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020" windowWidth="9720" windowHeight="5760" tabRatio="827" activeTab="1"/>
  </bookViews>
  <sheets>
    <sheet name="титул" sheetId="1" r:id="rId1"/>
    <sheet name="план" sheetId="2" r:id="rId2"/>
    <sheet name="специализация 1" sheetId="3" r:id="rId3"/>
    <sheet name="специализация 2" sheetId="4" r:id="rId4"/>
  </sheets>
  <definedNames>
    <definedName name="_xlnm.Print_Area" localSheetId="0">'титул'!$A$1:$BA$43</definedName>
  </definedNames>
  <calcPr fullCalcOnLoad="1"/>
</workbook>
</file>

<file path=xl/sharedStrings.xml><?xml version="1.0" encoding="utf-8"?>
<sst xmlns="http://schemas.openxmlformats.org/spreadsheetml/2006/main" count="745" uniqueCount="302">
  <si>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</si>
  <si>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</si>
  <si>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</si>
  <si>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</si>
  <si>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</si>
  <si>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</si>
  <si>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</si>
  <si>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</si>
  <si>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</si>
  <si>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</si>
  <si>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</si>
  <si>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</si>
  <si>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</si>
  <si>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</si>
  <si>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</si>
  <si>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</si>
  <si>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</si>
  <si>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</si>
  <si>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</si>
  <si>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</si>
  <si>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</si>
  <si>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 xml:space="preserve">     Форма </t>
  </si>
  <si>
    <t>Обьем (час)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</si>
  <si>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</si>
  <si>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</si>
  <si>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</si>
  <si>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</si>
  <si>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</si>
  <si>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</si>
  <si>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</si>
  <si>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</si>
  <si>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</si>
  <si>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</si>
  <si>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</si>
  <si>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Курс.</t>
  </si>
  <si>
    <t>Лаб.</t>
  </si>
  <si>
    <t xml:space="preserve"> Число экзаменов</t>
  </si>
  <si>
    <t>работ.</t>
  </si>
  <si>
    <t xml:space="preserve"> Число зачетов</t>
  </si>
  <si>
    <t>Философия</t>
  </si>
  <si>
    <t>Химия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</si>
  <si>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</si>
  <si>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</si>
  <si>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</si>
  <si>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</si>
  <si>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</si>
  <si>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</si>
  <si>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</si>
  <si>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</si>
  <si>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</si>
  <si>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ГСЭ.В.00</t>
  </si>
  <si>
    <t>ЕН</t>
  </si>
  <si>
    <t>ЕН.Ф.00</t>
  </si>
  <si>
    <t>ЕН.Ф.01</t>
  </si>
  <si>
    <t>ЕН.Ф.03</t>
  </si>
  <si>
    <t>ЕН.Ф.04</t>
  </si>
  <si>
    <t>ЕН.Р.00</t>
  </si>
  <si>
    <t>ОПД</t>
  </si>
  <si>
    <t>ОПД.Ф.00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</si>
  <si>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</si>
  <si>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</si>
  <si>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</si>
  <si>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</si>
  <si>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</si>
  <si>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</si>
  <si>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</si>
  <si>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Безопасность жизнедеятельности</t>
  </si>
  <si>
    <t>ОПД.Ф.08</t>
  </si>
  <si>
    <t>ОПД.Р.00</t>
  </si>
  <si>
    <t>ОПД.В.00</t>
  </si>
  <si>
    <t>ДПП</t>
  </si>
  <si>
    <t>ДПП.Ф.00</t>
  </si>
  <si>
    <t>ДПП.Ф.01</t>
  </si>
  <si>
    <t>ДПП.Ф.02</t>
  </si>
  <si>
    <t>ДПП.Ф.03</t>
  </si>
  <si>
    <t>ДПП.Ф.04</t>
  </si>
  <si>
    <t>ДПП.Ф.05</t>
  </si>
  <si>
    <t>ДПП.Р.00</t>
  </si>
  <si>
    <t>ДПП.В.00</t>
  </si>
  <si>
    <t>ФТД.00</t>
  </si>
  <si>
    <t>ЕН.Ф.02</t>
  </si>
  <si>
    <t>ГСЭ.Р.01</t>
  </si>
  <si>
    <t>ГСЭ.Р.02</t>
  </si>
  <si>
    <t>ДПП.Р.01</t>
  </si>
  <si>
    <t>ОПД.Р.01</t>
  </si>
  <si>
    <t>Итого</t>
  </si>
  <si>
    <t>Число часов</t>
  </si>
  <si>
    <t xml:space="preserve"> учебных занятий</t>
  </si>
  <si>
    <t>______________ В.В. Обухов</t>
  </si>
  <si>
    <t>ЕН.Р.01</t>
  </si>
  <si>
    <t xml:space="preserve">        Распределение по семестрам (час \ неделю)</t>
  </si>
  <si>
    <t>ДПП.Ф.02.1</t>
  </si>
  <si>
    <t>ДПП.Ф.02.2</t>
  </si>
  <si>
    <t>ДПП.Ф.02.3</t>
  </si>
  <si>
    <t>ДПП.Р.02</t>
  </si>
  <si>
    <t>Русский язык и культура речи</t>
  </si>
  <si>
    <t>Культурно-историческое пространство Томска</t>
  </si>
  <si>
    <t>Председатель Ученого совета, ректор</t>
  </si>
  <si>
    <t>I. График  учебного процесса</t>
  </si>
  <si>
    <t>Условные обозначения:</t>
  </si>
  <si>
    <t>2. Сводные данные по бюджету времени (в неделях)</t>
  </si>
  <si>
    <t xml:space="preserve">3. План учебного процесса 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</si>
  <si>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</si>
  <si>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</si>
  <si>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</si>
  <si>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</si>
  <si>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</si>
  <si>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</si>
  <si>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</si>
  <si>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</si>
  <si>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</si>
  <si>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</si>
  <si>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</si>
  <si>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</si>
  <si>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Согласовано:</t>
  </si>
  <si>
    <t>__________________________________</t>
  </si>
  <si>
    <t xml:space="preserve"> - производственная практика,</t>
  </si>
  <si>
    <t>Производственная практика</t>
  </si>
  <si>
    <t>История и культура народов Сибири</t>
  </si>
  <si>
    <t>Декан_____________________________</t>
  </si>
  <si>
    <t>ГСЭ.Р.03</t>
  </si>
  <si>
    <t>Экономика Сибирского региона</t>
  </si>
  <si>
    <t xml:space="preserve">Проректор по УР         В.Я. Эпп </t>
  </si>
  <si>
    <t xml:space="preserve"> Директор ИПП        М.П.Войтеховская</t>
  </si>
  <si>
    <t>лек</t>
  </si>
  <si>
    <t>лаб</t>
  </si>
  <si>
    <t>пр</t>
  </si>
  <si>
    <t xml:space="preserve">Зам.  проректора по УР    О.А.Швабауэр </t>
  </si>
  <si>
    <t>Начальник Учебного управления М.А. Червонный</t>
  </si>
  <si>
    <t xml:space="preserve"> _________________________________</t>
  </si>
  <si>
    <t>ОПД.Ф.04</t>
  </si>
  <si>
    <t>Физика</t>
  </si>
  <si>
    <t>ДПП.Ф.06</t>
  </si>
  <si>
    <t>ДПП.Ф.07</t>
  </si>
  <si>
    <t>ДПП.Ф.08</t>
  </si>
  <si>
    <t>ДПП.Р.03</t>
  </si>
  <si>
    <t>Общие гуманитарные и социально-экономические дисциплины</t>
  </si>
  <si>
    <t xml:space="preserve"> Число курсовых работ</t>
  </si>
  <si>
    <t>У    - учебная практика,</t>
  </si>
  <si>
    <t>П</t>
  </si>
  <si>
    <t>К - каникулы,</t>
  </si>
  <si>
    <t>030600 «Технология и предпринимательство»</t>
  </si>
  <si>
    <t xml:space="preserve">Квалификация специалиста </t>
  </si>
  <si>
    <t xml:space="preserve">Срок обучения  </t>
  </si>
  <si>
    <t xml:space="preserve">Математика </t>
  </si>
  <si>
    <t xml:space="preserve">Информатика </t>
  </si>
  <si>
    <t>ЕН.Ф.05</t>
  </si>
  <si>
    <t>Экология</t>
  </si>
  <si>
    <t>Основы специальной  педагогики и психологии</t>
  </si>
  <si>
    <t>ДПП.Ф.01.1</t>
  </si>
  <si>
    <t>ДПП.Ф.01.2</t>
  </si>
  <si>
    <t>Сопротивление материалов</t>
  </si>
  <si>
    <t>ДПП.Ф.01.3</t>
  </si>
  <si>
    <t>Теория машин и механизмов</t>
  </si>
  <si>
    <t>Машиноведение</t>
  </si>
  <si>
    <t>Детали машин</t>
  </si>
  <si>
    <t>Гидравлика и гидравлические машины</t>
  </si>
  <si>
    <t>ДПП.Ф.03.1</t>
  </si>
  <si>
    <t>Материаловедение и технологии производства материалов</t>
  </si>
  <si>
    <t>ДПП.Ф.03.2</t>
  </si>
  <si>
    <t>Основные технологии  современного производства</t>
  </si>
  <si>
    <t>ДПП.Ф.03.3</t>
  </si>
  <si>
    <t>Основы охраны труда и безопасности</t>
  </si>
  <si>
    <t>Графика</t>
  </si>
  <si>
    <t>Технологический практикум</t>
  </si>
  <si>
    <t>Дисциплины специализации</t>
  </si>
  <si>
    <t>ДПП.Р.04</t>
  </si>
  <si>
    <t>Прикладной системный анализ</t>
  </si>
  <si>
    <t>Дисциплины предметной  подготовки</t>
  </si>
  <si>
    <t>Специализация: 030619 «Конструирование и моделирование одежды»</t>
  </si>
  <si>
    <t>ДПП.ДС.</t>
  </si>
  <si>
    <t>ДПП.ДС.01.</t>
  </si>
  <si>
    <t>Материаловедение швейного производства</t>
  </si>
  <si>
    <t>ДПП.ДС.02.</t>
  </si>
  <si>
    <t>Конструирование и моделирование одежды</t>
  </si>
  <si>
    <t xml:space="preserve">ДПП.ДС.02.2.1 </t>
  </si>
  <si>
    <t>Конструирование одежды</t>
  </si>
  <si>
    <t>ДПП.ДС.02.2.2</t>
  </si>
  <si>
    <t>Конструктивное моделирование</t>
  </si>
  <si>
    <t>ДПП.ДС.02.2.3</t>
  </si>
  <si>
    <t>Конструкторско-технологическая подготовка производства</t>
  </si>
  <si>
    <t>ДПП.ДС.03.</t>
  </si>
  <si>
    <t>Технология швейного производства</t>
  </si>
  <si>
    <t>Специализация: 030608 «Художественная обработка материалов»</t>
  </si>
  <si>
    <t>ДПП.ДС.02.1</t>
  </si>
  <si>
    <t>Основы стандартизации и управления качеством продукции</t>
  </si>
  <si>
    <t>ДПП.ДС.02.2</t>
  </si>
  <si>
    <t>Оборудование и технология деревообработки</t>
  </si>
  <si>
    <t>ДПП.ДС.02.3</t>
  </si>
  <si>
    <t>Оборудование металлообработки</t>
  </si>
  <si>
    <t>ДПП.ДС.02.4</t>
  </si>
  <si>
    <t>Технология обработки металлов</t>
  </si>
  <si>
    <t>ДПП.ДС.02.5</t>
  </si>
  <si>
    <t>Художественная обработка материалов</t>
  </si>
  <si>
    <t>ДПП.ДС.02.6</t>
  </si>
  <si>
    <t>Техническая эстетика</t>
  </si>
  <si>
    <t>ОПД.Ф. 07</t>
  </si>
  <si>
    <t>Теоретическая механика</t>
  </si>
  <si>
    <t>Маркетинг</t>
  </si>
  <si>
    <t>Компьютерное моделирование</t>
  </si>
  <si>
    <t>Контр</t>
  </si>
  <si>
    <t>ДПП.ДС.04</t>
  </si>
  <si>
    <t>Оборудование швейного производства</t>
  </si>
  <si>
    <t>ДПП.ДС.05</t>
  </si>
  <si>
    <t>Экономика и организация швейного производства</t>
  </si>
  <si>
    <t>Учебная практика</t>
  </si>
  <si>
    <t>Название практики</t>
  </si>
  <si>
    <t>Семестр</t>
  </si>
  <si>
    <t>Недели</t>
  </si>
  <si>
    <t>Неделя</t>
  </si>
  <si>
    <t>Защита выпускной квалификационной (дипломной) работы</t>
  </si>
  <si>
    <t>Прикладная механика</t>
  </si>
  <si>
    <t>Менеджмент  и бизнес-планирование</t>
  </si>
  <si>
    <t>Иностранный язык*</t>
  </si>
  <si>
    <t>Сам</t>
  </si>
  <si>
    <t>зан</t>
  </si>
  <si>
    <t>Прак.</t>
  </si>
  <si>
    <t>Лекц.</t>
  </si>
  <si>
    <t>раб</t>
  </si>
  <si>
    <t>Кон</t>
  </si>
  <si>
    <t>Курс</t>
  </si>
  <si>
    <t>Распределение по семестрам (час \ неделю)</t>
  </si>
  <si>
    <t xml:space="preserve">Проректор по УР                                              В.Я. Эпп </t>
  </si>
  <si>
    <t>Э</t>
  </si>
  <si>
    <t>К</t>
  </si>
  <si>
    <t>Г</t>
  </si>
  <si>
    <t>Концепции современного естествознания</t>
  </si>
  <si>
    <t>Общепрофессиональные  дисциплины</t>
  </si>
  <si>
    <t>История образования в Сибири</t>
  </si>
  <si>
    <t>* - лекции/лабораторные/практики</t>
  </si>
  <si>
    <t>Физическая культура**</t>
  </si>
  <si>
    <t>Информационные технологии</t>
  </si>
  <si>
    <t>Теория и методика обучения технологии и предпринимательству</t>
  </si>
  <si>
    <t>** -  не входит в число экзаменов, зачетов, среднее число часов в неделю</t>
  </si>
  <si>
    <t>У</t>
  </si>
  <si>
    <t>Дисциплины и курсы по выбору студента, устанавливаемые вузом</t>
  </si>
  <si>
    <t>Общие математические и естественнонаучные дисциплины</t>
  </si>
  <si>
    <t>Национально-региональный (вузовский) компонент</t>
  </si>
  <si>
    <t>Дисциплины по выбору студентов, устанавливаемые вузом</t>
  </si>
  <si>
    <t>Термодинамика и энергетические машины</t>
  </si>
  <si>
    <t>ДПП.ДС.00</t>
  </si>
  <si>
    <t>Федеральное агентство по образованию</t>
  </si>
  <si>
    <t>Факультет экономики, психологии и управления</t>
  </si>
  <si>
    <t xml:space="preserve">  "____" ___________ 2005 г.</t>
  </si>
  <si>
    <t>«Учитель технологии и предпринимательства"</t>
  </si>
  <si>
    <t>Теоретическое обучение</t>
  </si>
  <si>
    <t>Экзаменационная сессия</t>
  </si>
  <si>
    <t>Государственная аттестация</t>
  </si>
  <si>
    <t>Г - итоговая государственная аттестация, включая подготовку и защиту выпускной квалификационной (дипломной) работы</t>
  </si>
  <si>
    <t>Государственный экзамен</t>
  </si>
  <si>
    <t>Педагогическая</t>
  </si>
  <si>
    <t>Учебная (технологическая)</t>
  </si>
  <si>
    <t>Сем.</t>
  </si>
  <si>
    <t>2, 4, 6</t>
  </si>
  <si>
    <t>9, 10</t>
  </si>
  <si>
    <t xml:space="preserve">По специальности "Технология и предпринимательство" </t>
  </si>
  <si>
    <t>Проректор по УР   М.П. Войтеховская</t>
  </si>
  <si>
    <t>Начальник Учебного управления А.Ю. Михайличенко</t>
  </si>
  <si>
    <t>______________________________</t>
  </si>
  <si>
    <t xml:space="preserve"> _____________________________</t>
  </si>
  <si>
    <t>Факультативы**</t>
  </si>
  <si>
    <t>Число контрольных работ</t>
  </si>
  <si>
    <t>Число часов в неделю</t>
  </si>
  <si>
    <t>Число часов учебных занятий</t>
  </si>
  <si>
    <t>Число курсовых работ</t>
  </si>
  <si>
    <t>Число экзаменов</t>
  </si>
  <si>
    <t>Число зачетов</t>
  </si>
  <si>
    <t>Сам.</t>
  </si>
  <si>
    <t>зан.</t>
  </si>
  <si>
    <t>1-8.</t>
  </si>
  <si>
    <t>ГСЭ.Ф 07</t>
  </si>
  <si>
    <t>ГСЭ.Ф.09</t>
  </si>
  <si>
    <t>Возрастная анатомия и физиология</t>
  </si>
  <si>
    <t>Основы медицинских знаний и здорового образа жизни</t>
  </si>
  <si>
    <t>Современные средства оценивания результатов обучения</t>
  </si>
  <si>
    <t>Основы бухгалтерского учета</t>
  </si>
  <si>
    <t>Основы производства</t>
  </si>
  <si>
    <t>ДПП.Ф.0.6.1</t>
  </si>
  <si>
    <t>ДПП.Ф.0.6.2</t>
  </si>
  <si>
    <t>ДПП.Ф.0.6.3</t>
  </si>
  <si>
    <t>Электрорадиотехника и электроника</t>
  </si>
  <si>
    <t xml:space="preserve">Основы предпринимательства </t>
  </si>
  <si>
    <t>Предпринимательство</t>
  </si>
  <si>
    <t>Специализация: 030608 "Художественная обработка материалов"</t>
  </si>
  <si>
    <t>Основы стандартизации и управления качеством продукции*</t>
  </si>
  <si>
    <t>Специализация: 030608 "Конструирование и моделирование одежды"</t>
  </si>
  <si>
    <t>Материаловедение швейного производства*</t>
  </si>
  <si>
    <t>Объем (час)</t>
  </si>
  <si>
    <t>Утвержден Ученым советом ТГПУ</t>
  </si>
  <si>
    <t>Э - экзаменационные сессии,</t>
  </si>
  <si>
    <t>1, 2, 3, 4</t>
  </si>
  <si>
    <t>1, 2</t>
  </si>
  <si>
    <t>5, 6</t>
  </si>
  <si>
    <t>3-8.</t>
  </si>
  <si>
    <t>Основы творческо-конструкторской деятельности и декоративно-прикладного творчества</t>
  </si>
  <si>
    <t>ДПП.ДС.01</t>
  </si>
  <si>
    <t>ДПП.ДС.02</t>
  </si>
  <si>
    <t>ДПП.ДС.03</t>
  </si>
  <si>
    <t>ДПП.ДС.06</t>
  </si>
  <si>
    <t>ДПП.ДС.07</t>
  </si>
  <si>
    <t>зачет</t>
  </si>
  <si>
    <t>5 семестр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</si>
</sst>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34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0"/>
      <color indexed="8"/>
      <name val="Times New Roman Cyr"/>
      <family val="1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8"/>
      <color indexed="8"/>
      <name val="Times New Roman Cyr"/>
      <family val="1"/>
    </font>
    <font>
      <sz val="9"/>
      <color indexed="8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18" applyFont="1" applyBorder="1">
      <alignment/>
      <protection/>
    </xf>
    <xf numFmtId="0" fontId="7" fillId="0" borderId="0" xfId="18" applyFont="1" applyAlignment="1">
      <alignment horizontal="center" vertical="top"/>
      <protection/>
    </xf>
    <xf numFmtId="0" fontId="6" fillId="0" borderId="0" xfId="0" applyFont="1" applyFill="1" applyBorder="1" applyAlignment="1">
      <alignment/>
    </xf>
    <xf numFmtId="0" fontId="7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6" fillId="0" borderId="3" xfId="0" applyNumberFormat="1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6" fillId="0" borderId="3" xfId="0" applyNumberFormat="1" applyFont="1" applyFill="1" applyBorder="1" applyAlignment="1" applyProtection="1">
      <alignment horizontal="left" wrapText="1"/>
      <protection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0" xfId="18" applyFont="1" applyAlignment="1">
      <alignment/>
      <protection/>
    </xf>
    <xf numFmtId="0" fontId="16" fillId="0" borderId="0" xfId="18" applyFont="1">
      <alignment/>
      <protection/>
    </xf>
    <xf numFmtId="0" fontId="9" fillId="0" borderId="0" xfId="18" applyFont="1" applyProtection="1">
      <alignment/>
      <protection locked="0"/>
    </xf>
    <xf numFmtId="0" fontId="17" fillId="0" borderId="0" xfId="0" applyFont="1" applyAlignment="1">
      <alignment horizontal="center"/>
    </xf>
    <xf numFmtId="0" fontId="6" fillId="0" borderId="7" xfId="0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6" fillId="0" borderId="0" xfId="0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4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3" fillId="2" borderId="3" xfId="0" applyFont="1" applyFill="1" applyBorder="1" applyAlignment="1">
      <alignment vertical="top" wrapText="1"/>
    </xf>
    <xf numFmtId="0" fontId="23" fillId="2" borderId="14" xfId="0" applyFont="1" applyFill="1" applyBorder="1" applyAlignment="1">
      <alignment vertical="top" wrapText="1"/>
    </xf>
    <xf numFmtId="0" fontId="24" fillId="0" borderId="0" xfId="0" applyFont="1" applyAlignment="1">
      <alignment horizontal="left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 applyProtection="1">
      <alignment horizontal="left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0" xfId="0" applyNumberFormat="1" applyFont="1" applyBorder="1" applyAlignment="1" applyProtection="1">
      <alignment horizontal="left"/>
      <protection locked="0"/>
    </xf>
    <xf numFmtId="0" fontId="26" fillId="0" borderId="0" xfId="0" applyFont="1" applyBorder="1" applyAlignment="1">
      <alignment horizontal="left"/>
    </xf>
    <xf numFmtId="0" fontId="26" fillId="0" borderId="15" xfId="0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6" fillId="0" borderId="3" xfId="0" applyFont="1" applyFill="1" applyBorder="1" applyAlignment="1">
      <alignment/>
    </xf>
    <xf numFmtId="0" fontId="26" fillId="0" borderId="3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" xfId="0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 wrapText="1"/>
    </xf>
    <xf numFmtId="0" fontId="26" fillId="0" borderId="0" xfId="0" applyFont="1" applyFill="1" applyAlignment="1">
      <alignment/>
    </xf>
    <xf numFmtId="0" fontId="26" fillId="0" borderId="0" xfId="0" applyFont="1" applyAlignment="1" applyProtection="1">
      <alignment wrapText="1"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4" xfId="0" applyFont="1" applyFill="1" applyBorder="1" applyAlignment="1">
      <alignment/>
    </xf>
    <xf numFmtId="0" fontId="26" fillId="0" borderId="4" xfId="0" applyFont="1" applyFill="1" applyBorder="1" applyAlignment="1" applyProtection="1">
      <alignment/>
      <protection/>
    </xf>
    <xf numFmtId="1" fontId="29" fillId="3" borderId="18" xfId="0" applyNumberFormat="1" applyFont="1" applyFill="1" applyBorder="1" applyAlignment="1">
      <alignment horizontal="right" vertical="center" wrapText="1"/>
    </xf>
    <xf numFmtId="0" fontId="26" fillId="0" borderId="2" xfId="0" applyFont="1" applyBorder="1" applyAlignment="1" applyProtection="1">
      <alignment/>
      <protection locked="0"/>
    </xf>
    <xf numFmtId="0" fontId="26" fillId="3" borderId="19" xfId="0" applyNumberFormat="1" applyFont="1" applyFill="1" applyBorder="1" applyAlignment="1" applyProtection="1">
      <alignment/>
      <protection locked="0"/>
    </xf>
    <xf numFmtId="0" fontId="26" fillId="3" borderId="19" xfId="0" applyFont="1" applyFill="1" applyBorder="1" applyAlignment="1" applyProtection="1">
      <alignment/>
      <protection locked="0"/>
    </xf>
    <xf numFmtId="0" fontId="26" fillId="3" borderId="19" xfId="0" applyFont="1" applyFill="1" applyBorder="1" applyAlignment="1" applyProtection="1">
      <alignment/>
      <protection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1" xfId="0" applyFont="1" applyBorder="1" applyAlignment="1" applyProtection="1">
      <alignment horizontal="left"/>
      <protection locked="0"/>
    </xf>
    <xf numFmtId="0" fontId="30" fillId="0" borderId="14" xfId="0" applyFont="1" applyBorder="1" applyAlignment="1" applyProtection="1">
      <alignment horizontal="left"/>
      <protection locked="0"/>
    </xf>
    <xf numFmtId="0" fontId="30" fillId="0" borderId="7" xfId="0" applyFont="1" applyBorder="1" applyAlignment="1" applyProtection="1">
      <alignment horizontal="left"/>
      <protection locked="0"/>
    </xf>
    <xf numFmtId="0" fontId="30" fillId="0" borderId="9" xfId="0" applyFont="1" applyBorder="1" applyAlignment="1" applyProtection="1">
      <alignment horizontal="left"/>
      <protection locked="0"/>
    </xf>
    <xf numFmtId="0" fontId="30" fillId="0" borderId="3" xfId="0" applyFont="1" applyBorder="1" applyAlignment="1" applyProtection="1">
      <alignment horizontal="left"/>
      <protection locked="0"/>
    </xf>
    <xf numFmtId="0" fontId="30" fillId="0" borderId="22" xfId="0" applyFont="1" applyBorder="1" applyAlignment="1" applyProtection="1">
      <alignment horizontal="left"/>
      <protection locked="0"/>
    </xf>
    <xf numFmtId="0" fontId="30" fillId="0" borderId="13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Fill="1" applyBorder="1" applyAlignment="1">
      <alignment/>
    </xf>
    <xf numFmtId="0" fontId="30" fillId="0" borderId="3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1" fillId="0" borderId="24" xfId="0" applyFont="1" applyBorder="1" applyAlignment="1" applyProtection="1">
      <alignment horizontal="left"/>
      <protection locked="0"/>
    </xf>
    <xf numFmtId="0" fontId="31" fillId="0" borderId="25" xfId="0" applyFont="1" applyBorder="1" applyAlignment="1" applyProtection="1">
      <alignment horizontal="left" wrapText="1"/>
      <protection locked="0"/>
    </xf>
    <xf numFmtId="0" fontId="31" fillId="0" borderId="26" xfId="0" applyFont="1" applyBorder="1" applyAlignment="1" applyProtection="1">
      <alignment horizontal="left"/>
      <protection locked="0"/>
    </xf>
    <xf numFmtId="0" fontId="31" fillId="0" borderId="27" xfId="0" applyFont="1" applyBorder="1" applyAlignment="1" applyProtection="1">
      <alignment horizontal="left"/>
      <protection locked="0"/>
    </xf>
    <xf numFmtId="0" fontId="31" fillId="0" borderId="26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31" fillId="0" borderId="16" xfId="0" applyFont="1" applyFill="1" applyBorder="1" applyAlignment="1" applyProtection="1">
      <alignment horizontal="left"/>
      <protection locked="0"/>
    </xf>
    <xf numFmtId="0" fontId="31" fillId="0" borderId="28" xfId="0" applyFont="1" applyFill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left"/>
      <protection locked="0"/>
    </xf>
    <xf numFmtId="0" fontId="31" fillId="0" borderId="29" xfId="0" applyFont="1" applyBorder="1" applyAlignment="1" applyProtection="1">
      <alignment horizontal="left" wrapText="1"/>
      <protection locked="0"/>
    </xf>
    <xf numFmtId="0" fontId="31" fillId="0" borderId="30" xfId="0" applyFont="1" applyBorder="1" applyAlignment="1" applyProtection="1">
      <alignment horizontal="left"/>
      <protection locked="0"/>
    </xf>
    <xf numFmtId="0" fontId="31" fillId="0" borderId="31" xfId="0" applyFont="1" applyBorder="1" applyAlignment="1" applyProtection="1">
      <alignment horizontal="left"/>
      <protection locked="0"/>
    </xf>
    <xf numFmtId="0" fontId="31" fillId="0" borderId="32" xfId="0" applyFont="1" applyBorder="1" applyAlignment="1" applyProtection="1">
      <alignment horizontal="left"/>
      <protection locked="0"/>
    </xf>
    <xf numFmtId="0" fontId="31" fillId="0" borderId="7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31" fillId="0" borderId="33" xfId="0" applyFont="1" applyFill="1" applyBorder="1" applyAlignment="1" applyProtection="1">
      <alignment horizontal="left"/>
      <protection locked="0"/>
    </xf>
    <xf numFmtId="0" fontId="31" fillId="0" borderId="9" xfId="0" applyFont="1" applyBorder="1" applyAlignment="1" applyProtection="1">
      <alignment horizontal="left"/>
      <protection locked="0"/>
    </xf>
    <xf numFmtId="0" fontId="31" fillId="0" borderId="21" xfId="0" applyNumberFormat="1" applyFont="1" applyBorder="1" applyAlignment="1" applyProtection="1">
      <alignment horizontal="left"/>
      <protection locked="0"/>
    </xf>
    <xf numFmtId="0" fontId="31" fillId="0" borderId="21" xfId="0" applyFont="1" applyBorder="1" applyAlignment="1" applyProtection="1">
      <alignment horizontal="left"/>
      <protection locked="0"/>
    </xf>
    <xf numFmtId="0" fontId="31" fillId="0" borderId="7" xfId="0" applyNumberFormat="1" applyFont="1" applyBorder="1" applyAlignment="1" applyProtection="1">
      <alignment horizontal="left"/>
      <protection locked="0"/>
    </xf>
    <xf numFmtId="0" fontId="31" fillId="0" borderId="33" xfId="0" applyFont="1" applyBorder="1" applyAlignment="1" applyProtection="1">
      <alignment horizontal="left"/>
      <protection locked="0"/>
    </xf>
    <xf numFmtId="0" fontId="31" fillId="0" borderId="3" xfId="0" applyFont="1" applyFill="1" applyBorder="1" applyAlignment="1">
      <alignment horizontal="left"/>
    </xf>
    <xf numFmtId="0" fontId="31" fillId="0" borderId="3" xfId="0" applyFont="1" applyFill="1" applyBorder="1" applyAlignment="1" applyProtection="1">
      <alignment horizontal="left"/>
      <protection locked="0"/>
    </xf>
    <xf numFmtId="0" fontId="31" fillId="0" borderId="34" xfId="0" applyFont="1" applyFill="1" applyBorder="1" applyAlignment="1" applyProtection="1">
      <alignment horizontal="left"/>
      <protection locked="0"/>
    </xf>
    <xf numFmtId="0" fontId="31" fillId="0" borderId="35" xfId="0" applyFont="1" applyBorder="1" applyAlignment="1" applyProtection="1">
      <alignment horizontal="left" wrapText="1"/>
      <protection locked="0"/>
    </xf>
    <xf numFmtId="0" fontId="31" fillId="0" borderId="22" xfId="0" applyFont="1" applyBorder="1" applyAlignment="1" applyProtection="1">
      <alignment horizontal="left"/>
      <protection locked="0"/>
    </xf>
    <xf numFmtId="0" fontId="31" fillId="0" borderId="12" xfId="0" applyNumberFormat="1" applyFont="1" applyBorder="1" applyAlignment="1" applyProtection="1">
      <alignment horizontal="left"/>
      <protection locked="0"/>
    </xf>
    <xf numFmtId="0" fontId="31" fillId="0" borderId="31" xfId="0" applyNumberFormat="1" applyFont="1" applyBorder="1" applyAlignment="1" applyProtection="1">
      <alignment horizontal="left"/>
      <protection locked="0"/>
    </xf>
    <xf numFmtId="0" fontId="31" fillId="0" borderId="35" xfId="0" applyNumberFormat="1" applyFont="1" applyBorder="1" applyAlignment="1" applyProtection="1">
      <alignment horizontal="left"/>
      <protection locked="0"/>
    </xf>
    <xf numFmtId="0" fontId="31" fillId="0" borderId="36" xfId="0" applyFont="1" applyBorder="1" applyAlignment="1" applyProtection="1">
      <alignment horizontal="left"/>
      <protection locked="0"/>
    </xf>
    <xf numFmtId="0" fontId="31" fillId="0" borderId="4" xfId="0" applyFont="1" applyFill="1" applyBorder="1" applyAlignment="1">
      <alignment horizontal="left"/>
    </xf>
    <xf numFmtId="0" fontId="31" fillId="0" borderId="4" xfId="0" applyFont="1" applyFill="1" applyBorder="1" applyAlignment="1" applyProtection="1">
      <alignment horizontal="left"/>
      <protection locked="0"/>
    </xf>
    <xf numFmtId="0" fontId="31" fillId="0" borderId="32" xfId="0" applyFont="1" applyFill="1" applyBorder="1" applyAlignment="1" applyProtection="1">
      <alignment horizontal="left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29" xfId="0" applyFont="1" applyBorder="1" applyAlignment="1" applyProtection="1">
      <alignment horizontal="center" wrapText="1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19" xfId="0" applyNumberFormat="1" applyFont="1" applyBorder="1" applyAlignment="1" applyProtection="1">
      <alignment horizontal="center"/>
      <protection locked="0"/>
    </xf>
    <xf numFmtId="0" fontId="31" fillId="0" borderId="19" xfId="0" applyFont="1" applyBorder="1" applyAlignment="1" applyProtection="1">
      <alignment horizontal="center"/>
      <protection locked="0"/>
    </xf>
    <xf numFmtId="0" fontId="31" fillId="0" borderId="39" xfId="0" applyNumberFormat="1" applyFont="1" applyBorder="1" applyAlignment="1" applyProtection="1">
      <alignment horizontal="center"/>
      <protection locked="0"/>
    </xf>
    <xf numFmtId="0" fontId="31" fillId="0" borderId="40" xfId="0" applyFont="1" applyBorder="1" applyAlignment="1" applyProtection="1">
      <alignment horizontal="center"/>
      <protection locked="0"/>
    </xf>
    <xf numFmtId="0" fontId="31" fillId="0" borderId="17" xfId="0" applyFont="1" applyFill="1" applyBorder="1" applyAlignment="1">
      <alignment horizontal="center"/>
    </xf>
    <xf numFmtId="0" fontId="31" fillId="0" borderId="23" xfId="0" applyFont="1" applyFill="1" applyBorder="1" applyAlignment="1" applyProtection="1">
      <alignment horizontal="center"/>
      <protection locked="0"/>
    </xf>
    <xf numFmtId="0" fontId="31" fillId="0" borderId="41" xfId="0" applyFont="1" applyFill="1" applyBorder="1" applyAlignment="1" applyProtection="1">
      <alignment horizontal="center"/>
      <protection locked="0"/>
    </xf>
    <xf numFmtId="0" fontId="30" fillId="3" borderId="38" xfId="0" applyFont="1" applyFill="1" applyBorder="1" applyAlignment="1" applyProtection="1">
      <alignment/>
      <protection/>
    </xf>
    <xf numFmtId="0" fontId="30" fillId="3" borderId="19" xfId="0" applyFont="1" applyFill="1" applyBorder="1" applyAlignment="1" applyProtection="1">
      <alignment/>
      <protection locked="0"/>
    </xf>
    <xf numFmtId="0" fontId="30" fillId="3" borderId="40" xfId="0" applyFont="1" applyFill="1" applyBorder="1" applyAlignment="1" applyProtection="1">
      <alignment/>
      <protection/>
    </xf>
    <xf numFmtId="0" fontId="30" fillId="3" borderId="42" xfId="0" applyFont="1" applyFill="1" applyBorder="1" applyAlignment="1" applyProtection="1">
      <alignment/>
      <protection/>
    </xf>
    <xf numFmtId="0" fontId="30" fillId="3" borderId="39" xfId="0" applyFont="1" applyFill="1" applyBorder="1" applyAlignment="1" applyProtection="1">
      <alignment/>
      <protection/>
    </xf>
    <xf numFmtId="0" fontId="30" fillId="0" borderId="38" xfId="0" applyFont="1" applyBorder="1" applyAlignment="1" applyProtection="1">
      <alignment horizontal="center"/>
      <protection locked="0"/>
    </xf>
    <xf numFmtId="0" fontId="30" fillId="0" borderId="42" xfId="0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30" fillId="0" borderId="43" xfId="0" applyFont="1" applyBorder="1" applyAlignment="1" applyProtection="1">
      <alignment horizontal="center"/>
      <protection locked="0"/>
    </xf>
    <xf numFmtId="0" fontId="30" fillId="0" borderId="19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left"/>
      <protection locked="0"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25" xfId="0" applyFont="1" applyBorder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8" fillId="0" borderId="24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6" xfId="0" applyFont="1" applyFill="1" applyBorder="1" applyAlignment="1" applyProtection="1">
      <alignment horizontal="left"/>
      <protection locked="0"/>
    </xf>
    <xf numFmtId="0" fontId="18" fillId="0" borderId="28" xfId="0" applyFont="1" applyFill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3" xfId="0" applyFont="1" applyBorder="1" applyAlignment="1" applyProtection="1">
      <alignment horizontal="left" wrapText="1"/>
      <protection locked="0"/>
    </xf>
    <xf numFmtId="0" fontId="18" fillId="0" borderId="35" xfId="0" applyFont="1" applyBorder="1" applyAlignment="1" applyProtection="1">
      <alignment horizontal="left"/>
      <protection locked="0"/>
    </xf>
    <xf numFmtId="0" fontId="18" fillId="0" borderId="31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7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33" xfId="0" applyFont="1" applyFill="1" applyBorder="1" applyAlignment="1" applyProtection="1">
      <alignment horizontal="left"/>
      <protection locked="0"/>
    </xf>
    <xf numFmtId="0" fontId="18" fillId="0" borderId="20" xfId="0" applyFont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 wrapText="1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21" xfId="0" applyNumberFormat="1" applyFont="1" applyBorder="1" applyAlignment="1" applyProtection="1">
      <alignment horizontal="left"/>
      <protection locked="0"/>
    </xf>
    <xf numFmtId="0" fontId="18" fillId="0" borderId="3" xfId="0" applyNumberFormat="1" applyFont="1" applyBorder="1" applyAlignment="1" applyProtection="1">
      <alignment horizontal="left"/>
      <protection locked="0"/>
    </xf>
    <xf numFmtId="0" fontId="18" fillId="0" borderId="3" xfId="0" applyFont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 applyProtection="1">
      <alignment horizontal="left"/>
      <protection locked="0"/>
    </xf>
    <xf numFmtId="0" fontId="18" fillId="0" borderId="34" xfId="0" applyFont="1" applyFill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30" xfId="0" applyFont="1" applyBorder="1" applyAlignment="1" applyProtection="1">
      <alignment horizontal="left"/>
      <protection locked="0"/>
    </xf>
    <xf numFmtId="0" fontId="18" fillId="0" borderId="35" xfId="0" applyFont="1" applyBorder="1" applyAlignment="1" applyProtection="1">
      <alignment horizontal="left" wrapText="1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12" xfId="0" applyNumberFormat="1" applyFont="1" applyBorder="1" applyAlignment="1" applyProtection="1">
      <alignment horizontal="left"/>
      <protection locked="0"/>
    </xf>
    <xf numFmtId="0" fontId="18" fillId="0" borderId="31" xfId="0" applyNumberFormat="1" applyFont="1" applyBorder="1" applyAlignment="1" applyProtection="1">
      <alignment horizontal="left"/>
      <protection locked="0"/>
    </xf>
    <xf numFmtId="0" fontId="18" fillId="0" borderId="4" xfId="0" applyFont="1" applyFill="1" applyBorder="1" applyAlignment="1">
      <alignment horizontal="left"/>
    </xf>
    <xf numFmtId="0" fontId="18" fillId="0" borderId="4" xfId="0" applyFont="1" applyFill="1" applyBorder="1" applyAlignment="1" applyProtection="1">
      <alignment horizontal="left"/>
      <protection locked="0"/>
    </xf>
    <xf numFmtId="0" fontId="18" fillId="0" borderId="32" xfId="0" applyFont="1" applyFill="1" applyBorder="1" applyAlignment="1" applyProtection="1">
      <alignment horizontal="left"/>
      <protection locked="0"/>
    </xf>
    <xf numFmtId="0" fontId="18" fillId="0" borderId="37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 wrapText="1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23" xfId="0" applyNumberFormat="1" applyFont="1" applyBorder="1" applyAlignment="1" applyProtection="1">
      <alignment horizontal="center"/>
      <protection locked="0"/>
    </xf>
    <xf numFmtId="0" fontId="18" fillId="0" borderId="29" xfId="0" applyNumberFormat="1" applyFont="1" applyBorder="1" applyAlignment="1" applyProtection="1">
      <alignment horizontal="center"/>
      <protection locked="0"/>
    </xf>
    <xf numFmtId="0" fontId="18" fillId="0" borderId="3" xfId="0" applyNumberFormat="1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38" xfId="0" applyFont="1" applyFill="1" applyBorder="1" applyAlignment="1">
      <alignment horizontal="center"/>
    </xf>
    <xf numFmtId="0" fontId="18" fillId="0" borderId="40" xfId="0" applyFont="1" applyFill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22" fillId="0" borderId="45" xfId="0" applyFont="1" applyBorder="1" applyAlignment="1" applyProtection="1">
      <alignment/>
      <protection locked="0"/>
    </xf>
    <xf numFmtId="0" fontId="22" fillId="4" borderId="9" xfId="0" applyNumberFormat="1" applyFont="1" applyFill="1" applyBorder="1" applyAlignment="1" applyProtection="1">
      <alignment/>
      <protection/>
    </xf>
    <xf numFmtId="0" fontId="22" fillId="0" borderId="3" xfId="0" applyFont="1" applyFill="1" applyBorder="1" applyAlignment="1">
      <alignment/>
    </xf>
    <xf numFmtId="0" fontId="22" fillId="4" borderId="9" xfId="0" applyFont="1" applyFill="1" applyBorder="1" applyAlignment="1" applyProtection="1">
      <alignment/>
      <protection/>
    </xf>
    <xf numFmtId="0" fontId="22" fillId="0" borderId="3" xfId="0" applyFont="1" applyBorder="1" applyAlignment="1" applyProtection="1">
      <alignment/>
      <protection locked="0"/>
    </xf>
    <xf numFmtId="0" fontId="22" fillId="4" borderId="46" xfId="0" applyNumberFormat="1" applyFont="1" applyFill="1" applyBorder="1" applyAlignment="1" applyProtection="1">
      <alignment/>
      <protection/>
    </xf>
    <xf numFmtId="0" fontId="22" fillId="0" borderId="4" xfId="0" applyFont="1" applyFill="1" applyBorder="1" applyAlignment="1">
      <alignment/>
    </xf>
    <xf numFmtId="0" fontId="18" fillId="0" borderId="46" xfId="0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22" fillId="0" borderId="5" xfId="0" applyFont="1" applyFill="1" applyBorder="1" applyAlignment="1">
      <alignment/>
    </xf>
    <xf numFmtId="0" fontId="18" fillId="0" borderId="3" xfId="0" applyFont="1" applyBorder="1" applyAlignment="1" applyProtection="1">
      <alignment/>
      <protection locked="0"/>
    </xf>
    <xf numFmtId="0" fontId="18" fillId="0" borderId="42" xfId="0" applyFont="1" applyFill="1" applyBorder="1" applyAlignment="1">
      <alignment horizontal="center"/>
    </xf>
    <xf numFmtId="0" fontId="18" fillId="0" borderId="19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left"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 wrapText="1"/>
    </xf>
    <xf numFmtId="0" fontId="26" fillId="3" borderId="42" xfId="0" applyFont="1" applyFill="1" applyBorder="1" applyAlignment="1" applyProtection="1">
      <alignment/>
      <protection/>
    </xf>
    <xf numFmtId="0" fontId="26" fillId="0" borderId="47" xfId="0" applyFont="1" applyBorder="1" applyAlignment="1" applyProtection="1">
      <alignment wrapText="1"/>
      <protection locked="0"/>
    </xf>
    <xf numFmtId="0" fontId="26" fillId="0" borderId="48" xfId="0" applyFont="1" applyFill="1" applyBorder="1" applyAlignment="1" applyProtection="1">
      <alignment wrapText="1"/>
      <protection/>
    </xf>
    <xf numFmtId="2" fontId="26" fillId="0" borderId="48" xfId="0" applyNumberFormat="1" applyFont="1" applyFill="1" applyBorder="1" applyAlignment="1" applyProtection="1">
      <alignment horizontal="left" wrapText="1"/>
      <protection/>
    </xf>
    <xf numFmtId="0" fontId="26" fillId="0" borderId="48" xfId="0" applyFont="1" applyBorder="1" applyAlignment="1" applyProtection="1">
      <alignment wrapText="1"/>
      <protection locked="0"/>
    </xf>
    <xf numFmtId="0" fontId="26" fillId="0" borderId="49" xfId="0" applyFont="1" applyBorder="1" applyAlignment="1" applyProtection="1">
      <alignment wrapText="1"/>
      <protection locked="0"/>
    </xf>
    <xf numFmtId="0" fontId="7" fillId="0" borderId="0" xfId="18" applyFont="1" applyAlignment="1">
      <alignment/>
      <protection/>
    </xf>
    <xf numFmtId="0" fontId="7" fillId="0" borderId="8" xfId="18" applyFont="1" applyBorder="1">
      <alignment/>
      <protection/>
    </xf>
    <xf numFmtId="0" fontId="7" fillId="0" borderId="7" xfId="18" applyFont="1" applyBorder="1">
      <alignment/>
      <protection/>
    </xf>
    <xf numFmtId="0" fontId="7" fillId="0" borderId="50" xfId="18" applyFont="1" applyBorder="1">
      <alignment/>
      <protection/>
    </xf>
    <xf numFmtId="0" fontId="7" fillId="0" borderId="51" xfId="18" applyFont="1" applyBorder="1">
      <alignment/>
      <protection/>
    </xf>
    <xf numFmtId="0" fontId="7" fillId="0" borderId="21" xfId="18" applyFont="1" applyBorder="1">
      <alignment/>
      <protection/>
    </xf>
    <xf numFmtId="0" fontId="7" fillId="0" borderId="14" xfId="18" applyFont="1" applyBorder="1">
      <alignment/>
      <protection/>
    </xf>
    <xf numFmtId="0" fontId="7" fillId="0" borderId="35" xfId="18" applyFont="1" applyBorder="1">
      <alignment/>
      <protection/>
    </xf>
    <xf numFmtId="0" fontId="6" fillId="0" borderId="3" xfId="18" applyFont="1" applyBorder="1">
      <alignment/>
      <protection/>
    </xf>
    <xf numFmtId="0" fontId="0" fillId="0" borderId="0" xfId="0" applyAlignment="1">
      <alignment horizontal="left" wrapText="1"/>
    </xf>
    <xf numFmtId="0" fontId="22" fillId="0" borderId="17" xfId="0" applyFont="1" applyBorder="1" applyAlignment="1">
      <alignment vertical="top" wrapText="1"/>
    </xf>
    <xf numFmtId="0" fontId="6" fillId="0" borderId="35" xfId="18" applyFont="1" applyBorder="1">
      <alignment/>
      <protection/>
    </xf>
    <xf numFmtId="0" fontId="22" fillId="0" borderId="23" xfId="0" applyFont="1" applyBorder="1" applyAlignment="1">
      <alignment vertical="top" wrapText="1"/>
    </xf>
    <xf numFmtId="1" fontId="22" fillId="4" borderId="18" xfId="0" applyNumberFormat="1" applyFont="1" applyFill="1" applyBorder="1" applyAlignment="1" applyProtection="1">
      <alignment/>
      <protection/>
    </xf>
    <xf numFmtId="0" fontId="33" fillId="0" borderId="3" xfId="0" applyFont="1" applyFill="1" applyBorder="1" applyAlignment="1">
      <alignment horizontal="left"/>
    </xf>
    <xf numFmtId="0" fontId="22" fillId="0" borderId="9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6" fillId="0" borderId="4" xfId="0" applyNumberFormat="1" applyFont="1" applyFill="1" applyBorder="1" applyAlignment="1" applyProtection="1">
      <alignment/>
      <protection locked="0"/>
    </xf>
    <xf numFmtId="0" fontId="22" fillId="0" borderId="52" xfId="0" applyFont="1" applyFill="1" applyBorder="1" applyAlignment="1" applyProtection="1">
      <alignment/>
      <protection/>
    </xf>
    <xf numFmtId="0" fontId="22" fillId="0" borderId="45" xfId="0" applyFont="1" applyFill="1" applyBorder="1" applyAlignment="1" applyProtection="1">
      <alignment/>
      <protection locked="0"/>
    </xf>
    <xf numFmtId="0" fontId="22" fillId="0" borderId="53" xfId="0" applyFont="1" applyFill="1" applyBorder="1" applyAlignment="1" applyProtection="1">
      <alignment/>
      <protection/>
    </xf>
    <xf numFmtId="0" fontId="22" fillId="0" borderId="4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22" fillId="0" borderId="9" xfId="0" applyNumberFormat="1" applyFont="1" applyFill="1" applyBorder="1" applyAlignment="1" applyProtection="1">
      <alignment/>
      <protection/>
    </xf>
    <xf numFmtId="0" fontId="22" fillId="0" borderId="33" xfId="0" applyNumberFormat="1" applyFont="1" applyFill="1" applyBorder="1" applyAlignment="1" applyProtection="1">
      <alignment/>
      <protection/>
    </xf>
    <xf numFmtId="0" fontId="22" fillId="0" borderId="7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>
      <alignment/>
    </xf>
    <xf numFmtId="0" fontId="6" fillId="0" borderId="54" xfId="0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54" xfId="0" applyNumberFormat="1" applyFont="1" applyFill="1" applyBorder="1" applyAlignment="1" applyProtection="1">
      <alignment/>
      <protection/>
    </xf>
    <xf numFmtId="0" fontId="22" fillId="0" borderId="8" xfId="0" applyNumberFormat="1" applyFont="1" applyFill="1" applyBorder="1" applyAlignment="1" applyProtection="1">
      <alignment/>
      <protection/>
    </xf>
    <xf numFmtId="0" fontId="15" fillId="0" borderId="3" xfId="0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 locked="0"/>
    </xf>
    <xf numFmtId="0" fontId="6" fillId="0" borderId="3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/>
    </xf>
    <xf numFmtId="0" fontId="6" fillId="0" borderId="56" xfId="0" applyNumberFormat="1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56" xfId="0" applyNumberFormat="1" applyFont="1" applyFill="1" applyBorder="1" applyAlignment="1" applyProtection="1">
      <alignment/>
      <protection locked="0"/>
    </xf>
    <xf numFmtId="0" fontId="22" fillId="0" borderId="46" xfId="0" applyNumberFormat="1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/>
      <protection/>
    </xf>
    <xf numFmtId="0" fontId="6" fillId="0" borderId="0" xfId="18" applyFont="1" applyFill="1" applyBorder="1">
      <alignment/>
      <protection/>
    </xf>
    <xf numFmtId="1" fontId="6" fillId="0" borderId="0" xfId="18" applyNumberFormat="1" applyFont="1" applyFill="1" applyBorder="1">
      <alignment/>
      <protection/>
    </xf>
    <xf numFmtId="0" fontId="6" fillId="0" borderId="3" xfId="0" applyFont="1" applyBorder="1" applyAlignment="1">
      <alignment horizontal="left" wrapText="1"/>
    </xf>
    <xf numFmtId="0" fontId="10" fillId="0" borderId="3" xfId="0" applyFont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10" fillId="0" borderId="3" xfId="0" applyFont="1" applyFill="1" applyBorder="1" applyAlignment="1" applyProtection="1">
      <alignment horizontal="left" wrapText="1"/>
      <protection locked="0"/>
    </xf>
    <xf numFmtId="0" fontId="15" fillId="0" borderId="3" xfId="0" applyFont="1" applyFill="1" applyBorder="1" applyAlignment="1">
      <alignment horizontal="left" wrapText="1"/>
    </xf>
    <xf numFmtId="0" fontId="33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4" xfId="0" applyNumberFormat="1" applyFont="1" applyFill="1" applyBorder="1" applyAlignment="1" applyProtection="1">
      <alignment/>
      <protection locked="0"/>
    </xf>
    <xf numFmtId="0" fontId="26" fillId="0" borderId="4" xfId="0" applyNumberFormat="1" applyFont="1" applyFill="1" applyBorder="1" applyAlignment="1">
      <alignment/>
    </xf>
    <xf numFmtId="0" fontId="26" fillId="0" borderId="35" xfId="0" applyFont="1" applyFill="1" applyBorder="1" applyAlignment="1" applyProtection="1">
      <alignment/>
      <protection/>
    </xf>
    <xf numFmtId="0" fontId="30" fillId="0" borderId="22" xfId="0" applyNumberFormat="1" applyFont="1" applyFill="1" applyBorder="1" applyAlignment="1" applyProtection="1">
      <alignment/>
      <protection/>
    </xf>
    <xf numFmtId="0" fontId="30" fillId="0" borderId="36" xfId="0" applyNumberFormat="1" applyFont="1" applyFill="1" applyBorder="1" applyAlignment="1" applyProtection="1">
      <alignment/>
      <protection/>
    </xf>
    <xf numFmtId="0" fontId="26" fillId="0" borderId="3" xfId="0" applyNumberFormat="1" applyFont="1" applyFill="1" applyBorder="1" applyAlignment="1">
      <alignment/>
    </xf>
    <xf numFmtId="0" fontId="30" fillId="0" borderId="9" xfId="0" applyNumberFormat="1" applyFont="1" applyFill="1" applyBorder="1" applyAlignment="1" applyProtection="1">
      <alignment/>
      <protection/>
    </xf>
    <xf numFmtId="0" fontId="30" fillId="0" borderId="33" xfId="0" applyNumberFormat="1" applyFont="1" applyFill="1" applyBorder="1" applyAlignment="1" applyProtection="1">
      <alignment/>
      <protection/>
    </xf>
    <xf numFmtId="0" fontId="26" fillId="0" borderId="7" xfId="0" applyFont="1" applyFill="1" applyBorder="1" applyAlignment="1" applyProtection="1">
      <alignment/>
      <protection/>
    </xf>
    <xf numFmtId="0" fontId="26" fillId="0" borderId="23" xfId="0" applyNumberFormat="1" applyFont="1" applyFill="1" applyBorder="1" applyAlignment="1" applyProtection="1">
      <alignment/>
      <protection locked="0"/>
    </xf>
    <xf numFmtId="0" fontId="26" fillId="0" borderId="23" xfId="0" applyNumberFormat="1" applyFont="1" applyFill="1" applyBorder="1" applyAlignment="1">
      <alignment/>
    </xf>
    <xf numFmtId="0" fontId="26" fillId="0" borderId="29" xfId="0" applyNumberFormat="1" applyFont="1" applyFill="1" applyBorder="1" applyAlignment="1">
      <alignment/>
    </xf>
    <xf numFmtId="0" fontId="26" fillId="0" borderId="23" xfId="0" applyFont="1" applyFill="1" applyBorder="1" applyAlignment="1" applyProtection="1">
      <alignment/>
      <protection/>
    </xf>
    <xf numFmtId="0" fontId="26" fillId="0" borderId="5" xfId="0" applyFont="1" applyFill="1" applyBorder="1" applyAlignment="1" applyProtection="1">
      <alignment/>
      <protection/>
    </xf>
    <xf numFmtId="0" fontId="26" fillId="0" borderId="8" xfId="0" applyFont="1" applyFill="1" applyBorder="1" applyAlignment="1" applyProtection="1">
      <alignment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30" fillId="0" borderId="54" xfId="0" applyNumberFormat="1" applyFont="1" applyFill="1" applyBorder="1" applyAlignment="1" applyProtection="1">
      <alignment/>
      <protection/>
    </xf>
    <xf numFmtId="0" fontId="26" fillId="0" borderId="57" xfId="0" applyFont="1" applyFill="1" applyBorder="1" applyAlignment="1" applyProtection="1">
      <alignment/>
      <protection/>
    </xf>
    <xf numFmtId="0" fontId="26" fillId="0" borderId="18" xfId="0" applyNumberFormat="1" applyFont="1" applyFill="1" applyBorder="1" applyAlignment="1" applyProtection="1">
      <alignment/>
      <protection locked="0"/>
    </xf>
    <xf numFmtId="0" fontId="26" fillId="0" borderId="18" xfId="0" applyFont="1" applyFill="1" applyBorder="1" applyAlignment="1" applyProtection="1">
      <alignment/>
      <protection/>
    </xf>
    <xf numFmtId="0" fontId="26" fillId="0" borderId="6" xfId="0" applyNumberFormat="1" applyFont="1" applyFill="1" applyBorder="1" applyAlignment="1" applyProtection="1">
      <alignment/>
      <protection locked="0"/>
    </xf>
    <xf numFmtId="0" fontId="26" fillId="0" borderId="47" xfId="0" applyFont="1" applyFill="1" applyBorder="1" applyAlignment="1" applyProtection="1">
      <alignment/>
      <protection locked="0"/>
    </xf>
    <xf numFmtId="0" fontId="26" fillId="0" borderId="2" xfId="0" applyFont="1" applyFill="1" applyBorder="1" applyAlignment="1" applyProtection="1">
      <alignment/>
      <protection/>
    </xf>
    <xf numFmtId="1" fontId="26" fillId="0" borderId="6" xfId="0" applyNumberFormat="1" applyFont="1" applyFill="1" applyBorder="1" applyAlignment="1" applyProtection="1">
      <alignment/>
      <protection/>
    </xf>
    <xf numFmtId="1" fontId="30" fillId="0" borderId="2" xfId="0" applyNumberFormat="1" applyFont="1" applyFill="1" applyBorder="1" applyAlignment="1" applyProtection="1">
      <alignment/>
      <protection/>
    </xf>
    <xf numFmtId="1" fontId="30" fillId="0" borderId="18" xfId="0" applyNumberFormat="1" applyFont="1" applyFill="1" applyBorder="1" applyAlignment="1" applyProtection="1">
      <alignment/>
      <protection/>
    </xf>
    <xf numFmtId="1" fontId="30" fillId="0" borderId="4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17" xfId="0" applyFont="1" applyFill="1" applyBorder="1" applyAlignment="1" applyProtection="1">
      <alignment/>
      <protection locked="0"/>
    </xf>
    <xf numFmtId="0" fontId="26" fillId="0" borderId="29" xfId="0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0" fontId="30" fillId="0" borderId="4" xfId="0" applyFont="1" applyFill="1" applyBorder="1" applyAlignment="1" applyProtection="1">
      <alignment/>
      <protection locked="0"/>
    </xf>
    <xf numFmtId="0" fontId="30" fillId="0" borderId="36" xfId="0" applyFont="1" applyFill="1" applyBorder="1" applyAlignment="1" applyProtection="1">
      <alignment/>
      <protection/>
    </xf>
    <xf numFmtId="2" fontId="30" fillId="0" borderId="36" xfId="0" applyNumberFormat="1" applyFont="1" applyFill="1" applyBorder="1" applyAlignment="1" applyProtection="1">
      <alignment/>
      <protection locked="0"/>
    </xf>
    <xf numFmtId="0" fontId="30" fillId="0" borderId="22" xfId="0" applyFont="1" applyFill="1" applyBorder="1" applyAlignment="1" applyProtection="1">
      <alignment/>
      <protection locked="0"/>
    </xf>
    <xf numFmtId="0" fontId="30" fillId="0" borderId="36" xfId="0" applyFont="1" applyFill="1" applyBorder="1" applyAlignment="1" applyProtection="1">
      <alignment/>
      <protection locked="0"/>
    </xf>
    <xf numFmtId="0" fontId="30" fillId="0" borderId="13" xfId="0" applyFont="1" applyFill="1" applyBorder="1" applyAlignment="1" applyProtection="1">
      <alignment/>
      <protection locked="0"/>
    </xf>
    <xf numFmtId="0" fontId="30" fillId="0" borderId="35" xfId="0" applyFont="1" applyFill="1" applyBorder="1" applyAlignment="1" applyProtection="1">
      <alignment/>
      <protection locked="0"/>
    </xf>
    <xf numFmtId="0" fontId="26" fillId="0" borderId="31" xfId="0" applyFont="1" applyFill="1" applyBorder="1" applyAlignment="1" applyProtection="1">
      <alignment horizontal="left"/>
      <protection/>
    </xf>
    <xf numFmtId="0" fontId="30" fillId="0" borderId="9" xfId="0" applyFont="1" applyFill="1" applyBorder="1" applyAlignment="1" applyProtection="1">
      <alignment/>
      <protection/>
    </xf>
    <xf numFmtId="0" fontId="26" fillId="0" borderId="21" xfId="0" applyFont="1" applyFill="1" applyBorder="1" applyAlignment="1" applyProtection="1">
      <alignment/>
      <protection/>
    </xf>
    <xf numFmtId="0" fontId="30" fillId="0" borderId="3" xfId="0" applyFont="1" applyFill="1" applyBorder="1" applyAlignment="1" applyProtection="1">
      <alignment/>
      <protection locked="0"/>
    </xf>
    <xf numFmtId="0" fontId="30" fillId="0" borderId="33" xfId="0" applyFont="1" applyFill="1" applyBorder="1" applyAlignment="1" applyProtection="1">
      <alignment/>
      <protection/>
    </xf>
    <xf numFmtId="0" fontId="30" fillId="0" borderId="33" xfId="0" applyFont="1" applyFill="1" applyBorder="1" applyAlignment="1" applyProtection="1">
      <alignment/>
      <protection locked="0"/>
    </xf>
    <xf numFmtId="0" fontId="30" fillId="0" borderId="9" xfId="0" applyFont="1" applyFill="1" applyBorder="1" applyAlignment="1" applyProtection="1">
      <alignment/>
      <protection locked="0"/>
    </xf>
    <xf numFmtId="0" fontId="30" fillId="0" borderId="14" xfId="0" applyFont="1" applyFill="1" applyBorder="1" applyAlignment="1" applyProtection="1">
      <alignment/>
      <protection locked="0"/>
    </xf>
    <xf numFmtId="0" fontId="30" fillId="0" borderId="7" xfId="0" applyFont="1" applyFill="1" applyBorder="1" applyAlignment="1" applyProtection="1">
      <alignment/>
      <protection locked="0"/>
    </xf>
    <xf numFmtId="0" fontId="26" fillId="0" borderId="31" xfId="0" applyFont="1" applyFill="1" applyBorder="1" applyAlignment="1" applyProtection="1">
      <alignment/>
      <protection/>
    </xf>
    <xf numFmtId="0" fontId="26" fillId="0" borderId="21" xfId="0" applyNumberFormat="1" applyFont="1" applyFill="1" applyBorder="1" applyAlignment="1" applyProtection="1">
      <alignment/>
      <protection/>
    </xf>
    <xf numFmtId="0" fontId="26" fillId="0" borderId="21" xfId="0" applyNumberFormat="1" applyFont="1" applyFill="1" applyBorder="1" applyAlignment="1" applyProtection="1">
      <alignment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6" fillId="0" borderId="56" xfId="0" applyFont="1" applyFill="1" applyBorder="1" applyAlignment="1" applyProtection="1">
      <alignment/>
      <protection/>
    </xf>
    <xf numFmtId="0" fontId="26" fillId="0" borderId="56" xfId="0" applyNumberFormat="1" applyFont="1" applyFill="1" applyBorder="1" applyAlignment="1" applyProtection="1">
      <alignment/>
      <protection/>
    </xf>
    <xf numFmtId="0" fontId="26" fillId="0" borderId="56" xfId="0" applyNumberFormat="1" applyFont="1" applyFill="1" applyBorder="1" applyAlignment="1" applyProtection="1">
      <alignment/>
      <protection locked="0"/>
    </xf>
    <xf numFmtId="0" fontId="26" fillId="0" borderId="58" xfId="0" applyFont="1" applyFill="1" applyBorder="1" applyAlignment="1" applyProtection="1">
      <alignment/>
      <protection locked="0"/>
    </xf>
    <xf numFmtId="0" fontId="30" fillId="0" borderId="46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 locked="0"/>
    </xf>
    <xf numFmtId="0" fontId="22" fillId="0" borderId="22" xfId="0" applyNumberFormat="1" applyFont="1" applyFill="1" applyBorder="1" applyAlignment="1" applyProtection="1">
      <alignment/>
      <protection/>
    </xf>
    <xf numFmtId="0" fontId="22" fillId="0" borderId="36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/>
    </xf>
    <xf numFmtId="1" fontId="6" fillId="0" borderId="6" xfId="0" applyNumberFormat="1" applyFont="1" applyFill="1" applyBorder="1" applyAlignment="1" applyProtection="1">
      <alignment/>
      <protection/>
    </xf>
    <xf numFmtId="1" fontId="6" fillId="0" borderId="47" xfId="0" applyNumberFormat="1" applyFont="1" applyFill="1" applyBorder="1" applyAlignment="1" applyProtection="1">
      <alignment/>
      <protection/>
    </xf>
    <xf numFmtId="1" fontId="22" fillId="0" borderId="2" xfId="0" applyNumberFormat="1" applyFont="1" applyFill="1" applyBorder="1" applyAlignment="1" applyProtection="1">
      <alignment/>
      <protection/>
    </xf>
    <xf numFmtId="1" fontId="22" fillId="0" borderId="18" xfId="0" applyNumberFormat="1" applyFont="1" applyFill="1" applyBorder="1" applyAlignment="1" applyProtection="1">
      <alignment/>
      <protection/>
    </xf>
    <xf numFmtId="1" fontId="22" fillId="0" borderId="47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 locked="0"/>
    </xf>
    <xf numFmtId="2" fontId="22" fillId="0" borderId="53" xfId="0" applyNumberFormat="1" applyFont="1" applyFill="1" applyBorder="1" applyAlignment="1" applyProtection="1">
      <alignment/>
      <protection locked="0"/>
    </xf>
    <xf numFmtId="0" fontId="22" fillId="0" borderId="52" xfId="0" applyFont="1" applyFill="1" applyBorder="1" applyAlignment="1" applyProtection="1">
      <alignment/>
      <protection locked="0"/>
    </xf>
    <xf numFmtId="0" fontId="22" fillId="0" borderId="53" xfId="0" applyFont="1" applyFill="1" applyBorder="1" applyAlignment="1" applyProtection="1">
      <alignment/>
      <protection locked="0"/>
    </xf>
    <xf numFmtId="0" fontId="22" fillId="0" borderId="59" xfId="0" applyFont="1" applyFill="1" applyBorder="1" applyAlignment="1" applyProtection="1">
      <alignment/>
      <protection locked="0"/>
    </xf>
    <xf numFmtId="0" fontId="22" fillId="0" borderId="60" xfId="0" applyFont="1" applyFill="1" applyBorder="1" applyAlignment="1" applyProtection="1">
      <alignment/>
      <protection locked="0"/>
    </xf>
    <xf numFmtId="0" fontId="22" fillId="0" borderId="3" xfId="0" applyFont="1" applyFill="1" applyBorder="1" applyAlignment="1" applyProtection="1">
      <alignment/>
      <protection locked="0"/>
    </xf>
    <xf numFmtId="0" fontId="22" fillId="0" borderId="33" xfId="0" applyFont="1" applyFill="1" applyBorder="1" applyAlignment="1" applyProtection="1">
      <alignment/>
      <protection/>
    </xf>
    <xf numFmtId="0" fontId="22" fillId="0" borderId="33" xfId="0" applyFont="1" applyFill="1" applyBorder="1" applyAlignment="1" applyProtection="1">
      <alignment/>
      <protection locked="0"/>
    </xf>
    <xf numFmtId="0" fontId="22" fillId="0" borderId="9" xfId="0" applyFont="1" applyFill="1" applyBorder="1" applyAlignment="1" applyProtection="1">
      <alignment/>
      <protection locked="0"/>
    </xf>
    <xf numFmtId="0" fontId="22" fillId="0" borderId="14" xfId="0" applyFont="1" applyFill="1" applyBorder="1" applyAlignment="1" applyProtection="1">
      <alignment/>
      <protection locked="0"/>
    </xf>
    <xf numFmtId="0" fontId="22" fillId="0" borderId="7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58" xfId="0" applyFont="1" applyFill="1" applyBorder="1" applyAlignment="1" applyProtection="1">
      <alignment/>
      <protection locked="0"/>
    </xf>
    <xf numFmtId="0" fontId="28" fillId="3" borderId="2" xfId="0" applyFont="1" applyFill="1" applyBorder="1" applyAlignment="1">
      <alignment horizontal="left" wrapText="1"/>
    </xf>
    <xf numFmtId="0" fontId="28" fillId="3" borderId="61" xfId="0" applyFont="1" applyFill="1" applyBorder="1" applyAlignment="1">
      <alignment horizontal="left" wrapText="1"/>
    </xf>
    <xf numFmtId="0" fontId="30" fillId="0" borderId="52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  <xf numFmtId="0" fontId="28" fillId="0" borderId="22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0" fontId="30" fillId="0" borderId="22" xfId="0" applyFont="1" applyBorder="1" applyAlignment="1">
      <alignment horizontal="left" wrapText="1"/>
    </xf>
    <xf numFmtId="0" fontId="30" fillId="0" borderId="32" xfId="0" applyFont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30" fillId="0" borderId="33" xfId="0" applyFont="1" applyBorder="1" applyAlignment="1">
      <alignment horizontal="left" wrapText="1"/>
    </xf>
    <xf numFmtId="0" fontId="30" fillId="0" borderId="38" xfId="0" applyFont="1" applyBorder="1" applyAlignment="1">
      <alignment horizontal="left" wrapText="1"/>
    </xf>
    <xf numFmtId="0" fontId="30" fillId="0" borderId="49" xfId="0" applyFont="1" applyBorder="1" applyAlignment="1">
      <alignment horizontal="left" wrapText="1"/>
    </xf>
    <xf numFmtId="0" fontId="30" fillId="0" borderId="55" xfId="0" applyFont="1" applyBorder="1" applyAlignment="1" applyProtection="1">
      <alignment horizontal="center"/>
      <protection locked="0"/>
    </xf>
    <xf numFmtId="0" fontId="30" fillId="0" borderId="35" xfId="0" applyNumberFormat="1" applyFont="1" applyFill="1" applyBorder="1" applyAlignment="1" applyProtection="1">
      <alignment/>
      <protection/>
    </xf>
    <xf numFmtId="0" fontId="30" fillId="0" borderId="7" xfId="0" applyNumberFormat="1" applyFont="1" applyFill="1" applyBorder="1" applyAlignment="1" applyProtection="1">
      <alignment/>
      <protection/>
    </xf>
    <xf numFmtId="0" fontId="30" fillId="0" borderId="8" xfId="0" applyNumberFormat="1" applyFont="1" applyFill="1" applyBorder="1" applyAlignment="1" applyProtection="1">
      <alignment/>
      <protection/>
    </xf>
    <xf numFmtId="1" fontId="30" fillId="0" borderId="6" xfId="0" applyNumberFormat="1" applyFont="1" applyFill="1" applyBorder="1" applyAlignment="1" applyProtection="1">
      <alignment/>
      <protection/>
    </xf>
    <xf numFmtId="0" fontId="30" fillId="0" borderId="20" xfId="0" applyFont="1" applyFill="1" applyBorder="1" applyAlignment="1" applyProtection="1">
      <alignment/>
      <protection/>
    </xf>
    <xf numFmtId="0" fontId="30" fillId="0" borderId="20" xfId="0" applyNumberFormat="1" applyFont="1" applyFill="1" applyBorder="1" applyAlignment="1" applyProtection="1">
      <alignment/>
      <protection/>
    </xf>
    <xf numFmtId="0" fontId="30" fillId="0" borderId="62" xfId="0" applyNumberFormat="1" applyFont="1" applyFill="1" applyBorder="1" applyAlignment="1" applyProtection="1">
      <alignment/>
      <protection/>
    </xf>
    <xf numFmtId="0" fontId="18" fillId="0" borderId="55" xfId="0" applyFont="1" applyBorder="1" applyAlignment="1" applyProtection="1">
      <alignment horizontal="center"/>
      <protection locked="0"/>
    </xf>
    <xf numFmtId="0" fontId="22" fillId="0" borderId="35" xfId="0" applyNumberFormat="1" applyFont="1" applyFill="1" applyBorder="1" applyAlignment="1" applyProtection="1">
      <alignment/>
      <protection/>
    </xf>
    <xf numFmtId="1" fontId="22" fillId="0" borderId="6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/>
      <protection/>
    </xf>
    <xf numFmtId="0" fontId="22" fillId="0" borderId="62" xfId="0" applyNumberFormat="1" applyFont="1" applyFill="1" applyBorder="1" applyAlignment="1" applyProtection="1">
      <alignment/>
      <protection/>
    </xf>
    <xf numFmtId="0" fontId="26" fillId="0" borderId="23" xfId="0" applyFont="1" applyFill="1" applyBorder="1" applyAlignment="1">
      <alignment/>
    </xf>
    <xf numFmtId="0" fontId="6" fillId="0" borderId="3" xfId="18" applyFont="1" applyBorder="1" applyAlignment="1">
      <alignment horizontal="center"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6" fillId="0" borderId="3" xfId="18" applyNumberFormat="1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6" fillId="3" borderId="3" xfId="0" applyNumberFormat="1" applyFont="1" applyFill="1" applyBorder="1" applyAlignment="1" applyProtection="1">
      <alignment/>
      <protection locked="0"/>
    </xf>
    <xf numFmtId="0" fontId="22" fillId="3" borderId="3" xfId="0" applyFont="1" applyFill="1" applyBorder="1" applyAlignment="1" applyProtection="1">
      <alignment/>
      <protection/>
    </xf>
    <xf numFmtId="0" fontId="22" fillId="3" borderId="3" xfId="0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22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10" fillId="0" borderId="3" xfId="0" applyFont="1" applyBorder="1" applyAlignment="1">
      <alignment horizontal="left" wrapText="1"/>
    </xf>
    <xf numFmtId="0" fontId="15" fillId="0" borderId="3" xfId="0" applyNumberFormat="1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32" fillId="0" borderId="3" xfId="0" applyNumberFormat="1" applyFont="1" applyFill="1" applyBorder="1" applyAlignment="1" applyProtection="1">
      <alignment/>
      <protection/>
    </xf>
    <xf numFmtId="0" fontId="32" fillId="0" borderId="3" xfId="0" applyFont="1" applyFill="1" applyBorder="1" applyAlignment="1">
      <alignment/>
    </xf>
    <xf numFmtId="1" fontId="22" fillId="0" borderId="3" xfId="0" applyNumberFormat="1" applyFont="1" applyFill="1" applyBorder="1" applyAlignment="1" applyProtection="1">
      <alignment/>
      <protection/>
    </xf>
    <xf numFmtId="1" fontId="22" fillId="4" borderId="3" xfId="0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wrapText="1"/>
      <protection/>
    </xf>
    <xf numFmtId="0" fontId="6" fillId="0" borderId="3" xfId="0" applyFont="1" applyFill="1" applyBorder="1" applyAlignment="1" applyProtection="1">
      <alignment horizontal="left"/>
      <protection/>
    </xf>
    <xf numFmtId="0" fontId="22" fillId="4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wrapText="1"/>
      <protection locked="0"/>
    </xf>
    <xf numFmtId="1" fontId="10" fillId="3" borderId="3" xfId="0" applyNumberFormat="1" applyFont="1" applyFill="1" applyBorder="1" applyAlignment="1" applyProtection="1">
      <alignment horizontal="center"/>
      <protection locked="0"/>
    </xf>
    <xf numFmtId="1" fontId="10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>
      <alignment horizontal="center"/>
    </xf>
    <xf numFmtId="1" fontId="10" fillId="3" borderId="3" xfId="0" applyNumberFormat="1" applyFont="1" applyFill="1" applyBorder="1" applyAlignment="1" applyProtection="1">
      <alignment horizontal="center"/>
      <protection/>
    </xf>
    <xf numFmtId="1" fontId="10" fillId="0" borderId="3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6" fillId="0" borderId="3" xfId="0" applyNumberFormat="1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/>
      <protection locked="0"/>
    </xf>
    <xf numFmtId="0" fontId="21" fillId="0" borderId="3" xfId="0" applyFont="1" applyBorder="1" applyAlignment="1">
      <alignment horizontal="left"/>
    </xf>
    <xf numFmtId="0" fontId="21" fillId="0" borderId="3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wrapText="1"/>
      <protection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>
      <alignment wrapText="1"/>
    </xf>
    <xf numFmtId="0" fontId="6" fillId="3" borderId="3" xfId="0" applyFont="1" applyFill="1" applyBorder="1" applyAlignment="1" applyProtection="1">
      <alignment wrapText="1"/>
      <protection locked="0"/>
    </xf>
    <xf numFmtId="0" fontId="6" fillId="3" borderId="3" xfId="0" applyNumberFormat="1" applyFont="1" applyFill="1" applyBorder="1" applyAlignment="1" applyProtection="1">
      <alignment wrapText="1"/>
      <protection locked="0"/>
    </xf>
    <xf numFmtId="0" fontId="6" fillId="0" borderId="13" xfId="18" applyFont="1" applyFill="1" applyBorder="1" applyAlignment="1" applyProtection="1">
      <alignment horizontal="center" vertical="center" wrapText="1"/>
      <protection/>
    </xf>
    <xf numFmtId="0" fontId="6" fillId="0" borderId="7" xfId="18" applyFont="1" applyFill="1" applyBorder="1" applyAlignment="1" applyProtection="1">
      <alignment horizontal="center" vertical="center" wrapText="1"/>
      <protection/>
    </xf>
    <xf numFmtId="0" fontId="6" fillId="0" borderId="21" xfId="18" applyFont="1" applyFill="1" applyBorder="1" applyAlignment="1" applyProtection="1">
      <alignment horizontal="center" vertical="center" wrapText="1"/>
      <protection/>
    </xf>
    <xf numFmtId="0" fontId="6" fillId="0" borderId="14" xfId="18" applyFont="1" applyFill="1" applyBorder="1" applyAlignment="1" applyProtection="1">
      <alignment horizontal="center" vertical="center" wrapText="1"/>
      <protection/>
    </xf>
    <xf numFmtId="0" fontId="6" fillId="0" borderId="8" xfId="18" applyFont="1" applyFill="1" applyBorder="1" applyAlignment="1" applyProtection="1">
      <alignment horizontal="center" vertical="center" wrapText="1"/>
      <protection/>
    </xf>
    <xf numFmtId="0" fontId="6" fillId="0" borderId="50" xfId="18" applyFont="1" applyFill="1" applyBorder="1" applyAlignment="1" applyProtection="1">
      <alignment horizontal="center" vertical="center" wrapText="1"/>
      <protection/>
    </xf>
    <xf numFmtId="0" fontId="6" fillId="0" borderId="51" xfId="18" applyFont="1" applyFill="1" applyBorder="1" applyAlignment="1" applyProtection="1">
      <alignment horizontal="center" vertical="center" wrapText="1"/>
      <protection/>
    </xf>
    <xf numFmtId="0" fontId="6" fillId="0" borderId="35" xfId="18" applyFont="1" applyFill="1" applyBorder="1" applyAlignment="1" applyProtection="1">
      <alignment horizontal="center" vertical="center" wrapText="1"/>
      <protection/>
    </xf>
    <xf numFmtId="0" fontId="6" fillId="0" borderId="31" xfId="18" applyFont="1" applyFill="1" applyBorder="1" applyAlignment="1" applyProtection="1">
      <alignment horizontal="center" vertical="center" wrapText="1"/>
      <protection/>
    </xf>
    <xf numFmtId="1" fontId="6" fillId="0" borderId="7" xfId="18" applyNumberFormat="1" applyFont="1" applyFill="1" applyBorder="1" applyAlignment="1" applyProtection="1">
      <alignment horizontal="center" vertical="center" wrapText="1"/>
      <protection/>
    </xf>
    <xf numFmtId="1" fontId="6" fillId="0" borderId="21" xfId="18" applyNumberFormat="1" applyFont="1" applyFill="1" applyBorder="1" applyAlignment="1" applyProtection="1">
      <alignment horizontal="center" vertical="center" wrapText="1"/>
      <protection/>
    </xf>
    <xf numFmtId="1" fontId="6" fillId="0" borderId="14" xfId="18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7" xfId="18" applyFont="1" applyBorder="1" applyAlignment="1">
      <alignment horizontal="center"/>
      <protection/>
    </xf>
    <xf numFmtId="0" fontId="7" fillId="0" borderId="21" xfId="18" applyFont="1" applyBorder="1" applyAlignment="1">
      <alignment horizontal="center"/>
      <protection/>
    </xf>
    <xf numFmtId="0" fontId="7" fillId="0" borderId="14" xfId="18" applyFont="1" applyBorder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7" fillId="0" borderId="0" xfId="18" applyFont="1" applyAlignment="1">
      <alignment horizontal="center" vertical="top"/>
      <protection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22" xfId="0" applyFont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2"/>
  <sheetViews>
    <sheetView zoomScale="72" zoomScaleNormal="72" workbookViewId="0" topLeftCell="A16">
      <selection activeCell="AR36" sqref="AR36"/>
    </sheetView>
  </sheetViews>
  <sheetFormatPr defaultColWidth="8.796875" defaultRowHeight="15"/>
  <cols>
    <col min="1" max="1" width="5.19921875" style="2" customWidth="1"/>
    <col min="2" max="53" width="2.796875" style="2" customWidth="1"/>
    <col min="54" max="58" width="2.296875" style="2" customWidth="1"/>
    <col min="59" max="16384" width="9" style="2" customWidth="1"/>
  </cols>
  <sheetData>
    <row r="1" spans="1:53" ht="18.75" customHeight="1">
      <c r="A1" s="11"/>
      <c r="B1" s="498" t="s">
        <v>241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</row>
    <row r="2" spans="1:53" ht="18.75" customHeight="1">
      <c r="A2" s="11"/>
      <c r="B2" s="498" t="s">
        <v>103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</row>
    <row r="3" spans="1:53" ht="18.75" customHeight="1">
      <c r="A3" s="11"/>
      <c r="B3" s="498" t="s">
        <v>104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</row>
    <row r="4" spans="1:53" ht="18.75" customHeight="1">
      <c r="A4" s="11"/>
      <c r="B4" s="499" t="s">
        <v>105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</row>
    <row r="5" spans="1:53" ht="18.75" customHeight="1">
      <c r="A5" s="11"/>
      <c r="B5" s="500" t="s">
        <v>242</v>
      </c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</row>
    <row r="6" spans="1:38" ht="18.75">
      <c r="A6" s="11"/>
      <c r="B6" s="3"/>
      <c r="C6" s="3"/>
      <c r="D6" s="3"/>
      <c r="E6" s="3"/>
      <c r="F6" s="3"/>
      <c r="G6" s="3"/>
      <c r="M6" s="1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7" ht="15.75">
      <c r="A7" s="11"/>
      <c r="B7" s="3"/>
      <c r="C7" s="3"/>
      <c r="D7" s="3"/>
      <c r="E7" s="3"/>
      <c r="F7" s="3"/>
      <c r="G7" s="3"/>
    </row>
    <row r="8" spans="1:23" ht="20.25">
      <c r="A8" s="11"/>
      <c r="B8" s="11"/>
      <c r="C8" s="11"/>
      <c r="D8" s="11"/>
      <c r="E8" s="11"/>
      <c r="F8" s="11"/>
      <c r="G8" s="11"/>
      <c r="S8" s="4"/>
      <c r="T8" s="26"/>
      <c r="W8" s="26" t="s">
        <v>0</v>
      </c>
    </row>
    <row r="9" spans="1:58" ht="15.75">
      <c r="A9" s="3"/>
      <c r="B9" s="11"/>
      <c r="C9" s="11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5.75">
      <c r="A10" s="3" t="s">
        <v>288</v>
      </c>
      <c r="B10" s="11"/>
      <c r="C10" s="11"/>
      <c r="D10" s="1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3"/>
      <c r="AK10" s="3"/>
      <c r="AL10" s="3"/>
      <c r="AM10" s="3"/>
      <c r="AN10" s="3" t="s">
        <v>142</v>
      </c>
      <c r="AO10" s="3"/>
      <c r="AP10" s="3"/>
      <c r="AQ10" s="3"/>
      <c r="AR10" s="3"/>
      <c r="AS10" s="3"/>
      <c r="AT10" s="3"/>
      <c r="AU10" s="3"/>
      <c r="AV10" s="3" t="s">
        <v>106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5.75">
      <c r="A11" s="11" t="s">
        <v>243</v>
      </c>
      <c r="B11" s="11"/>
      <c r="C11" s="11"/>
      <c r="D11" s="11"/>
      <c r="E11" s="11"/>
      <c r="F11" s="11"/>
      <c r="G11" s="11"/>
      <c r="H11" s="11"/>
      <c r="I11" s="3"/>
      <c r="J11" s="3"/>
      <c r="K11" s="3"/>
      <c r="L11" s="3"/>
      <c r="M11" s="3"/>
      <c r="N11" s="241"/>
      <c r="O11" s="3"/>
      <c r="P11" s="3"/>
      <c r="Q11" s="3"/>
      <c r="R11" s="3"/>
      <c r="S11" s="3"/>
      <c r="T11" s="3"/>
      <c r="U11" s="3"/>
      <c r="V11" s="3"/>
      <c r="W11" s="3"/>
      <c r="X11" s="3"/>
      <c r="Y11" s="30" t="s">
        <v>141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1" t="s">
        <v>244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5.75">
      <c r="A12" s="11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8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 t="s">
        <v>143</v>
      </c>
      <c r="AO12" s="3"/>
      <c r="AP12" s="3"/>
      <c r="AQ12" s="3"/>
      <c r="AR12" s="3"/>
      <c r="AS12" s="3" t="s">
        <v>107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5.75">
      <c r="A13" s="3" t="s">
        <v>88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 t="s">
        <v>108</v>
      </c>
      <c r="AO13" s="3"/>
      <c r="AP13" s="3"/>
      <c r="AQ13" s="3"/>
      <c r="AR13" s="3"/>
      <c r="AS13" s="3" t="s">
        <v>106</v>
      </c>
      <c r="AT13" s="3" t="s">
        <v>109</v>
      </c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5.75">
      <c r="A14" s="1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 t="s">
        <v>110</v>
      </c>
      <c r="AO14" s="3"/>
      <c r="AP14" s="3"/>
      <c r="AQ14" s="3"/>
      <c r="AR14" s="3"/>
      <c r="AS14" s="3"/>
      <c r="AT14" s="3" t="s">
        <v>106</v>
      </c>
      <c r="AU14" s="3" t="s">
        <v>111</v>
      </c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" t="s">
        <v>98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 t="s">
        <v>112</v>
      </c>
      <c r="AO15" s="3"/>
      <c r="AP15" s="3"/>
      <c r="AQ15" s="3" t="s">
        <v>113</v>
      </c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5.75">
      <c r="A17" s="242"/>
      <c r="B17" s="495" t="s">
        <v>1</v>
      </c>
      <c r="C17" s="496"/>
      <c r="D17" s="496"/>
      <c r="E17" s="497"/>
      <c r="F17" s="243"/>
      <c r="G17" s="244" t="s">
        <v>2</v>
      </c>
      <c r="H17" s="244"/>
      <c r="I17" s="245"/>
      <c r="J17" s="246"/>
      <c r="K17" s="244" t="s">
        <v>3</v>
      </c>
      <c r="L17" s="244"/>
      <c r="M17" s="247"/>
      <c r="N17" s="243"/>
      <c r="O17" s="244" t="s">
        <v>4</v>
      </c>
      <c r="P17" s="244"/>
      <c r="Q17" s="244"/>
      <c r="R17" s="247"/>
      <c r="S17" s="246"/>
      <c r="T17" s="244" t="s">
        <v>5</v>
      </c>
      <c r="U17" s="244"/>
      <c r="V17" s="247"/>
      <c r="W17" s="243"/>
      <c r="X17" s="244" t="s">
        <v>6</v>
      </c>
      <c r="Y17" s="244"/>
      <c r="Z17" s="247"/>
      <c r="AA17" s="495" t="s">
        <v>7</v>
      </c>
      <c r="AB17" s="496"/>
      <c r="AC17" s="496"/>
      <c r="AD17" s="496"/>
      <c r="AE17" s="497"/>
      <c r="AF17" s="246"/>
      <c r="AG17" s="244" t="s">
        <v>8</v>
      </c>
      <c r="AH17" s="244"/>
      <c r="AI17" s="247"/>
      <c r="AJ17" s="243"/>
      <c r="AK17" s="244" t="s">
        <v>9</v>
      </c>
      <c r="AL17" s="244"/>
      <c r="AM17" s="247"/>
      <c r="AN17" s="495" t="s">
        <v>10</v>
      </c>
      <c r="AO17" s="496"/>
      <c r="AP17" s="496"/>
      <c r="AQ17" s="496"/>
      <c r="AR17" s="497"/>
      <c r="AS17" s="495" t="s">
        <v>11</v>
      </c>
      <c r="AT17" s="496"/>
      <c r="AU17" s="496"/>
      <c r="AV17" s="497"/>
      <c r="AW17" s="495" t="s">
        <v>12</v>
      </c>
      <c r="AX17" s="496"/>
      <c r="AY17" s="496"/>
      <c r="AZ17" s="496"/>
      <c r="BA17" s="497"/>
      <c r="BB17" s="3"/>
      <c r="BC17" s="3"/>
      <c r="BD17" s="3"/>
      <c r="BE17" s="3"/>
      <c r="BF17" s="3"/>
    </row>
    <row r="18" spans="1:53" ht="12.75">
      <c r="A18" s="252" t="s">
        <v>13</v>
      </c>
      <c r="B18" s="415">
        <v>1</v>
      </c>
      <c r="C18" s="415">
        <v>2</v>
      </c>
      <c r="D18" s="415">
        <v>3</v>
      </c>
      <c r="E18" s="415">
        <v>4</v>
      </c>
      <c r="F18" s="415">
        <v>5</v>
      </c>
      <c r="G18" s="415">
        <v>6</v>
      </c>
      <c r="H18" s="415">
        <v>7</v>
      </c>
      <c r="I18" s="415">
        <v>8</v>
      </c>
      <c r="J18" s="416">
        <v>9</v>
      </c>
      <c r="K18" s="415">
        <v>10</v>
      </c>
      <c r="L18" s="415">
        <v>11</v>
      </c>
      <c r="M18" s="415">
        <v>12</v>
      </c>
      <c r="N18" s="415">
        <v>13</v>
      </c>
      <c r="O18" s="415">
        <v>14</v>
      </c>
      <c r="P18" s="415">
        <v>15</v>
      </c>
      <c r="Q18" s="415">
        <v>16</v>
      </c>
      <c r="R18" s="415">
        <v>17</v>
      </c>
      <c r="S18" s="415">
        <v>18</v>
      </c>
      <c r="T18" s="415">
        <v>19</v>
      </c>
      <c r="U18" s="417">
        <v>20</v>
      </c>
      <c r="V18" s="415">
        <v>21</v>
      </c>
      <c r="W18" s="415">
        <v>22</v>
      </c>
      <c r="X18" s="415">
        <v>23</v>
      </c>
      <c r="Y18" s="415">
        <v>24</v>
      </c>
      <c r="Z18" s="415">
        <v>25</v>
      </c>
      <c r="AA18" s="415">
        <v>26</v>
      </c>
      <c r="AB18" s="415">
        <v>27</v>
      </c>
      <c r="AC18" s="415">
        <v>28</v>
      </c>
      <c r="AD18" s="415">
        <v>29</v>
      </c>
      <c r="AE18" s="415">
        <v>30</v>
      </c>
      <c r="AF18" s="415">
        <v>31</v>
      </c>
      <c r="AG18" s="415">
        <v>32</v>
      </c>
      <c r="AH18" s="415">
        <v>33</v>
      </c>
      <c r="AI18" s="415">
        <v>34</v>
      </c>
      <c r="AJ18" s="415">
        <v>35</v>
      </c>
      <c r="AK18" s="415">
        <v>36</v>
      </c>
      <c r="AL18" s="415">
        <v>37</v>
      </c>
      <c r="AM18" s="415">
        <v>38</v>
      </c>
      <c r="AN18" s="415">
        <v>39</v>
      </c>
      <c r="AO18" s="415">
        <v>40</v>
      </c>
      <c r="AP18" s="415">
        <v>41</v>
      </c>
      <c r="AQ18" s="415">
        <v>42</v>
      </c>
      <c r="AR18" s="415">
        <v>43</v>
      </c>
      <c r="AS18" s="415">
        <v>44</v>
      </c>
      <c r="AT18" s="415">
        <v>45</v>
      </c>
      <c r="AU18" s="415">
        <v>46</v>
      </c>
      <c r="AV18" s="415">
        <v>47</v>
      </c>
      <c r="AW18" s="415">
        <v>48</v>
      </c>
      <c r="AX18" s="415">
        <v>49</v>
      </c>
      <c r="AY18" s="415">
        <v>50</v>
      </c>
      <c r="AZ18" s="415">
        <v>51</v>
      </c>
      <c r="BA18" s="415">
        <v>52</v>
      </c>
    </row>
    <row r="19" spans="1:58" ht="15.75">
      <c r="A19" s="248" t="s">
        <v>14</v>
      </c>
      <c r="B19" s="418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20" t="s">
        <v>223</v>
      </c>
      <c r="U19" s="420" t="s">
        <v>223</v>
      </c>
      <c r="V19" s="420" t="s">
        <v>223</v>
      </c>
      <c r="W19" s="420" t="s">
        <v>224</v>
      </c>
      <c r="X19" s="420" t="s">
        <v>224</v>
      </c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 t="s">
        <v>223</v>
      </c>
      <c r="AR19" s="419" t="s">
        <v>223</v>
      </c>
      <c r="AS19" s="419" t="s">
        <v>223</v>
      </c>
      <c r="AT19" s="419" t="s">
        <v>234</v>
      </c>
      <c r="AU19" s="419" t="s">
        <v>234</v>
      </c>
      <c r="AV19" s="419" t="s">
        <v>234</v>
      </c>
      <c r="AW19" s="420" t="s">
        <v>224</v>
      </c>
      <c r="AX19" s="420" t="s">
        <v>224</v>
      </c>
      <c r="AY19" s="420" t="s">
        <v>224</v>
      </c>
      <c r="AZ19" s="420" t="s">
        <v>224</v>
      </c>
      <c r="BA19" s="420" t="s">
        <v>224</v>
      </c>
      <c r="BB19" s="3"/>
      <c r="BC19" s="3"/>
      <c r="BD19" s="3"/>
      <c r="BE19" s="3"/>
      <c r="BF19" s="3"/>
    </row>
    <row r="20" spans="1:58" ht="15.75">
      <c r="A20" s="248" t="s">
        <v>15</v>
      </c>
      <c r="B20" s="421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 t="s">
        <v>223</v>
      </c>
      <c r="U20" s="420" t="s">
        <v>223</v>
      </c>
      <c r="V20" s="420" t="s">
        <v>223</v>
      </c>
      <c r="W20" s="420" t="s">
        <v>224</v>
      </c>
      <c r="X20" s="420" t="s">
        <v>224</v>
      </c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 t="s">
        <v>223</v>
      </c>
      <c r="AR20" s="420" t="s">
        <v>223</v>
      </c>
      <c r="AS20" s="420" t="s">
        <v>223</v>
      </c>
      <c r="AT20" s="420" t="s">
        <v>234</v>
      </c>
      <c r="AU20" s="420" t="s">
        <v>234</v>
      </c>
      <c r="AV20" s="420" t="s">
        <v>234</v>
      </c>
      <c r="AW20" s="420" t="s">
        <v>224</v>
      </c>
      <c r="AX20" s="420" t="s">
        <v>224</v>
      </c>
      <c r="AY20" s="420" t="s">
        <v>224</v>
      </c>
      <c r="AZ20" s="420" t="s">
        <v>224</v>
      </c>
      <c r="BA20" s="420" t="s">
        <v>224</v>
      </c>
      <c r="BB20" s="3"/>
      <c r="BC20" s="3"/>
      <c r="BD20" s="3"/>
      <c r="BE20" s="3"/>
      <c r="BF20" s="3"/>
    </row>
    <row r="21" spans="1:58" ht="15.75">
      <c r="A21" s="248" t="s">
        <v>16</v>
      </c>
      <c r="B21" s="421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 t="s">
        <v>223</v>
      </c>
      <c r="U21" s="420" t="s">
        <v>223</v>
      </c>
      <c r="V21" s="420" t="s">
        <v>223</v>
      </c>
      <c r="W21" s="420" t="s">
        <v>224</v>
      </c>
      <c r="X21" s="420" t="s">
        <v>224</v>
      </c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 t="s">
        <v>223</v>
      </c>
      <c r="AR21" s="420" t="s">
        <v>223</v>
      </c>
      <c r="AS21" s="420" t="s">
        <v>223</v>
      </c>
      <c r="AT21" s="420" t="s">
        <v>234</v>
      </c>
      <c r="AU21" s="420" t="s">
        <v>234</v>
      </c>
      <c r="AV21" s="420" t="s">
        <v>224</v>
      </c>
      <c r="AW21" s="420" t="s">
        <v>224</v>
      </c>
      <c r="AX21" s="420" t="s">
        <v>224</v>
      </c>
      <c r="AY21" s="420" t="s">
        <v>224</v>
      </c>
      <c r="AZ21" s="420" t="s">
        <v>224</v>
      </c>
      <c r="BA21" s="420" t="s">
        <v>224</v>
      </c>
      <c r="BB21" s="3"/>
      <c r="BC21" s="3"/>
      <c r="BD21" s="3"/>
      <c r="BE21" s="3"/>
      <c r="BF21" s="3"/>
    </row>
    <row r="22" spans="1:58" ht="15.75">
      <c r="A22" s="248" t="s">
        <v>17</v>
      </c>
      <c r="B22" s="421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 t="s">
        <v>223</v>
      </c>
      <c r="U22" s="420" t="s">
        <v>223</v>
      </c>
      <c r="V22" s="420" t="s">
        <v>223</v>
      </c>
      <c r="W22" s="420" t="s">
        <v>224</v>
      </c>
      <c r="X22" s="420" t="s">
        <v>224</v>
      </c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Q22" s="420"/>
      <c r="AR22" s="420" t="s">
        <v>223</v>
      </c>
      <c r="AS22" s="420" t="s">
        <v>223</v>
      </c>
      <c r="AT22" s="420" t="s">
        <v>223</v>
      </c>
      <c r="AU22" s="420" t="s">
        <v>224</v>
      </c>
      <c r="AV22" s="420" t="s">
        <v>224</v>
      </c>
      <c r="AW22" s="420" t="s">
        <v>224</v>
      </c>
      <c r="AX22" s="420" t="s">
        <v>224</v>
      </c>
      <c r="AY22" s="420" t="s">
        <v>224</v>
      </c>
      <c r="AZ22" s="420" t="s">
        <v>224</v>
      </c>
      <c r="BA22" s="415" t="s">
        <v>224</v>
      </c>
      <c r="BB22" s="3"/>
      <c r="BC22" s="3"/>
      <c r="BD22" s="3"/>
      <c r="BE22" s="3"/>
      <c r="BF22" s="3"/>
    </row>
    <row r="23" spans="1:58" ht="15.75">
      <c r="A23" s="248" t="s">
        <v>18</v>
      </c>
      <c r="B23" s="422" t="s">
        <v>139</v>
      </c>
      <c r="C23" s="422" t="s">
        <v>139</v>
      </c>
      <c r="D23" s="422" t="s">
        <v>139</v>
      </c>
      <c r="E23" s="422" t="s">
        <v>139</v>
      </c>
      <c r="F23" s="422" t="s">
        <v>139</v>
      </c>
      <c r="G23" s="422" t="s">
        <v>139</v>
      </c>
      <c r="H23" s="422" t="s">
        <v>139</v>
      </c>
      <c r="I23" s="422" t="s">
        <v>139</v>
      </c>
      <c r="J23" s="422" t="s">
        <v>139</v>
      </c>
      <c r="K23" s="422" t="s">
        <v>139</v>
      </c>
      <c r="L23" s="422"/>
      <c r="M23" s="422"/>
      <c r="N23" s="422"/>
      <c r="O23" s="422"/>
      <c r="P23" s="422"/>
      <c r="Q23" s="420"/>
      <c r="R23" s="420" t="s">
        <v>223</v>
      </c>
      <c r="S23" s="420" t="s">
        <v>223</v>
      </c>
      <c r="T23" s="420" t="s">
        <v>224</v>
      </c>
      <c r="U23" s="420" t="s">
        <v>224</v>
      </c>
      <c r="V23" s="420" t="s">
        <v>139</v>
      </c>
      <c r="W23" s="420" t="s">
        <v>139</v>
      </c>
      <c r="X23" s="420" t="s">
        <v>139</v>
      </c>
      <c r="Y23" s="420" t="s">
        <v>139</v>
      </c>
      <c r="Z23" s="420" t="s">
        <v>139</v>
      </c>
      <c r="AA23" s="420" t="s">
        <v>139</v>
      </c>
      <c r="AB23" s="420" t="s">
        <v>139</v>
      </c>
      <c r="AC23" s="420" t="s">
        <v>139</v>
      </c>
      <c r="AD23" s="420" t="s">
        <v>139</v>
      </c>
      <c r="AE23" s="420" t="s">
        <v>139</v>
      </c>
      <c r="AF23" s="420"/>
      <c r="AG23" s="249"/>
      <c r="AH23" s="418"/>
      <c r="AI23" s="420"/>
      <c r="AJ23" s="420"/>
      <c r="AK23" s="420" t="s">
        <v>223</v>
      </c>
      <c r="AL23" s="420" t="s">
        <v>225</v>
      </c>
      <c r="AM23" s="420" t="s">
        <v>225</v>
      </c>
      <c r="AN23" s="420" t="s">
        <v>225</v>
      </c>
      <c r="AO23" s="420" t="s">
        <v>225</v>
      </c>
      <c r="AP23" s="420" t="s">
        <v>225</v>
      </c>
      <c r="AQ23" s="420" t="s">
        <v>225</v>
      </c>
      <c r="AR23" s="420" t="s">
        <v>225</v>
      </c>
      <c r="AS23" s="420" t="s">
        <v>225</v>
      </c>
      <c r="AT23" s="420" t="s">
        <v>224</v>
      </c>
      <c r="AU23" s="420" t="s">
        <v>224</v>
      </c>
      <c r="AV23" s="420" t="s">
        <v>224</v>
      </c>
      <c r="AW23" s="420" t="s">
        <v>224</v>
      </c>
      <c r="AX23" s="420" t="s">
        <v>224</v>
      </c>
      <c r="AY23" s="420" t="s">
        <v>224</v>
      </c>
      <c r="AZ23" s="420" t="s">
        <v>224</v>
      </c>
      <c r="BA23" s="415" t="s">
        <v>224</v>
      </c>
      <c r="BB23" s="3"/>
      <c r="BC23" s="3"/>
      <c r="BD23" s="3"/>
      <c r="BE23" s="3"/>
      <c r="BF23" s="3"/>
    </row>
    <row r="24" spans="1:58" ht="15.75">
      <c r="A24" s="3"/>
      <c r="B24" s="3"/>
      <c r="C24" s="3" t="s">
        <v>99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2:58" ht="15.75">
      <c r="B26" s="14" t="s">
        <v>138</v>
      </c>
      <c r="C26" s="14"/>
      <c r="D26" s="14"/>
      <c r="E26" s="14"/>
      <c r="F26" s="14"/>
      <c r="G26" s="14"/>
      <c r="H26" s="14"/>
      <c r="I26" s="14"/>
      <c r="J26" s="15" t="s">
        <v>139</v>
      </c>
      <c r="K26" s="14" t="s">
        <v>116</v>
      </c>
      <c r="L26" s="14"/>
      <c r="M26" s="14"/>
      <c r="N26" s="14"/>
      <c r="O26" s="14"/>
      <c r="P26" s="14"/>
      <c r="Q26" s="14"/>
      <c r="R26" s="14"/>
      <c r="S26" s="14"/>
      <c r="T26" s="14"/>
      <c r="U26" s="14" t="s">
        <v>289</v>
      </c>
      <c r="V26" s="14"/>
      <c r="W26" s="14"/>
      <c r="X26" s="15"/>
      <c r="Y26" s="15"/>
      <c r="Z26" s="14"/>
      <c r="AA26" s="27"/>
      <c r="AB26" s="14"/>
      <c r="AD26" s="14"/>
      <c r="AE26" s="15" t="s">
        <v>140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3"/>
      <c r="BC26" s="3"/>
      <c r="BD26" s="3"/>
      <c r="BE26" s="3"/>
      <c r="BF26" s="3"/>
    </row>
    <row r="27" spans="1:58" ht="15.75">
      <c r="A27" s="14"/>
      <c r="B27" s="14" t="s">
        <v>248</v>
      </c>
      <c r="C27" s="14"/>
      <c r="D27" s="14"/>
      <c r="E27" s="14"/>
      <c r="F27" s="14"/>
      <c r="G27" s="14"/>
      <c r="H27" s="14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14"/>
      <c r="Y27" s="14"/>
      <c r="Z27" s="27"/>
      <c r="AA27" s="14"/>
      <c r="AB27" s="14"/>
      <c r="AC27" s="14"/>
      <c r="AD27" s="27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3"/>
      <c r="BC27" s="3"/>
      <c r="BD27" s="3"/>
      <c r="BE27" s="3"/>
      <c r="BF27" s="3"/>
    </row>
    <row r="28" spans="1:58" ht="15.75">
      <c r="A28" s="14"/>
      <c r="B28" s="14"/>
      <c r="C28" s="14"/>
      <c r="D28" s="14"/>
      <c r="E28" s="14"/>
      <c r="F28" s="14"/>
      <c r="G28" s="14"/>
      <c r="H28" s="14"/>
      <c r="I28" s="1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4"/>
      <c r="Y28" s="14"/>
      <c r="Z28" s="27"/>
      <c r="AA28" s="14"/>
      <c r="AB28" s="14"/>
      <c r="AC28" s="14"/>
      <c r="AD28" s="27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3"/>
      <c r="BC28" s="3"/>
      <c r="BD28" s="3"/>
      <c r="BE28" s="3"/>
      <c r="BF28" s="3"/>
    </row>
    <row r="29" spans="1:5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 t="s">
        <v>100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7:37" ht="12.75">
      <c r="G32" s="484" t="s">
        <v>245</v>
      </c>
      <c r="H32" s="485"/>
      <c r="I32" s="485"/>
      <c r="J32" s="486"/>
      <c r="K32" s="484" t="s">
        <v>246</v>
      </c>
      <c r="L32" s="485"/>
      <c r="M32" s="485"/>
      <c r="N32" s="485"/>
      <c r="O32" s="486"/>
      <c r="P32" s="484" t="s">
        <v>205</v>
      </c>
      <c r="Q32" s="485"/>
      <c r="R32" s="485"/>
      <c r="S32" s="485"/>
      <c r="T32" s="486"/>
      <c r="U32" s="484" t="s">
        <v>117</v>
      </c>
      <c r="V32" s="485"/>
      <c r="W32" s="486"/>
      <c r="X32" s="484" t="s">
        <v>247</v>
      </c>
      <c r="Y32" s="485"/>
      <c r="Z32" s="486"/>
      <c r="AA32" s="484" t="s">
        <v>19</v>
      </c>
      <c r="AB32" s="485"/>
      <c r="AC32" s="485"/>
      <c r="AD32" s="486"/>
      <c r="AE32" s="484" t="s">
        <v>20</v>
      </c>
      <c r="AF32" s="485"/>
      <c r="AG32" s="485"/>
      <c r="AH32" s="486"/>
      <c r="AI32" s="484" t="s">
        <v>13</v>
      </c>
      <c r="AJ32" s="485"/>
      <c r="AK32" s="486"/>
    </row>
    <row r="33" spans="7:37" ht="27" customHeight="1">
      <c r="G33" s="487"/>
      <c r="H33" s="488"/>
      <c r="I33" s="488"/>
      <c r="J33" s="480"/>
      <c r="K33" s="487"/>
      <c r="L33" s="488"/>
      <c r="M33" s="488"/>
      <c r="N33" s="488"/>
      <c r="O33" s="480"/>
      <c r="P33" s="487"/>
      <c r="Q33" s="488"/>
      <c r="R33" s="488"/>
      <c r="S33" s="488"/>
      <c r="T33" s="480"/>
      <c r="U33" s="487"/>
      <c r="V33" s="488"/>
      <c r="W33" s="480"/>
      <c r="X33" s="487"/>
      <c r="Y33" s="488"/>
      <c r="Z33" s="480"/>
      <c r="AA33" s="487"/>
      <c r="AB33" s="488"/>
      <c r="AC33" s="488"/>
      <c r="AD33" s="480"/>
      <c r="AE33" s="487"/>
      <c r="AF33" s="488"/>
      <c r="AG33" s="488"/>
      <c r="AH33" s="480"/>
      <c r="AI33" s="487"/>
      <c r="AJ33" s="488"/>
      <c r="AK33" s="480"/>
    </row>
    <row r="34" spans="7:37" ht="15" customHeight="1">
      <c r="G34" s="489">
        <f>AE34-SUM(K34:AA34)</f>
        <v>36</v>
      </c>
      <c r="H34" s="490"/>
      <c r="I34" s="490"/>
      <c r="J34" s="491"/>
      <c r="K34" s="492">
        <f>COUNTIF(B19:BA19,"Э")</f>
        <v>6</v>
      </c>
      <c r="L34" s="493"/>
      <c r="M34" s="493"/>
      <c r="N34" s="493"/>
      <c r="O34" s="494"/>
      <c r="P34" s="492">
        <f>COUNTIF(B19:BA19,"У")</f>
        <v>3</v>
      </c>
      <c r="Q34" s="493"/>
      <c r="R34" s="493"/>
      <c r="S34" s="493"/>
      <c r="T34" s="494"/>
      <c r="U34" s="492">
        <f>COUNTIF(B19:BA19,"П")</f>
        <v>0</v>
      </c>
      <c r="V34" s="493"/>
      <c r="W34" s="494"/>
      <c r="X34" s="492">
        <f>COUNTIF(B19:BA19,"Г")</f>
        <v>0</v>
      </c>
      <c r="Y34" s="493"/>
      <c r="Z34" s="494"/>
      <c r="AA34" s="492">
        <f>COUNTIF(B19:BA19,"К")</f>
        <v>7</v>
      </c>
      <c r="AB34" s="493"/>
      <c r="AC34" s="493"/>
      <c r="AD34" s="494"/>
      <c r="AE34" s="489">
        <v>52</v>
      </c>
      <c r="AF34" s="490"/>
      <c r="AG34" s="490"/>
      <c r="AH34" s="491"/>
      <c r="AI34" s="481" t="s">
        <v>14</v>
      </c>
      <c r="AJ34" s="482"/>
      <c r="AK34" s="483"/>
    </row>
    <row r="35" spans="7:37" ht="15" customHeight="1">
      <c r="G35" s="489">
        <f>AE35-SUM(K35:AA35)</f>
        <v>36</v>
      </c>
      <c r="H35" s="490"/>
      <c r="I35" s="490"/>
      <c r="J35" s="491"/>
      <c r="K35" s="492">
        <f>COUNTIF(B20:BA20,"Э")</f>
        <v>6</v>
      </c>
      <c r="L35" s="493"/>
      <c r="M35" s="493"/>
      <c r="N35" s="493"/>
      <c r="O35" s="494"/>
      <c r="P35" s="492">
        <f>COUNTIF(B20:BA20,"У")</f>
        <v>3</v>
      </c>
      <c r="Q35" s="493"/>
      <c r="R35" s="493"/>
      <c r="S35" s="493"/>
      <c r="T35" s="494"/>
      <c r="U35" s="492">
        <f>COUNTIF(B20:BA20,"П")</f>
        <v>0</v>
      </c>
      <c r="V35" s="493"/>
      <c r="W35" s="494"/>
      <c r="X35" s="492">
        <f>COUNTIF(B20:BA20,"Г")</f>
        <v>0</v>
      </c>
      <c r="Y35" s="493"/>
      <c r="Z35" s="494"/>
      <c r="AA35" s="492">
        <f>COUNTIF(B20:BA20,"К")</f>
        <v>7</v>
      </c>
      <c r="AB35" s="493"/>
      <c r="AC35" s="493"/>
      <c r="AD35" s="494"/>
      <c r="AE35" s="489">
        <v>52</v>
      </c>
      <c r="AF35" s="490"/>
      <c r="AG35" s="490"/>
      <c r="AH35" s="491"/>
      <c r="AI35" s="481" t="s">
        <v>15</v>
      </c>
      <c r="AJ35" s="482"/>
      <c r="AK35" s="483"/>
    </row>
    <row r="36" spans="7:37" ht="15" customHeight="1">
      <c r="G36" s="489">
        <f>AE36-SUM(K36:AA36)</f>
        <v>36</v>
      </c>
      <c r="H36" s="490"/>
      <c r="I36" s="490"/>
      <c r="J36" s="491"/>
      <c r="K36" s="492">
        <f>COUNTIF(B21:BA21,"Э")</f>
        <v>6</v>
      </c>
      <c r="L36" s="493"/>
      <c r="M36" s="493"/>
      <c r="N36" s="493"/>
      <c r="O36" s="494"/>
      <c r="P36" s="492">
        <f>COUNTIF(B21:BA21,"У")</f>
        <v>2</v>
      </c>
      <c r="Q36" s="493"/>
      <c r="R36" s="493"/>
      <c r="S36" s="493"/>
      <c r="T36" s="494"/>
      <c r="U36" s="492">
        <f>COUNTIF(B21:BA21,"П")</f>
        <v>0</v>
      </c>
      <c r="V36" s="493"/>
      <c r="W36" s="494"/>
      <c r="X36" s="492">
        <f>COUNTIF(B21:BA21,"Г")</f>
        <v>0</v>
      </c>
      <c r="Y36" s="493"/>
      <c r="Z36" s="494"/>
      <c r="AA36" s="492">
        <f>COUNTIF(B21:BA21,"К")</f>
        <v>8</v>
      </c>
      <c r="AB36" s="493"/>
      <c r="AC36" s="493"/>
      <c r="AD36" s="494"/>
      <c r="AE36" s="489">
        <v>52</v>
      </c>
      <c r="AF36" s="490"/>
      <c r="AG36" s="490"/>
      <c r="AH36" s="491"/>
      <c r="AI36" s="481" t="s">
        <v>16</v>
      </c>
      <c r="AJ36" s="482"/>
      <c r="AK36" s="483"/>
    </row>
    <row r="37" spans="7:37" ht="15" customHeight="1">
      <c r="G37" s="489">
        <f>AE37-SUM(K37:AA37)</f>
        <v>37</v>
      </c>
      <c r="H37" s="490"/>
      <c r="I37" s="490"/>
      <c r="J37" s="491"/>
      <c r="K37" s="492">
        <f>COUNTIF(B22:BA22,"Э")</f>
        <v>6</v>
      </c>
      <c r="L37" s="493"/>
      <c r="M37" s="493"/>
      <c r="N37" s="493"/>
      <c r="O37" s="494"/>
      <c r="P37" s="492">
        <f>COUNTIF(B22:BA22,"У")</f>
        <v>0</v>
      </c>
      <c r="Q37" s="493"/>
      <c r="R37" s="493"/>
      <c r="S37" s="493"/>
      <c r="T37" s="494"/>
      <c r="U37" s="492">
        <f>COUNTIF(B22:BA22,"П")</f>
        <v>0</v>
      </c>
      <c r="V37" s="493"/>
      <c r="W37" s="494"/>
      <c r="X37" s="492">
        <f>COUNTIF(B22:BA22,"Г")</f>
        <v>0</v>
      </c>
      <c r="Y37" s="493"/>
      <c r="Z37" s="494"/>
      <c r="AA37" s="492">
        <f>COUNTIF(B22:BA22,"К")</f>
        <v>9</v>
      </c>
      <c r="AB37" s="493"/>
      <c r="AC37" s="493"/>
      <c r="AD37" s="494"/>
      <c r="AE37" s="489">
        <v>52</v>
      </c>
      <c r="AF37" s="490"/>
      <c r="AG37" s="490"/>
      <c r="AH37" s="491"/>
      <c r="AI37" s="481" t="s">
        <v>17</v>
      </c>
      <c r="AJ37" s="482"/>
      <c r="AK37" s="483"/>
    </row>
    <row r="38" spans="7:37" ht="15" customHeight="1">
      <c r="G38" s="489">
        <f>AE38-SUM(K38:AA38)</f>
        <v>11</v>
      </c>
      <c r="H38" s="490"/>
      <c r="I38" s="490"/>
      <c r="J38" s="491"/>
      <c r="K38" s="492">
        <f>COUNTIF(B23:BA23,"Э")</f>
        <v>3</v>
      </c>
      <c r="L38" s="493"/>
      <c r="M38" s="493"/>
      <c r="N38" s="493"/>
      <c r="O38" s="494"/>
      <c r="P38" s="492">
        <f>COUNTIF(B23:BA23,"У")</f>
        <v>0</v>
      </c>
      <c r="Q38" s="493"/>
      <c r="R38" s="493"/>
      <c r="S38" s="493"/>
      <c r="T38" s="494"/>
      <c r="U38" s="492">
        <f>COUNTIF(B23:BA23,"П")</f>
        <v>20</v>
      </c>
      <c r="V38" s="493"/>
      <c r="W38" s="494"/>
      <c r="X38" s="492">
        <f>COUNTIF(B23:BA23,"Г")</f>
        <v>8</v>
      </c>
      <c r="Y38" s="493"/>
      <c r="Z38" s="494"/>
      <c r="AA38" s="492">
        <f>COUNTIF(B23:BA23,"К")</f>
        <v>10</v>
      </c>
      <c r="AB38" s="493"/>
      <c r="AC38" s="493"/>
      <c r="AD38" s="494"/>
      <c r="AE38" s="489">
        <v>52</v>
      </c>
      <c r="AF38" s="490"/>
      <c r="AG38" s="490"/>
      <c r="AH38" s="491"/>
      <c r="AI38" s="481" t="s">
        <v>18</v>
      </c>
      <c r="AJ38" s="482"/>
      <c r="AK38" s="483"/>
    </row>
    <row r="39" spans="7:37" ht="15" customHeight="1">
      <c r="G39" s="489">
        <f>SUM(G34:J38)</f>
        <v>156</v>
      </c>
      <c r="H39" s="490"/>
      <c r="I39" s="490"/>
      <c r="J39" s="491"/>
      <c r="K39" s="489">
        <f>SUM(K34:O38)</f>
        <v>27</v>
      </c>
      <c r="L39" s="490"/>
      <c r="M39" s="490"/>
      <c r="N39" s="490"/>
      <c r="O39" s="491"/>
      <c r="P39" s="489">
        <f>SUM(P34:T38)</f>
        <v>8</v>
      </c>
      <c r="Q39" s="490"/>
      <c r="R39" s="490"/>
      <c r="S39" s="490"/>
      <c r="T39" s="491"/>
      <c r="U39" s="489">
        <f>SUM(U34:W38)</f>
        <v>20</v>
      </c>
      <c r="V39" s="490"/>
      <c r="W39" s="491"/>
      <c r="X39" s="489">
        <f>SUM(X34:Z38)</f>
        <v>8</v>
      </c>
      <c r="Y39" s="490"/>
      <c r="Z39" s="491"/>
      <c r="AA39" s="489">
        <f>SUM(AA34:AD38)</f>
        <v>41</v>
      </c>
      <c r="AB39" s="490"/>
      <c r="AC39" s="490"/>
      <c r="AD39" s="491"/>
      <c r="AE39" s="489">
        <f>SUM(AE34:AH38)</f>
        <v>260</v>
      </c>
      <c r="AF39" s="490"/>
      <c r="AG39" s="490"/>
      <c r="AH39" s="491"/>
      <c r="AI39" s="481" t="s">
        <v>20</v>
      </c>
      <c r="AJ39" s="482"/>
      <c r="AK39" s="483"/>
    </row>
    <row r="40" spans="7:37" ht="12.75">
      <c r="G40" s="293"/>
      <c r="H40" s="294"/>
      <c r="I40" s="293"/>
      <c r="J40" s="293"/>
      <c r="K40" s="293"/>
      <c r="L40" s="294"/>
      <c r="M40" s="293"/>
      <c r="N40" s="293"/>
      <c r="O40" s="293"/>
      <c r="P40" s="293"/>
      <c r="Q40" s="293"/>
      <c r="R40" s="294"/>
      <c r="S40" s="293"/>
      <c r="T40" s="293"/>
      <c r="U40" s="293"/>
      <c r="V40" s="294"/>
      <c r="W40" s="293"/>
      <c r="X40" s="293"/>
      <c r="Y40" s="294"/>
      <c r="Z40" s="293"/>
      <c r="AA40" s="293"/>
      <c r="AB40" s="294"/>
      <c r="AC40" s="294"/>
      <c r="AD40" s="293"/>
      <c r="AE40" s="293"/>
      <c r="AF40" s="294"/>
      <c r="AG40" s="293"/>
      <c r="AH40" s="293"/>
      <c r="AI40" s="293"/>
      <c r="AJ40" s="293"/>
      <c r="AK40" s="293"/>
    </row>
    <row r="41" spans="1:5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</sheetData>
  <mergeCells count="68">
    <mergeCell ref="S9:Z9"/>
    <mergeCell ref="AA9:AH9"/>
    <mergeCell ref="B17:E17"/>
    <mergeCell ref="AA17:AE17"/>
    <mergeCell ref="AS17:AV17"/>
    <mergeCell ref="AW17:BA17"/>
    <mergeCell ref="P37:T37"/>
    <mergeCell ref="P38:T38"/>
    <mergeCell ref="X37:Z37"/>
    <mergeCell ref="X38:Z38"/>
    <mergeCell ref="AE37:AH37"/>
    <mergeCell ref="AE38:AH38"/>
    <mergeCell ref="X36:Z36"/>
    <mergeCell ref="AE34:AH34"/>
    <mergeCell ref="AE35:AH35"/>
    <mergeCell ref="AE36:AH36"/>
    <mergeCell ref="B1:BA1"/>
    <mergeCell ref="B2:BA2"/>
    <mergeCell ref="B3:BA3"/>
    <mergeCell ref="B4:BA4"/>
    <mergeCell ref="B5:BA5"/>
    <mergeCell ref="G32:J33"/>
    <mergeCell ref="K32:O33"/>
    <mergeCell ref="P32:T33"/>
    <mergeCell ref="AI32:AK33"/>
    <mergeCell ref="AN17:AR17"/>
    <mergeCell ref="G36:J36"/>
    <mergeCell ref="G37:J37"/>
    <mergeCell ref="P34:T34"/>
    <mergeCell ref="P35:T35"/>
    <mergeCell ref="U32:W33"/>
    <mergeCell ref="X32:Z33"/>
    <mergeCell ref="AA32:AD33"/>
    <mergeCell ref="AE32:AH33"/>
    <mergeCell ref="AI39:AK39"/>
    <mergeCell ref="AI34:AK34"/>
    <mergeCell ref="AI35:AK35"/>
    <mergeCell ref="AI36:AK36"/>
    <mergeCell ref="AI37:AK37"/>
    <mergeCell ref="AI38:AK38"/>
    <mergeCell ref="G38:J38"/>
    <mergeCell ref="G39:J39"/>
    <mergeCell ref="K34:O34"/>
    <mergeCell ref="K35:O35"/>
    <mergeCell ref="K36:O36"/>
    <mergeCell ref="K37:O37"/>
    <mergeCell ref="K38:O38"/>
    <mergeCell ref="K39:O39"/>
    <mergeCell ref="G34:J34"/>
    <mergeCell ref="G35:J35"/>
    <mergeCell ref="P39:T39"/>
    <mergeCell ref="U34:W34"/>
    <mergeCell ref="U35:W35"/>
    <mergeCell ref="U36:W36"/>
    <mergeCell ref="U37:W37"/>
    <mergeCell ref="U38:W38"/>
    <mergeCell ref="U39:W39"/>
    <mergeCell ref="P36:T36"/>
    <mergeCell ref="AE39:AH39"/>
    <mergeCell ref="X39:Z39"/>
    <mergeCell ref="AA34:AD34"/>
    <mergeCell ref="AA35:AD35"/>
    <mergeCell ref="AA36:AD36"/>
    <mergeCell ref="AA37:AD37"/>
    <mergeCell ref="AA38:AD38"/>
    <mergeCell ref="AA39:AD39"/>
    <mergeCell ref="X34:Z34"/>
    <mergeCell ref="X35:Z35"/>
  </mergeCells>
  <printOptions horizontalCentered="1" verticalCentered="1"/>
  <pageMargins left="0.27" right="0.36" top="0.59" bottom="0.57" header="0.34" footer="0.36"/>
  <pageSetup blackAndWhite="1" fitToHeight="1" fitToWidth="1" horizontalDpi="360" verticalDpi="360" orientation="landscape" paperSize="9" scale="75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176"/>
  <sheetViews>
    <sheetView tabSelected="1" zoomScale="80" zoomScaleNormal="80" workbookViewId="0" topLeftCell="A58">
      <selection activeCell="BK53" sqref="BK53"/>
    </sheetView>
  </sheetViews>
  <sheetFormatPr defaultColWidth="8.796875" defaultRowHeight="13.5" customHeight="1" outlineLevelCol="1"/>
  <cols>
    <col min="1" max="1" width="7.8984375" style="57" customWidth="1"/>
    <col min="2" max="2" width="32" style="56" customWidth="1"/>
    <col min="3" max="3" width="5.3984375" style="7" customWidth="1" collapsed="1"/>
    <col min="4" max="7" width="4.09765625" style="55" hidden="1" customWidth="1" outlineLevel="1"/>
    <col min="8" max="8" width="5.3984375" style="7" customWidth="1" collapsed="1"/>
    <col min="9" max="14" width="4.19921875" style="55" hidden="1" customWidth="1" outlineLevel="1"/>
    <col min="15" max="15" width="3.796875" style="55" customWidth="1" collapsed="1"/>
    <col min="16" max="16" width="3.59765625" style="7" customWidth="1"/>
    <col min="17" max="17" width="4.3984375" style="53" customWidth="1"/>
    <col min="18" max="18" width="4.3984375" style="8" customWidth="1"/>
    <col min="19" max="22" width="4.3984375" style="7" customWidth="1"/>
    <col min="23" max="23" width="3.59765625" style="7" customWidth="1" collapsed="1"/>
    <col min="24" max="29" width="4.19921875" style="7" hidden="1" customWidth="1" outlineLevel="1"/>
    <col min="30" max="31" width="3.59765625" style="7" customWidth="1" collapsed="1"/>
    <col min="32" max="37" width="4.19921875" style="7" hidden="1" customWidth="1" outlineLevel="1"/>
    <col min="38" max="39" width="3.69921875" style="7" customWidth="1" collapsed="1"/>
    <col min="40" max="45" width="4.19921875" style="7" hidden="1" customWidth="1" outlineLevel="1"/>
    <col min="46" max="47" width="3.69921875" style="7" customWidth="1" collapsed="1"/>
    <col min="48" max="53" width="4.19921875" style="7" hidden="1" customWidth="1" outlineLevel="1"/>
    <col min="54" max="55" width="3.69921875" style="7" customWidth="1" collapsed="1"/>
    <col min="56" max="60" width="4.19921875" style="7" hidden="1" customWidth="1" outlineLevel="1"/>
    <col min="61" max="61" width="4" style="7" hidden="1" customWidth="1" outlineLevel="1"/>
    <col min="62" max="62" width="3.69921875" style="7" customWidth="1" collapsed="1"/>
  </cols>
  <sheetData>
    <row r="1" spans="1:62" ht="2.25" customHeight="1">
      <c r="A1" s="230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40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41"/>
      <c r="AM1" s="41"/>
      <c r="AN1" s="41"/>
      <c r="AO1" s="41"/>
      <c r="AP1" s="41"/>
      <c r="AQ1" s="41"/>
      <c r="AR1" s="41"/>
      <c r="AS1" s="41"/>
      <c r="AT1" s="41"/>
      <c r="AU1" s="42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</row>
    <row r="2" spans="1:62" ht="13.5" customHeight="1">
      <c r="A2" s="468" t="s">
        <v>101</v>
      </c>
      <c r="B2" s="46"/>
      <c r="C2" s="47"/>
      <c r="D2" s="48"/>
      <c r="E2" s="48"/>
      <c r="F2" s="48"/>
      <c r="G2" s="48"/>
      <c r="H2" s="47"/>
      <c r="I2" s="48"/>
      <c r="J2" s="48"/>
      <c r="K2" s="48"/>
      <c r="L2" s="48"/>
      <c r="M2" s="48"/>
      <c r="N2" s="48"/>
      <c r="O2" s="48"/>
      <c r="P2" s="47"/>
      <c r="Q2" s="43"/>
      <c r="R2" s="44"/>
      <c r="S2" s="47"/>
      <c r="T2" s="47"/>
      <c r="U2" s="47"/>
      <c r="V2" s="47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2" ht="12.75" customHeight="1">
      <c r="A3" s="461"/>
      <c r="B3" s="462"/>
      <c r="C3" s="504" t="s">
        <v>21</v>
      </c>
      <c r="D3" s="505"/>
      <c r="E3" s="505"/>
      <c r="F3" s="505"/>
      <c r="G3" s="505"/>
      <c r="H3" s="506"/>
      <c r="I3" s="461"/>
      <c r="J3" s="461"/>
      <c r="K3" s="461"/>
      <c r="L3" s="461"/>
      <c r="M3" s="461"/>
      <c r="N3" s="461"/>
      <c r="O3" s="461"/>
      <c r="P3" s="461"/>
      <c r="Q3" s="519" t="s">
        <v>287</v>
      </c>
      <c r="R3" s="520"/>
      <c r="S3" s="520"/>
      <c r="T3" s="520"/>
      <c r="U3" s="520"/>
      <c r="V3" s="521"/>
      <c r="W3" s="522" t="s">
        <v>221</v>
      </c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4"/>
    </row>
    <row r="4" spans="1:62" ht="12.75" customHeight="1">
      <c r="A4" s="461"/>
      <c r="B4" s="462"/>
      <c r="C4" s="504" t="s">
        <v>23</v>
      </c>
      <c r="D4" s="505"/>
      <c r="E4" s="505"/>
      <c r="F4" s="505"/>
      <c r="G4" s="505"/>
      <c r="H4" s="506"/>
      <c r="I4" s="461"/>
      <c r="J4" s="461"/>
      <c r="K4" s="461"/>
      <c r="L4" s="461"/>
      <c r="M4" s="461"/>
      <c r="N4" s="461"/>
      <c r="O4" s="461"/>
      <c r="P4" s="461"/>
      <c r="Q4" s="513" t="s">
        <v>20</v>
      </c>
      <c r="R4" s="507" t="s">
        <v>24</v>
      </c>
      <c r="S4" s="508"/>
      <c r="T4" s="508"/>
      <c r="U4" s="509"/>
      <c r="V4" s="463"/>
      <c r="W4" s="510" t="s">
        <v>25</v>
      </c>
      <c r="X4" s="511"/>
      <c r="Y4" s="511"/>
      <c r="Z4" s="511"/>
      <c r="AA4" s="511"/>
      <c r="AB4" s="511"/>
      <c r="AC4" s="511"/>
      <c r="AD4" s="512"/>
      <c r="AE4" s="510" t="s">
        <v>26</v>
      </c>
      <c r="AF4" s="511"/>
      <c r="AG4" s="511"/>
      <c r="AH4" s="511"/>
      <c r="AI4" s="511"/>
      <c r="AJ4" s="511"/>
      <c r="AK4" s="511"/>
      <c r="AL4" s="512"/>
      <c r="AM4" s="510" t="s">
        <v>27</v>
      </c>
      <c r="AN4" s="511"/>
      <c r="AO4" s="511"/>
      <c r="AP4" s="511"/>
      <c r="AQ4" s="511"/>
      <c r="AR4" s="511"/>
      <c r="AS4" s="511"/>
      <c r="AT4" s="512"/>
      <c r="AU4" s="510" t="s">
        <v>28</v>
      </c>
      <c r="AV4" s="511"/>
      <c r="AW4" s="511"/>
      <c r="AX4" s="511"/>
      <c r="AY4" s="511"/>
      <c r="AZ4" s="511"/>
      <c r="BA4" s="511"/>
      <c r="BB4" s="512"/>
      <c r="BC4" s="510" t="s">
        <v>29</v>
      </c>
      <c r="BD4" s="511"/>
      <c r="BE4" s="511"/>
      <c r="BF4" s="511"/>
      <c r="BG4" s="511"/>
      <c r="BH4" s="511"/>
      <c r="BI4" s="511"/>
      <c r="BJ4" s="512"/>
    </row>
    <row r="5" spans="1:62" ht="12.75" customHeight="1">
      <c r="A5" s="461" t="s">
        <v>30</v>
      </c>
      <c r="B5" s="462" t="s">
        <v>31</v>
      </c>
      <c r="C5" s="461" t="s">
        <v>32</v>
      </c>
      <c r="D5" s="464"/>
      <c r="E5" s="464"/>
      <c r="F5" s="464"/>
      <c r="G5" s="464"/>
      <c r="H5" s="461" t="s">
        <v>33</v>
      </c>
      <c r="I5" s="464"/>
      <c r="J5" s="464"/>
      <c r="K5" s="464"/>
      <c r="L5" s="464"/>
      <c r="M5" s="464"/>
      <c r="N5" s="465"/>
      <c r="O5" s="464" t="s">
        <v>219</v>
      </c>
      <c r="P5" s="461" t="s">
        <v>34</v>
      </c>
      <c r="Q5" s="514"/>
      <c r="R5" s="466" t="s">
        <v>20</v>
      </c>
      <c r="S5" s="463" t="s">
        <v>217</v>
      </c>
      <c r="T5" s="463" t="s">
        <v>35</v>
      </c>
      <c r="U5" s="463" t="s">
        <v>216</v>
      </c>
      <c r="V5" s="463" t="s">
        <v>267</v>
      </c>
      <c r="W5" s="467">
        <v>1</v>
      </c>
      <c r="X5" s="467" t="s">
        <v>124</v>
      </c>
      <c r="Y5" s="467" t="s">
        <v>125</v>
      </c>
      <c r="Z5" s="467" t="s">
        <v>126</v>
      </c>
      <c r="AA5" s="467" t="s">
        <v>124</v>
      </c>
      <c r="AB5" s="467" t="s">
        <v>125</v>
      </c>
      <c r="AC5" s="467" t="s">
        <v>126</v>
      </c>
      <c r="AD5" s="467">
        <v>2</v>
      </c>
      <c r="AE5" s="467">
        <v>3</v>
      </c>
      <c r="AF5" s="467" t="s">
        <v>124</v>
      </c>
      <c r="AG5" s="467" t="s">
        <v>125</v>
      </c>
      <c r="AH5" s="467" t="s">
        <v>126</v>
      </c>
      <c r="AI5" s="467" t="s">
        <v>124</v>
      </c>
      <c r="AJ5" s="467" t="s">
        <v>125</v>
      </c>
      <c r="AK5" s="467" t="s">
        <v>126</v>
      </c>
      <c r="AL5" s="467">
        <v>4</v>
      </c>
      <c r="AM5" s="467">
        <v>5</v>
      </c>
      <c r="AN5" s="467" t="s">
        <v>124</v>
      </c>
      <c r="AO5" s="467" t="s">
        <v>125</v>
      </c>
      <c r="AP5" s="467" t="s">
        <v>126</v>
      </c>
      <c r="AQ5" s="467" t="s">
        <v>124</v>
      </c>
      <c r="AR5" s="467" t="s">
        <v>125</v>
      </c>
      <c r="AS5" s="467" t="s">
        <v>126</v>
      </c>
      <c r="AT5" s="467">
        <v>6</v>
      </c>
      <c r="AU5" s="467">
        <v>7</v>
      </c>
      <c r="AV5" s="467" t="s">
        <v>124</v>
      </c>
      <c r="AW5" s="467" t="s">
        <v>125</v>
      </c>
      <c r="AX5" s="467" t="s">
        <v>126</v>
      </c>
      <c r="AY5" s="467" t="s">
        <v>124</v>
      </c>
      <c r="AZ5" s="467" t="s">
        <v>125</v>
      </c>
      <c r="BA5" s="467" t="s">
        <v>126</v>
      </c>
      <c r="BB5" s="467">
        <v>8</v>
      </c>
      <c r="BC5" s="467">
        <v>9</v>
      </c>
      <c r="BD5" s="467" t="s">
        <v>124</v>
      </c>
      <c r="BE5" s="467" t="s">
        <v>125</v>
      </c>
      <c r="BF5" s="467" t="s">
        <v>126</v>
      </c>
      <c r="BG5" s="467" t="s">
        <v>124</v>
      </c>
      <c r="BH5" s="467" t="s">
        <v>125</v>
      </c>
      <c r="BI5" s="467" t="s">
        <v>126</v>
      </c>
      <c r="BJ5" s="467">
        <v>10</v>
      </c>
    </row>
    <row r="6" spans="1:62" ht="12.75" customHeight="1">
      <c r="A6" s="461"/>
      <c r="B6" s="462"/>
      <c r="C6" s="461"/>
      <c r="D6" s="464"/>
      <c r="E6" s="464"/>
      <c r="F6" s="464"/>
      <c r="G6" s="464"/>
      <c r="H6" s="461"/>
      <c r="I6" s="464"/>
      <c r="J6" s="464"/>
      <c r="K6" s="464"/>
      <c r="L6" s="464"/>
      <c r="M6" s="464"/>
      <c r="N6" s="465"/>
      <c r="O6" s="464" t="s">
        <v>218</v>
      </c>
      <c r="P6" s="461" t="s">
        <v>218</v>
      </c>
      <c r="Q6" s="515"/>
      <c r="R6" s="466"/>
      <c r="S6" s="463"/>
      <c r="T6" s="463"/>
      <c r="U6" s="463"/>
      <c r="V6" s="463" t="s">
        <v>268</v>
      </c>
      <c r="W6" s="467">
        <v>18</v>
      </c>
      <c r="X6" s="467">
        <v>18</v>
      </c>
      <c r="Y6" s="467">
        <v>18</v>
      </c>
      <c r="Z6" s="467">
        <v>18</v>
      </c>
      <c r="AA6" s="467">
        <v>18</v>
      </c>
      <c r="AB6" s="467">
        <v>18</v>
      </c>
      <c r="AC6" s="467">
        <v>18</v>
      </c>
      <c r="AD6" s="467">
        <v>18</v>
      </c>
      <c r="AE6" s="467">
        <v>18</v>
      </c>
      <c r="AF6" s="467">
        <v>18</v>
      </c>
      <c r="AG6" s="467">
        <v>18</v>
      </c>
      <c r="AH6" s="467">
        <v>18</v>
      </c>
      <c r="AI6" s="467">
        <v>18</v>
      </c>
      <c r="AJ6" s="467">
        <v>18</v>
      </c>
      <c r="AK6" s="467">
        <v>18</v>
      </c>
      <c r="AL6" s="467">
        <v>18</v>
      </c>
      <c r="AM6" s="467">
        <v>18</v>
      </c>
      <c r="AN6" s="467">
        <v>18</v>
      </c>
      <c r="AO6" s="467">
        <v>18</v>
      </c>
      <c r="AP6" s="467">
        <v>18</v>
      </c>
      <c r="AQ6" s="467">
        <v>18</v>
      </c>
      <c r="AR6" s="467">
        <v>18</v>
      </c>
      <c r="AS6" s="467">
        <v>18</v>
      </c>
      <c r="AT6" s="467">
        <v>18</v>
      </c>
      <c r="AU6" s="467">
        <v>18</v>
      </c>
      <c r="AV6" s="467">
        <v>18</v>
      </c>
      <c r="AW6" s="467">
        <v>18</v>
      </c>
      <c r="AX6" s="467">
        <v>18</v>
      </c>
      <c r="AY6" s="467">
        <v>19</v>
      </c>
      <c r="AZ6" s="467">
        <v>19</v>
      </c>
      <c r="BA6" s="467">
        <v>19</v>
      </c>
      <c r="BB6" s="467">
        <v>19</v>
      </c>
      <c r="BC6" s="467">
        <v>6</v>
      </c>
      <c r="BD6" s="467">
        <v>6</v>
      </c>
      <c r="BE6" s="467">
        <v>6</v>
      </c>
      <c r="BF6" s="467">
        <v>6</v>
      </c>
      <c r="BG6" s="467">
        <v>5</v>
      </c>
      <c r="BH6" s="467">
        <v>5</v>
      </c>
      <c r="BI6" s="467">
        <v>5</v>
      </c>
      <c r="BJ6" s="467">
        <v>5</v>
      </c>
    </row>
    <row r="7" spans="1:62" ht="12.75" customHeight="1">
      <c r="A7" s="461">
        <v>1</v>
      </c>
      <c r="B7" s="462">
        <v>2</v>
      </c>
      <c r="C7" s="461">
        <v>3</v>
      </c>
      <c r="D7" s="464"/>
      <c r="E7" s="464"/>
      <c r="F7" s="464"/>
      <c r="G7" s="464"/>
      <c r="H7" s="461">
        <v>4</v>
      </c>
      <c r="I7" s="464"/>
      <c r="J7" s="464"/>
      <c r="K7" s="464"/>
      <c r="L7" s="464"/>
      <c r="M7" s="464"/>
      <c r="N7" s="464"/>
      <c r="O7" s="464">
        <v>5</v>
      </c>
      <c r="P7" s="461">
        <v>6</v>
      </c>
      <c r="Q7" s="466">
        <v>7</v>
      </c>
      <c r="R7" s="466">
        <v>8</v>
      </c>
      <c r="S7" s="463">
        <v>9</v>
      </c>
      <c r="T7" s="463">
        <v>10</v>
      </c>
      <c r="U7" s="463">
        <v>11</v>
      </c>
      <c r="V7" s="463">
        <v>12</v>
      </c>
      <c r="W7" s="467">
        <v>13</v>
      </c>
      <c r="X7" s="467"/>
      <c r="Y7" s="467"/>
      <c r="Z7" s="467"/>
      <c r="AA7" s="467"/>
      <c r="AB7" s="467"/>
      <c r="AC7" s="467"/>
      <c r="AD7" s="467">
        <v>14</v>
      </c>
      <c r="AE7" s="467">
        <v>15</v>
      </c>
      <c r="AF7" s="467"/>
      <c r="AG7" s="467"/>
      <c r="AH7" s="467"/>
      <c r="AI7" s="467"/>
      <c r="AJ7" s="467"/>
      <c r="AK7" s="467"/>
      <c r="AL7" s="467">
        <v>16</v>
      </c>
      <c r="AM7" s="467">
        <v>17</v>
      </c>
      <c r="AN7" s="467"/>
      <c r="AO7" s="467"/>
      <c r="AP7" s="467"/>
      <c r="AQ7" s="467"/>
      <c r="AR7" s="467"/>
      <c r="AS7" s="467"/>
      <c r="AT7" s="467">
        <v>18</v>
      </c>
      <c r="AU7" s="467">
        <v>19</v>
      </c>
      <c r="AV7" s="467"/>
      <c r="AW7" s="467"/>
      <c r="AX7" s="467"/>
      <c r="AY7" s="467"/>
      <c r="AZ7" s="467"/>
      <c r="BA7" s="467"/>
      <c r="BB7" s="467">
        <v>20</v>
      </c>
      <c r="BC7" s="467">
        <v>21</v>
      </c>
      <c r="BD7" s="467"/>
      <c r="BE7" s="467"/>
      <c r="BF7" s="467"/>
      <c r="BG7" s="467"/>
      <c r="BH7" s="467"/>
      <c r="BI7" s="467"/>
      <c r="BJ7" s="467">
        <v>22</v>
      </c>
    </row>
    <row r="8" spans="1:62" ht="25.5">
      <c r="A8" s="470" t="s">
        <v>42</v>
      </c>
      <c r="B8" s="426" t="s">
        <v>136</v>
      </c>
      <c r="C8" s="427"/>
      <c r="D8" s="428"/>
      <c r="E8" s="428"/>
      <c r="F8" s="428"/>
      <c r="G8" s="428"/>
      <c r="H8" s="427"/>
      <c r="I8" s="428"/>
      <c r="J8" s="428"/>
      <c r="K8" s="428"/>
      <c r="L8" s="428"/>
      <c r="M8" s="428"/>
      <c r="N8" s="428"/>
      <c r="O8" s="428"/>
      <c r="P8" s="427"/>
      <c r="Q8" s="446">
        <f aca="true" t="shared" si="0" ref="Q8:V8">SUM(Q9,Q15,Q19)</f>
        <v>1500</v>
      </c>
      <c r="R8" s="446">
        <f t="shared" si="0"/>
        <v>1022</v>
      </c>
      <c r="S8" s="446">
        <f t="shared" si="0"/>
        <v>326</v>
      </c>
      <c r="T8" s="446">
        <f t="shared" si="0"/>
        <v>0</v>
      </c>
      <c r="U8" s="446">
        <f t="shared" si="0"/>
        <v>696</v>
      </c>
      <c r="V8" s="446">
        <f t="shared" si="0"/>
        <v>478</v>
      </c>
      <c r="W8" s="429"/>
      <c r="X8" s="430"/>
      <c r="Y8" s="430"/>
      <c r="Z8" s="430"/>
      <c r="AA8" s="430"/>
      <c r="AB8" s="430"/>
      <c r="AC8" s="430"/>
      <c r="AD8" s="429"/>
      <c r="AE8" s="429"/>
      <c r="AF8" s="430"/>
      <c r="AG8" s="430"/>
      <c r="AH8" s="430"/>
      <c r="AI8" s="430"/>
      <c r="AJ8" s="430"/>
      <c r="AK8" s="430"/>
      <c r="AL8" s="429"/>
      <c r="AM8" s="429"/>
      <c r="AN8" s="430"/>
      <c r="AO8" s="430"/>
      <c r="AP8" s="430"/>
      <c r="AQ8" s="430"/>
      <c r="AR8" s="430"/>
      <c r="AS8" s="430"/>
      <c r="AT8" s="429"/>
      <c r="AU8" s="429"/>
      <c r="AV8" s="430"/>
      <c r="AW8" s="430"/>
      <c r="AX8" s="430"/>
      <c r="AY8" s="430"/>
      <c r="AZ8" s="430"/>
      <c r="BA8" s="430"/>
      <c r="BB8" s="429"/>
      <c r="BC8" s="429"/>
      <c r="BD8" s="430"/>
      <c r="BE8" s="430"/>
      <c r="BF8" s="430"/>
      <c r="BG8" s="430"/>
      <c r="BH8" s="430"/>
      <c r="BI8" s="430"/>
      <c r="BJ8" s="429"/>
    </row>
    <row r="9" spans="1:62" ht="15">
      <c r="A9" s="471" t="s">
        <v>43</v>
      </c>
      <c r="B9" s="296" t="s">
        <v>44</v>
      </c>
      <c r="C9" s="17" t="str">
        <f>D9&amp;" "&amp;E9&amp;" "&amp;F9&amp;" "&amp;G9</f>
        <v>   </v>
      </c>
      <c r="D9" s="16"/>
      <c r="E9" s="16"/>
      <c r="F9" s="16"/>
      <c r="G9" s="16"/>
      <c r="H9" s="17" t="str">
        <f>I9&amp;" "&amp;J9&amp;" "&amp;M9&amp;" "&amp;N9</f>
        <v>   </v>
      </c>
      <c r="I9" s="16"/>
      <c r="J9" s="16"/>
      <c r="K9" s="16"/>
      <c r="L9" s="16"/>
      <c r="M9" s="16"/>
      <c r="N9" s="16"/>
      <c r="O9" s="16"/>
      <c r="P9" s="431"/>
      <c r="Q9" s="447">
        <f aca="true" t="shared" si="1" ref="Q9:V9">SUM(Q10:Q14)</f>
        <v>1050</v>
      </c>
      <c r="R9" s="447">
        <f t="shared" si="1"/>
        <v>804</v>
      </c>
      <c r="S9" s="447">
        <f t="shared" si="1"/>
        <v>108</v>
      </c>
      <c r="T9" s="447">
        <f t="shared" si="1"/>
        <v>0</v>
      </c>
      <c r="U9" s="447">
        <f t="shared" si="1"/>
        <v>696</v>
      </c>
      <c r="V9" s="447">
        <f t="shared" si="1"/>
        <v>246</v>
      </c>
      <c r="W9" s="432">
        <f>IF(SUM(X9:Z9)&gt;0,X9&amp;"/"&amp;Y9&amp;"/"&amp;Z9,"")</f>
      </c>
      <c r="X9" s="381"/>
      <c r="Y9" s="381"/>
      <c r="Z9" s="381"/>
      <c r="AA9" s="381"/>
      <c r="AB9" s="381"/>
      <c r="AC9" s="381"/>
      <c r="AD9" s="432"/>
      <c r="AE9" s="432"/>
      <c r="AF9" s="381"/>
      <c r="AG9" s="381"/>
      <c r="AH9" s="381"/>
      <c r="AI9" s="381"/>
      <c r="AJ9" s="381"/>
      <c r="AK9" s="381"/>
      <c r="AL9" s="432"/>
      <c r="AM9" s="432"/>
      <c r="AN9" s="381"/>
      <c r="AO9" s="381"/>
      <c r="AP9" s="381"/>
      <c r="AQ9" s="381"/>
      <c r="AR9" s="381"/>
      <c r="AS9" s="381"/>
      <c r="AT9" s="432"/>
      <c r="AU9" s="432"/>
      <c r="AV9" s="381"/>
      <c r="AW9" s="381"/>
      <c r="AX9" s="381"/>
      <c r="AY9" s="381"/>
      <c r="AZ9" s="381"/>
      <c r="BA9" s="381"/>
      <c r="BB9" s="432"/>
      <c r="BC9" s="432"/>
      <c r="BD9" s="381"/>
      <c r="BE9" s="381"/>
      <c r="BF9" s="381"/>
      <c r="BG9" s="381"/>
      <c r="BH9" s="381"/>
      <c r="BI9" s="381"/>
      <c r="BJ9" s="432"/>
    </row>
    <row r="10" spans="1:62" ht="15">
      <c r="A10" s="194" t="s">
        <v>45</v>
      </c>
      <c r="B10" s="295" t="s">
        <v>213</v>
      </c>
      <c r="C10" s="17" t="str">
        <f>D10&amp;" "&amp;E10&amp;" "&amp;F10&amp;" "&amp;G10</f>
        <v>2   </v>
      </c>
      <c r="D10" s="16">
        <v>2</v>
      </c>
      <c r="E10" s="16"/>
      <c r="F10" s="16"/>
      <c r="G10" s="16"/>
      <c r="H10" s="17" t="str">
        <f>I10&amp;" "&amp;J10&amp;" "&amp;M10&amp;" "&amp;N10</f>
        <v>   </v>
      </c>
      <c r="I10" s="18"/>
      <c r="J10" s="18"/>
      <c r="K10" s="18"/>
      <c r="L10" s="18"/>
      <c r="M10" s="18"/>
      <c r="N10" s="18"/>
      <c r="O10" s="18"/>
      <c r="P10" s="433"/>
      <c r="Q10" s="448">
        <v>340</v>
      </c>
      <c r="R10" s="448">
        <f>S10+T10+U10</f>
        <v>180</v>
      </c>
      <c r="S10" s="448">
        <f aca="true" t="shared" si="2" ref="S10:U11">X10*X$6+AA10*AA$6+AF10*AF$6+AI10*AI$6+AN10*AN$6+AQ10*AQ$6+AV10*AV$6+AY10*AY$6+BD10*BD$6+BG10*BG$6</f>
        <v>0</v>
      </c>
      <c r="T10" s="448">
        <f t="shared" si="2"/>
        <v>0</v>
      </c>
      <c r="U10" s="448">
        <f t="shared" si="2"/>
        <v>180</v>
      </c>
      <c r="V10" s="448">
        <f>Q10-R10</f>
        <v>160</v>
      </c>
      <c r="W10" s="434">
        <f>IF(SUM(X10:Z10)&gt;0,X10&amp;"/"&amp;Y10&amp;"/"&amp;Z10,"")</f>
      </c>
      <c r="X10" s="219"/>
      <c r="Y10" s="219"/>
      <c r="Z10" s="219"/>
      <c r="AA10" s="219"/>
      <c r="AB10" s="219"/>
      <c r="AC10" s="219">
        <v>10</v>
      </c>
      <c r="AD10" s="434" t="str">
        <f>IF(SUM(AA10:AC10)&gt;0,AA10&amp;"/"&amp;AB10&amp;"/"&amp;AC10,"")</f>
        <v>//10</v>
      </c>
      <c r="AE10" s="434">
        <f>IF(SUM(AF10:AH10)&gt;0,AF10&amp;"/"&amp;AG10&amp;"/"&amp;AH10,"")</f>
      </c>
      <c r="AF10" s="219"/>
      <c r="AG10" s="219"/>
      <c r="AH10" s="219"/>
      <c r="AI10" s="219"/>
      <c r="AJ10" s="219"/>
      <c r="AK10" s="219"/>
      <c r="AL10" s="434">
        <f>IF(SUM(AI10:AK10)&gt;0,AI10&amp;"/"&amp;AJ10&amp;"/"&amp;AK10,"")</f>
      </c>
      <c r="AM10" s="434">
        <f>IF(SUM(AN10:AP10)&gt;0,AN10&amp;"/"&amp;AO10&amp;"/"&amp;AP10,"")</f>
      </c>
      <c r="AN10" s="219"/>
      <c r="AO10" s="219"/>
      <c r="AP10" s="219"/>
      <c r="AQ10" s="219"/>
      <c r="AR10" s="219"/>
      <c r="AS10" s="219"/>
      <c r="AT10" s="434">
        <f>IF(SUM(AQ10:AS10)&gt;0,AQ10&amp;"/"&amp;AR10&amp;"/"&amp;AS10,"")</f>
      </c>
      <c r="AU10" s="434">
        <f>IF(SUM(AV10:AX10)&gt;0,AV10&amp;"/"&amp;AW10&amp;"/"&amp;AX10,"")</f>
      </c>
      <c r="AV10" s="219"/>
      <c r="AW10" s="219"/>
      <c r="AX10" s="219"/>
      <c r="AY10" s="219"/>
      <c r="AZ10" s="219"/>
      <c r="BA10" s="219"/>
      <c r="BB10" s="434">
        <f>IF(SUM(AY10:BA10)&gt;0,AY10&amp;"/"&amp;AZ10&amp;"/"&amp;BA10,"")</f>
      </c>
      <c r="BC10" s="434">
        <f>IF(SUM(BD10:BF10)&gt;0,BD10&amp;"/"&amp;BE10&amp;"/"&amp;BF10,"")</f>
      </c>
      <c r="BD10" s="219"/>
      <c r="BE10" s="219"/>
      <c r="BF10" s="219"/>
      <c r="BG10" s="219"/>
      <c r="BH10" s="219"/>
      <c r="BI10" s="219"/>
      <c r="BJ10" s="434">
        <f>IF(SUM(BG10:BI10)&gt;0,BG10&amp;"/"&amp;BH10&amp;"/"&amp;BI10,"")</f>
      </c>
    </row>
    <row r="11" spans="1:62" ht="15">
      <c r="A11" s="194" t="s">
        <v>46</v>
      </c>
      <c r="B11" s="295" t="s">
        <v>230</v>
      </c>
      <c r="C11" s="17" t="str">
        <f>D11&amp;" "&amp;E11&amp;" "&amp;F11&amp;" "&amp;G11</f>
        <v>   </v>
      </c>
      <c r="D11" s="16"/>
      <c r="E11" s="16"/>
      <c r="F11" s="16"/>
      <c r="G11" s="16"/>
      <c r="H11" s="17" t="str">
        <f>I11&amp;" "&amp;J11&amp;" "&amp;M11&amp;" "&amp;N11</f>
        <v>1-8.   </v>
      </c>
      <c r="I11" s="18" t="s">
        <v>269</v>
      </c>
      <c r="J11" s="18"/>
      <c r="K11" s="18"/>
      <c r="L11" s="18"/>
      <c r="M11" s="18"/>
      <c r="N11" s="18"/>
      <c r="O11" s="18"/>
      <c r="P11" s="433"/>
      <c r="Q11" s="448">
        <v>408</v>
      </c>
      <c r="R11" s="448">
        <f>S11+T11+U11</f>
        <v>408</v>
      </c>
      <c r="S11" s="448">
        <f t="shared" si="2"/>
        <v>0</v>
      </c>
      <c r="T11" s="448">
        <f t="shared" si="2"/>
        <v>0</v>
      </c>
      <c r="U11" s="448">
        <v>408</v>
      </c>
      <c r="V11" s="448">
        <f>Q11-R11</f>
        <v>0</v>
      </c>
      <c r="W11" s="434" t="str">
        <f aca="true" t="shared" si="3" ref="W11:W21">IF(SUM(X11:Z11)&gt;0,X11&amp;"/"&amp;Y11&amp;"/"&amp;Z11,"")</f>
        <v>//4</v>
      </c>
      <c r="X11" s="219"/>
      <c r="Y11" s="219"/>
      <c r="Z11" s="219">
        <v>4</v>
      </c>
      <c r="AA11" s="219"/>
      <c r="AB11" s="219"/>
      <c r="AC11" s="219">
        <v>4</v>
      </c>
      <c r="AD11" s="434" t="str">
        <f aca="true" t="shared" si="4" ref="AD11:AD21">IF(SUM(AA11:AC11)&gt;0,AA11&amp;"/"&amp;AB11&amp;"/"&amp;AC11,"")</f>
        <v>//4</v>
      </c>
      <c r="AE11" s="434" t="str">
        <f aca="true" t="shared" si="5" ref="AE11:AE21">IF(SUM(AF11:AH11)&gt;0,AF11&amp;"/"&amp;AG11&amp;"/"&amp;AH11,"")</f>
        <v>//4</v>
      </c>
      <c r="AF11" s="219"/>
      <c r="AG11" s="219"/>
      <c r="AH11" s="219">
        <v>4</v>
      </c>
      <c r="AI11" s="219"/>
      <c r="AJ11" s="219"/>
      <c r="AK11" s="219">
        <v>4</v>
      </c>
      <c r="AL11" s="434" t="str">
        <f aca="true" t="shared" si="6" ref="AL11:AL21">IF(SUM(AI11:AK11)&gt;0,AI11&amp;"/"&amp;AJ11&amp;"/"&amp;AK11,"")</f>
        <v>//4</v>
      </c>
      <c r="AM11" s="434" t="str">
        <f aca="true" t="shared" si="7" ref="AM11:AM21">IF(SUM(AN11:AP11)&gt;0,AN11&amp;"/"&amp;AO11&amp;"/"&amp;AP11,"")</f>
        <v>//2</v>
      </c>
      <c r="AN11" s="219"/>
      <c r="AO11" s="219"/>
      <c r="AP11" s="219">
        <v>2</v>
      </c>
      <c r="AQ11" s="219"/>
      <c r="AR11" s="219"/>
      <c r="AS11" s="219">
        <v>2</v>
      </c>
      <c r="AT11" s="434" t="str">
        <f aca="true" t="shared" si="8" ref="AT11:AT21">IF(SUM(AQ11:AS11)&gt;0,AQ11&amp;"/"&amp;AR11&amp;"/"&amp;AS11,"")</f>
        <v>//2</v>
      </c>
      <c r="AU11" s="434" t="str">
        <f aca="true" t="shared" si="9" ref="AU11:AU21">IF(SUM(AV11:AX11)&gt;0,AV11&amp;"/"&amp;AW11&amp;"/"&amp;AX11,"")</f>
        <v>//2</v>
      </c>
      <c r="AV11" s="219"/>
      <c r="AW11" s="219"/>
      <c r="AX11" s="219">
        <v>2</v>
      </c>
      <c r="AY11" s="219"/>
      <c r="AZ11" s="219"/>
      <c r="BA11" s="219">
        <v>1</v>
      </c>
      <c r="BB11" s="434" t="str">
        <f aca="true" t="shared" si="10" ref="BB11:BB21">IF(SUM(AY11:BA11)&gt;0,AY11&amp;"/"&amp;AZ11&amp;"/"&amp;BA11,"")</f>
        <v>//1</v>
      </c>
      <c r="BC11" s="434">
        <f aca="true" t="shared" si="11" ref="BC11:BC21">IF(SUM(BD11:BF11)&gt;0,BD11&amp;"/"&amp;BE11&amp;"/"&amp;BF11,"")</f>
      </c>
      <c r="BD11" s="219"/>
      <c r="BE11" s="219"/>
      <c r="BF11" s="219"/>
      <c r="BG11" s="219"/>
      <c r="BH11" s="219"/>
      <c r="BI11" s="219"/>
      <c r="BJ11" s="434">
        <f aca="true" t="shared" si="12" ref="BJ11:BJ21">IF(SUM(BG11:BI11)&gt;0,BG11&amp;"/"&amp;BH11&amp;"/"&amp;BI11,"")</f>
      </c>
    </row>
    <row r="12" spans="1:62" ht="15">
      <c r="A12" s="194" t="s">
        <v>47</v>
      </c>
      <c r="B12" s="295" t="s">
        <v>48</v>
      </c>
      <c r="C12" s="17" t="str">
        <f aca="true" t="shared" si="13" ref="C12:C21">D12&amp;" "&amp;E12&amp;" "&amp;F12&amp;" "&amp;G12</f>
        <v>2   </v>
      </c>
      <c r="D12" s="16">
        <v>2</v>
      </c>
      <c r="E12" s="16"/>
      <c r="F12" s="16"/>
      <c r="G12" s="16"/>
      <c r="H12" s="17" t="str">
        <f aca="true" t="shared" si="14" ref="H12:H21">I12&amp;" "&amp;J12&amp;" "&amp;M12&amp;" "&amp;N12</f>
        <v>1   </v>
      </c>
      <c r="I12" s="18">
        <v>1</v>
      </c>
      <c r="J12" s="18"/>
      <c r="K12" s="18"/>
      <c r="L12" s="18"/>
      <c r="M12" s="18"/>
      <c r="N12" s="18"/>
      <c r="O12" s="18"/>
      <c r="P12" s="433"/>
      <c r="Q12" s="448">
        <v>100</v>
      </c>
      <c r="R12" s="448">
        <f aca="true" t="shared" si="15" ref="R12:R19">S12+T12+U12</f>
        <v>72</v>
      </c>
      <c r="S12" s="448">
        <f aca="true" t="shared" si="16" ref="S12:S19">X12*X$6+AA12*AA$6+AF12*AF$6+AI12*AI$6+AN12*AN$6+AQ12*AQ$6+AV12*AV$6+AY12*AY$6+BD12*BD$6+BG12*BG$6</f>
        <v>72</v>
      </c>
      <c r="T12" s="448">
        <f aca="true" t="shared" si="17" ref="T12:T19">Y12*Y$6+AB12*AB$6+AG12*AG$6+AJ12*AJ$6+AO12*AO$6+AR12*AR$6+AW12*AW$6+AZ12*AZ$6+BE12*BE$6+BH12*BH$6</f>
        <v>0</v>
      </c>
      <c r="U12" s="448">
        <f aca="true" t="shared" si="18" ref="U12:U19">Z12*Z$6+AC12*AC$6+AH12*AH$6+AK12*AK$6+AP12*AP$6+AS12*AS$6+AX12*AX$6+BA12*BA$6+BF12*BF$6+BI12*BI$6</f>
        <v>0</v>
      </c>
      <c r="V12" s="448">
        <f aca="true" t="shared" si="19" ref="V12:V19">Q12-R12</f>
        <v>28</v>
      </c>
      <c r="W12" s="434" t="str">
        <f t="shared" si="3"/>
        <v>2//</v>
      </c>
      <c r="X12" s="219">
        <v>2</v>
      </c>
      <c r="Y12" s="219"/>
      <c r="Z12" s="219"/>
      <c r="AA12" s="219">
        <v>2</v>
      </c>
      <c r="AB12" s="219"/>
      <c r="AC12" s="219"/>
      <c r="AD12" s="434" t="str">
        <f t="shared" si="4"/>
        <v>2//</v>
      </c>
      <c r="AE12" s="434">
        <f t="shared" si="5"/>
      </c>
      <c r="AF12" s="219"/>
      <c r="AG12" s="219"/>
      <c r="AH12" s="219"/>
      <c r="AI12" s="219"/>
      <c r="AJ12" s="219"/>
      <c r="AK12" s="219"/>
      <c r="AL12" s="434">
        <f t="shared" si="6"/>
      </c>
      <c r="AM12" s="434">
        <f t="shared" si="7"/>
      </c>
      <c r="AN12" s="219"/>
      <c r="AO12" s="219"/>
      <c r="AP12" s="219"/>
      <c r="AQ12" s="219"/>
      <c r="AR12" s="219"/>
      <c r="AS12" s="219"/>
      <c r="AT12" s="434">
        <f t="shared" si="8"/>
      </c>
      <c r="AU12" s="434">
        <f t="shared" si="9"/>
      </c>
      <c r="AV12" s="219"/>
      <c r="AW12" s="219"/>
      <c r="AX12" s="219"/>
      <c r="AY12" s="219"/>
      <c r="AZ12" s="219"/>
      <c r="BA12" s="219"/>
      <c r="BB12" s="434">
        <f t="shared" si="10"/>
      </c>
      <c r="BC12" s="434">
        <f t="shared" si="11"/>
      </c>
      <c r="BD12" s="219"/>
      <c r="BE12" s="219"/>
      <c r="BF12" s="219"/>
      <c r="BG12" s="219"/>
      <c r="BH12" s="219"/>
      <c r="BI12" s="219"/>
      <c r="BJ12" s="434">
        <f t="shared" si="12"/>
      </c>
    </row>
    <row r="13" spans="1:62" ht="15">
      <c r="A13" s="194" t="s">
        <v>270</v>
      </c>
      <c r="B13" s="295" t="s">
        <v>95</v>
      </c>
      <c r="C13" s="17" t="str">
        <f t="shared" si="13"/>
        <v>   </v>
      </c>
      <c r="D13" s="16"/>
      <c r="E13" s="16"/>
      <c r="F13" s="16"/>
      <c r="G13" s="16"/>
      <c r="H13" s="17" t="str">
        <f t="shared" si="14"/>
        <v>1 2  </v>
      </c>
      <c r="I13" s="18">
        <v>1</v>
      </c>
      <c r="J13" s="18">
        <v>2</v>
      </c>
      <c r="K13" s="18"/>
      <c r="L13" s="18"/>
      <c r="M13" s="18"/>
      <c r="N13" s="18"/>
      <c r="O13" s="18"/>
      <c r="P13" s="433"/>
      <c r="Q13" s="448">
        <v>100</v>
      </c>
      <c r="R13" s="448">
        <f t="shared" si="15"/>
        <v>72</v>
      </c>
      <c r="S13" s="448">
        <f t="shared" si="16"/>
        <v>0</v>
      </c>
      <c r="T13" s="448">
        <f t="shared" si="17"/>
        <v>0</v>
      </c>
      <c r="U13" s="448">
        <f t="shared" si="18"/>
        <v>72</v>
      </c>
      <c r="V13" s="448">
        <f t="shared" si="19"/>
        <v>28</v>
      </c>
      <c r="W13" s="434" t="str">
        <f t="shared" si="3"/>
        <v>//2</v>
      </c>
      <c r="X13" s="219"/>
      <c r="Y13" s="219"/>
      <c r="Z13" s="219">
        <v>2</v>
      </c>
      <c r="AA13" s="219"/>
      <c r="AB13" s="219"/>
      <c r="AC13" s="219">
        <v>2</v>
      </c>
      <c r="AD13" s="434" t="str">
        <f t="shared" si="4"/>
        <v>//2</v>
      </c>
      <c r="AE13" s="434">
        <f t="shared" si="5"/>
      </c>
      <c r="AF13" s="219"/>
      <c r="AG13" s="219"/>
      <c r="AH13" s="219"/>
      <c r="AI13" s="219"/>
      <c r="AJ13" s="219"/>
      <c r="AK13" s="219"/>
      <c r="AL13" s="434">
        <f t="shared" si="6"/>
      </c>
      <c r="AM13" s="434">
        <f t="shared" si="7"/>
      </c>
      <c r="AN13" s="219"/>
      <c r="AO13" s="219"/>
      <c r="AP13" s="219"/>
      <c r="AQ13" s="219"/>
      <c r="AR13" s="219"/>
      <c r="AS13" s="219"/>
      <c r="AT13" s="434">
        <f t="shared" si="8"/>
      </c>
      <c r="AU13" s="434">
        <f t="shared" si="9"/>
      </c>
      <c r="AV13" s="219"/>
      <c r="AW13" s="219"/>
      <c r="AX13" s="219"/>
      <c r="AY13" s="219"/>
      <c r="AZ13" s="219"/>
      <c r="BA13" s="219"/>
      <c r="BB13" s="434">
        <f t="shared" si="10"/>
      </c>
      <c r="BC13" s="434">
        <f t="shared" si="11"/>
      </c>
      <c r="BD13" s="219"/>
      <c r="BE13" s="219"/>
      <c r="BF13" s="219"/>
      <c r="BG13" s="219"/>
      <c r="BH13" s="219"/>
      <c r="BI13" s="219"/>
      <c r="BJ13" s="434">
        <f t="shared" si="12"/>
      </c>
    </row>
    <row r="14" spans="1:62" ht="15">
      <c r="A14" s="194" t="s">
        <v>271</v>
      </c>
      <c r="B14" s="295" t="s">
        <v>39</v>
      </c>
      <c r="C14" s="17" t="str">
        <f t="shared" si="13"/>
        <v>7   </v>
      </c>
      <c r="D14" s="16">
        <v>7</v>
      </c>
      <c r="E14" s="16"/>
      <c r="F14" s="16"/>
      <c r="G14" s="16"/>
      <c r="H14" s="17" t="str">
        <f t="shared" si="14"/>
        <v>   </v>
      </c>
      <c r="I14" s="18"/>
      <c r="J14" s="18"/>
      <c r="K14" s="18"/>
      <c r="L14" s="18"/>
      <c r="M14" s="18"/>
      <c r="N14" s="18"/>
      <c r="O14" s="18"/>
      <c r="P14" s="433"/>
      <c r="Q14" s="448">
        <v>102</v>
      </c>
      <c r="R14" s="448">
        <f t="shared" si="15"/>
        <v>72</v>
      </c>
      <c r="S14" s="448">
        <f t="shared" si="16"/>
        <v>36</v>
      </c>
      <c r="T14" s="448">
        <f t="shared" si="17"/>
        <v>0</v>
      </c>
      <c r="U14" s="448">
        <f t="shared" si="18"/>
        <v>36</v>
      </c>
      <c r="V14" s="448">
        <f t="shared" si="19"/>
        <v>30</v>
      </c>
      <c r="W14" s="434">
        <f t="shared" si="3"/>
      </c>
      <c r="X14" s="219"/>
      <c r="Y14" s="219"/>
      <c r="Z14" s="219"/>
      <c r="AA14" s="219"/>
      <c r="AB14" s="219"/>
      <c r="AC14" s="219"/>
      <c r="AD14" s="434">
        <f t="shared" si="4"/>
      </c>
      <c r="AE14" s="434">
        <f t="shared" si="5"/>
      </c>
      <c r="AF14" s="219"/>
      <c r="AG14" s="219"/>
      <c r="AH14" s="219"/>
      <c r="AI14" s="219"/>
      <c r="AJ14" s="219"/>
      <c r="AK14" s="219"/>
      <c r="AL14" s="434">
        <f t="shared" si="6"/>
      </c>
      <c r="AM14" s="434">
        <f t="shared" si="7"/>
      </c>
      <c r="AN14" s="219"/>
      <c r="AO14" s="219"/>
      <c r="AP14" s="219"/>
      <c r="AQ14" s="219"/>
      <c r="AR14" s="219"/>
      <c r="AS14" s="219"/>
      <c r="AT14" s="434">
        <f t="shared" si="8"/>
      </c>
      <c r="AU14" s="434" t="str">
        <f t="shared" si="9"/>
        <v>2//2</v>
      </c>
      <c r="AV14" s="219">
        <v>2</v>
      </c>
      <c r="AW14" s="219"/>
      <c r="AX14" s="219">
        <v>2</v>
      </c>
      <c r="AY14" s="219"/>
      <c r="AZ14" s="219"/>
      <c r="BA14" s="219"/>
      <c r="BB14" s="434">
        <f t="shared" si="10"/>
      </c>
      <c r="BC14" s="434">
        <f t="shared" si="11"/>
      </c>
      <c r="BD14" s="219"/>
      <c r="BE14" s="219"/>
      <c r="BF14" s="219"/>
      <c r="BG14" s="219"/>
      <c r="BH14" s="219"/>
      <c r="BI14" s="219"/>
      <c r="BJ14" s="434">
        <f t="shared" si="12"/>
      </c>
    </row>
    <row r="15" spans="1:62" ht="25.5">
      <c r="A15" s="471" t="s">
        <v>49</v>
      </c>
      <c r="B15" s="296" t="s">
        <v>237</v>
      </c>
      <c r="C15" s="17" t="str">
        <f t="shared" si="13"/>
        <v>   </v>
      </c>
      <c r="D15" s="16"/>
      <c r="E15" s="16"/>
      <c r="F15" s="16"/>
      <c r="G15" s="16"/>
      <c r="H15" s="17" t="str">
        <f t="shared" si="14"/>
        <v>   </v>
      </c>
      <c r="I15" s="18"/>
      <c r="J15" s="18"/>
      <c r="K15" s="18"/>
      <c r="L15" s="18"/>
      <c r="M15" s="18"/>
      <c r="N15" s="18"/>
      <c r="O15" s="18"/>
      <c r="P15" s="433"/>
      <c r="Q15" s="469">
        <f aca="true" t="shared" si="20" ref="Q15:V15">SUM(Q16:Q18)</f>
        <v>225</v>
      </c>
      <c r="R15" s="469">
        <f t="shared" si="20"/>
        <v>108</v>
      </c>
      <c r="S15" s="469">
        <f t="shared" si="20"/>
        <v>108</v>
      </c>
      <c r="T15" s="469">
        <f t="shared" si="20"/>
        <v>0</v>
      </c>
      <c r="U15" s="469">
        <f t="shared" si="20"/>
        <v>0</v>
      </c>
      <c r="V15" s="469">
        <f t="shared" si="20"/>
        <v>117</v>
      </c>
      <c r="W15" s="434">
        <f t="shared" si="3"/>
      </c>
      <c r="X15" s="219"/>
      <c r="Y15" s="219"/>
      <c r="Z15" s="219"/>
      <c r="AA15" s="219"/>
      <c r="AB15" s="219"/>
      <c r="AC15" s="219"/>
      <c r="AD15" s="434">
        <f t="shared" si="4"/>
      </c>
      <c r="AE15" s="434">
        <f t="shared" si="5"/>
      </c>
      <c r="AF15" s="219"/>
      <c r="AG15" s="219"/>
      <c r="AH15" s="219"/>
      <c r="AI15" s="219"/>
      <c r="AJ15" s="219"/>
      <c r="AK15" s="219"/>
      <c r="AL15" s="434">
        <f t="shared" si="6"/>
      </c>
      <c r="AM15" s="434">
        <f t="shared" si="7"/>
      </c>
      <c r="AN15" s="219"/>
      <c r="AO15" s="219"/>
      <c r="AP15" s="219"/>
      <c r="AQ15" s="219"/>
      <c r="AR15" s="219"/>
      <c r="AS15" s="219"/>
      <c r="AT15" s="434">
        <f t="shared" si="8"/>
      </c>
      <c r="AU15" s="434">
        <f t="shared" si="9"/>
      </c>
      <c r="AV15" s="219"/>
      <c r="AW15" s="219"/>
      <c r="AX15" s="219"/>
      <c r="AY15" s="219"/>
      <c r="AZ15" s="219"/>
      <c r="BA15" s="219"/>
      <c r="BB15" s="434">
        <f t="shared" si="10"/>
      </c>
      <c r="BC15" s="434">
        <f t="shared" si="11"/>
      </c>
      <c r="BD15" s="219"/>
      <c r="BE15" s="219"/>
      <c r="BF15" s="219"/>
      <c r="BG15" s="219"/>
      <c r="BH15" s="219"/>
      <c r="BI15" s="219"/>
      <c r="BJ15" s="434">
        <f t="shared" si="12"/>
      </c>
    </row>
    <row r="16" spans="1:62" ht="25.5" customHeight="1">
      <c r="A16" s="194" t="s">
        <v>81</v>
      </c>
      <c r="B16" s="295" t="s">
        <v>96</v>
      </c>
      <c r="C16" s="17" t="str">
        <f t="shared" si="13"/>
        <v>   </v>
      </c>
      <c r="D16" s="16"/>
      <c r="E16" s="16"/>
      <c r="F16" s="16"/>
      <c r="G16" s="16"/>
      <c r="H16" s="17" t="str">
        <f t="shared" si="14"/>
        <v>1   </v>
      </c>
      <c r="I16" s="18">
        <v>1</v>
      </c>
      <c r="J16" s="18"/>
      <c r="K16" s="18"/>
      <c r="L16" s="18"/>
      <c r="M16" s="18"/>
      <c r="N16" s="18"/>
      <c r="O16" s="18"/>
      <c r="P16" s="433"/>
      <c r="Q16" s="448">
        <v>75</v>
      </c>
      <c r="R16" s="448">
        <f t="shared" si="15"/>
        <v>36</v>
      </c>
      <c r="S16" s="448">
        <f t="shared" si="16"/>
        <v>36</v>
      </c>
      <c r="T16" s="448">
        <f t="shared" si="17"/>
        <v>0</v>
      </c>
      <c r="U16" s="448">
        <f t="shared" si="18"/>
        <v>0</v>
      </c>
      <c r="V16" s="448">
        <f t="shared" si="19"/>
        <v>39</v>
      </c>
      <c r="W16" s="434" t="str">
        <f t="shared" si="3"/>
        <v>2//</v>
      </c>
      <c r="X16" s="219">
        <v>2</v>
      </c>
      <c r="Y16" s="219"/>
      <c r="Z16" s="219"/>
      <c r="AA16" s="219"/>
      <c r="AB16" s="219"/>
      <c r="AC16" s="219"/>
      <c r="AD16" s="434">
        <f t="shared" si="4"/>
      </c>
      <c r="AE16" s="434">
        <f t="shared" si="5"/>
      </c>
      <c r="AF16" s="219"/>
      <c r="AG16" s="219"/>
      <c r="AH16" s="219"/>
      <c r="AI16" s="219"/>
      <c r="AJ16" s="219"/>
      <c r="AK16" s="219"/>
      <c r="AL16" s="434">
        <f t="shared" si="6"/>
      </c>
      <c r="AM16" s="434">
        <f t="shared" si="7"/>
      </c>
      <c r="AN16" s="219"/>
      <c r="AO16" s="219"/>
      <c r="AP16" s="219"/>
      <c r="AQ16" s="219"/>
      <c r="AR16" s="219"/>
      <c r="AS16" s="219"/>
      <c r="AT16" s="434">
        <f t="shared" si="8"/>
      </c>
      <c r="AU16" s="434">
        <f t="shared" si="9"/>
      </c>
      <c r="AV16" s="219"/>
      <c r="AW16" s="219"/>
      <c r="AX16" s="219"/>
      <c r="AY16" s="219"/>
      <c r="AZ16" s="219"/>
      <c r="BA16" s="219"/>
      <c r="BB16" s="434">
        <f t="shared" si="10"/>
      </c>
      <c r="BC16" s="434">
        <f t="shared" si="11"/>
      </c>
      <c r="BD16" s="219"/>
      <c r="BE16" s="219"/>
      <c r="BF16" s="219"/>
      <c r="BG16" s="219"/>
      <c r="BH16" s="219"/>
      <c r="BI16" s="219"/>
      <c r="BJ16" s="434">
        <f t="shared" si="12"/>
      </c>
    </row>
    <row r="17" spans="1:62" ht="15">
      <c r="A17" s="194" t="s">
        <v>82</v>
      </c>
      <c r="B17" s="295" t="s">
        <v>121</v>
      </c>
      <c r="C17" s="17" t="str">
        <f t="shared" si="13"/>
        <v>7   </v>
      </c>
      <c r="D17" s="16">
        <v>7</v>
      </c>
      <c r="E17" s="16"/>
      <c r="F17" s="16"/>
      <c r="G17" s="16"/>
      <c r="H17" s="17" t="str">
        <f t="shared" si="14"/>
        <v>   </v>
      </c>
      <c r="I17" s="18"/>
      <c r="J17" s="18"/>
      <c r="K17" s="18"/>
      <c r="L17" s="18"/>
      <c r="M17" s="18"/>
      <c r="N17" s="18"/>
      <c r="O17" s="18"/>
      <c r="P17" s="433"/>
      <c r="Q17" s="448">
        <v>75</v>
      </c>
      <c r="R17" s="448">
        <f t="shared" si="15"/>
        <v>36</v>
      </c>
      <c r="S17" s="448">
        <f t="shared" si="16"/>
        <v>36</v>
      </c>
      <c r="T17" s="448">
        <f t="shared" si="17"/>
        <v>0</v>
      </c>
      <c r="U17" s="448">
        <f t="shared" si="18"/>
        <v>0</v>
      </c>
      <c r="V17" s="448">
        <f t="shared" si="19"/>
        <v>39</v>
      </c>
      <c r="W17" s="434">
        <f t="shared" si="3"/>
      </c>
      <c r="X17" s="219"/>
      <c r="Y17" s="219"/>
      <c r="Z17" s="219"/>
      <c r="AA17" s="219"/>
      <c r="AB17" s="219"/>
      <c r="AC17" s="219"/>
      <c r="AD17" s="434">
        <f t="shared" si="4"/>
      </c>
      <c r="AE17" s="434">
        <f t="shared" si="5"/>
      </c>
      <c r="AF17" s="219"/>
      <c r="AG17" s="219"/>
      <c r="AH17" s="219"/>
      <c r="AI17" s="219"/>
      <c r="AJ17" s="219"/>
      <c r="AK17" s="219"/>
      <c r="AL17" s="434">
        <f t="shared" si="6"/>
      </c>
      <c r="AM17" s="434">
        <f t="shared" si="7"/>
      </c>
      <c r="AN17" s="219"/>
      <c r="AO17" s="219"/>
      <c r="AP17" s="219"/>
      <c r="AQ17" s="219"/>
      <c r="AR17" s="219"/>
      <c r="AS17" s="219"/>
      <c r="AT17" s="434">
        <f t="shared" si="8"/>
      </c>
      <c r="AU17" s="434" t="str">
        <f t="shared" si="9"/>
        <v>2//</v>
      </c>
      <c r="AV17" s="219">
        <v>2</v>
      </c>
      <c r="AW17" s="219"/>
      <c r="AX17" s="219"/>
      <c r="AY17" s="219"/>
      <c r="AZ17" s="219"/>
      <c r="BA17" s="219"/>
      <c r="BB17" s="434">
        <f t="shared" si="10"/>
      </c>
      <c r="BC17" s="434">
        <f t="shared" si="11"/>
      </c>
      <c r="BD17" s="219"/>
      <c r="BE17" s="219"/>
      <c r="BF17" s="219"/>
      <c r="BG17" s="219"/>
      <c r="BH17" s="219"/>
      <c r="BI17" s="219"/>
      <c r="BJ17" s="434">
        <f t="shared" si="12"/>
      </c>
    </row>
    <row r="18" spans="1:62" ht="15">
      <c r="A18" s="194" t="s">
        <v>120</v>
      </c>
      <c r="B18" s="295" t="s">
        <v>118</v>
      </c>
      <c r="C18" s="17" t="str">
        <f t="shared" si="13"/>
        <v>   </v>
      </c>
      <c r="D18" s="16"/>
      <c r="E18" s="16"/>
      <c r="F18" s="16"/>
      <c r="G18" s="16"/>
      <c r="H18" s="17" t="str">
        <f t="shared" si="14"/>
        <v>2   </v>
      </c>
      <c r="I18" s="18">
        <v>2</v>
      </c>
      <c r="J18" s="18"/>
      <c r="K18" s="18"/>
      <c r="L18" s="18"/>
      <c r="M18" s="18"/>
      <c r="N18" s="18"/>
      <c r="O18" s="18"/>
      <c r="P18" s="433"/>
      <c r="Q18" s="448">
        <v>75</v>
      </c>
      <c r="R18" s="448">
        <f t="shared" si="15"/>
        <v>36</v>
      </c>
      <c r="S18" s="448">
        <f t="shared" si="16"/>
        <v>36</v>
      </c>
      <c r="T18" s="448">
        <f t="shared" si="17"/>
        <v>0</v>
      </c>
      <c r="U18" s="448">
        <f t="shared" si="18"/>
        <v>0</v>
      </c>
      <c r="V18" s="448">
        <f t="shared" si="19"/>
        <v>39</v>
      </c>
      <c r="W18" s="434">
        <f t="shared" si="3"/>
      </c>
      <c r="X18" s="219"/>
      <c r="Y18" s="219"/>
      <c r="Z18" s="219"/>
      <c r="AA18" s="219">
        <v>2</v>
      </c>
      <c r="AB18" s="219"/>
      <c r="AC18" s="219"/>
      <c r="AD18" s="434" t="str">
        <f t="shared" si="4"/>
        <v>2//</v>
      </c>
      <c r="AE18" s="434">
        <f t="shared" si="5"/>
      </c>
      <c r="AF18" s="219"/>
      <c r="AG18" s="219"/>
      <c r="AH18" s="219"/>
      <c r="AI18" s="219"/>
      <c r="AJ18" s="219"/>
      <c r="AK18" s="219"/>
      <c r="AL18" s="434">
        <f t="shared" si="6"/>
      </c>
      <c r="AM18" s="434">
        <f t="shared" si="7"/>
      </c>
      <c r="AN18" s="219"/>
      <c r="AO18" s="219"/>
      <c r="AP18" s="219"/>
      <c r="AQ18" s="219"/>
      <c r="AR18" s="219"/>
      <c r="AS18" s="219"/>
      <c r="AT18" s="434">
        <f t="shared" si="8"/>
      </c>
      <c r="AU18" s="434">
        <f t="shared" si="9"/>
      </c>
      <c r="AV18" s="219"/>
      <c r="AW18" s="219"/>
      <c r="AX18" s="219"/>
      <c r="AY18" s="219"/>
      <c r="AZ18" s="219"/>
      <c r="BA18" s="219"/>
      <c r="BB18" s="434">
        <f t="shared" si="10"/>
      </c>
      <c r="BC18" s="434">
        <f t="shared" si="11"/>
      </c>
      <c r="BD18" s="219"/>
      <c r="BE18" s="219"/>
      <c r="BF18" s="219"/>
      <c r="BG18" s="219"/>
      <c r="BH18" s="219"/>
      <c r="BI18" s="219"/>
      <c r="BJ18" s="434">
        <f t="shared" si="12"/>
      </c>
    </row>
    <row r="19" spans="1:62" ht="25.5">
      <c r="A19" s="472" t="s">
        <v>50</v>
      </c>
      <c r="B19" s="435" t="s">
        <v>235</v>
      </c>
      <c r="C19" s="17" t="str">
        <f t="shared" si="13"/>
        <v>   </v>
      </c>
      <c r="D19" s="16"/>
      <c r="E19" s="16"/>
      <c r="F19" s="16"/>
      <c r="G19" s="16"/>
      <c r="H19" s="17" t="str">
        <f t="shared" si="14"/>
        <v>7 7 8 </v>
      </c>
      <c r="I19" s="18">
        <v>7</v>
      </c>
      <c r="J19" s="18">
        <v>7</v>
      </c>
      <c r="K19" s="18"/>
      <c r="L19" s="18"/>
      <c r="M19" s="18">
        <v>8</v>
      </c>
      <c r="N19" s="18"/>
      <c r="O19" s="18"/>
      <c r="P19" s="433"/>
      <c r="Q19" s="469">
        <v>225</v>
      </c>
      <c r="R19" s="469">
        <f t="shared" si="15"/>
        <v>110</v>
      </c>
      <c r="S19" s="469">
        <f t="shared" si="16"/>
        <v>110</v>
      </c>
      <c r="T19" s="469">
        <f t="shared" si="17"/>
        <v>0</v>
      </c>
      <c r="U19" s="469">
        <f t="shared" si="18"/>
        <v>0</v>
      </c>
      <c r="V19" s="469">
        <f t="shared" si="19"/>
        <v>115</v>
      </c>
      <c r="W19" s="434">
        <f t="shared" si="3"/>
      </c>
      <c r="X19" s="219"/>
      <c r="Y19" s="219"/>
      <c r="Z19" s="219"/>
      <c r="AA19" s="219"/>
      <c r="AB19" s="219"/>
      <c r="AC19" s="219"/>
      <c r="AD19" s="434">
        <f t="shared" si="4"/>
      </c>
      <c r="AE19" s="434">
        <f t="shared" si="5"/>
      </c>
      <c r="AF19" s="219"/>
      <c r="AG19" s="219"/>
      <c r="AH19" s="219"/>
      <c r="AI19" s="219"/>
      <c r="AJ19" s="219"/>
      <c r="AK19" s="219"/>
      <c r="AL19" s="434">
        <f t="shared" si="6"/>
      </c>
      <c r="AM19" s="434">
        <f t="shared" si="7"/>
      </c>
      <c r="AN19" s="219"/>
      <c r="AO19" s="219"/>
      <c r="AP19" s="219"/>
      <c r="AQ19" s="219"/>
      <c r="AR19" s="219"/>
      <c r="AS19" s="219"/>
      <c r="AT19" s="434">
        <f t="shared" si="8"/>
      </c>
      <c r="AU19" s="434" t="str">
        <f t="shared" si="9"/>
        <v>4//</v>
      </c>
      <c r="AV19" s="219">
        <v>4</v>
      </c>
      <c r="AW19" s="219"/>
      <c r="AX19" s="219"/>
      <c r="AY19" s="219">
        <v>2</v>
      </c>
      <c r="AZ19" s="219"/>
      <c r="BA19" s="219"/>
      <c r="BB19" s="434" t="str">
        <f t="shared" si="10"/>
        <v>2//</v>
      </c>
      <c r="BC19" s="434">
        <f t="shared" si="11"/>
      </c>
      <c r="BD19" s="219"/>
      <c r="BE19" s="219"/>
      <c r="BF19" s="219"/>
      <c r="BG19" s="219"/>
      <c r="BH19" s="219"/>
      <c r="BI19" s="219"/>
      <c r="BJ19" s="434">
        <f t="shared" si="12"/>
      </c>
    </row>
    <row r="20" spans="1:62" ht="25.5">
      <c r="A20" s="470" t="s">
        <v>51</v>
      </c>
      <c r="B20" s="426" t="s">
        <v>236</v>
      </c>
      <c r="C20" s="427" t="str">
        <f t="shared" si="13"/>
        <v>   </v>
      </c>
      <c r="D20" s="428"/>
      <c r="E20" s="428"/>
      <c r="F20" s="428"/>
      <c r="G20" s="428"/>
      <c r="H20" s="427" t="str">
        <f t="shared" si="14"/>
        <v>   </v>
      </c>
      <c r="I20" s="428"/>
      <c r="J20" s="428"/>
      <c r="K20" s="428"/>
      <c r="L20" s="428"/>
      <c r="M20" s="428"/>
      <c r="N20" s="428"/>
      <c r="O20" s="428"/>
      <c r="P20" s="427"/>
      <c r="Q20" s="449">
        <f aca="true" t="shared" si="21" ref="Q20:V20">SUM(Q21,Q27)</f>
        <v>1000</v>
      </c>
      <c r="R20" s="449">
        <f t="shared" si="21"/>
        <v>468</v>
      </c>
      <c r="S20" s="449">
        <f t="shared" si="21"/>
        <v>288</v>
      </c>
      <c r="T20" s="449">
        <f t="shared" si="21"/>
        <v>36</v>
      </c>
      <c r="U20" s="449">
        <f t="shared" si="21"/>
        <v>144</v>
      </c>
      <c r="V20" s="449">
        <f t="shared" si="21"/>
        <v>532</v>
      </c>
      <c r="W20" s="429">
        <f t="shared" si="3"/>
      </c>
      <c r="X20" s="430"/>
      <c r="Y20" s="430"/>
      <c r="Z20" s="430"/>
      <c r="AA20" s="430"/>
      <c r="AB20" s="430"/>
      <c r="AC20" s="430"/>
      <c r="AD20" s="429">
        <f t="shared" si="4"/>
      </c>
      <c r="AE20" s="429">
        <f t="shared" si="5"/>
      </c>
      <c r="AF20" s="430"/>
      <c r="AG20" s="430"/>
      <c r="AH20" s="430"/>
      <c r="AI20" s="430"/>
      <c r="AJ20" s="430"/>
      <c r="AK20" s="430"/>
      <c r="AL20" s="429">
        <f t="shared" si="6"/>
      </c>
      <c r="AM20" s="429">
        <f t="shared" si="7"/>
      </c>
      <c r="AN20" s="430"/>
      <c r="AO20" s="430"/>
      <c r="AP20" s="430"/>
      <c r="AQ20" s="430"/>
      <c r="AR20" s="430"/>
      <c r="AS20" s="430"/>
      <c r="AT20" s="429">
        <f t="shared" si="8"/>
      </c>
      <c r="AU20" s="429">
        <f t="shared" si="9"/>
      </c>
      <c r="AV20" s="430"/>
      <c r="AW20" s="430"/>
      <c r="AX20" s="430"/>
      <c r="AY20" s="430"/>
      <c r="AZ20" s="430"/>
      <c r="BA20" s="430"/>
      <c r="BB20" s="429">
        <f t="shared" si="10"/>
      </c>
      <c r="BC20" s="429">
        <f t="shared" si="11"/>
      </c>
      <c r="BD20" s="430"/>
      <c r="BE20" s="430"/>
      <c r="BF20" s="430"/>
      <c r="BG20" s="430"/>
      <c r="BH20" s="430"/>
      <c r="BI20" s="430"/>
      <c r="BJ20" s="429">
        <f t="shared" si="12"/>
      </c>
    </row>
    <row r="21" spans="1:62" ht="15">
      <c r="A21" s="471" t="s">
        <v>52</v>
      </c>
      <c r="B21" s="296" t="s">
        <v>44</v>
      </c>
      <c r="C21" s="17" t="str">
        <f t="shared" si="13"/>
        <v>   </v>
      </c>
      <c r="D21" s="16"/>
      <c r="E21" s="16"/>
      <c r="F21" s="16"/>
      <c r="G21" s="16"/>
      <c r="H21" s="17" t="str">
        <f t="shared" si="14"/>
        <v>   </v>
      </c>
      <c r="I21" s="18"/>
      <c r="J21" s="18"/>
      <c r="K21" s="18"/>
      <c r="L21" s="18"/>
      <c r="M21" s="18"/>
      <c r="N21" s="18"/>
      <c r="O21" s="18"/>
      <c r="P21" s="433"/>
      <c r="Q21" s="469">
        <f aca="true" t="shared" si="22" ref="Q21:V21">SUM(Q22:Q26)</f>
        <v>850</v>
      </c>
      <c r="R21" s="469">
        <f t="shared" si="22"/>
        <v>432</v>
      </c>
      <c r="S21" s="469">
        <f t="shared" si="22"/>
        <v>252</v>
      </c>
      <c r="T21" s="469">
        <f t="shared" si="22"/>
        <v>36</v>
      </c>
      <c r="U21" s="469">
        <f t="shared" si="22"/>
        <v>144</v>
      </c>
      <c r="V21" s="469">
        <f t="shared" si="22"/>
        <v>418</v>
      </c>
      <c r="W21" s="434">
        <f t="shared" si="3"/>
      </c>
      <c r="X21" s="219"/>
      <c r="Y21" s="219"/>
      <c r="Z21" s="219"/>
      <c r="AA21" s="219"/>
      <c r="AB21" s="219"/>
      <c r="AC21" s="219"/>
      <c r="AD21" s="434">
        <f t="shared" si="4"/>
      </c>
      <c r="AE21" s="434">
        <f t="shared" si="5"/>
      </c>
      <c r="AF21" s="219"/>
      <c r="AG21" s="219"/>
      <c r="AH21" s="219"/>
      <c r="AI21" s="219"/>
      <c r="AJ21" s="219"/>
      <c r="AK21" s="219"/>
      <c r="AL21" s="434">
        <f t="shared" si="6"/>
      </c>
      <c r="AM21" s="434">
        <f t="shared" si="7"/>
      </c>
      <c r="AN21" s="219"/>
      <c r="AO21" s="219"/>
      <c r="AP21" s="219"/>
      <c r="AQ21" s="219"/>
      <c r="AR21" s="219"/>
      <c r="AS21" s="219"/>
      <c r="AT21" s="434">
        <f t="shared" si="8"/>
      </c>
      <c r="AU21" s="434">
        <f t="shared" si="9"/>
      </c>
      <c r="AV21" s="219"/>
      <c r="AW21" s="219"/>
      <c r="AX21" s="219"/>
      <c r="AY21" s="219"/>
      <c r="AZ21" s="219"/>
      <c r="BA21" s="219"/>
      <c r="BB21" s="434">
        <f t="shared" si="10"/>
      </c>
      <c r="BC21" s="434">
        <f t="shared" si="11"/>
      </c>
      <c r="BD21" s="219"/>
      <c r="BE21" s="219"/>
      <c r="BF21" s="219"/>
      <c r="BG21" s="219"/>
      <c r="BH21" s="219"/>
      <c r="BI21" s="219"/>
      <c r="BJ21" s="434">
        <f t="shared" si="12"/>
      </c>
    </row>
    <row r="22" spans="1:62" ht="15">
      <c r="A22" s="196" t="s">
        <v>53</v>
      </c>
      <c r="B22" s="297" t="s">
        <v>144</v>
      </c>
      <c r="C22" s="17" t="str">
        <f aca="true" t="shared" si="23" ref="C22:C64">D22&amp;" "&amp;E22&amp;" "&amp;F22&amp;" "&amp;G22</f>
        <v>1 2 3 </v>
      </c>
      <c r="D22" s="16">
        <v>1</v>
      </c>
      <c r="E22" s="16">
        <v>2</v>
      </c>
      <c r="F22" s="16">
        <v>3</v>
      </c>
      <c r="G22" s="16"/>
      <c r="H22" s="17" t="str">
        <f aca="true" t="shared" si="24" ref="H22:H64">I22&amp;" "&amp;J22&amp;" "&amp;M22&amp;" "&amp;N22</f>
        <v>   </v>
      </c>
      <c r="I22" s="18"/>
      <c r="J22" s="18"/>
      <c r="K22" s="18"/>
      <c r="L22" s="18"/>
      <c r="M22" s="18"/>
      <c r="N22" s="18"/>
      <c r="O22" s="18"/>
      <c r="P22" s="433"/>
      <c r="Q22" s="448">
        <v>334</v>
      </c>
      <c r="R22" s="448">
        <f>S22+T22+U22</f>
        <v>180</v>
      </c>
      <c r="S22" s="448">
        <f aca="true" t="shared" si="25" ref="S22:U26">X22*X$6+AA22*AA$6+AF22*AF$6+AI22*AI$6+AN22*AN$6+AQ22*AQ$6+AV22*AV$6+AY22*AY$6+BD22*BD$6+BG22*BG$6</f>
        <v>108</v>
      </c>
      <c r="T22" s="448">
        <f t="shared" si="25"/>
        <v>0</v>
      </c>
      <c r="U22" s="448">
        <f t="shared" si="25"/>
        <v>72</v>
      </c>
      <c r="V22" s="448">
        <f>Q22-R22</f>
        <v>154</v>
      </c>
      <c r="W22" s="434" t="str">
        <f aca="true" t="shared" si="26" ref="W22:W64">IF(SUM(X22:Z22)&gt;0,X22&amp;"/"&amp;Y22&amp;"/"&amp;Z22,"")</f>
        <v>3//1</v>
      </c>
      <c r="X22" s="219">
        <v>3</v>
      </c>
      <c r="Y22" s="219"/>
      <c r="Z22" s="219">
        <v>1</v>
      </c>
      <c r="AA22" s="219">
        <v>2</v>
      </c>
      <c r="AB22" s="219"/>
      <c r="AC22" s="219">
        <v>2</v>
      </c>
      <c r="AD22" s="434" t="str">
        <f aca="true" t="shared" si="27" ref="AD22:AD64">IF(SUM(AA22:AC22)&gt;0,AA22&amp;"/"&amp;AB22&amp;"/"&amp;AC22,"")</f>
        <v>2//2</v>
      </c>
      <c r="AE22" s="434" t="str">
        <f aca="true" t="shared" si="28" ref="AE22:AE64">IF(SUM(AF22:AH22)&gt;0,AF22&amp;"/"&amp;AG22&amp;"/"&amp;AH22,"")</f>
        <v>1//1</v>
      </c>
      <c r="AF22" s="219">
        <v>1</v>
      </c>
      <c r="AG22" s="219"/>
      <c r="AH22" s="219">
        <v>1</v>
      </c>
      <c r="AI22" s="219"/>
      <c r="AJ22" s="219"/>
      <c r="AK22" s="219"/>
      <c r="AL22" s="434">
        <f aca="true" t="shared" si="29" ref="AL22:AL64">IF(SUM(AI22:AK22)&gt;0,AI22&amp;"/"&amp;AJ22&amp;"/"&amp;AK22,"")</f>
      </c>
      <c r="AM22" s="434">
        <f aca="true" t="shared" si="30" ref="AM22:AM64">IF(SUM(AN22:AP22)&gt;0,AN22&amp;"/"&amp;AO22&amp;"/"&amp;AP22,"")</f>
      </c>
      <c r="AN22" s="219"/>
      <c r="AO22" s="219"/>
      <c r="AP22" s="219"/>
      <c r="AQ22" s="219"/>
      <c r="AR22" s="219"/>
      <c r="AS22" s="219"/>
      <c r="AT22" s="434">
        <f aca="true" t="shared" si="31" ref="AT22:AT64">IF(SUM(AQ22:AS22)&gt;0,AQ22&amp;"/"&amp;AR22&amp;"/"&amp;AS22,"")</f>
      </c>
      <c r="AU22" s="434">
        <f aca="true" t="shared" si="32" ref="AU22:AU64">IF(SUM(AV22:AX22)&gt;0,AV22&amp;"/"&amp;AW22&amp;"/"&amp;AX22,"")</f>
      </c>
      <c r="AV22" s="219"/>
      <c r="AW22" s="219"/>
      <c r="AX22" s="219"/>
      <c r="AY22" s="219"/>
      <c r="AZ22" s="219"/>
      <c r="BA22" s="219"/>
      <c r="BB22" s="434">
        <f aca="true" t="shared" si="33" ref="BB22:BB64">IF(SUM(AY22:BA22)&gt;0,AY22&amp;"/"&amp;AZ22&amp;"/"&amp;BA22,"")</f>
      </c>
      <c r="BC22" s="434">
        <f aca="true" t="shared" si="34" ref="BC22:BC64">IF(SUM(BD22:BF22)&gt;0,BD22&amp;"/"&amp;BE22&amp;"/"&amp;BF22,"")</f>
      </c>
      <c r="BD22" s="219"/>
      <c r="BE22" s="219"/>
      <c r="BF22" s="219"/>
      <c r="BG22" s="219"/>
      <c r="BH22" s="219"/>
      <c r="BI22" s="219"/>
      <c r="BJ22" s="434">
        <f aca="true" t="shared" si="35" ref="BJ22:BJ64">IF(SUM(BG22:BI22)&gt;0,BG22&amp;"/"&amp;BH22&amp;"/"&amp;BI22,"")</f>
      </c>
    </row>
    <row r="23" spans="1:62" ht="15">
      <c r="A23" s="196" t="s">
        <v>80</v>
      </c>
      <c r="B23" s="297" t="s">
        <v>145</v>
      </c>
      <c r="C23" s="17" t="str">
        <f t="shared" si="23"/>
        <v>   </v>
      </c>
      <c r="D23" s="16"/>
      <c r="E23" s="16"/>
      <c r="F23" s="16"/>
      <c r="G23" s="16"/>
      <c r="H23" s="17" t="str">
        <f t="shared" si="24"/>
        <v>1   </v>
      </c>
      <c r="I23" s="18">
        <v>1</v>
      </c>
      <c r="J23" s="18"/>
      <c r="K23" s="18"/>
      <c r="L23" s="18"/>
      <c r="M23" s="18"/>
      <c r="N23" s="18"/>
      <c r="O23" s="18"/>
      <c r="P23" s="433"/>
      <c r="Q23" s="448">
        <v>72</v>
      </c>
      <c r="R23" s="448">
        <f>S23+T23+U23</f>
        <v>36</v>
      </c>
      <c r="S23" s="448">
        <f t="shared" si="25"/>
        <v>0</v>
      </c>
      <c r="T23" s="448">
        <f t="shared" si="25"/>
        <v>36</v>
      </c>
      <c r="U23" s="448">
        <f t="shared" si="25"/>
        <v>0</v>
      </c>
      <c r="V23" s="448">
        <f>Q23-R23</f>
        <v>36</v>
      </c>
      <c r="W23" s="434" t="str">
        <f t="shared" si="26"/>
        <v>/2/</v>
      </c>
      <c r="X23" s="219"/>
      <c r="Y23" s="219">
        <v>2</v>
      </c>
      <c r="Z23" s="219"/>
      <c r="AA23" s="219"/>
      <c r="AB23" s="219"/>
      <c r="AC23" s="219"/>
      <c r="AD23" s="434">
        <f t="shared" si="27"/>
      </c>
      <c r="AE23" s="434">
        <f t="shared" si="28"/>
      </c>
      <c r="AF23" s="219"/>
      <c r="AG23" s="219"/>
      <c r="AH23" s="219"/>
      <c r="AI23" s="219"/>
      <c r="AJ23" s="219"/>
      <c r="AK23" s="219"/>
      <c r="AL23" s="434">
        <f t="shared" si="29"/>
      </c>
      <c r="AM23" s="434">
        <f t="shared" si="30"/>
      </c>
      <c r="AN23" s="219"/>
      <c r="AO23" s="219"/>
      <c r="AP23" s="219"/>
      <c r="AQ23" s="219"/>
      <c r="AR23" s="219"/>
      <c r="AS23" s="219"/>
      <c r="AT23" s="434">
        <f t="shared" si="31"/>
      </c>
      <c r="AU23" s="434">
        <f t="shared" si="32"/>
      </c>
      <c r="AV23" s="219"/>
      <c r="AW23" s="219"/>
      <c r="AX23" s="219"/>
      <c r="AY23" s="219"/>
      <c r="AZ23" s="219"/>
      <c r="BA23" s="219"/>
      <c r="BB23" s="434">
        <f t="shared" si="33"/>
      </c>
      <c r="BC23" s="434">
        <f t="shared" si="34"/>
      </c>
      <c r="BD23" s="219"/>
      <c r="BE23" s="219"/>
      <c r="BF23" s="219"/>
      <c r="BG23" s="219"/>
      <c r="BH23" s="219"/>
      <c r="BI23" s="219"/>
      <c r="BJ23" s="434">
        <f t="shared" si="35"/>
      </c>
    </row>
    <row r="24" spans="1:62" ht="15">
      <c r="A24" s="196" t="s">
        <v>54</v>
      </c>
      <c r="B24" s="297" t="s">
        <v>131</v>
      </c>
      <c r="C24" s="17" t="str">
        <f t="shared" si="23"/>
        <v>4   </v>
      </c>
      <c r="D24" s="16">
        <v>4</v>
      </c>
      <c r="E24" s="16"/>
      <c r="F24" s="16"/>
      <c r="G24" s="16"/>
      <c r="H24" s="17" t="str">
        <f t="shared" si="24"/>
        <v>3   </v>
      </c>
      <c r="I24" s="18">
        <v>3</v>
      </c>
      <c r="J24" s="18"/>
      <c r="K24" s="18"/>
      <c r="L24" s="18"/>
      <c r="M24" s="18"/>
      <c r="N24" s="18"/>
      <c r="O24" s="18"/>
      <c r="P24" s="433"/>
      <c r="Q24" s="448">
        <v>300</v>
      </c>
      <c r="R24" s="448">
        <f>S24+T24+U24</f>
        <v>144</v>
      </c>
      <c r="S24" s="448">
        <f t="shared" si="25"/>
        <v>72</v>
      </c>
      <c r="T24" s="448">
        <f t="shared" si="25"/>
        <v>0</v>
      </c>
      <c r="U24" s="448">
        <f t="shared" si="25"/>
        <v>72</v>
      </c>
      <c r="V24" s="448">
        <f>Q24-R24</f>
        <v>156</v>
      </c>
      <c r="W24" s="434">
        <f t="shared" si="26"/>
      </c>
      <c r="X24" s="219"/>
      <c r="Y24" s="219"/>
      <c r="Z24" s="219"/>
      <c r="AA24" s="219"/>
      <c r="AB24" s="219"/>
      <c r="AC24" s="219"/>
      <c r="AD24" s="434">
        <f t="shared" si="27"/>
      </c>
      <c r="AE24" s="434" t="str">
        <f t="shared" si="28"/>
        <v>2//2</v>
      </c>
      <c r="AF24" s="219">
        <v>2</v>
      </c>
      <c r="AG24" s="219"/>
      <c r="AH24" s="219">
        <v>2</v>
      </c>
      <c r="AI24" s="219">
        <v>2</v>
      </c>
      <c r="AJ24" s="219"/>
      <c r="AK24" s="219">
        <v>2</v>
      </c>
      <c r="AL24" s="434" t="str">
        <f t="shared" si="29"/>
        <v>2//2</v>
      </c>
      <c r="AM24" s="434">
        <f t="shared" si="30"/>
      </c>
      <c r="AN24" s="219"/>
      <c r="AO24" s="219"/>
      <c r="AP24" s="219"/>
      <c r="AQ24" s="219"/>
      <c r="AR24" s="219"/>
      <c r="AS24" s="219"/>
      <c r="AT24" s="434">
        <f t="shared" si="31"/>
      </c>
      <c r="AU24" s="434">
        <f t="shared" si="32"/>
      </c>
      <c r="AV24" s="219"/>
      <c r="AW24" s="219"/>
      <c r="AX24" s="219"/>
      <c r="AY24" s="219"/>
      <c r="AZ24" s="219"/>
      <c r="BA24" s="219"/>
      <c r="BB24" s="434">
        <f t="shared" si="33"/>
      </c>
      <c r="BC24" s="434">
        <f t="shared" si="34"/>
      </c>
      <c r="BD24" s="219"/>
      <c r="BE24" s="219"/>
      <c r="BF24" s="219"/>
      <c r="BG24" s="219"/>
      <c r="BH24" s="219"/>
      <c r="BI24" s="219"/>
      <c r="BJ24" s="434">
        <f t="shared" si="35"/>
      </c>
    </row>
    <row r="25" spans="1:62" ht="15">
      <c r="A25" s="196" t="s">
        <v>55</v>
      </c>
      <c r="B25" s="297" t="s">
        <v>40</v>
      </c>
      <c r="C25" s="17" t="str">
        <f t="shared" si="23"/>
        <v>1   </v>
      </c>
      <c r="D25" s="16">
        <v>1</v>
      </c>
      <c r="E25" s="16"/>
      <c r="F25" s="16"/>
      <c r="G25" s="16"/>
      <c r="H25" s="17" t="str">
        <f t="shared" si="24"/>
        <v>   </v>
      </c>
      <c r="I25" s="18"/>
      <c r="J25" s="18"/>
      <c r="K25" s="18"/>
      <c r="L25" s="18"/>
      <c r="M25" s="18"/>
      <c r="N25" s="18"/>
      <c r="O25" s="18"/>
      <c r="P25" s="433"/>
      <c r="Q25" s="448">
        <v>72</v>
      </c>
      <c r="R25" s="448">
        <f>S25+T25+U25</f>
        <v>36</v>
      </c>
      <c r="S25" s="448">
        <f t="shared" si="25"/>
        <v>36</v>
      </c>
      <c r="T25" s="448">
        <f t="shared" si="25"/>
        <v>0</v>
      </c>
      <c r="U25" s="448">
        <f t="shared" si="25"/>
        <v>0</v>
      </c>
      <c r="V25" s="448">
        <f>Q25-R25</f>
        <v>36</v>
      </c>
      <c r="W25" s="434" t="str">
        <f t="shared" si="26"/>
        <v>2//</v>
      </c>
      <c r="X25" s="219">
        <v>2</v>
      </c>
      <c r="Y25" s="219"/>
      <c r="Z25" s="219"/>
      <c r="AA25" s="219"/>
      <c r="AB25" s="219"/>
      <c r="AC25" s="219"/>
      <c r="AD25" s="434">
        <f t="shared" si="27"/>
      </c>
      <c r="AE25" s="434">
        <f t="shared" si="28"/>
      </c>
      <c r="AF25" s="219"/>
      <c r="AG25" s="219"/>
      <c r="AH25" s="219"/>
      <c r="AI25" s="219"/>
      <c r="AJ25" s="219"/>
      <c r="AK25" s="219"/>
      <c r="AL25" s="434">
        <f t="shared" si="29"/>
      </c>
      <c r="AM25" s="434">
        <f t="shared" si="30"/>
      </c>
      <c r="AN25" s="219"/>
      <c r="AO25" s="219"/>
      <c r="AP25" s="219"/>
      <c r="AQ25" s="219"/>
      <c r="AR25" s="219"/>
      <c r="AS25" s="219"/>
      <c r="AT25" s="434">
        <f t="shared" si="31"/>
      </c>
      <c r="AU25" s="434">
        <f t="shared" si="32"/>
      </c>
      <c r="AV25" s="219"/>
      <c r="AW25" s="219"/>
      <c r="AX25" s="219"/>
      <c r="AY25" s="219"/>
      <c r="AZ25" s="219"/>
      <c r="BA25" s="219"/>
      <c r="BB25" s="434">
        <f t="shared" si="33"/>
      </c>
      <c r="BC25" s="434">
        <f t="shared" si="34"/>
      </c>
      <c r="BD25" s="219"/>
      <c r="BE25" s="219"/>
      <c r="BF25" s="219"/>
      <c r="BG25" s="219"/>
      <c r="BH25" s="219"/>
      <c r="BI25" s="219"/>
      <c r="BJ25" s="434">
        <f t="shared" si="35"/>
      </c>
    </row>
    <row r="26" spans="1:62" ht="15">
      <c r="A26" s="196" t="s">
        <v>146</v>
      </c>
      <c r="B26" s="297" t="s">
        <v>147</v>
      </c>
      <c r="C26" s="17" t="str">
        <f t="shared" si="23"/>
        <v>   </v>
      </c>
      <c r="D26" s="16"/>
      <c r="E26" s="16"/>
      <c r="F26" s="16"/>
      <c r="G26" s="16"/>
      <c r="H26" s="17" t="str">
        <f t="shared" si="24"/>
        <v>3   </v>
      </c>
      <c r="I26" s="18">
        <v>3</v>
      </c>
      <c r="J26" s="18"/>
      <c r="K26" s="18"/>
      <c r="L26" s="18"/>
      <c r="M26" s="18"/>
      <c r="N26" s="18"/>
      <c r="O26" s="18"/>
      <c r="P26" s="433"/>
      <c r="Q26" s="448">
        <v>72</v>
      </c>
      <c r="R26" s="448">
        <f>S26+T26+U26</f>
        <v>36</v>
      </c>
      <c r="S26" s="448">
        <f t="shared" si="25"/>
        <v>36</v>
      </c>
      <c r="T26" s="448">
        <f t="shared" si="25"/>
        <v>0</v>
      </c>
      <c r="U26" s="448">
        <f t="shared" si="25"/>
        <v>0</v>
      </c>
      <c r="V26" s="448">
        <f>Q26-R26</f>
        <v>36</v>
      </c>
      <c r="W26" s="434">
        <f t="shared" si="26"/>
      </c>
      <c r="X26" s="219"/>
      <c r="Y26" s="219"/>
      <c r="Z26" s="219"/>
      <c r="AA26" s="219"/>
      <c r="AB26" s="219"/>
      <c r="AC26" s="219"/>
      <c r="AD26" s="434">
        <f t="shared" si="27"/>
      </c>
      <c r="AE26" s="434" t="str">
        <f t="shared" si="28"/>
        <v>2//</v>
      </c>
      <c r="AF26" s="219">
        <v>2</v>
      </c>
      <c r="AG26" s="219"/>
      <c r="AH26" s="219"/>
      <c r="AI26" s="219"/>
      <c r="AJ26" s="219"/>
      <c r="AK26" s="219"/>
      <c r="AL26" s="434">
        <f t="shared" si="29"/>
      </c>
      <c r="AM26" s="434">
        <f t="shared" si="30"/>
      </c>
      <c r="AN26" s="219"/>
      <c r="AO26" s="219"/>
      <c r="AP26" s="219"/>
      <c r="AQ26" s="219"/>
      <c r="AR26" s="219"/>
      <c r="AS26" s="219"/>
      <c r="AT26" s="434">
        <f t="shared" si="31"/>
      </c>
      <c r="AU26" s="434">
        <f t="shared" si="32"/>
      </c>
      <c r="AV26" s="219"/>
      <c r="AW26" s="219"/>
      <c r="AX26" s="219"/>
      <c r="AY26" s="219"/>
      <c r="AZ26" s="219"/>
      <c r="BA26" s="219"/>
      <c r="BB26" s="434">
        <f t="shared" si="33"/>
      </c>
      <c r="BC26" s="434">
        <f t="shared" si="34"/>
      </c>
      <c r="BD26" s="219"/>
      <c r="BE26" s="219"/>
      <c r="BF26" s="219"/>
      <c r="BG26" s="219"/>
      <c r="BH26" s="219"/>
      <c r="BI26" s="219"/>
      <c r="BJ26" s="434">
        <f t="shared" si="35"/>
      </c>
    </row>
    <row r="27" spans="1:62" ht="25.5">
      <c r="A27" s="473" t="s">
        <v>56</v>
      </c>
      <c r="B27" s="298" t="s">
        <v>237</v>
      </c>
      <c r="C27" s="17" t="str">
        <f t="shared" si="23"/>
        <v>   </v>
      </c>
      <c r="D27" s="16"/>
      <c r="E27" s="16"/>
      <c r="F27" s="16"/>
      <c r="G27" s="16"/>
      <c r="H27" s="17" t="str">
        <f t="shared" si="24"/>
        <v>   </v>
      </c>
      <c r="I27" s="18"/>
      <c r="J27" s="18"/>
      <c r="K27" s="18"/>
      <c r="L27" s="18"/>
      <c r="M27" s="18"/>
      <c r="N27" s="18"/>
      <c r="O27" s="18"/>
      <c r="P27" s="433"/>
      <c r="Q27" s="469">
        <f aca="true" t="shared" si="36" ref="Q27:V27">Q28</f>
        <v>150</v>
      </c>
      <c r="R27" s="469">
        <f t="shared" si="36"/>
        <v>36</v>
      </c>
      <c r="S27" s="469">
        <f t="shared" si="36"/>
        <v>36</v>
      </c>
      <c r="T27" s="469">
        <f t="shared" si="36"/>
        <v>0</v>
      </c>
      <c r="U27" s="469">
        <f t="shared" si="36"/>
        <v>0</v>
      </c>
      <c r="V27" s="469">
        <f t="shared" si="36"/>
        <v>114</v>
      </c>
      <c r="W27" s="434">
        <f t="shared" si="26"/>
      </c>
      <c r="X27" s="219"/>
      <c r="Y27" s="219"/>
      <c r="Z27" s="219"/>
      <c r="AA27" s="219"/>
      <c r="AB27" s="219"/>
      <c r="AC27" s="219"/>
      <c r="AD27" s="434">
        <f t="shared" si="27"/>
      </c>
      <c r="AE27" s="434">
        <f t="shared" si="28"/>
      </c>
      <c r="AF27" s="219"/>
      <c r="AG27" s="219"/>
      <c r="AH27" s="219"/>
      <c r="AI27" s="219"/>
      <c r="AJ27" s="219"/>
      <c r="AK27" s="219"/>
      <c r="AL27" s="434">
        <f t="shared" si="29"/>
      </c>
      <c r="AM27" s="434">
        <f t="shared" si="30"/>
      </c>
      <c r="AN27" s="219"/>
      <c r="AO27" s="219"/>
      <c r="AP27" s="219"/>
      <c r="AQ27" s="219"/>
      <c r="AR27" s="219"/>
      <c r="AS27" s="219"/>
      <c r="AT27" s="434">
        <f t="shared" si="31"/>
      </c>
      <c r="AU27" s="434">
        <f t="shared" si="32"/>
      </c>
      <c r="AV27" s="219"/>
      <c r="AW27" s="219"/>
      <c r="AX27" s="219"/>
      <c r="AY27" s="219"/>
      <c r="AZ27" s="219"/>
      <c r="BA27" s="219"/>
      <c r="BB27" s="434">
        <f t="shared" si="33"/>
      </c>
      <c r="BC27" s="434">
        <f t="shared" si="34"/>
      </c>
      <c r="BD27" s="219"/>
      <c r="BE27" s="219"/>
      <c r="BF27" s="219"/>
      <c r="BG27" s="219"/>
      <c r="BH27" s="219"/>
      <c r="BI27" s="219"/>
      <c r="BJ27" s="434">
        <f t="shared" si="35"/>
      </c>
    </row>
    <row r="28" spans="1:62" ht="15">
      <c r="A28" s="196" t="s">
        <v>89</v>
      </c>
      <c r="B28" s="297" t="s">
        <v>226</v>
      </c>
      <c r="C28" s="17" t="str">
        <f t="shared" si="23"/>
        <v>   </v>
      </c>
      <c r="D28" s="16"/>
      <c r="E28" s="16"/>
      <c r="F28" s="16"/>
      <c r="G28" s="16"/>
      <c r="H28" s="17" t="str">
        <f t="shared" si="24"/>
        <v>4   </v>
      </c>
      <c r="I28" s="18">
        <v>4</v>
      </c>
      <c r="J28" s="18"/>
      <c r="K28" s="18"/>
      <c r="L28" s="18"/>
      <c r="M28" s="18"/>
      <c r="N28" s="18"/>
      <c r="O28" s="18"/>
      <c r="P28" s="433"/>
      <c r="Q28" s="448">
        <v>150</v>
      </c>
      <c r="R28" s="448">
        <f>S28+T28+U28</f>
        <v>36</v>
      </c>
      <c r="S28" s="448">
        <f>X28*X$6+AA28*AA$6+AF28*AF$6+AI28*AI$6+AN28*AN$6+AQ28*AQ$6+AV28*AV$6+AY28*AY$6+BD28*BD$6+BG28*BG$6</f>
        <v>36</v>
      </c>
      <c r="T28" s="448">
        <f>Y28*Y$6+AB28*AB$6+AG28*AG$6+AJ28*AJ$6+AO28*AO$6+AR28*AR$6+AW28*AW$6+AZ28*AZ$6+BE28*BE$6+BH28*BH$6</f>
        <v>0</v>
      </c>
      <c r="U28" s="448">
        <f>Z28*Z$6+AC28*AC$6+AH28*AH$6+AK28*AK$6+AP28*AP$6+AS28*AS$6+AX28*AX$6+BA28*BA$6+BF28*BF$6+BI28*BI$6</f>
        <v>0</v>
      </c>
      <c r="V28" s="448">
        <f>Q28-R28</f>
        <v>114</v>
      </c>
      <c r="W28" s="434">
        <f t="shared" si="26"/>
      </c>
      <c r="X28" s="219"/>
      <c r="Y28" s="219"/>
      <c r="Z28" s="219"/>
      <c r="AA28" s="219"/>
      <c r="AB28" s="219"/>
      <c r="AC28" s="219"/>
      <c r="AD28" s="434">
        <f t="shared" si="27"/>
      </c>
      <c r="AE28" s="434">
        <f t="shared" si="28"/>
      </c>
      <c r="AF28" s="219"/>
      <c r="AG28" s="219"/>
      <c r="AH28" s="219"/>
      <c r="AI28" s="219">
        <v>2</v>
      </c>
      <c r="AJ28" s="219"/>
      <c r="AK28" s="219"/>
      <c r="AL28" s="434" t="str">
        <f t="shared" si="29"/>
        <v>2//</v>
      </c>
      <c r="AM28" s="434">
        <f t="shared" si="30"/>
      </c>
      <c r="AN28" s="219"/>
      <c r="AO28" s="219"/>
      <c r="AP28" s="219"/>
      <c r="AQ28" s="219"/>
      <c r="AR28" s="219"/>
      <c r="AS28" s="219"/>
      <c r="AT28" s="434">
        <f t="shared" si="31"/>
      </c>
      <c r="AU28" s="434">
        <f t="shared" si="32"/>
      </c>
      <c r="AV28" s="219"/>
      <c r="AW28" s="219"/>
      <c r="AX28" s="219"/>
      <c r="AY28" s="219"/>
      <c r="AZ28" s="219"/>
      <c r="BA28" s="219"/>
      <c r="BB28" s="434">
        <f t="shared" si="33"/>
      </c>
      <c r="BC28" s="434">
        <f t="shared" si="34"/>
      </c>
      <c r="BD28" s="219"/>
      <c r="BE28" s="219"/>
      <c r="BF28" s="219"/>
      <c r="BG28" s="219"/>
      <c r="BH28" s="219"/>
      <c r="BI28" s="219"/>
      <c r="BJ28" s="434">
        <f t="shared" si="35"/>
      </c>
    </row>
    <row r="29" spans="1:62" ht="15">
      <c r="A29" s="470" t="s">
        <v>57</v>
      </c>
      <c r="B29" s="426" t="s">
        <v>227</v>
      </c>
      <c r="C29" s="427" t="str">
        <f t="shared" si="23"/>
        <v>   </v>
      </c>
      <c r="D29" s="428"/>
      <c r="E29" s="428"/>
      <c r="F29" s="428"/>
      <c r="G29" s="428"/>
      <c r="H29" s="427" t="str">
        <f t="shared" si="24"/>
        <v>   </v>
      </c>
      <c r="I29" s="428"/>
      <c r="J29" s="428"/>
      <c r="K29" s="428"/>
      <c r="L29" s="428"/>
      <c r="M29" s="428"/>
      <c r="N29" s="428"/>
      <c r="O29" s="428"/>
      <c r="P29" s="427"/>
      <c r="Q29" s="449">
        <f aca="true" t="shared" si="37" ref="Q29:V29">SUM(Q30,Q39,Q41)</f>
        <v>1600</v>
      </c>
      <c r="R29" s="449">
        <f t="shared" si="37"/>
        <v>744</v>
      </c>
      <c r="S29" s="449">
        <f t="shared" si="37"/>
        <v>486</v>
      </c>
      <c r="T29" s="449">
        <f t="shared" si="37"/>
        <v>0</v>
      </c>
      <c r="U29" s="449">
        <f t="shared" si="37"/>
        <v>258</v>
      </c>
      <c r="V29" s="449">
        <f t="shared" si="37"/>
        <v>856</v>
      </c>
      <c r="W29" s="429">
        <f t="shared" si="26"/>
      </c>
      <c r="X29" s="430"/>
      <c r="Y29" s="430"/>
      <c r="Z29" s="430"/>
      <c r="AA29" s="430"/>
      <c r="AB29" s="430"/>
      <c r="AC29" s="430"/>
      <c r="AD29" s="429">
        <f t="shared" si="27"/>
      </c>
      <c r="AE29" s="429">
        <f t="shared" si="28"/>
      </c>
      <c r="AF29" s="430"/>
      <c r="AG29" s="430"/>
      <c r="AH29" s="430"/>
      <c r="AI29" s="430"/>
      <c r="AJ29" s="430"/>
      <c r="AK29" s="430"/>
      <c r="AL29" s="429">
        <f t="shared" si="29"/>
      </c>
      <c r="AM29" s="429">
        <f t="shared" si="30"/>
      </c>
      <c r="AN29" s="430"/>
      <c r="AO29" s="430"/>
      <c r="AP29" s="430"/>
      <c r="AQ29" s="430"/>
      <c r="AR29" s="430"/>
      <c r="AS29" s="430"/>
      <c r="AT29" s="429">
        <f t="shared" si="31"/>
      </c>
      <c r="AU29" s="429">
        <f t="shared" si="32"/>
      </c>
      <c r="AV29" s="430"/>
      <c r="AW29" s="430"/>
      <c r="AX29" s="430"/>
      <c r="AY29" s="430"/>
      <c r="AZ29" s="430"/>
      <c r="BA29" s="430"/>
      <c r="BB29" s="429">
        <f t="shared" si="33"/>
      </c>
      <c r="BC29" s="429">
        <f t="shared" si="34"/>
      </c>
      <c r="BD29" s="430"/>
      <c r="BE29" s="430"/>
      <c r="BF29" s="430"/>
      <c r="BG29" s="430"/>
      <c r="BH29" s="430"/>
      <c r="BI29" s="430"/>
      <c r="BJ29" s="429">
        <f t="shared" si="35"/>
      </c>
    </row>
    <row r="30" spans="1:62" ht="15">
      <c r="A30" s="473" t="s">
        <v>58</v>
      </c>
      <c r="B30" s="298" t="s">
        <v>44</v>
      </c>
      <c r="C30" s="17" t="str">
        <f t="shared" si="23"/>
        <v>   </v>
      </c>
      <c r="D30" s="16"/>
      <c r="E30" s="16"/>
      <c r="F30" s="16"/>
      <c r="G30" s="16"/>
      <c r="H30" s="17" t="str">
        <f t="shared" si="24"/>
        <v>   </v>
      </c>
      <c r="I30" s="18"/>
      <c r="J30" s="18"/>
      <c r="K30" s="18"/>
      <c r="L30" s="18"/>
      <c r="M30" s="18"/>
      <c r="N30" s="18"/>
      <c r="O30" s="18"/>
      <c r="P30" s="433"/>
      <c r="Q30" s="469">
        <f aca="true" t="shared" si="38" ref="Q30:V30">SUM(Q31:Q38)</f>
        <v>1280</v>
      </c>
      <c r="R30" s="469">
        <f t="shared" si="38"/>
        <v>630</v>
      </c>
      <c r="S30" s="469">
        <f t="shared" si="38"/>
        <v>372</v>
      </c>
      <c r="T30" s="469">
        <f t="shared" si="38"/>
        <v>0</v>
      </c>
      <c r="U30" s="469">
        <f t="shared" si="38"/>
        <v>258</v>
      </c>
      <c r="V30" s="469">
        <f t="shared" si="38"/>
        <v>650</v>
      </c>
      <c r="W30" s="434">
        <f t="shared" si="26"/>
      </c>
      <c r="X30" s="219"/>
      <c r="Y30" s="219"/>
      <c r="Z30" s="219"/>
      <c r="AA30" s="219"/>
      <c r="AB30" s="219"/>
      <c r="AC30" s="219"/>
      <c r="AD30" s="434">
        <f t="shared" si="27"/>
      </c>
      <c r="AE30" s="434">
        <f t="shared" si="28"/>
      </c>
      <c r="AF30" s="219"/>
      <c r="AG30" s="219"/>
      <c r="AH30" s="219"/>
      <c r="AI30" s="219"/>
      <c r="AJ30" s="219"/>
      <c r="AK30" s="219"/>
      <c r="AL30" s="434">
        <f t="shared" si="29"/>
      </c>
      <c r="AM30" s="434">
        <f t="shared" si="30"/>
      </c>
      <c r="AN30" s="219"/>
      <c r="AO30" s="219"/>
      <c r="AP30" s="219"/>
      <c r="AQ30" s="219"/>
      <c r="AR30" s="219"/>
      <c r="AS30" s="219"/>
      <c r="AT30" s="434">
        <f t="shared" si="31"/>
      </c>
      <c r="AU30" s="434">
        <f t="shared" si="32"/>
      </c>
      <c r="AV30" s="219"/>
      <c r="AW30" s="219"/>
      <c r="AX30" s="219"/>
      <c r="AY30" s="219"/>
      <c r="AZ30" s="219"/>
      <c r="BA30" s="219"/>
      <c r="BB30" s="434">
        <f t="shared" si="33"/>
      </c>
      <c r="BC30" s="434">
        <f t="shared" si="34"/>
      </c>
      <c r="BD30" s="219"/>
      <c r="BE30" s="219"/>
      <c r="BF30" s="219"/>
      <c r="BG30" s="219"/>
      <c r="BH30" s="219"/>
      <c r="BI30" s="219"/>
      <c r="BJ30" s="434">
        <f t="shared" si="35"/>
      </c>
    </row>
    <row r="31" spans="1:62" ht="15">
      <c r="A31" s="196" t="s">
        <v>59</v>
      </c>
      <c r="B31" s="297" t="s">
        <v>60</v>
      </c>
      <c r="C31" s="17" t="str">
        <f>D31&amp;" "&amp;E31&amp;" "&amp;F31&amp;" "&amp;G31</f>
        <v>7 8  </v>
      </c>
      <c r="D31" s="16">
        <v>7</v>
      </c>
      <c r="E31" s="16">
        <v>8</v>
      </c>
      <c r="F31" s="16"/>
      <c r="G31" s="16"/>
      <c r="H31" s="17" t="str">
        <f>I31&amp;" "&amp;J31&amp;" "&amp;M31&amp;" "&amp;N31</f>
        <v>   </v>
      </c>
      <c r="I31" s="18"/>
      <c r="J31" s="18"/>
      <c r="K31" s="18"/>
      <c r="L31" s="18"/>
      <c r="M31" s="18"/>
      <c r="N31" s="18"/>
      <c r="O31" s="18"/>
      <c r="P31" s="433"/>
      <c r="Q31" s="448">
        <v>280</v>
      </c>
      <c r="R31" s="448">
        <f aca="true" t="shared" si="39" ref="R31:R38">S31+T31+U31</f>
        <v>148</v>
      </c>
      <c r="S31" s="448">
        <f aca="true" t="shared" si="40" ref="S31:U32">X31*X$6+AA31*AA$6+AF31*AF$6+AI31*AI$6+AN31*AN$6+AQ31*AQ$6+AV31*AV$6+AY31*AY$6+BD31*BD$6+BG31*BG$6</f>
        <v>74</v>
      </c>
      <c r="T31" s="448">
        <f t="shared" si="40"/>
        <v>0</v>
      </c>
      <c r="U31" s="448">
        <f t="shared" si="40"/>
        <v>74</v>
      </c>
      <c r="V31" s="448">
        <f>Q31-R31</f>
        <v>132</v>
      </c>
      <c r="W31" s="434">
        <f>IF(SUM(X31:Z31)&gt;0,X31&amp;"/"&amp;Y31&amp;"/"&amp;Z31,"")</f>
      </c>
      <c r="X31" s="219"/>
      <c r="Y31" s="219"/>
      <c r="Z31" s="219"/>
      <c r="AA31" s="219"/>
      <c r="AB31" s="219"/>
      <c r="AC31" s="219"/>
      <c r="AD31" s="434">
        <f>IF(SUM(AA31:AC31)&gt;0,AA31&amp;"/"&amp;AB31&amp;"/"&amp;AC31,"")</f>
      </c>
      <c r="AE31" s="434">
        <f>IF(SUM(AF31:AH31)&gt;0,AF31&amp;"/"&amp;AG31&amp;"/"&amp;AH31,"")</f>
      </c>
      <c r="AF31" s="219"/>
      <c r="AG31" s="219"/>
      <c r="AH31" s="219"/>
      <c r="AI31" s="219"/>
      <c r="AJ31" s="219"/>
      <c r="AK31" s="219"/>
      <c r="AL31" s="434">
        <f>IF(SUM(AI31:AK31)&gt;0,AI31&amp;"/"&amp;AJ31&amp;"/"&amp;AK31,"")</f>
      </c>
      <c r="AM31" s="434">
        <f>IF(SUM(AN31:AP31)&gt;0,AN31&amp;"/"&amp;AO31&amp;"/"&amp;AP31,"")</f>
      </c>
      <c r="AN31" s="219"/>
      <c r="AO31" s="219"/>
      <c r="AP31" s="219"/>
      <c r="AQ31" s="219"/>
      <c r="AR31" s="219"/>
      <c r="AS31" s="219"/>
      <c r="AT31" s="434">
        <f>IF(SUM(AQ31:AS31)&gt;0,AQ31&amp;"/"&amp;AR31&amp;"/"&amp;AS31,"")</f>
      </c>
      <c r="AU31" s="434" t="str">
        <f>IF(SUM(AV31:AX31)&gt;0,AV31&amp;"/"&amp;AW31&amp;"/"&amp;AX31,"")</f>
        <v>2//2</v>
      </c>
      <c r="AV31" s="219">
        <v>2</v>
      </c>
      <c r="AW31" s="219"/>
      <c r="AX31" s="219">
        <v>2</v>
      </c>
      <c r="AY31" s="219">
        <v>2</v>
      </c>
      <c r="AZ31" s="219"/>
      <c r="BA31" s="219">
        <v>2</v>
      </c>
      <c r="BB31" s="434" t="str">
        <f>IF(SUM(AY31:BA31)&gt;0,AY31&amp;"/"&amp;AZ31&amp;"/"&amp;BA31,"")</f>
        <v>2//2</v>
      </c>
      <c r="BC31" s="434">
        <f>IF(SUM(BD31:BF31)&gt;0,BD31&amp;"/"&amp;BE31&amp;"/"&amp;BF31,"")</f>
      </c>
      <c r="BD31" s="219"/>
      <c r="BE31" s="219"/>
      <c r="BF31" s="219"/>
      <c r="BG31" s="219"/>
      <c r="BH31" s="219"/>
      <c r="BI31" s="219"/>
      <c r="BJ31" s="434">
        <f>IF(SUM(BG31:BI31)&gt;0,BG31&amp;"/"&amp;BH31&amp;"/"&amp;BI31,"")</f>
      </c>
    </row>
    <row r="32" spans="1:62" ht="15">
      <c r="A32" s="195" t="s">
        <v>61</v>
      </c>
      <c r="B32" s="277" t="s">
        <v>62</v>
      </c>
      <c r="C32" s="17" t="str">
        <f>D32&amp;" "&amp;E32&amp;" "&amp;F32&amp;" "&amp;G32</f>
        <v>7 8  </v>
      </c>
      <c r="D32" s="16">
        <v>7</v>
      </c>
      <c r="E32" s="16">
        <v>8</v>
      </c>
      <c r="F32" s="16"/>
      <c r="G32" s="16"/>
      <c r="H32" s="17" t="str">
        <f>I32&amp;" "&amp;J32&amp;" "&amp;M32&amp;" "&amp;N32</f>
        <v>   </v>
      </c>
      <c r="I32" s="18"/>
      <c r="J32" s="18"/>
      <c r="K32" s="18"/>
      <c r="L32" s="18"/>
      <c r="M32" s="18"/>
      <c r="N32" s="18"/>
      <c r="O32" s="18"/>
      <c r="P32" s="433"/>
      <c r="Q32" s="448">
        <v>300</v>
      </c>
      <c r="R32" s="448">
        <f t="shared" si="39"/>
        <v>148</v>
      </c>
      <c r="S32" s="448">
        <f t="shared" si="40"/>
        <v>74</v>
      </c>
      <c r="T32" s="448">
        <f t="shared" si="40"/>
        <v>0</v>
      </c>
      <c r="U32" s="448">
        <f t="shared" si="40"/>
        <v>74</v>
      </c>
      <c r="V32" s="448">
        <f>Q32-R32</f>
        <v>152</v>
      </c>
      <c r="W32" s="434">
        <f>IF(SUM(X32:Z32)&gt;0,X32&amp;"/"&amp;Y32&amp;"/"&amp;Z32,"")</f>
      </c>
      <c r="X32" s="219"/>
      <c r="Y32" s="219"/>
      <c r="Z32" s="219"/>
      <c r="AA32" s="219"/>
      <c r="AB32" s="219"/>
      <c r="AC32" s="219"/>
      <c r="AD32" s="434">
        <f>IF(SUM(AA32:AC32)&gt;0,AA32&amp;"/"&amp;AB32&amp;"/"&amp;AC32,"")</f>
      </c>
      <c r="AE32" s="434">
        <f>IF(SUM(AF32:AH32)&gt;0,AF32&amp;"/"&amp;AG32&amp;"/"&amp;AH32,"")</f>
      </c>
      <c r="AF32" s="219"/>
      <c r="AG32" s="219"/>
      <c r="AH32" s="219"/>
      <c r="AI32" s="219"/>
      <c r="AJ32" s="219"/>
      <c r="AK32" s="219"/>
      <c r="AL32" s="434">
        <f>IF(SUM(AI32:AK32)&gt;0,AI32&amp;"/"&amp;AJ32&amp;"/"&amp;AK32,"")</f>
      </c>
      <c r="AM32" s="434">
        <f>IF(SUM(AN32:AP32)&gt;0,AN32&amp;"/"&amp;AO32&amp;"/"&amp;AP32,"")</f>
      </c>
      <c r="AN32" s="219"/>
      <c r="AO32" s="219"/>
      <c r="AP32" s="219"/>
      <c r="AQ32" s="219"/>
      <c r="AR32" s="219"/>
      <c r="AS32" s="219"/>
      <c r="AT32" s="434">
        <f>IF(SUM(AQ32:AS32)&gt;0,AQ32&amp;"/"&amp;AR32&amp;"/"&amp;AS32,"")</f>
      </c>
      <c r="AU32" s="434" t="str">
        <f>IF(SUM(AV32:AX32)&gt;0,AV32&amp;"/"&amp;AW32&amp;"/"&amp;AX32,"")</f>
        <v>2//2</v>
      </c>
      <c r="AV32" s="219">
        <v>2</v>
      </c>
      <c r="AW32" s="219"/>
      <c r="AX32" s="219">
        <v>2</v>
      </c>
      <c r="AY32" s="219">
        <v>2</v>
      </c>
      <c r="AZ32" s="219"/>
      <c r="BA32" s="219">
        <v>2</v>
      </c>
      <c r="BB32" s="434" t="str">
        <f>IF(SUM(AY32:BA32)&gt;0,AY32&amp;"/"&amp;AZ32&amp;"/"&amp;BA32,"")</f>
        <v>2//2</v>
      </c>
      <c r="BC32" s="434">
        <f>IF(SUM(BD32:BF32)&gt;0,BD32&amp;"/"&amp;BE32&amp;"/"&amp;BF32,"")</f>
      </c>
      <c r="BD32" s="219"/>
      <c r="BE32" s="219"/>
      <c r="BF32" s="219"/>
      <c r="BG32" s="219"/>
      <c r="BH32" s="219"/>
      <c r="BI32" s="219"/>
      <c r="BJ32" s="434">
        <f>IF(SUM(BG32:BI32)&gt;0,BG32&amp;"/"&amp;BH32&amp;"/"&amp;BI32,"")</f>
      </c>
    </row>
    <row r="33" spans="1:62" ht="15">
      <c r="A33" s="195" t="s">
        <v>63</v>
      </c>
      <c r="B33" s="277" t="s">
        <v>148</v>
      </c>
      <c r="C33" s="17" t="str">
        <f t="shared" si="23"/>
        <v>   </v>
      </c>
      <c r="D33" s="16"/>
      <c r="E33" s="16"/>
      <c r="F33" s="16"/>
      <c r="G33" s="16"/>
      <c r="H33" s="17" t="str">
        <f t="shared" si="24"/>
        <v>8   </v>
      </c>
      <c r="I33" s="18">
        <v>8</v>
      </c>
      <c r="J33" s="18"/>
      <c r="K33" s="18"/>
      <c r="L33" s="18"/>
      <c r="M33" s="18"/>
      <c r="N33" s="18"/>
      <c r="O33" s="18"/>
      <c r="P33" s="433"/>
      <c r="Q33" s="448">
        <v>72</v>
      </c>
      <c r="R33" s="448">
        <f t="shared" si="39"/>
        <v>38</v>
      </c>
      <c r="S33" s="448">
        <f aca="true" t="shared" si="41" ref="S33:U34">X33*X$6+AA33*AA$6+AF33*AF$6+AI33*AI$6+AN33*AN$6+AQ33*AQ$6+AV33*AV$6+AY33*AY$6+BD33*BD$6+BG33*BG$6</f>
        <v>38</v>
      </c>
      <c r="T33" s="448">
        <f t="shared" si="41"/>
        <v>0</v>
      </c>
      <c r="U33" s="448">
        <f t="shared" si="41"/>
        <v>0</v>
      </c>
      <c r="V33" s="448">
        <f aca="true" t="shared" si="42" ref="V33:V38">Q33-R33</f>
        <v>34</v>
      </c>
      <c r="W33" s="434">
        <f t="shared" si="26"/>
      </c>
      <c r="X33" s="219"/>
      <c r="Y33" s="219"/>
      <c r="Z33" s="219"/>
      <c r="AA33" s="219"/>
      <c r="AB33" s="219"/>
      <c r="AC33" s="219"/>
      <c r="AD33" s="434">
        <f t="shared" si="27"/>
      </c>
      <c r="AE33" s="434">
        <f t="shared" si="28"/>
      </c>
      <c r="AF33" s="219"/>
      <c r="AG33" s="219"/>
      <c r="AH33" s="219"/>
      <c r="AI33" s="219"/>
      <c r="AJ33" s="219"/>
      <c r="AK33" s="219"/>
      <c r="AL33" s="434">
        <f t="shared" si="29"/>
      </c>
      <c r="AM33" s="434">
        <f t="shared" si="30"/>
      </c>
      <c r="AN33" s="219"/>
      <c r="AO33" s="219"/>
      <c r="AP33" s="219"/>
      <c r="AQ33" s="219"/>
      <c r="AR33" s="219"/>
      <c r="AS33" s="219"/>
      <c r="AT33" s="434">
        <f t="shared" si="31"/>
      </c>
      <c r="AU33" s="434">
        <f t="shared" si="32"/>
      </c>
      <c r="AV33" s="219"/>
      <c r="AW33" s="219"/>
      <c r="AX33" s="219"/>
      <c r="AY33" s="219">
        <v>2</v>
      </c>
      <c r="AZ33" s="219"/>
      <c r="BA33" s="219"/>
      <c r="BB33" s="434" t="str">
        <f t="shared" si="33"/>
        <v>2//</v>
      </c>
      <c r="BC33" s="434">
        <f t="shared" si="34"/>
      </c>
      <c r="BD33" s="219"/>
      <c r="BE33" s="219"/>
      <c r="BF33" s="219"/>
      <c r="BG33" s="219"/>
      <c r="BH33" s="219"/>
      <c r="BI33" s="219"/>
      <c r="BJ33" s="434">
        <f t="shared" si="35"/>
      </c>
    </row>
    <row r="34" spans="1:62" ht="25.5">
      <c r="A34" s="255" t="s">
        <v>130</v>
      </c>
      <c r="B34" s="299" t="s">
        <v>232</v>
      </c>
      <c r="C34" s="273" t="str">
        <f>D34&amp;" "&amp;E34&amp;" "&amp;F34&amp;" "&amp;G34</f>
        <v>8   </v>
      </c>
      <c r="D34" s="274">
        <v>8</v>
      </c>
      <c r="E34" s="274"/>
      <c r="F34" s="274"/>
      <c r="G34" s="274"/>
      <c r="H34" s="273" t="str">
        <f>I34&amp;" "&amp;J34&amp;" "&amp;M34&amp;" "&amp;N34</f>
        <v>7   </v>
      </c>
      <c r="I34" s="436">
        <v>7</v>
      </c>
      <c r="J34" s="436"/>
      <c r="K34" s="436"/>
      <c r="L34" s="436"/>
      <c r="M34" s="436"/>
      <c r="N34" s="436"/>
      <c r="O34" s="436"/>
      <c r="P34" s="437">
        <v>8</v>
      </c>
      <c r="Q34" s="450">
        <v>352</v>
      </c>
      <c r="R34" s="448">
        <f t="shared" si="39"/>
        <v>148</v>
      </c>
      <c r="S34" s="448">
        <f t="shared" si="41"/>
        <v>74</v>
      </c>
      <c r="T34" s="448">
        <f t="shared" si="41"/>
        <v>0</v>
      </c>
      <c r="U34" s="448">
        <f t="shared" si="41"/>
        <v>74</v>
      </c>
      <c r="V34" s="448">
        <f>Q34-R34</f>
        <v>204</v>
      </c>
      <c r="W34" s="438"/>
      <c r="X34" s="439"/>
      <c r="Y34" s="439"/>
      <c r="Z34" s="439"/>
      <c r="AA34" s="439"/>
      <c r="AB34" s="439"/>
      <c r="AC34" s="439"/>
      <c r="AD34" s="438"/>
      <c r="AE34" s="438"/>
      <c r="AF34" s="439"/>
      <c r="AG34" s="439"/>
      <c r="AH34" s="439"/>
      <c r="AI34" s="439"/>
      <c r="AJ34" s="439"/>
      <c r="AK34" s="439"/>
      <c r="AL34" s="438"/>
      <c r="AM34" s="438"/>
      <c r="AN34" s="439"/>
      <c r="AO34" s="439"/>
      <c r="AP34" s="439"/>
      <c r="AQ34" s="439"/>
      <c r="AR34" s="439"/>
      <c r="AS34" s="439"/>
      <c r="AT34" s="438"/>
      <c r="AU34" s="438" t="str">
        <f>IF(SUM(AV34:AX34)&gt;0,AV34&amp;"/"&amp;AW34&amp;"/"&amp;AX34,"")</f>
        <v>2//2</v>
      </c>
      <c r="AV34" s="439">
        <v>2</v>
      </c>
      <c r="AW34" s="439"/>
      <c r="AX34" s="439">
        <v>2</v>
      </c>
      <c r="AY34" s="439">
        <v>2</v>
      </c>
      <c r="AZ34" s="439"/>
      <c r="BA34" s="439">
        <v>2</v>
      </c>
      <c r="BB34" s="438" t="str">
        <f>IF(SUM(AY34:BA34)&gt;0,AY34&amp;"/"&amp;AZ34&amp;"/"&amp;BA34,"")</f>
        <v>2//2</v>
      </c>
      <c r="BC34" s="438">
        <f>IF(SUM(BD34:BF34)&gt;0,BD34&amp;"/"&amp;BE34&amp;"/"&amp;BF34,"")</f>
      </c>
      <c r="BD34" s="439"/>
      <c r="BE34" s="439"/>
      <c r="BF34" s="439"/>
      <c r="BG34" s="439"/>
      <c r="BH34" s="439"/>
      <c r="BI34" s="439"/>
      <c r="BJ34" s="438">
        <f>IF(SUM(BG34:BI34)&gt;0,BG34&amp;"/"&amp;BH34&amp;"/"&amp;BI34,"")</f>
      </c>
    </row>
    <row r="35" spans="1:62" ht="15">
      <c r="A35" s="195" t="s">
        <v>64</v>
      </c>
      <c r="B35" s="277" t="s">
        <v>272</v>
      </c>
      <c r="C35" s="17" t="str">
        <f t="shared" si="23"/>
        <v>   </v>
      </c>
      <c r="D35" s="16"/>
      <c r="E35" s="16"/>
      <c r="F35" s="16"/>
      <c r="G35" s="16"/>
      <c r="H35" s="17" t="str">
        <f t="shared" si="24"/>
        <v>7   </v>
      </c>
      <c r="I35" s="18">
        <v>7</v>
      </c>
      <c r="J35" s="18"/>
      <c r="K35" s="18"/>
      <c r="L35" s="18"/>
      <c r="M35" s="18"/>
      <c r="N35" s="18"/>
      <c r="O35" s="18"/>
      <c r="P35" s="433"/>
      <c r="Q35" s="448">
        <v>72</v>
      </c>
      <c r="R35" s="448">
        <f t="shared" si="39"/>
        <v>36</v>
      </c>
      <c r="S35" s="448">
        <f aca="true" t="shared" si="43" ref="S35:U38">X35*X$6+AA35*AA$6+AF35*AF$6+AI35*AI$6+AN35*AN$6+AQ35*AQ$6+AV35*AV$6+AY35*AY$6+BD35*BD$6+BG35*BG$6</f>
        <v>18</v>
      </c>
      <c r="T35" s="448">
        <f t="shared" si="43"/>
        <v>0</v>
      </c>
      <c r="U35" s="448">
        <f t="shared" si="43"/>
        <v>18</v>
      </c>
      <c r="V35" s="448">
        <f t="shared" si="42"/>
        <v>36</v>
      </c>
      <c r="W35" s="434">
        <f t="shared" si="26"/>
      </c>
      <c r="X35" s="219"/>
      <c r="Y35" s="219"/>
      <c r="Z35" s="219"/>
      <c r="AA35" s="219"/>
      <c r="AB35" s="219"/>
      <c r="AC35" s="219"/>
      <c r="AD35" s="434">
        <f t="shared" si="27"/>
      </c>
      <c r="AE35" s="434">
        <f t="shared" si="28"/>
      </c>
      <c r="AF35" s="219"/>
      <c r="AG35" s="219"/>
      <c r="AH35" s="219"/>
      <c r="AI35" s="219"/>
      <c r="AJ35" s="219"/>
      <c r="AK35" s="219"/>
      <c r="AL35" s="434">
        <f t="shared" si="29"/>
      </c>
      <c r="AM35" s="434">
        <f t="shared" si="30"/>
      </c>
      <c r="AN35" s="219"/>
      <c r="AO35" s="219"/>
      <c r="AP35" s="219"/>
      <c r="AQ35" s="219"/>
      <c r="AR35" s="219"/>
      <c r="AS35" s="219"/>
      <c r="AT35" s="434">
        <f t="shared" si="31"/>
      </c>
      <c r="AU35" s="434" t="str">
        <f t="shared" si="32"/>
        <v>1//1</v>
      </c>
      <c r="AV35" s="219">
        <v>1</v>
      </c>
      <c r="AW35" s="219"/>
      <c r="AX35" s="219">
        <v>1</v>
      </c>
      <c r="AY35" s="219"/>
      <c r="AZ35" s="219"/>
      <c r="BA35" s="219"/>
      <c r="BB35" s="434">
        <f t="shared" si="33"/>
      </c>
      <c r="BC35" s="434">
        <f t="shared" si="34"/>
      </c>
      <c r="BD35" s="219"/>
      <c r="BE35" s="219"/>
      <c r="BF35" s="219"/>
      <c r="BG35" s="219"/>
      <c r="BH35" s="219"/>
      <c r="BI35" s="219"/>
      <c r="BJ35" s="434">
        <f t="shared" si="35"/>
      </c>
    </row>
    <row r="36" spans="1:62" ht="25.5">
      <c r="A36" s="195" t="s">
        <v>65</v>
      </c>
      <c r="B36" s="277" t="s">
        <v>273</v>
      </c>
      <c r="C36" s="17" t="str">
        <f t="shared" si="23"/>
        <v>   </v>
      </c>
      <c r="D36" s="16"/>
      <c r="E36" s="16"/>
      <c r="F36" s="16"/>
      <c r="G36" s="16"/>
      <c r="H36" s="17" t="str">
        <f t="shared" si="24"/>
        <v>7   </v>
      </c>
      <c r="I36" s="18">
        <v>7</v>
      </c>
      <c r="J36" s="18"/>
      <c r="K36" s="18"/>
      <c r="L36" s="18"/>
      <c r="M36" s="18"/>
      <c r="N36" s="18"/>
      <c r="O36" s="18"/>
      <c r="P36" s="433"/>
      <c r="Q36" s="448">
        <v>72</v>
      </c>
      <c r="R36" s="448">
        <f t="shared" si="39"/>
        <v>36</v>
      </c>
      <c r="S36" s="448">
        <f t="shared" si="43"/>
        <v>18</v>
      </c>
      <c r="T36" s="448">
        <f t="shared" si="43"/>
        <v>0</v>
      </c>
      <c r="U36" s="448">
        <f t="shared" si="43"/>
        <v>18</v>
      </c>
      <c r="V36" s="448">
        <f t="shared" si="42"/>
        <v>36</v>
      </c>
      <c r="W36" s="434">
        <f t="shared" si="26"/>
      </c>
      <c r="X36" s="219"/>
      <c r="Y36" s="219"/>
      <c r="Z36" s="219"/>
      <c r="AA36" s="219"/>
      <c r="AB36" s="219"/>
      <c r="AC36" s="219"/>
      <c r="AD36" s="434">
        <f t="shared" si="27"/>
      </c>
      <c r="AE36" s="434">
        <f t="shared" si="28"/>
      </c>
      <c r="AF36" s="219"/>
      <c r="AG36" s="219"/>
      <c r="AH36" s="219"/>
      <c r="AI36" s="219"/>
      <c r="AJ36" s="219"/>
      <c r="AK36" s="219"/>
      <c r="AL36" s="434">
        <f t="shared" si="29"/>
      </c>
      <c r="AM36" s="434">
        <f t="shared" si="30"/>
      </c>
      <c r="AN36" s="219"/>
      <c r="AO36" s="219"/>
      <c r="AP36" s="219"/>
      <c r="AQ36" s="219"/>
      <c r="AR36" s="219"/>
      <c r="AS36" s="219"/>
      <c r="AT36" s="434">
        <f t="shared" si="31"/>
      </c>
      <c r="AU36" s="434" t="str">
        <f t="shared" si="32"/>
        <v>1//1</v>
      </c>
      <c r="AV36" s="219">
        <v>1</v>
      </c>
      <c r="AW36" s="219"/>
      <c r="AX36" s="219">
        <v>1</v>
      </c>
      <c r="AY36" s="219"/>
      <c r="AZ36" s="219"/>
      <c r="BA36" s="219"/>
      <c r="BB36" s="434">
        <f t="shared" si="33"/>
      </c>
      <c r="BC36" s="434">
        <f t="shared" si="34"/>
      </c>
      <c r="BD36" s="219"/>
      <c r="BE36" s="219"/>
      <c r="BF36" s="219"/>
      <c r="BG36" s="219"/>
      <c r="BH36" s="219"/>
      <c r="BI36" s="219"/>
      <c r="BJ36" s="434">
        <f t="shared" si="35"/>
      </c>
    </row>
    <row r="37" spans="1:62" ht="15">
      <c r="A37" s="195" t="s">
        <v>196</v>
      </c>
      <c r="B37" s="277" t="s">
        <v>66</v>
      </c>
      <c r="C37" s="17" t="str">
        <f t="shared" si="23"/>
        <v>8   </v>
      </c>
      <c r="D37" s="16">
        <v>8</v>
      </c>
      <c r="E37" s="16"/>
      <c r="F37" s="16"/>
      <c r="G37" s="16"/>
      <c r="H37" s="17" t="str">
        <f t="shared" si="24"/>
        <v>   </v>
      </c>
      <c r="I37" s="18"/>
      <c r="J37" s="18"/>
      <c r="K37" s="18"/>
      <c r="L37" s="18"/>
      <c r="M37" s="18"/>
      <c r="N37" s="18"/>
      <c r="O37" s="18"/>
      <c r="P37" s="433"/>
      <c r="Q37" s="448">
        <v>72</v>
      </c>
      <c r="R37" s="448">
        <f t="shared" si="39"/>
        <v>38</v>
      </c>
      <c r="S37" s="448">
        <f t="shared" si="43"/>
        <v>38</v>
      </c>
      <c r="T37" s="448">
        <f t="shared" si="43"/>
        <v>0</v>
      </c>
      <c r="U37" s="448">
        <f t="shared" si="43"/>
        <v>0</v>
      </c>
      <c r="V37" s="448">
        <f t="shared" si="42"/>
        <v>34</v>
      </c>
      <c r="W37" s="434">
        <f t="shared" si="26"/>
      </c>
      <c r="X37" s="219"/>
      <c r="Y37" s="219"/>
      <c r="Z37" s="219"/>
      <c r="AA37" s="219"/>
      <c r="AB37" s="219"/>
      <c r="AC37" s="219"/>
      <c r="AD37" s="434">
        <f t="shared" si="27"/>
      </c>
      <c r="AE37" s="434">
        <f t="shared" si="28"/>
      </c>
      <c r="AF37" s="219"/>
      <c r="AG37" s="219"/>
      <c r="AH37" s="219"/>
      <c r="AI37" s="219"/>
      <c r="AJ37" s="219"/>
      <c r="AK37" s="219"/>
      <c r="AL37" s="434">
        <f t="shared" si="29"/>
      </c>
      <c r="AM37" s="434">
        <f t="shared" si="30"/>
      </c>
      <c r="AN37" s="219"/>
      <c r="AO37" s="219"/>
      <c r="AP37" s="219"/>
      <c r="AQ37" s="219"/>
      <c r="AR37" s="219"/>
      <c r="AS37" s="219"/>
      <c r="AT37" s="434">
        <f t="shared" si="31"/>
      </c>
      <c r="AU37" s="434">
        <f t="shared" si="32"/>
      </c>
      <c r="AV37" s="219"/>
      <c r="AW37" s="219"/>
      <c r="AX37" s="219"/>
      <c r="AY37" s="219">
        <v>2</v>
      </c>
      <c r="AZ37" s="219"/>
      <c r="BA37" s="219"/>
      <c r="BB37" s="434" t="str">
        <f t="shared" si="33"/>
        <v>2//</v>
      </c>
      <c r="BC37" s="434">
        <f t="shared" si="34"/>
      </c>
      <c r="BD37" s="219"/>
      <c r="BE37" s="219"/>
      <c r="BF37" s="219"/>
      <c r="BG37" s="219"/>
      <c r="BH37" s="219"/>
      <c r="BI37" s="219"/>
      <c r="BJ37" s="434">
        <f t="shared" si="35"/>
      </c>
    </row>
    <row r="38" spans="1:62" ht="25.5">
      <c r="A38" s="195" t="s">
        <v>67</v>
      </c>
      <c r="B38" s="297" t="s">
        <v>274</v>
      </c>
      <c r="C38" s="17" t="str">
        <f t="shared" si="23"/>
        <v>   </v>
      </c>
      <c r="D38" s="16"/>
      <c r="E38" s="16"/>
      <c r="F38" s="16"/>
      <c r="G38" s="16"/>
      <c r="H38" s="17" t="str">
        <f t="shared" si="24"/>
        <v>8   </v>
      </c>
      <c r="I38" s="18">
        <v>8</v>
      </c>
      <c r="J38" s="18"/>
      <c r="K38" s="18"/>
      <c r="L38" s="18"/>
      <c r="M38" s="18"/>
      <c r="N38" s="18"/>
      <c r="O38" s="18"/>
      <c r="P38" s="433"/>
      <c r="Q38" s="448">
        <v>60</v>
      </c>
      <c r="R38" s="448">
        <f t="shared" si="39"/>
        <v>38</v>
      </c>
      <c r="S38" s="448">
        <f t="shared" si="43"/>
        <v>38</v>
      </c>
      <c r="T38" s="448">
        <f t="shared" si="43"/>
        <v>0</v>
      </c>
      <c r="U38" s="448">
        <f t="shared" si="43"/>
        <v>0</v>
      </c>
      <c r="V38" s="448">
        <f t="shared" si="42"/>
        <v>22</v>
      </c>
      <c r="W38" s="434">
        <f t="shared" si="26"/>
      </c>
      <c r="X38" s="219"/>
      <c r="Y38" s="219"/>
      <c r="Z38" s="219"/>
      <c r="AA38" s="219"/>
      <c r="AB38" s="219"/>
      <c r="AC38" s="219"/>
      <c r="AD38" s="434">
        <f t="shared" si="27"/>
      </c>
      <c r="AE38" s="434">
        <f t="shared" si="28"/>
      </c>
      <c r="AF38" s="219"/>
      <c r="AG38" s="219"/>
      <c r="AH38" s="219"/>
      <c r="AI38" s="219"/>
      <c r="AJ38" s="219"/>
      <c r="AK38" s="219"/>
      <c r="AL38" s="434">
        <f t="shared" si="29"/>
      </c>
      <c r="AM38" s="434">
        <f t="shared" si="30"/>
      </c>
      <c r="AN38" s="219"/>
      <c r="AO38" s="219"/>
      <c r="AP38" s="219"/>
      <c r="AQ38" s="219"/>
      <c r="AR38" s="219"/>
      <c r="AS38" s="219"/>
      <c r="AT38" s="434">
        <f t="shared" si="31"/>
      </c>
      <c r="AU38" s="434">
        <f t="shared" si="32"/>
      </c>
      <c r="AV38" s="219"/>
      <c r="AW38" s="219"/>
      <c r="AX38" s="219"/>
      <c r="AY38" s="219">
        <v>2</v>
      </c>
      <c r="AZ38" s="219"/>
      <c r="BA38" s="219"/>
      <c r="BB38" s="434" t="str">
        <f t="shared" si="33"/>
        <v>2//</v>
      </c>
      <c r="BC38" s="434">
        <f t="shared" si="34"/>
      </c>
      <c r="BD38" s="219"/>
      <c r="BE38" s="219"/>
      <c r="BF38" s="219"/>
      <c r="BG38" s="219"/>
      <c r="BH38" s="219"/>
      <c r="BI38" s="219"/>
      <c r="BJ38" s="434">
        <f t="shared" si="35"/>
      </c>
    </row>
    <row r="39" spans="1:62" ht="25.5">
      <c r="A39" s="473" t="s">
        <v>68</v>
      </c>
      <c r="B39" s="298" t="s">
        <v>237</v>
      </c>
      <c r="C39" s="17" t="str">
        <f t="shared" si="23"/>
        <v>   </v>
      </c>
      <c r="D39" s="16"/>
      <c r="E39" s="16"/>
      <c r="F39" s="16"/>
      <c r="G39" s="16"/>
      <c r="H39" s="17" t="str">
        <f t="shared" si="24"/>
        <v>   </v>
      </c>
      <c r="I39" s="18"/>
      <c r="J39" s="18"/>
      <c r="K39" s="18"/>
      <c r="L39" s="18"/>
      <c r="M39" s="18"/>
      <c r="N39" s="18"/>
      <c r="O39" s="18"/>
      <c r="P39" s="433"/>
      <c r="Q39" s="451">
        <f aca="true" t="shared" si="44" ref="Q39:V39">Q40</f>
        <v>160</v>
      </c>
      <c r="R39" s="451">
        <f t="shared" si="44"/>
        <v>38</v>
      </c>
      <c r="S39" s="451">
        <f t="shared" si="44"/>
        <v>38</v>
      </c>
      <c r="T39" s="451">
        <f t="shared" si="44"/>
        <v>0</v>
      </c>
      <c r="U39" s="451">
        <f t="shared" si="44"/>
        <v>0</v>
      </c>
      <c r="V39" s="451">
        <f t="shared" si="44"/>
        <v>122</v>
      </c>
      <c r="W39" s="434">
        <f t="shared" si="26"/>
      </c>
      <c r="X39" s="219"/>
      <c r="Y39" s="219"/>
      <c r="Z39" s="219"/>
      <c r="AA39" s="219"/>
      <c r="AB39" s="219"/>
      <c r="AC39" s="219"/>
      <c r="AD39" s="434">
        <f t="shared" si="27"/>
      </c>
      <c r="AE39" s="434">
        <f t="shared" si="28"/>
      </c>
      <c r="AF39" s="219"/>
      <c r="AG39" s="219"/>
      <c r="AH39" s="219"/>
      <c r="AI39" s="219"/>
      <c r="AJ39" s="219"/>
      <c r="AK39" s="219"/>
      <c r="AL39" s="434">
        <f t="shared" si="29"/>
      </c>
      <c r="AM39" s="434">
        <f t="shared" si="30"/>
      </c>
      <c r="AN39" s="219"/>
      <c r="AO39" s="219"/>
      <c r="AP39" s="219"/>
      <c r="AQ39" s="219"/>
      <c r="AR39" s="219"/>
      <c r="AS39" s="219"/>
      <c r="AT39" s="434">
        <f t="shared" si="31"/>
      </c>
      <c r="AU39" s="434">
        <f t="shared" si="32"/>
      </c>
      <c r="AV39" s="219"/>
      <c r="AW39" s="219"/>
      <c r="AX39" s="219"/>
      <c r="AY39" s="219"/>
      <c r="AZ39" s="219"/>
      <c r="BA39" s="219"/>
      <c r="BB39" s="434">
        <f t="shared" si="33"/>
      </c>
      <c r="BC39" s="434">
        <f t="shared" si="34"/>
      </c>
      <c r="BD39" s="219"/>
      <c r="BE39" s="219"/>
      <c r="BF39" s="219"/>
      <c r="BG39" s="219"/>
      <c r="BH39" s="219"/>
      <c r="BI39" s="219"/>
      <c r="BJ39" s="434">
        <f t="shared" si="35"/>
      </c>
    </row>
    <row r="40" spans="1:62" ht="15">
      <c r="A40" s="196" t="s">
        <v>84</v>
      </c>
      <c r="B40" s="297" t="s">
        <v>228</v>
      </c>
      <c r="C40" s="17" t="str">
        <f t="shared" si="23"/>
        <v>   </v>
      </c>
      <c r="D40" s="16"/>
      <c r="E40" s="16"/>
      <c r="F40" s="16"/>
      <c r="G40" s="16"/>
      <c r="H40" s="17" t="str">
        <f t="shared" si="24"/>
        <v>8   </v>
      </c>
      <c r="I40" s="18">
        <v>8</v>
      </c>
      <c r="J40" s="18"/>
      <c r="K40" s="18"/>
      <c r="L40" s="18"/>
      <c r="M40" s="18"/>
      <c r="N40" s="18"/>
      <c r="O40" s="18"/>
      <c r="P40" s="433"/>
      <c r="Q40" s="448">
        <v>160</v>
      </c>
      <c r="R40" s="448">
        <f>S40+T40+U40</f>
        <v>38</v>
      </c>
      <c r="S40" s="448">
        <f aca="true" t="shared" si="45" ref="S40:U41">X40*X$6+AA40*AA$6+AF40*AF$6+AI40*AI$6+AN40*AN$6+AQ40*AQ$6+AV40*AV$6+AY40*AY$6+BD40*BD$6+BG40*BG$6</f>
        <v>38</v>
      </c>
      <c r="T40" s="448">
        <f t="shared" si="45"/>
        <v>0</v>
      </c>
      <c r="U40" s="448">
        <f t="shared" si="45"/>
        <v>0</v>
      </c>
      <c r="V40" s="448">
        <f>Q40-R40</f>
        <v>122</v>
      </c>
      <c r="W40" s="434">
        <f t="shared" si="26"/>
      </c>
      <c r="X40" s="219"/>
      <c r="Y40" s="219"/>
      <c r="Z40" s="219"/>
      <c r="AA40" s="219"/>
      <c r="AB40" s="219"/>
      <c r="AC40" s="219"/>
      <c r="AD40" s="434">
        <f t="shared" si="27"/>
      </c>
      <c r="AE40" s="434">
        <f t="shared" si="28"/>
      </c>
      <c r="AF40" s="219"/>
      <c r="AG40" s="219"/>
      <c r="AH40" s="219"/>
      <c r="AI40" s="219"/>
      <c r="AJ40" s="219"/>
      <c r="AK40" s="219"/>
      <c r="AL40" s="434">
        <f t="shared" si="29"/>
      </c>
      <c r="AM40" s="434">
        <f t="shared" si="30"/>
      </c>
      <c r="AN40" s="219"/>
      <c r="AO40" s="219"/>
      <c r="AP40" s="219"/>
      <c r="AQ40" s="219"/>
      <c r="AR40" s="219"/>
      <c r="AS40" s="219"/>
      <c r="AT40" s="434">
        <f t="shared" si="31"/>
      </c>
      <c r="AU40" s="434">
        <f t="shared" si="32"/>
      </c>
      <c r="AV40" s="219"/>
      <c r="AW40" s="219"/>
      <c r="AX40" s="219"/>
      <c r="AY40" s="219">
        <v>2</v>
      </c>
      <c r="AZ40" s="219"/>
      <c r="BA40" s="219"/>
      <c r="BB40" s="434" t="str">
        <f t="shared" si="33"/>
        <v>2//</v>
      </c>
      <c r="BC40" s="434">
        <f t="shared" si="34"/>
      </c>
      <c r="BD40" s="219"/>
      <c r="BE40" s="219"/>
      <c r="BF40" s="219"/>
      <c r="BG40" s="219"/>
      <c r="BH40" s="219"/>
      <c r="BI40" s="219"/>
      <c r="BJ40" s="434">
        <f t="shared" si="35"/>
      </c>
    </row>
    <row r="41" spans="1:62" ht="25.5">
      <c r="A41" s="473" t="s">
        <v>69</v>
      </c>
      <c r="B41" s="298" t="s">
        <v>238</v>
      </c>
      <c r="C41" s="17" t="str">
        <f t="shared" si="23"/>
        <v>   </v>
      </c>
      <c r="D41" s="16"/>
      <c r="E41" s="16"/>
      <c r="F41" s="16"/>
      <c r="G41" s="16"/>
      <c r="H41" s="17" t="str">
        <f t="shared" si="24"/>
        <v>8 8  </v>
      </c>
      <c r="I41" s="18">
        <v>8</v>
      </c>
      <c r="J41" s="18">
        <v>8</v>
      </c>
      <c r="K41" s="18"/>
      <c r="L41" s="18"/>
      <c r="M41" s="18"/>
      <c r="N41" s="18"/>
      <c r="O41" s="18"/>
      <c r="P41" s="433"/>
      <c r="Q41" s="469">
        <v>160</v>
      </c>
      <c r="R41" s="469">
        <f>S41+T41+U41</f>
        <v>76</v>
      </c>
      <c r="S41" s="469">
        <f t="shared" si="45"/>
        <v>76</v>
      </c>
      <c r="T41" s="469">
        <f t="shared" si="45"/>
        <v>0</v>
      </c>
      <c r="U41" s="469">
        <f t="shared" si="45"/>
        <v>0</v>
      </c>
      <c r="V41" s="469">
        <f>Q41-R41</f>
        <v>84</v>
      </c>
      <c r="W41" s="434">
        <f t="shared" si="26"/>
      </c>
      <c r="X41" s="219"/>
      <c r="Y41" s="219"/>
      <c r="Z41" s="219"/>
      <c r="AA41" s="219"/>
      <c r="AB41" s="219"/>
      <c r="AC41" s="219"/>
      <c r="AD41" s="434">
        <f t="shared" si="27"/>
      </c>
      <c r="AE41" s="434">
        <f t="shared" si="28"/>
      </c>
      <c r="AF41" s="219"/>
      <c r="AG41" s="219"/>
      <c r="AH41" s="219"/>
      <c r="AI41" s="219"/>
      <c r="AJ41" s="219"/>
      <c r="AK41" s="219"/>
      <c r="AL41" s="434">
        <f t="shared" si="29"/>
      </c>
      <c r="AM41" s="434">
        <f t="shared" si="30"/>
      </c>
      <c r="AN41" s="219"/>
      <c r="AO41" s="219"/>
      <c r="AP41" s="219"/>
      <c r="AQ41" s="219"/>
      <c r="AR41" s="219"/>
      <c r="AS41" s="219"/>
      <c r="AT41" s="434">
        <f t="shared" si="31"/>
      </c>
      <c r="AU41" s="434">
        <f t="shared" si="32"/>
      </c>
      <c r="AV41" s="219"/>
      <c r="AW41" s="219"/>
      <c r="AX41" s="219"/>
      <c r="AY41" s="219">
        <v>4</v>
      </c>
      <c r="AZ41" s="219"/>
      <c r="BA41" s="219"/>
      <c r="BB41" s="434" t="str">
        <f t="shared" si="33"/>
        <v>4//</v>
      </c>
      <c r="BC41" s="434">
        <f t="shared" si="34"/>
      </c>
      <c r="BD41" s="219"/>
      <c r="BE41" s="219"/>
      <c r="BF41" s="219"/>
      <c r="BG41" s="219"/>
      <c r="BH41" s="219"/>
      <c r="BI41" s="219"/>
      <c r="BJ41" s="434">
        <f t="shared" si="35"/>
      </c>
    </row>
    <row r="42" spans="1:62" ht="15">
      <c r="A42" s="470" t="s">
        <v>70</v>
      </c>
      <c r="B42" s="426" t="s">
        <v>168</v>
      </c>
      <c r="C42" s="427" t="str">
        <f t="shared" si="23"/>
        <v>   </v>
      </c>
      <c r="D42" s="428"/>
      <c r="E42" s="428"/>
      <c r="F42" s="428"/>
      <c r="G42" s="428"/>
      <c r="H42" s="427" t="str">
        <f t="shared" si="24"/>
        <v>   </v>
      </c>
      <c r="I42" s="428"/>
      <c r="J42" s="428"/>
      <c r="K42" s="428"/>
      <c r="L42" s="428"/>
      <c r="M42" s="428"/>
      <c r="N42" s="428"/>
      <c r="O42" s="428"/>
      <c r="P42" s="427"/>
      <c r="Q42" s="446">
        <f aca="true" t="shared" si="46" ref="Q42:V42">SUM(Q43,Q65,Q70)</f>
        <v>4334</v>
      </c>
      <c r="R42" s="446">
        <f t="shared" si="46"/>
        <v>2270</v>
      </c>
      <c r="S42" s="446">
        <f t="shared" si="46"/>
        <v>894</v>
      </c>
      <c r="T42" s="446">
        <f t="shared" si="46"/>
        <v>880</v>
      </c>
      <c r="U42" s="446">
        <f t="shared" si="46"/>
        <v>496</v>
      </c>
      <c r="V42" s="446">
        <f t="shared" si="46"/>
        <v>2064</v>
      </c>
      <c r="W42" s="429">
        <f t="shared" si="26"/>
      </c>
      <c r="X42" s="430"/>
      <c r="Y42" s="430"/>
      <c r="Z42" s="430"/>
      <c r="AA42" s="430"/>
      <c r="AB42" s="430"/>
      <c r="AC42" s="430"/>
      <c r="AD42" s="429">
        <f t="shared" si="27"/>
      </c>
      <c r="AE42" s="429">
        <f t="shared" si="28"/>
      </c>
      <c r="AF42" s="430"/>
      <c r="AG42" s="430"/>
      <c r="AH42" s="430"/>
      <c r="AI42" s="430"/>
      <c r="AJ42" s="430"/>
      <c r="AK42" s="430"/>
      <c r="AL42" s="429">
        <f t="shared" si="29"/>
      </c>
      <c r="AM42" s="429">
        <f t="shared" si="30"/>
      </c>
      <c r="AN42" s="430"/>
      <c r="AO42" s="430"/>
      <c r="AP42" s="430"/>
      <c r="AQ42" s="430"/>
      <c r="AR42" s="430"/>
      <c r="AS42" s="430"/>
      <c r="AT42" s="429">
        <f t="shared" si="31"/>
      </c>
      <c r="AU42" s="429">
        <f t="shared" si="32"/>
      </c>
      <c r="AV42" s="430"/>
      <c r="AW42" s="430"/>
      <c r="AX42" s="430"/>
      <c r="AY42" s="430"/>
      <c r="AZ42" s="430"/>
      <c r="BA42" s="430"/>
      <c r="BB42" s="429">
        <f t="shared" si="33"/>
      </c>
      <c r="BC42" s="429">
        <f t="shared" si="34"/>
      </c>
      <c r="BD42" s="430"/>
      <c r="BE42" s="430"/>
      <c r="BF42" s="430"/>
      <c r="BG42" s="430"/>
      <c r="BH42" s="430"/>
      <c r="BI42" s="430"/>
      <c r="BJ42" s="429">
        <f t="shared" si="35"/>
      </c>
    </row>
    <row r="43" spans="1:62" ht="15">
      <c r="A43" s="473" t="s">
        <v>71</v>
      </c>
      <c r="B43" s="298" t="s">
        <v>44</v>
      </c>
      <c r="C43" s="17" t="str">
        <f t="shared" si="23"/>
        <v>   </v>
      </c>
      <c r="D43" s="16"/>
      <c r="E43" s="16"/>
      <c r="F43" s="16"/>
      <c r="G43" s="16"/>
      <c r="H43" s="17" t="str">
        <f t="shared" si="24"/>
        <v>   </v>
      </c>
      <c r="I43" s="18"/>
      <c r="J43" s="18"/>
      <c r="K43" s="18"/>
      <c r="L43" s="18"/>
      <c r="M43" s="18"/>
      <c r="N43" s="18"/>
      <c r="O43" s="18"/>
      <c r="P43" s="433"/>
      <c r="Q43" s="451">
        <f aca="true" t="shared" si="47" ref="Q43:V43">SUM(Q44,Q48,Q52,,Q56,Q57,Q58,Q62,Q63)+Q64</f>
        <v>3474</v>
      </c>
      <c r="R43" s="451">
        <f t="shared" si="47"/>
        <v>1836</v>
      </c>
      <c r="S43" s="451">
        <f t="shared" si="47"/>
        <v>730</v>
      </c>
      <c r="T43" s="451">
        <f t="shared" si="47"/>
        <v>808</v>
      </c>
      <c r="U43" s="451">
        <f t="shared" si="47"/>
        <v>298</v>
      </c>
      <c r="V43" s="451">
        <f t="shared" si="47"/>
        <v>1638</v>
      </c>
      <c r="W43" s="434">
        <f t="shared" si="26"/>
      </c>
      <c r="X43" s="219"/>
      <c r="Y43" s="219"/>
      <c r="Z43" s="219"/>
      <c r="AA43" s="219"/>
      <c r="AB43" s="219"/>
      <c r="AC43" s="219"/>
      <c r="AD43" s="434">
        <f t="shared" si="27"/>
      </c>
      <c r="AE43" s="434">
        <f t="shared" si="28"/>
      </c>
      <c r="AF43" s="219"/>
      <c r="AG43" s="219"/>
      <c r="AH43" s="219"/>
      <c r="AI43" s="219"/>
      <c r="AJ43" s="219"/>
      <c r="AK43" s="219"/>
      <c r="AL43" s="434">
        <f t="shared" si="29"/>
      </c>
      <c r="AM43" s="434">
        <f t="shared" si="30"/>
      </c>
      <c r="AN43" s="219"/>
      <c r="AO43" s="219"/>
      <c r="AP43" s="219"/>
      <c r="AQ43" s="219"/>
      <c r="AR43" s="219"/>
      <c r="AS43" s="219"/>
      <c r="AT43" s="434">
        <f t="shared" si="31"/>
      </c>
      <c r="AU43" s="434">
        <f t="shared" si="32"/>
      </c>
      <c r="AV43" s="219"/>
      <c r="AW43" s="219"/>
      <c r="AX43" s="219"/>
      <c r="AY43" s="219"/>
      <c r="AZ43" s="219"/>
      <c r="BA43" s="219"/>
      <c r="BB43" s="434">
        <f t="shared" si="33"/>
      </c>
      <c r="BC43" s="434">
        <f t="shared" si="34"/>
      </c>
      <c r="BD43" s="219"/>
      <c r="BE43" s="219"/>
      <c r="BF43" s="219"/>
      <c r="BG43" s="219"/>
      <c r="BH43" s="219"/>
      <c r="BI43" s="219"/>
      <c r="BJ43" s="434">
        <f t="shared" si="35"/>
      </c>
    </row>
    <row r="44" spans="1:62" ht="15">
      <c r="A44" s="196" t="s">
        <v>72</v>
      </c>
      <c r="B44" s="297" t="s">
        <v>211</v>
      </c>
      <c r="C44" s="17" t="str">
        <f>D44&amp;" "&amp;E44&amp;" "&amp;F44&amp;" "&amp;G44</f>
        <v>   </v>
      </c>
      <c r="D44" s="16"/>
      <c r="E44" s="16"/>
      <c r="F44" s="16"/>
      <c r="G44" s="16"/>
      <c r="H44" s="17" t="str">
        <f>I44&amp;" "&amp;J44&amp;" "&amp;M44&amp;" "&amp;N44</f>
        <v>   </v>
      </c>
      <c r="I44" s="18"/>
      <c r="J44" s="18"/>
      <c r="K44" s="18"/>
      <c r="L44" s="18"/>
      <c r="M44" s="18"/>
      <c r="N44" s="18"/>
      <c r="O44" s="18"/>
      <c r="P44" s="433"/>
      <c r="Q44" s="448">
        <f aca="true" t="shared" si="48" ref="Q44:V44">SUM(Q45:Q47)</f>
        <v>300</v>
      </c>
      <c r="R44" s="448">
        <f t="shared" si="48"/>
        <v>180</v>
      </c>
      <c r="S44" s="448">
        <f t="shared" si="48"/>
        <v>108</v>
      </c>
      <c r="T44" s="448">
        <f t="shared" si="48"/>
        <v>0</v>
      </c>
      <c r="U44" s="448">
        <f t="shared" si="48"/>
        <v>72</v>
      </c>
      <c r="V44" s="448">
        <f t="shared" si="48"/>
        <v>120</v>
      </c>
      <c r="W44" s="434">
        <f aca="true" t="shared" si="49" ref="W44:W58">IF(SUM(X44:Z44)&gt;0,X44&amp;"/"&amp;Y44&amp;"/"&amp;Z44,"")</f>
      </c>
      <c r="X44" s="219"/>
      <c r="Y44" s="219"/>
      <c r="Z44" s="219"/>
      <c r="AA44" s="219"/>
      <c r="AB44" s="219"/>
      <c r="AC44" s="219"/>
      <c r="AD44" s="434">
        <f aca="true" t="shared" si="50" ref="AD44:AD58">IF(SUM(AA44:AC44)&gt;0,AA44&amp;"/"&amp;AB44&amp;"/"&amp;AC44,"")</f>
      </c>
      <c r="AE44" s="434">
        <f aca="true" t="shared" si="51" ref="AE44:AE58">IF(SUM(AF44:AH44)&gt;0,AF44&amp;"/"&amp;AG44&amp;"/"&amp;AH44,"")</f>
      </c>
      <c r="AF44" s="219"/>
      <c r="AG44" s="219"/>
      <c r="AH44" s="219"/>
      <c r="AI44" s="219"/>
      <c r="AJ44" s="219"/>
      <c r="AK44" s="219"/>
      <c r="AL44" s="434">
        <f aca="true" t="shared" si="52" ref="AL44:AL58">IF(SUM(AI44:AK44)&gt;0,AI44&amp;"/"&amp;AJ44&amp;"/"&amp;AK44,"")</f>
      </c>
      <c r="AM44" s="434">
        <f aca="true" t="shared" si="53" ref="AM44:AM58">IF(SUM(AN44:AP44)&gt;0,AN44&amp;"/"&amp;AO44&amp;"/"&amp;AP44,"")</f>
      </c>
      <c r="AN44" s="219"/>
      <c r="AO44" s="219"/>
      <c r="AP44" s="219"/>
      <c r="AQ44" s="219"/>
      <c r="AR44" s="219"/>
      <c r="AS44" s="219"/>
      <c r="AT44" s="434">
        <f aca="true" t="shared" si="54" ref="AT44:AT58">IF(SUM(AQ44:AS44)&gt;0,AQ44&amp;"/"&amp;AR44&amp;"/"&amp;AS44,"")</f>
      </c>
      <c r="AU44" s="434">
        <f aca="true" t="shared" si="55" ref="AU44:AU58">IF(SUM(AV44:AX44)&gt;0,AV44&amp;"/"&amp;AW44&amp;"/"&amp;AX44,"")</f>
      </c>
      <c r="AV44" s="219"/>
      <c r="AW44" s="219"/>
      <c r="AX44" s="219"/>
      <c r="AY44" s="219"/>
      <c r="AZ44" s="219"/>
      <c r="BA44" s="219"/>
      <c r="BB44" s="434">
        <f aca="true" t="shared" si="56" ref="BB44:BB58">IF(SUM(AY44:BA44)&gt;0,AY44&amp;"/"&amp;AZ44&amp;"/"&amp;BA44,"")</f>
      </c>
      <c r="BC44" s="434">
        <f aca="true" t="shared" si="57" ref="BC44:BC58">IF(SUM(BD44:BF44)&gt;0,BD44&amp;"/"&amp;BE44&amp;"/"&amp;BF44,"")</f>
      </c>
      <c r="BD44" s="219"/>
      <c r="BE44" s="219"/>
      <c r="BF44" s="219"/>
      <c r="BG44" s="219"/>
      <c r="BH44" s="219"/>
      <c r="BI44" s="219"/>
      <c r="BJ44" s="434">
        <f aca="true" t="shared" si="58" ref="BJ44:BJ58">IF(SUM(BG44:BI44)&gt;0,BG44&amp;"/"&amp;BH44&amp;"/"&amp;BI44,"")</f>
      </c>
    </row>
    <row r="45" spans="1:62" ht="15">
      <c r="A45" s="196" t="s">
        <v>149</v>
      </c>
      <c r="B45" s="297" t="s">
        <v>197</v>
      </c>
      <c r="C45" s="17" t="str">
        <f t="shared" si="23"/>
        <v>4   </v>
      </c>
      <c r="D45" s="16">
        <v>4</v>
      </c>
      <c r="E45" s="16"/>
      <c r="F45" s="16"/>
      <c r="G45" s="16"/>
      <c r="H45" s="17" t="str">
        <f t="shared" si="24"/>
        <v>   </v>
      </c>
      <c r="I45" s="18"/>
      <c r="J45" s="18"/>
      <c r="K45" s="18"/>
      <c r="L45" s="18"/>
      <c r="M45" s="18"/>
      <c r="N45" s="18"/>
      <c r="O45" s="18">
        <v>4</v>
      </c>
      <c r="P45" s="433"/>
      <c r="Q45" s="448">
        <v>110</v>
      </c>
      <c r="R45" s="448">
        <f>S45+T45+U45</f>
        <v>72</v>
      </c>
      <c r="S45" s="448">
        <f aca="true" t="shared" si="59" ref="S45:U47">X45*X$6+AA45*AA$6+AF45*AF$6+AI45*AI$6+AN45*AN$6+AQ45*AQ$6+AV45*AV$6+AY45*AY$6+BD45*BD$6+BG45*BG$6</f>
        <v>36</v>
      </c>
      <c r="T45" s="448">
        <f t="shared" si="59"/>
        <v>0</v>
      </c>
      <c r="U45" s="448">
        <f t="shared" si="59"/>
        <v>36</v>
      </c>
      <c r="V45" s="448">
        <f>Q45-R45</f>
        <v>38</v>
      </c>
      <c r="W45" s="434">
        <f t="shared" si="49"/>
      </c>
      <c r="X45" s="219"/>
      <c r="Y45" s="219"/>
      <c r="Z45" s="219"/>
      <c r="AA45" s="219"/>
      <c r="AB45" s="219"/>
      <c r="AC45" s="219"/>
      <c r="AD45" s="434">
        <f t="shared" si="50"/>
      </c>
      <c r="AE45" s="434">
        <f t="shared" si="51"/>
      </c>
      <c r="AF45" s="219"/>
      <c r="AG45" s="219"/>
      <c r="AH45" s="219"/>
      <c r="AI45" s="219">
        <v>2</v>
      </c>
      <c r="AJ45" s="219"/>
      <c r="AK45" s="219">
        <v>2</v>
      </c>
      <c r="AL45" s="434" t="str">
        <f t="shared" si="52"/>
        <v>2//2</v>
      </c>
      <c r="AM45" s="434">
        <f t="shared" si="53"/>
      </c>
      <c r="AN45" s="219"/>
      <c r="AO45" s="219"/>
      <c r="AP45" s="219"/>
      <c r="AQ45" s="219"/>
      <c r="AR45" s="219"/>
      <c r="AS45" s="219"/>
      <c r="AT45" s="434">
        <f t="shared" si="54"/>
      </c>
      <c r="AU45" s="434">
        <f t="shared" si="55"/>
      </c>
      <c r="AV45" s="219"/>
      <c r="AW45" s="219"/>
      <c r="AX45" s="219"/>
      <c r="AY45" s="219"/>
      <c r="AZ45" s="219"/>
      <c r="BA45" s="219"/>
      <c r="BB45" s="434">
        <f t="shared" si="56"/>
      </c>
      <c r="BC45" s="434">
        <f t="shared" si="57"/>
      </c>
      <c r="BD45" s="219"/>
      <c r="BE45" s="219"/>
      <c r="BF45" s="219"/>
      <c r="BG45" s="219"/>
      <c r="BH45" s="219"/>
      <c r="BI45" s="219"/>
      <c r="BJ45" s="434">
        <f t="shared" si="58"/>
      </c>
    </row>
    <row r="46" spans="1:62" ht="15">
      <c r="A46" s="196" t="s">
        <v>150</v>
      </c>
      <c r="B46" s="297" t="s">
        <v>151</v>
      </c>
      <c r="C46" s="17" t="str">
        <f t="shared" si="23"/>
        <v>5   </v>
      </c>
      <c r="D46" s="16">
        <v>5</v>
      </c>
      <c r="E46" s="16"/>
      <c r="F46" s="16"/>
      <c r="G46" s="16"/>
      <c r="H46" s="17" t="str">
        <f t="shared" si="24"/>
        <v>   </v>
      </c>
      <c r="I46" s="18"/>
      <c r="J46" s="18"/>
      <c r="K46" s="18"/>
      <c r="L46" s="18"/>
      <c r="M46" s="18"/>
      <c r="N46" s="18"/>
      <c r="O46" s="18">
        <v>5</v>
      </c>
      <c r="P46" s="433"/>
      <c r="Q46" s="448">
        <v>88</v>
      </c>
      <c r="R46" s="448">
        <f>S46+T46+U46</f>
        <v>54</v>
      </c>
      <c r="S46" s="448">
        <f t="shared" si="59"/>
        <v>36</v>
      </c>
      <c r="T46" s="448">
        <f t="shared" si="59"/>
        <v>0</v>
      </c>
      <c r="U46" s="448">
        <f t="shared" si="59"/>
        <v>18</v>
      </c>
      <c r="V46" s="448">
        <f>Q46-R46</f>
        <v>34</v>
      </c>
      <c r="W46" s="434">
        <f t="shared" si="49"/>
      </c>
      <c r="X46" s="219"/>
      <c r="Y46" s="219"/>
      <c r="Z46" s="219"/>
      <c r="AA46" s="219"/>
      <c r="AB46" s="219"/>
      <c r="AC46" s="219"/>
      <c r="AD46" s="434">
        <f t="shared" si="50"/>
      </c>
      <c r="AE46" s="434">
        <f t="shared" si="51"/>
      </c>
      <c r="AF46" s="219"/>
      <c r="AG46" s="219"/>
      <c r="AH46" s="219"/>
      <c r="AI46" s="219"/>
      <c r="AJ46" s="219"/>
      <c r="AK46" s="219"/>
      <c r="AL46" s="434">
        <f t="shared" si="52"/>
      </c>
      <c r="AM46" s="434" t="str">
        <f t="shared" si="53"/>
        <v>2//1</v>
      </c>
      <c r="AN46" s="219">
        <v>2</v>
      </c>
      <c r="AO46" s="219"/>
      <c r="AP46" s="219">
        <v>1</v>
      </c>
      <c r="AQ46" s="219"/>
      <c r="AR46" s="219"/>
      <c r="AS46" s="219"/>
      <c r="AT46" s="434">
        <f t="shared" si="54"/>
      </c>
      <c r="AU46" s="434">
        <f t="shared" si="55"/>
      </c>
      <c r="AV46" s="219"/>
      <c r="AW46" s="219"/>
      <c r="AX46" s="219"/>
      <c r="AY46" s="219"/>
      <c r="AZ46" s="219"/>
      <c r="BA46" s="219"/>
      <c r="BB46" s="434">
        <f t="shared" si="56"/>
      </c>
      <c r="BC46" s="434">
        <f t="shared" si="57"/>
      </c>
      <c r="BD46" s="219"/>
      <c r="BE46" s="219"/>
      <c r="BF46" s="219"/>
      <c r="BG46" s="219"/>
      <c r="BH46" s="219"/>
      <c r="BI46" s="219"/>
      <c r="BJ46" s="434">
        <f t="shared" si="58"/>
      </c>
    </row>
    <row r="47" spans="1:62" ht="15">
      <c r="A47" s="196" t="s">
        <v>152</v>
      </c>
      <c r="B47" s="297" t="s">
        <v>153</v>
      </c>
      <c r="C47" s="17" t="str">
        <f t="shared" si="23"/>
        <v>   </v>
      </c>
      <c r="D47" s="16"/>
      <c r="E47" s="16"/>
      <c r="F47" s="16"/>
      <c r="G47" s="16"/>
      <c r="H47" s="17" t="str">
        <f t="shared" si="24"/>
        <v>4   </v>
      </c>
      <c r="I47" s="18">
        <v>4</v>
      </c>
      <c r="J47" s="18"/>
      <c r="K47" s="18"/>
      <c r="L47" s="18"/>
      <c r="M47" s="18"/>
      <c r="N47" s="18"/>
      <c r="O47" s="18"/>
      <c r="P47" s="433"/>
      <c r="Q47" s="448">
        <v>102</v>
      </c>
      <c r="R47" s="448">
        <f>S47+T47+U47</f>
        <v>54</v>
      </c>
      <c r="S47" s="448">
        <f t="shared" si="59"/>
        <v>36</v>
      </c>
      <c r="T47" s="448">
        <f t="shared" si="59"/>
        <v>0</v>
      </c>
      <c r="U47" s="448">
        <f t="shared" si="59"/>
        <v>18</v>
      </c>
      <c r="V47" s="448">
        <f>Q47-R47</f>
        <v>48</v>
      </c>
      <c r="W47" s="434">
        <f t="shared" si="49"/>
      </c>
      <c r="X47" s="219"/>
      <c r="Y47" s="219"/>
      <c r="Z47" s="219"/>
      <c r="AA47" s="219"/>
      <c r="AB47" s="219"/>
      <c r="AC47" s="219"/>
      <c r="AD47" s="434">
        <f t="shared" si="50"/>
      </c>
      <c r="AE47" s="434">
        <f t="shared" si="51"/>
      </c>
      <c r="AF47" s="219"/>
      <c r="AG47" s="219"/>
      <c r="AH47" s="219"/>
      <c r="AI47" s="219">
        <v>2</v>
      </c>
      <c r="AJ47" s="219"/>
      <c r="AK47" s="219">
        <v>1</v>
      </c>
      <c r="AL47" s="434" t="str">
        <f t="shared" si="52"/>
        <v>2//1</v>
      </c>
      <c r="AM47" s="434">
        <f t="shared" si="53"/>
      </c>
      <c r="AN47" s="219"/>
      <c r="AO47" s="219"/>
      <c r="AP47" s="219"/>
      <c r="AQ47" s="219"/>
      <c r="AR47" s="219"/>
      <c r="AS47" s="219"/>
      <c r="AT47" s="434">
        <f t="shared" si="54"/>
      </c>
      <c r="AU47" s="434">
        <f t="shared" si="55"/>
      </c>
      <c r="AV47" s="219"/>
      <c r="AW47" s="219"/>
      <c r="AX47" s="219"/>
      <c r="AY47" s="219"/>
      <c r="AZ47" s="219"/>
      <c r="BA47" s="219"/>
      <c r="BB47" s="434">
        <f t="shared" si="56"/>
      </c>
      <c r="BC47" s="434">
        <f t="shared" si="57"/>
      </c>
      <c r="BD47" s="219"/>
      <c r="BE47" s="219"/>
      <c r="BF47" s="219"/>
      <c r="BG47" s="219"/>
      <c r="BH47" s="219"/>
      <c r="BI47" s="219"/>
      <c r="BJ47" s="434">
        <f t="shared" si="58"/>
      </c>
    </row>
    <row r="48" spans="1:62" ht="15">
      <c r="A48" s="196" t="s">
        <v>73</v>
      </c>
      <c r="B48" s="297" t="s">
        <v>154</v>
      </c>
      <c r="C48" s="17" t="str">
        <f t="shared" si="23"/>
        <v>   </v>
      </c>
      <c r="D48" s="16"/>
      <c r="E48" s="16"/>
      <c r="F48" s="16"/>
      <c r="G48" s="16"/>
      <c r="H48" s="17" t="str">
        <f t="shared" si="24"/>
        <v>   </v>
      </c>
      <c r="I48" s="18"/>
      <c r="J48" s="18"/>
      <c r="K48" s="18"/>
      <c r="L48" s="18"/>
      <c r="M48" s="18"/>
      <c r="N48" s="18"/>
      <c r="O48" s="18"/>
      <c r="P48" s="433"/>
      <c r="Q48" s="448">
        <f aca="true" t="shared" si="60" ref="Q48:V48">SUM(Q49:Q51)</f>
        <v>300</v>
      </c>
      <c r="R48" s="448">
        <f t="shared" si="60"/>
        <v>162</v>
      </c>
      <c r="S48" s="448">
        <f t="shared" si="60"/>
        <v>90</v>
      </c>
      <c r="T48" s="448">
        <f t="shared" si="60"/>
        <v>0</v>
      </c>
      <c r="U48" s="448">
        <f t="shared" si="60"/>
        <v>72</v>
      </c>
      <c r="V48" s="448">
        <f t="shared" si="60"/>
        <v>138</v>
      </c>
      <c r="W48" s="434">
        <f t="shared" si="49"/>
      </c>
      <c r="X48" s="219"/>
      <c r="Y48" s="219"/>
      <c r="Z48" s="219"/>
      <c r="AA48" s="219"/>
      <c r="AB48" s="219"/>
      <c r="AC48" s="219"/>
      <c r="AD48" s="434">
        <f t="shared" si="50"/>
      </c>
      <c r="AE48" s="434">
        <f t="shared" si="51"/>
      </c>
      <c r="AF48" s="219"/>
      <c r="AG48" s="219"/>
      <c r="AH48" s="219"/>
      <c r="AI48" s="219"/>
      <c r="AJ48" s="219"/>
      <c r="AK48" s="219"/>
      <c r="AL48" s="434">
        <f t="shared" si="52"/>
      </c>
      <c r="AM48" s="434">
        <f t="shared" si="53"/>
      </c>
      <c r="AN48" s="219"/>
      <c r="AO48" s="219"/>
      <c r="AP48" s="219"/>
      <c r="AQ48" s="219"/>
      <c r="AR48" s="219"/>
      <c r="AS48" s="219"/>
      <c r="AT48" s="434">
        <f t="shared" si="54"/>
      </c>
      <c r="AU48" s="434">
        <f t="shared" si="55"/>
      </c>
      <c r="AV48" s="219"/>
      <c r="AW48" s="219"/>
      <c r="AX48" s="219"/>
      <c r="AY48" s="219"/>
      <c r="AZ48" s="219"/>
      <c r="BA48" s="219"/>
      <c r="BB48" s="434">
        <f t="shared" si="56"/>
      </c>
      <c r="BC48" s="434">
        <f t="shared" si="57"/>
      </c>
      <c r="BD48" s="219"/>
      <c r="BE48" s="219"/>
      <c r="BF48" s="219"/>
      <c r="BG48" s="219"/>
      <c r="BH48" s="219"/>
      <c r="BI48" s="219"/>
      <c r="BJ48" s="434">
        <f t="shared" si="58"/>
      </c>
    </row>
    <row r="49" spans="1:63" ht="15">
      <c r="A49" s="300" t="s">
        <v>91</v>
      </c>
      <c r="B49" s="301" t="s">
        <v>155</v>
      </c>
      <c r="C49" s="273" t="str">
        <f t="shared" si="23"/>
        <v>4   </v>
      </c>
      <c r="D49" s="274">
        <v>4</v>
      </c>
      <c r="E49" s="16"/>
      <c r="F49" s="16"/>
      <c r="G49" s="16"/>
      <c r="H49" s="17" t="str">
        <f t="shared" si="24"/>
        <v>   </v>
      </c>
      <c r="I49" s="18"/>
      <c r="J49" s="18"/>
      <c r="K49" s="18"/>
      <c r="L49" s="18"/>
      <c r="M49" s="18"/>
      <c r="N49" s="18"/>
      <c r="O49" s="18"/>
      <c r="P49" s="433">
        <v>4</v>
      </c>
      <c r="Q49" s="448">
        <v>140</v>
      </c>
      <c r="R49" s="448">
        <f>S49+T49+U49</f>
        <v>72</v>
      </c>
      <c r="S49" s="448">
        <f aca="true" t="shared" si="61" ref="S49:U51">X49*X$6+AA49*AA$6+AF49*AF$6+AI49*AI$6+AN49*AN$6+AQ49*AQ$6+AV49*AV$6+AY49*AY$6+BD49*BD$6+BG49*BG$6</f>
        <v>36</v>
      </c>
      <c r="T49" s="448">
        <f t="shared" si="61"/>
        <v>0</v>
      </c>
      <c r="U49" s="448">
        <f t="shared" si="61"/>
        <v>36</v>
      </c>
      <c r="V49" s="448">
        <f>Q49-R49</f>
        <v>68</v>
      </c>
      <c r="W49" s="434">
        <f t="shared" si="49"/>
      </c>
      <c r="X49" s="219"/>
      <c r="Y49" s="219"/>
      <c r="Z49" s="219"/>
      <c r="AA49" s="219"/>
      <c r="AB49" s="219"/>
      <c r="AC49" s="219"/>
      <c r="AD49" s="434">
        <f t="shared" si="50"/>
      </c>
      <c r="AE49" s="434">
        <f t="shared" si="51"/>
      </c>
      <c r="AF49" s="219"/>
      <c r="AG49" s="219"/>
      <c r="AH49" s="219"/>
      <c r="AI49" s="219">
        <v>2</v>
      </c>
      <c r="AJ49" s="219"/>
      <c r="AK49" s="219">
        <v>2</v>
      </c>
      <c r="AL49" s="434" t="str">
        <f t="shared" si="52"/>
        <v>2//2</v>
      </c>
      <c r="AM49" s="434">
        <f t="shared" si="53"/>
      </c>
      <c r="AN49" s="219"/>
      <c r="AO49" s="219"/>
      <c r="AP49" s="219"/>
      <c r="AQ49" s="219"/>
      <c r="AR49" s="219"/>
      <c r="AS49" s="219"/>
      <c r="AT49" s="434">
        <f t="shared" si="54"/>
      </c>
      <c r="AU49" s="434">
        <f t="shared" si="55"/>
      </c>
      <c r="AV49" s="219"/>
      <c r="AW49" s="219"/>
      <c r="AX49" s="219"/>
      <c r="AY49" s="219"/>
      <c r="AZ49" s="219"/>
      <c r="BA49" s="219"/>
      <c r="BB49" s="434">
        <f t="shared" si="56"/>
      </c>
      <c r="BC49" s="434">
        <f t="shared" si="57"/>
      </c>
      <c r="BD49" s="219"/>
      <c r="BE49" s="219"/>
      <c r="BF49" s="219"/>
      <c r="BG49" s="219"/>
      <c r="BH49" s="219"/>
      <c r="BI49" s="219"/>
      <c r="BJ49" s="434">
        <f t="shared" si="58"/>
      </c>
      <c r="BK49" t="s">
        <v>301</v>
      </c>
    </row>
    <row r="50" spans="1:63" ht="15">
      <c r="A50" s="196" t="s">
        <v>92</v>
      </c>
      <c r="B50" s="297" t="s">
        <v>239</v>
      </c>
      <c r="C50" s="17" t="str">
        <f t="shared" si="23"/>
        <v>6   </v>
      </c>
      <c r="D50" s="16">
        <v>6</v>
      </c>
      <c r="E50" s="16"/>
      <c r="F50" s="16"/>
      <c r="G50" s="16"/>
      <c r="H50" s="17" t="str">
        <f t="shared" si="24"/>
        <v>   </v>
      </c>
      <c r="I50" s="18"/>
      <c r="J50" s="18"/>
      <c r="K50" s="18"/>
      <c r="L50" s="18"/>
      <c r="M50" s="18"/>
      <c r="N50" s="18"/>
      <c r="O50" s="18"/>
      <c r="P50" s="433"/>
      <c r="Q50" s="448">
        <v>70</v>
      </c>
      <c r="R50" s="448">
        <f>S50+T50+U50</f>
        <v>36</v>
      </c>
      <c r="S50" s="448">
        <f t="shared" si="61"/>
        <v>18</v>
      </c>
      <c r="T50" s="448">
        <f t="shared" si="61"/>
        <v>0</v>
      </c>
      <c r="U50" s="448">
        <f t="shared" si="61"/>
        <v>18</v>
      </c>
      <c r="V50" s="448">
        <f>Q50-R50</f>
        <v>34</v>
      </c>
      <c r="W50" s="434">
        <f t="shared" si="49"/>
      </c>
      <c r="X50" s="219"/>
      <c r="Y50" s="219"/>
      <c r="Z50" s="219"/>
      <c r="AA50" s="219"/>
      <c r="AB50" s="219"/>
      <c r="AC50" s="219"/>
      <c r="AD50" s="434">
        <f t="shared" si="50"/>
      </c>
      <c r="AE50" s="434">
        <f t="shared" si="51"/>
      </c>
      <c r="AF50" s="219"/>
      <c r="AG50" s="219"/>
      <c r="AH50" s="219"/>
      <c r="AI50" s="219"/>
      <c r="AJ50" s="219"/>
      <c r="AK50" s="219"/>
      <c r="AL50" s="434">
        <f t="shared" si="52"/>
      </c>
      <c r="AM50" s="434">
        <f t="shared" si="53"/>
      </c>
      <c r="AN50" s="219"/>
      <c r="AO50" s="219"/>
      <c r="AP50" s="219"/>
      <c r="AQ50" s="219">
        <v>1</v>
      </c>
      <c r="AR50" s="219"/>
      <c r="AS50" s="219">
        <v>1</v>
      </c>
      <c r="AT50" s="434" t="str">
        <f t="shared" si="54"/>
        <v>1//1</v>
      </c>
      <c r="AU50" s="434">
        <f t="shared" si="55"/>
      </c>
      <c r="AV50" s="219"/>
      <c r="AW50" s="219"/>
      <c r="AX50" s="219"/>
      <c r="AY50" s="219"/>
      <c r="AZ50" s="219"/>
      <c r="BA50" s="219"/>
      <c r="BB50" s="434">
        <f t="shared" si="56"/>
      </c>
      <c r="BC50" s="434">
        <f t="shared" si="57"/>
      </c>
      <c r="BD50" s="219"/>
      <c r="BE50" s="219"/>
      <c r="BF50" s="219"/>
      <c r="BG50" s="219"/>
      <c r="BH50" s="219"/>
      <c r="BI50" s="219"/>
      <c r="BJ50" s="434">
        <f t="shared" si="58"/>
      </c>
      <c r="BK50" t="s">
        <v>300</v>
      </c>
    </row>
    <row r="51" spans="1:62" ht="15">
      <c r="A51" s="196" t="s">
        <v>93</v>
      </c>
      <c r="B51" s="297" t="s">
        <v>156</v>
      </c>
      <c r="C51" s="17" t="str">
        <f t="shared" si="23"/>
        <v>6   </v>
      </c>
      <c r="D51" s="16">
        <v>6</v>
      </c>
      <c r="E51" s="16"/>
      <c r="F51" s="16"/>
      <c r="G51" s="16"/>
      <c r="H51" s="17" t="str">
        <f t="shared" si="24"/>
        <v>   </v>
      </c>
      <c r="I51" s="18"/>
      <c r="J51" s="18"/>
      <c r="K51" s="18"/>
      <c r="L51" s="18"/>
      <c r="M51" s="18"/>
      <c r="N51" s="18"/>
      <c r="O51" s="18"/>
      <c r="P51" s="433"/>
      <c r="Q51" s="448">
        <v>90</v>
      </c>
      <c r="R51" s="448">
        <f>S51+T51+U51</f>
        <v>54</v>
      </c>
      <c r="S51" s="448">
        <f t="shared" si="61"/>
        <v>36</v>
      </c>
      <c r="T51" s="448">
        <f t="shared" si="61"/>
        <v>0</v>
      </c>
      <c r="U51" s="448">
        <f t="shared" si="61"/>
        <v>18</v>
      </c>
      <c r="V51" s="448">
        <f>Q51-R51</f>
        <v>36</v>
      </c>
      <c r="W51" s="434">
        <f t="shared" si="49"/>
      </c>
      <c r="X51" s="219"/>
      <c r="Y51" s="219"/>
      <c r="Z51" s="219"/>
      <c r="AA51" s="219"/>
      <c r="AB51" s="219"/>
      <c r="AC51" s="219"/>
      <c r="AD51" s="434">
        <f t="shared" si="50"/>
      </c>
      <c r="AE51" s="434">
        <f t="shared" si="51"/>
      </c>
      <c r="AF51" s="219"/>
      <c r="AG51" s="219"/>
      <c r="AH51" s="219"/>
      <c r="AI51" s="219"/>
      <c r="AJ51" s="219"/>
      <c r="AK51" s="219"/>
      <c r="AL51" s="434">
        <f t="shared" si="52"/>
      </c>
      <c r="AM51" s="434">
        <f t="shared" si="53"/>
      </c>
      <c r="AN51" s="219"/>
      <c r="AO51" s="219"/>
      <c r="AP51" s="219"/>
      <c r="AQ51" s="219">
        <v>2</v>
      </c>
      <c r="AR51" s="219"/>
      <c r="AS51" s="219">
        <v>1</v>
      </c>
      <c r="AT51" s="434" t="str">
        <f t="shared" si="54"/>
        <v>2//1</v>
      </c>
      <c r="AU51" s="434">
        <f t="shared" si="55"/>
      </c>
      <c r="AV51" s="219"/>
      <c r="AW51" s="219"/>
      <c r="AX51" s="219"/>
      <c r="AY51" s="219"/>
      <c r="AZ51" s="219"/>
      <c r="BA51" s="219"/>
      <c r="BB51" s="434">
        <f t="shared" si="56"/>
      </c>
      <c r="BC51" s="434">
        <f t="shared" si="57"/>
      </c>
      <c r="BD51" s="219"/>
      <c r="BE51" s="219"/>
      <c r="BF51" s="219"/>
      <c r="BG51" s="219"/>
      <c r="BH51" s="219"/>
      <c r="BI51" s="219"/>
      <c r="BJ51" s="434">
        <f t="shared" si="58"/>
      </c>
    </row>
    <row r="52" spans="1:62" ht="15">
      <c r="A52" s="196" t="s">
        <v>74</v>
      </c>
      <c r="B52" s="297" t="s">
        <v>276</v>
      </c>
      <c r="C52" s="17" t="str">
        <f t="shared" si="23"/>
        <v>   </v>
      </c>
      <c r="D52" s="16"/>
      <c r="E52" s="16"/>
      <c r="F52" s="16"/>
      <c r="G52" s="16"/>
      <c r="H52" s="17" t="str">
        <f t="shared" si="24"/>
        <v>   </v>
      </c>
      <c r="I52" s="18"/>
      <c r="J52" s="18"/>
      <c r="K52" s="18"/>
      <c r="L52" s="18"/>
      <c r="M52" s="18"/>
      <c r="N52" s="18"/>
      <c r="O52" s="18"/>
      <c r="P52" s="433"/>
      <c r="Q52" s="448">
        <f aca="true" t="shared" si="62" ref="Q52:V52">SUM(Q53:Q55)</f>
        <v>470</v>
      </c>
      <c r="R52" s="448">
        <f t="shared" si="62"/>
        <v>216</v>
      </c>
      <c r="S52" s="448">
        <f t="shared" si="62"/>
        <v>108</v>
      </c>
      <c r="T52" s="448">
        <f t="shared" si="62"/>
        <v>72</v>
      </c>
      <c r="U52" s="448">
        <f t="shared" si="62"/>
        <v>36</v>
      </c>
      <c r="V52" s="448">
        <f t="shared" si="62"/>
        <v>254</v>
      </c>
      <c r="W52" s="434">
        <f t="shared" si="49"/>
      </c>
      <c r="X52" s="219"/>
      <c r="Y52" s="219"/>
      <c r="Z52" s="219"/>
      <c r="AA52" s="219"/>
      <c r="AB52" s="219"/>
      <c r="AC52" s="219"/>
      <c r="AD52" s="434">
        <f t="shared" si="50"/>
      </c>
      <c r="AE52" s="434">
        <f t="shared" si="51"/>
      </c>
      <c r="AF52" s="219"/>
      <c r="AG52" s="219"/>
      <c r="AH52" s="219"/>
      <c r="AI52" s="219"/>
      <c r="AJ52" s="219"/>
      <c r="AK52" s="219"/>
      <c r="AL52" s="434">
        <f t="shared" si="52"/>
      </c>
      <c r="AM52" s="434">
        <f t="shared" si="53"/>
      </c>
      <c r="AN52" s="219"/>
      <c r="AO52" s="219"/>
      <c r="AP52" s="219"/>
      <c r="AQ52" s="219"/>
      <c r="AR52" s="219"/>
      <c r="AS52" s="219"/>
      <c r="AT52" s="434">
        <f t="shared" si="54"/>
      </c>
      <c r="AU52" s="434">
        <f t="shared" si="55"/>
      </c>
      <c r="AV52" s="219"/>
      <c r="AW52" s="219"/>
      <c r="AX52" s="219"/>
      <c r="AY52" s="219"/>
      <c r="AZ52" s="219"/>
      <c r="BA52" s="219"/>
      <c r="BB52" s="434">
        <f t="shared" si="56"/>
      </c>
      <c r="BC52" s="434">
        <f t="shared" si="57"/>
      </c>
      <c r="BD52" s="219"/>
      <c r="BE52" s="219"/>
      <c r="BF52" s="219"/>
      <c r="BG52" s="219"/>
      <c r="BH52" s="219"/>
      <c r="BI52" s="219"/>
      <c r="BJ52" s="434">
        <f t="shared" si="58"/>
      </c>
    </row>
    <row r="53" spans="1:62" ht="25.5">
      <c r="A53" s="300" t="s">
        <v>157</v>
      </c>
      <c r="B53" s="299" t="s">
        <v>158</v>
      </c>
      <c r="C53" s="273" t="str">
        <f t="shared" si="23"/>
        <v>1 2  </v>
      </c>
      <c r="D53" s="274">
        <v>1</v>
      </c>
      <c r="E53" s="274">
        <v>2</v>
      </c>
      <c r="F53" s="16"/>
      <c r="G53" s="16"/>
      <c r="H53" s="17" t="str">
        <f t="shared" si="24"/>
        <v>   </v>
      </c>
      <c r="I53" s="18"/>
      <c r="J53" s="18"/>
      <c r="K53" s="18"/>
      <c r="L53" s="18"/>
      <c r="M53" s="18"/>
      <c r="N53" s="18"/>
      <c r="O53" s="18" t="s">
        <v>291</v>
      </c>
      <c r="P53" s="433"/>
      <c r="Q53" s="448">
        <v>310</v>
      </c>
      <c r="R53" s="448">
        <f>S53+T53+U53</f>
        <v>144</v>
      </c>
      <c r="S53" s="448">
        <f aca="true" t="shared" si="63" ref="S53:U57">X53*X$6+AA53*AA$6+AF53*AF$6+AI53*AI$6+AN53*AN$6+AQ53*AQ$6+AV53*AV$6+AY53*AY$6+BD53*BD$6+BG53*BG$6</f>
        <v>72</v>
      </c>
      <c r="T53" s="448">
        <f t="shared" si="63"/>
        <v>72</v>
      </c>
      <c r="U53" s="448">
        <f t="shared" si="63"/>
        <v>0</v>
      </c>
      <c r="V53" s="448">
        <f>Q53-R53</f>
        <v>166</v>
      </c>
      <c r="W53" s="434" t="str">
        <f t="shared" si="49"/>
        <v>2/2/</v>
      </c>
      <c r="X53" s="219">
        <v>2</v>
      </c>
      <c r="Y53" s="219">
        <v>2</v>
      </c>
      <c r="Z53" s="219"/>
      <c r="AA53" s="219">
        <v>2</v>
      </c>
      <c r="AB53" s="219">
        <v>2</v>
      </c>
      <c r="AC53" s="219"/>
      <c r="AD53" s="434" t="str">
        <f t="shared" si="50"/>
        <v>2/2/</v>
      </c>
      <c r="AE53" s="434">
        <f t="shared" si="51"/>
      </c>
      <c r="AF53" s="219"/>
      <c r="AG53" s="219"/>
      <c r="AH53" s="219"/>
      <c r="AI53" s="219"/>
      <c r="AJ53" s="219"/>
      <c r="AK53" s="219"/>
      <c r="AL53" s="434">
        <f t="shared" si="52"/>
      </c>
      <c r="AM53" s="434">
        <f t="shared" si="53"/>
      </c>
      <c r="AN53" s="219"/>
      <c r="AO53" s="219"/>
      <c r="AP53" s="219"/>
      <c r="AQ53" s="219"/>
      <c r="AR53" s="219"/>
      <c r="AS53" s="219"/>
      <c r="AT53" s="434">
        <f t="shared" si="54"/>
      </c>
      <c r="AU53" s="434">
        <f t="shared" si="55"/>
      </c>
      <c r="AV53" s="219"/>
      <c r="AW53" s="219"/>
      <c r="AX53" s="219"/>
      <c r="AY53" s="219"/>
      <c r="AZ53" s="219"/>
      <c r="BA53" s="219"/>
      <c r="BB53" s="434">
        <f t="shared" si="56"/>
      </c>
      <c r="BC53" s="434">
        <f t="shared" si="57"/>
      </c>
      <c r="BD53" s="219"/>
      <c r="BE53" s="219"/>
      <c r="BF53" s="219"/>
      <c r="BG53" s="219"/>
      <c r="BH53" s="219"/>
      <c r="BI53" s="219"/>
      <c r="BJ53" s="434">
        <f t="shared" si="58"/>
      </c>
    </row>
    <row r="54" spans="1:62" ht="25.5">
      <c r="A54" s="196" t="s">
        <v>159</v>
      </c>
      <c r="B54" s="297" t="s">
        <v>160</v>
      </c>
      <c r="C54" s="17" t="str">
        <f t="shared" si="23"/>
        <v>   </v>
      </c>
      <c r="D54" s="16"/>
      <c r="E54" s="16"/>
      <c r="F54" s="16"/>
      <c r="G54" s="16"/>
      <c r="H54" s="17" t="str">
        <f t="shared" si="24"/>
        <v>3   </v>
      </c>
      <c r="I54" s="18">
        <v>3</v>
      </c>
      <c r="J54" s="18"/>
      <c r="K54" s="18"/>
      <c r="L54" s="18"/>
      <c r="M54" s="18"/>
      <c r="N54" s="18"/>
      <c r="O54" s="18"/>
      <c r="P54" s="433"/>
      <c r="Q54" s="448">
        <v>80</v>
      </c>
      <c r="R54" s="448">
        <f>S54+T54+U54</f>
        <v>36</v>
      </c>
      <c r="S54" s="448">
        <f t="shared" si="63"/>
        <v>18</v>
      </c>
      <c r="T54" s="448">
        <f t="shared" si="63"/>
        <v>0</v>
      </c>
      <c r="U54" s="448">
        <f t="shared" si="63"/>
        <v>18</v>
      </c>
      <c r="V54" s="448">
        <f>Q54-R54</f>
        <v>44</v>
      </c>
      <c r="W54" s="434">
        <f t="shared" si="49"/>
      </c>
      <c r="X54" s="219"/>
      <c r="Y54" s="219"/>
      <c r="Z54" s="219"/>
      <c r="AA54" s="219"/>
      <c r="AB54" s="219"/>
      <c r="AC54" s="219"/>
      <c r="AD54" s="434">
        <f t="shared" si="50"/>
      </c>
      <c r="AE54" s="434" t="str">
        <f t="shared" si="51"/>
        <v>1//1</v>
      </c>
      <c r="AF54" s="219">
        <v>1</v>
      </c>
      <c r="AG54" s="219"/>
      <c r="AH54" s="219">
        <v>1</v>
      </c>
      <c r="AI54" s="219"/>
      <c r="AJ54" s="219"/>
      <c r="AK54" s="219"/>
      <c r="AL54" s="434">
        <f t="shared" si="52"/>
      </c>
      <c r="AM54" s="434">
        <f t="shared" si="53"/>
      </c>
      <c r="AN54" s="219"/>
      <c r="AO54" s="219"/>
      <c r="AP54" s="219"/>
      <c r="AQ54" s="219"/>
      <c r="AR54" s="219"/>
      <c r="AS54" s="219"/>
      <c r="AT54" s="434">
        <f t="shared" si="54"/>
      </c>
      <c r="AU54" s="434">
        <f t="shared" si="55"/>
      </c>
      <c r="AV54" s="219"/>
      <c r="AW54" s="219"/>
      <c r="AX54" s="219"/>
      <c r="AY54" s="219"/>
      <c r="AZ54" s="219"/>
      <c r="BA54" s="219"/>
      <c r="BB54" s="434">
        <f t="shared" si="56"/>
      </c>
      <c r="BC54" s="434">
        <f t="shared" si="57"/>
      </c>
      <c r="BD54" s="219"/>
      <c r="BE54" s="219"/>
      <c r="BF54" s="219"/>
      <c r="BG54" s="219"/>
      <c r="BH54" s="219"/>
      <c r="BI54" s="219"/>
      <c r="BJ54" s="434">
        <f t="shared" si="58"/>
      </c>
    </row>
    <row r="55" spans="1:62" ht="15">
      <c r="A55" s="196" t="s">
        <v>161</v>
      </c>
      <c r="B55" s="297" t="s">
        <v>162</v>
      </c>
      <c r="C55" s="17" t="str">
        <f t="shared" si="23"/>
        <v>   </v>
      </c>
      <c r="D55" s="16"/>
      <c r="E55" s="16"/>
      <c r="F55" s="16"/>
      <c r="G55" s="16"/>
      <c r="H55" s="17" t="str">
        <f t="shared" si="24"/>
        <v>1   </v>
      </c>
      <c r="I55" s="18">
        <v>1</v>
      </c>
      <c r="J55" s="18"/>
      <c r="K55" s="18"/>
      <c r="L55" s="18"/>
      <c r="M55" s="18"/>
      <c r="N55" s="18"/>
      <c r="O55" s="18"/>
      <c r="P55" s="433"/>
      <c r="Q55" s="448">
        <v>80</v>
      </c>
      <c r="R55" s="448">
        <f>S55+T55+U55</f>
        <v>36</v>
      </c>
      <c r="S55" s="448">
        <f t="shared" si="63"/>
        <v>18</v>
      </c>
      <c r="T55" s="448">
        <f t="shared" si="63"/>
        <v>0</v>
      </c>
      <c r="U55" s="448">
        <f t="shared" si="63"/>
        <v>18</v>
      </c>
      <c r="V55" s="448">
        <f>Q55-R55</f>
        <v>44</v>
      </c>
      <c r="W55" s="434" t="str">
        <f t="shared" si="49"/>
        <v>1//1</v>
      </c>
      <c r="X55" s="219">
        <v>1</v>
      </c>
      <c r="Y55" s="219"/>
      <c r="Z55" s="219">
        <v>1</v>
      </c>
      <c r="AA55" s="219"/>
      <c r="AB55" s="219"/>
      <c r="AC55" s="219"/>
      <c r="AD55" s="434">
        <f t="shared" si="50"/>
      </c>
      <c r="AE55" s="434">
        <f t="shared" si="51"/>
      </c>
      <c r="AF55" s="219"/>
      <c r="AG55" s="219"/>
      <c r="AH55" s="219"/>
      <c r="AI55" s="219"/>
      <c r="AJ55" s="219"/>
      <c r="AK55" s="219"/>
      <c r="AL55" s="434">
        <f t="shared" si="52"/>
      </c>
      <c r="AM55" s="434">
        <f t="shared" si="53"/>
      </c>
      <c r="AN55" s="219"/>
      <c r="AO55" s="219"/>
      <c r="AP55" s="219"/>
      <c r="AQ55" s="219"/>
      <c r="AR55" s="219"/>
      <c r="AS55" s="219"/>
      <c r="AT55" s="434">
        <f t="shared" si="54"/>
      </c>
      <c r="AU55" s="434">
        <f t="shared" si="55"/>
      </c>
      <c r="AV55" s="219"/>
      <c r="AW55" s="219"/>
      <c r="AX55" s="219"/>
      <c r="AY55" s="219"/>
      <c r="AZ55" s="219"/>
      <c r="BA55" s="219"/>
      <c r="BB55" s="434">
        <f t="shared" si="56"/>
      </c>
      <c r="BC55" s="434">
        <f t="shared" si="57"/>
      </c>
      <c r="BD55" s="219"/>
      <c r="BE55" s="219"/>
      <c r="BF55" s="219"/>
      <c r="BG55" s="219"/>
      <c r="BH55" s="219"/>
      <c r="BI55" s="219"/>
      <c r="BJ55" s="434">
        <f t="shared" si="58"/>
      </c>
    </row>
    <row r="56" spans="1:62" ht="15">
      <c r="A56" s="196" t="s">
        <v>75</v>
      </c>
      <c r="B56" s="297" t="s">
        <v>280</v>
      </c>
      <c r="C56" s="17" t="str">
        <f t="shared" si="23"/>
        <v>6   </v>
      </c>
      <c r="D56" s="16">
        <v>6</v>
      </c>
      <c r="E56" s="16"/>
      <c r="F56" s="16"/>
      <c r="G56" s="16"/>
      <c r="H56" s="17" t="str">
        <f t="shared" si="24"/>
        <v>5   </v>
      </c>
      <c r="I56" s="18">
        <v>5</v>
      </c>
      <c r="J56" s="18"/>
      <c r="K56" s="18"/>
      <c r="L56" s="18"/>
      <c r="M56" s="18"/>
      <c r="N56" s="18"/>
      <c r="O56" s="18"/>
      <c r="P56" s="433"/>
      <c r="Q56" s="448">
        <v>300</v>
      </c>
      <c r="R56" s="448">
        <f>S56+T56+U56</f>
        <v>144</v>
      </c>
      <c r="S56" s="448">
        <f t="shared" si="63"/>
        <v>72</v>
      </c>
      <c r="T56" s="448">
        <f t="shared" si="63"/>
        <v>72</v>
      </c>
      <c r="U56" s="448">
        <f t="shared" si="63"/>
        <v>0</v>
      </c>
      <c r="V56" s="448">
        <f>Q56-R56</f>
        <v>156</v>
      </c>
      <c r="W56" s="434">
        <f t="shared" si="49"/>
      </c>
      <c r="X56" s="219"/>
      <c r="Y56" s="219"/>
      <c r="Z56" s="219"/>
      <c r="AA56" s="219"/>
      <c r="AB56" s="219"/>
      <c r="AC56" s="219"/>
      <c r="AD56" s="434">
        <f t="shared" si="50"/>
      </c>
      <c r="AE56" s="434">
        <f t="shared" si="51"/>
      </c>
      <c r="AF56" s="219"/>
      <c r="AG56" s="219"/>
      <c r="AH56" s="219"/>
      <c r="AI56" s="219"/>
      <c r="AJ56" s="219"/>
      <c r="AK56" s="219"/>
      <c r="AL56" s="434">
        <f t="shared" si="52"/>
      </c>
      <c r="AM56" s="434" t="str">
        <f t="shared" si="53"/>
        <v>2/2/</v>
      </c>
      <c r="AN56" s="219">
        <v>2</v>
      </c>
      <c r="AO56" s="219">
        <v>2</v>
      </c>
      <c r="AP56" s="219"/>
      <c r="AQ56" s="219">
        <v>2</v>
      </c>
      <c r="AR56" s="219">
        <v>2</v>
      </c>
      <c r="AS56" s="219"/>
      <c r="AT56" s="434" t="str">
        <f t="shared" si="54"/>
        <v>2/2/</v>
      </c>
      <c r="AU56" s="434">
        <f t="shared" si="55"/>
      </c>
      <c r="AV56" s="219"/>
      <c r="AW56" s="219"/>
      <c r="AX56" s="219"/>
      <c r="AY56" s="219"/>
      <c r="AZ56" s="219"/>
      <c r="BA56" s="219"/>
      <c r="BB56" s="434">
        <f t="shared" si="56"/>
      </c>
      <c r="BC56" s="434">
        <f t="shared" si="57"/>
      </c>
      <c r="BD56" s="219"/>
      <c r="BE56" s="219"/>
      <c r="BF56" s="219"/>
      <c r="BG56" s="219"/>
      <c r="BH56" s="219"/>
      <c r="BI56" s="219"/>
      <c r="BJ56" s="434">
        <f t="shared" si="58"/>
      </c>
    </row>
    <row r="57" spans="1:62" ht="25.5">
      <c r="A57" s="196" t="s">
        <v>76</v>
      </c>
      <c r="B57" s="301" t="s">
        <v>163</v>
      </c>
      <c r="C57" s="273" t="str">
        <f t="shared" si="23"/>
        <v>1 4  </v>
      </c>
      <c r="D57" s="274">
        <v>1</v>
      </c>
      <c r="E57" s="274">
        <v>4</v>
      </c>
      <c r="F57" s="274"/>
      <c r="G57" s="274"/>
      <c r="H57" s="273" t="str">
        <f t="shared" si="24"/>
        <v>2 3  </v>
      </c>
      <c r="I57" s="436">
        <v>2</v>
      </c>
      <c r="J57" s="18">
        <v>3</v>
      </c>
      <c r="K57" s="18"/>
      <c r="L57" s="18"/>
      <c r="M57" s="18"/>
      <c r="N57" s="18"/>
      <c r="O57" s="477" t="s">
        <v>290</v>
      </c>
      <c r="P57" s="433"/>
      <c r="Q57" s="448">
        <v>300</v>
      </c>
      <c r="R57" s="448">
        <f>S57+T57+U57</f>
        <v>180</v>
      </c>
      <c r="S57" s="448">
        <f t="shared" si="63"/>
        <v>36</v>
      </c>
      <c r="T57" s="448">
        <f t="shared" si="63"/>
        <v>144</v>
      </c>
      <c r="U57" s="448">
        <f t="shared" si="63"/>
        <v>0</v>
      </c>
      <c r="V57" s="448">
        <f>Q57-R57</f>
        <v>120</v>
      </c>
      <c r="W57" s="434" t="str">
        <f t="shared" si="49"/>
        <v>2/2/</v>
      </c>
      <c r="X57" s="219">
        <v>2</v>
      </c>
      <c r="Y57" s="219">
        <v>2</v>
      </c>
      <c r="Z57" s="219"/>
      <c r="AA57" s="219"/>
      <c r="AB57" s="219">
        <v>2</v>
      </c>
      <c r="AC57" s="219"/>
      <c r="AD57" s="434" t="str">
        <f t="shared" si="50"/>
        <v>/2/</v>
      </c>
      <c r="AE57" s="434" t="str">
        <f t="shared" si="51"/>
        <v>/2/</v>
      </c>
      <c r="AF57" s="219"/>
      <c r="AG57" s="219">
        <v>2</v>
      </c>
      <c r="AH57" s="219"/>
      <c r="AI57" s="219"/>
      <c r="AJ57" s="219">
        <v>2</v>
      </c>
      <c r="AK57" s="219"/>
      <c r="AL57" s="434" t="str">
        <f t="shared" si="52"/>
        <v>/2/</v>
      </c>
      <c r="AM57" s="434">
        <f t="shared" si="53"/>
      </c>
      <c r="AN57" s="219"/>
      <c r="AO57" s="219"/>
      <c r="AP57" s="219"/>
      <c r="AQ57" s="219"/>
      <c r="AR57" s="219"/>
      <c r="AS57" s="219"/>
      <c r="AT57" s="434">
        <f t="shared" si="54"/>
      </c>
      <c r="AU57" s="434">
        <f t="shared" si="55"/>
      </c>
      <c r="AV57" s="219"/>
      <c r="AW57" s="219"/>
      <c r="AX57" s="219"/>
      <c r="AY57" s="219"/>
      <c r="AZ57" s="219"/>
      <c r="BA57" s="219"/>
      <c r="BB57" s="434">
        <f t="shared" si="56"/>
      </c>
      <c r="BC57" s="434">
        <f t="shared" si="57"/>
      </c>
      <c r="BD57" s="219"/>
      <c r="BE57" s="219"/>
      <c r="BF57" s="219"/>
      <c r="BG57" s="219"/>
      <c r="BH57" s="219"/>
      <c r="BI57" s="219"/>
      <c r="BJ57" s="434">
        <f t="shared" si="58"/>
      </c>
    </row>
    <row r="58" spans="1:62" ht="15">
      <c r="A58" s="196" t="s">
        <v>132</v>
      </c>
      <c r="B58" s="277" t="s">
        <v>281</v>
      </c>
      <c r="C58" s="17" t="str">
        <f t="shared" si="23"/>
        <v>   </v>
      </c>
      <c r="D58" s="16"/>
      <c r="E58" s="16"/>
      <c r="F58" s="16"/>
      <c r="G58" s="16"/>
      <c r="H58" s="17" t="str">
        <f t="shared" si="24"/>
        <v>   </v>
      </c>
      <c r="I58" s="18"/>
      <c r="J58" s="18"/>
      <c r="K58" s="18"/>
      <c r="L58" s="18"/>
      <c r="M58" s="18"/>
      <c r="N58" s="18"/>
      <c r="O58" s="18"/>
      <c r="P58" s="433"/>
      <c r="Q58" s="452">
        <f aca="true" t="shared" si="64" ref="Q58:V58">SUM(Q59:Q61)</f>
        <v>280</v>
      </c>
      <c r="R58" s="452">
        <f t="shared" si="64"/>
        <v>144</v>
      </c>
      <c r="S58" s="452">
        <f t="shared" si="64"/>
        <v>72</v>
      </c>
      <c r="T58" s="452">
        <f t="shared" si="64"/>
        <v>0</v>
      </c>
      <c r="U58" s="452">
        <f t="shared" si="64"/>
        <v>72</v>
      </c>
      <c r="V58" s="452">
        <f t="shared" si="64"/>
        <v>136</v>
      </c>
      <c r="W58" s="434">
        <f t="shared" si="49"/>
      </c>
      <c r="X58" s="219"/>
      <c r="Y58" s="219"/>
      <c r="Z58" s="219"/>
      <c r="AA58" s="219"/>
      <c r="AB58" s="219"/>
      <c r="AC58" s="219"/>
      <c r="AD58" s="434">
        <f t="shared" si="50"/>
      </c>
      <c r="AE58" s="434">
        <f t="shared" si="51"/>
      </c>
      <c r="AF58" s="219"/>
      <c r="AG58" s="219"/>
      <c r="AH58" s="219"/>
      <c r="AI58" s="219"/>
      <c r="AJ58" s="219"/>
      <c r="AK58" s="219"/>
      <c r="AL58" s="434">
        <f t="shared" si="52"/>
      </c>
      <c r="AM58" s="434">
        <f t="shared" si="53"/>
      </c>
      <c r="AN58" s="219"/>
      <c r="AO58" s="219"/>
      <c r="AP58" s="219"/>
      <c r="AQ58" s="219"/>
      <c r="AR58" s="219"/>
      <c r="AS58" s="219"/>
      <c r="AT58" s="434">
        <f t="shared" si="54"/>
      </c>
      <c r="AU58" s="434">
        <f t="shared" si="55"/>
      </c>
      <c r="AV58" s="219"/>
      <c r="AW58" s="219"/>
      <c r="AX58" s="219"/>
      <c r="AY58" s="219"/>
      <c r="AZ58" s="219"/>
      <c r="BA58" s="219"/>
      <c r="BB58" s="434">
        <f t="shared" si="56"/>
      </c>
      <c r="BC58" s="434">
        <f t="shared" si="57"/>
      </c>
      <c r="BD58" s="219"/>
      <c r="BE58" s="219"/>
      <c r="BF58" s="219"/>
      <c r="BG58" s="219"/>
      <c r="BH58" s="219"/>
      <c r="BI58" s="219"/>
      <c r="BJ58" s="434">
        <f t="shared" si="58"/>
      </c>
    </row>
    <row r="59" spans="1:62" ht="15">
      <c r="A59" s="196" t="s">
        <v>277</v>
      </c>
      <c r="B59" s="297" t="s">
        <v>282</v>
      </c>
      <c r="C59" s="17" t="str">
        <f t="shared" si="23"/>
        <v>3   </v>
      </c>
      <c r="D59" s="16">
        <v>3</v>
      </c>
      <c r="E59" s="16"/>
      <c r="F59" s="16"/>
      <c r="G59" s="16"/>
      <c r="H59" s="17" t="str">
        <f t="shared" si="24"/>
        <v>   </v>
      </c>
      <c r="I59" s="18"/>
      <c r="J59" s="18"/>
      <c r="K59" s="18"/>
      <c r="L59" s="18"/>
      <c r="M59" s="18"/>
      <c r="N59" s="18"/>
      <c r="O59" s="18">
        <v>3</v>
      </c>
      <c r="P59" s="433"/>
      <c r="Q59" s="448">
        <v>122</v>
      </c>
      <c r="R59" s="448">
        <f aca="true" t="shared" si="65" ref="R59:R64">S59+T59+U59</f>
        <v>72</v>
      </c>
      <c r="S59" s="448">
        <f aca="true" t="shared" si="66" ref="S59:U64">X59*X$6+AA59*AA$6+AF59*AF$6+AI59*AI$6+AN59*AN$6+AQ59*AQ$6+AV59*AV$6+AY59*AY$6+BD59*BD$6+BG59*BG$6</f>
        <v>36</v>
      </c>
      <c r="T59" s="448">
        <f t="shared" si="66"/>
        <v>0</v>
      </c>
      <c r="U59" s="448">
        <f t="shared" si="66"/>
        <v>36</v>
      </c>
      <c r="V59" s="448">
        <f aca="true" t="shared" si="67" ref="V59:V64">Q59-R59</f>
        <v>50</v>
      </c>
      <c r="W59" s="434">
        <f t="shared" si="26"/>
      </c>
      <c r="X59" s="219"/>
      <c r="Y59" s="219"/>
      <c r="Z59" s="219"/>
      <c r="AA59" s="219"/>
      <c r="AB59" s="219"/>
      <c r="AC59" s="219"/>
      <c r="AD59" s="434">
        <f t="shared" si="27"/>
      </c>
      <c r="AE59" s="434" t="str">
        <f t="shared" si="28"/>
        <v>2//2</v>
      </c>
      <c r="AF59" s="219">
        <v>2</v>
      </c>
      <c r="AG59" s="219"/>
      <c r="AH59" s="219">
        <v>2</v>
      </c>
      <c r="AI59" s="219"/>
      <c r="AJ59" s="219"/>
      <c r="AK59" s="219"/>
      <c r="AL59" s="434">
        <f t="shared" si="29"/>
      </c>
      <c r="AM59" s="434">
        <f t="shared" si="30"/>
      </c>
      <c r="AN59" s="219"/>
      <c r="AO59" s="219"/>
      <c r="AP59" s="219"/>
      <c r="AQ59" s="219"/>
      <c r="AR59" s="219"/>
      <c r="AS59" s="219"/>
      <c r="AT59" s="434">
        <f t="shared" si="31"/>
      </c>
      <c r="AU59" s="434">
        <f t="shared" si="32"/>
      </c>
      <c r="AV59" s="219"/>
      <c r="AW59" s="219"/>
      <c r="AX59" s="219"/>
      <c r="AY59" s="219"/>
      <c r="AZ59" s="219"/>
      <c r="BA59" s="219"/>
      <c r="BB59" s="434">
        <f t="shared" si="33"/>
      </c>
      <c r="BC59" s="434">
        <f t="shared" si="34"/>
      </c>
      <c r="BD59" s="219"/>
      <c r="BE59" s="219"/>
      <c r="BF59" s="219"/>
      <c r="BG59" s="219"/>
      <c r="BH59" s="219"/>
      <c r="BI59" s="219"/>
      <c r="BJ59" s="434">
        <f t="shared" si="35"/>
      </c>
    </row>
    <row r="60" spans="1:62" ht="15">
      <c r="A60" s="196" t="s">
        <v>278</v>
      </c>
      <c r="B60" s="302" t="s">
        <v>198</v>
      </c>
      <c r="C60" s="17" t="str">
        <f t="shared" si="23"/>
        <v>5   </v>
      </c>
      <c r="D60" s="16">
        <v>5</v>
      </c>
      <c r="E60" s="16"/>
      <c r="F60" s="16"/>
      <c r="G60" s="16"/>
      <c r="H60" s="17" t="str">
        <f t="shared" si="24"/>
        <v>   </v>
      </c>
      <c r="I60" s="18"/>
      <c r="J60" s="18"/>
      <c r="K60" s="18"/>
      <c r="L60" s="18"/>
      <c r="M60" s="18"/>
      <c r="N60" s="18"/>
      <c r="O60" s="18">
        <v>5</v>
      </c>
      <c r="P60" s="433"/>
      <c r="Q60" s="448">
        <v>90</v>
      </c>
      <c r="R60" s="448">
        <f t="shared" si="65"/>
        <v>36</v>
      </c>
      <c r="S60" s="448">
        <f t="shared" si="66"/>
        <v>18</v>
      </c>
      <c r="T60" s="448">
        <f t="shared" si="66"/>
        <v>0</v>
      </c>
      <c r="U60" s="448">
        <f t="shared" si="66"/>
        <v>18</v>
      </c>
      <c r="V60" s="448">
        <f t="shared" si="67"/>
        <v>54</v>
      </c>
      <c r="W60" s="434">
        <f t="shared" si="26"/>
      </c>
      <c r="X60" s="219"/>
      <c r="Y60" s="219"/>
      <c r="Z60" s="219"/>
      <c r="AA60" s="219"/>
      <c r="AB60" s="219"/>
      <c r="AC60" s="219"/>
      <c r="AD60" s="434">
        <f t="shared" si="27"/>
      </c>
      <c r="AE60" s="434">
        <f t="shared" si="28"/>
      </c>
      <c r="AF60" s="219"/>
      <c r="AG60" s="219"/>
      <c r="AH60" s="219"/>
      <c r="AI60" s="219"/>
      <c r="AJ60" s="219"/>
      <c r="AK60" s="219"/>
      <c r="AL60" s="434">
        <f t="shared" si="29"/>
      </c>
      <c r="AM60" s="434" t="str">
        <f t="shared" si="30"/>
        <v>1//1</v>
      </c>
      <c r="AN60" s="219">
        <v>1</v>
      </c>
      <c r="AO60" s="219"/>
      <c r="AP60" s="219">
        <v>1</v>
      </c>
      <c r="AQ60" s="219"/>
      <c r="AR60" s="219"/>
      <c r="AS60" s="219"/>
      <c r="AT60" s="434">
        <f t="shared" si="31"/>
      </c>
      <c r="AU60" s="434">
        <f t="shared" si="32"/>
      </c>
      <c r="AV60" s="219"/>
      <c r="AW60" s="219"/>
      <c r="AX60" s="219"/>
      <c r="AY60" s="219"/>
      <c r="AZ60" s="219"/>
      <c r="BA60" s="219"/>
      <c r="BB60" s="434">
        <f t="shared" si="33"/>
      </c>
      <c r="BC60" s="434">
        <f t="shared" si="34"/>
      </c>
      <c r="BD60" s="219"/>
      <c r="BE60" s="219"/>
      <c r="BF60" s="219"/>
      <c r="BG60" s="219"/>
      <c r="BH60" s="219"/>
      <c r="BI60" s="219"/>
      <c r="BJ60" s="434">
        <f t="shared" si="35"/>
      </c>
    </row>
    <row r="61" spans="1:62" ht="15">
      <c r="A61" s="196" t="s">
        <v>279</v>
      </c>
      <c r="B61" s="22" t="s">
        <v>275</v>
      </c>
      <c r="C61" s="17" t="str">
        <f t="shared" si="23"/>
        <v>   </v>
      </c>
      <c r="D61" s="16"/>
      <c r="E61" s="16"/>
      <c r="F61" s="16"/>
      <c r="G61" s="16"/>
      <c r="H61" s="17" t="str">
        <f t="shared" si="24"/>
        <v>4   </v>
      </c>
      <c r="I61" s="18">
        <v>4</v>
      </c>
      <c r="J61" s="18"/>
      <c r="K61" s="18"/>
      <c r="L61" s="18"/>
      <c r="M61" s="18"/>
      <c r="N61" s="18"/>
      <c r="O61" s="18"/>
      <c r="P61" s="433"/>
      <c r="Q61" s="448">
        <v>68</v>
      </c>
      <c r="R61" s="448">
        <f t="shared" si="65"/>
        <v>36</v>
      </c>
      <c r="S61" s="448">
        <f t="shared" si="66"/>
        <v>18</v>
      </c>
      <c r="T61" s="448">
        <f t="shared" si="66"/>
        <v>0</v>
      </c>
      <c r="U61" s="448">
        <f t="shared" si="66"/>
        <v>18</v>
      </c>
      <c r="V61" s="448">
        <f t="shared" si="67"/>
        <v>32</v>
      </c>
      <c r="W61" s="434">
        <f t="shared" si="26"/>
      </c>
      <c r="X61" s="219"/>
      <c r="Y61" s="219"/>
      <c r="Z61" s="219"/>
      <c r="AA61" s="219"/>
      <c r="AB61" s="219"/>
      <c r="AC61" s="219"/>
      <c r="AD61" s="434">
        <f t="shared" si="27"/>
      </c>
      <c r="AE61" s="434">
        <f t="shared" si="28"/>
      </c>
      <c r="AF61" s="219"/>
      <c r="AG61" s="219"/>
      <c r="AH61" s="219"/>
      <c r="AI61" s="219">
        <v>1</v>
      </c>
      <c r="AJ61" s="219"/>
      <c r="AK61" s="219">
        <v>1</v>
      </c>
      <c r="AL61" s="434" t="str">
        <f t="shared" si="29"/>
        <v>1//1</v>
      </c>
      <c r="AM61" s="434">
        <f t="shared" si="30"/>
      </c>
      <c r="AN61" s="219"/>
      <c r="AO61" s="219"/>
      <c r="AP61" s="219"/>
      <c r="AQ61" s="219"/>
      <c r="AR61" s="219"/>
      <c r="AS61" s="219"/>
      <c r="AT61" s="434">
        <f t="shared" si="31"/>
      </c>
      <c r="AU61" s="434">
        <f t="shared" si="32"/>
      </c>
      <c r="AV61" s="219"/>
      <c r="AW61" s="219"/>
      <c r="AX61" s="219"/>
      <c r="AY61" s="219"/>
      <c r="AZ61" s="219"/>
      <c r="BA61" s="219"/>
      <c r="BB61" s="434">
        <f t="shared" si="33"/>
      </c>
      <c r="BC61" s="434">
        <f t="shared" si="34"/>
      </c>
      <c r="BD61" s="219"/>
      <c r="BE61" s="219"/>
      <c r="BF61" s="219"/>
      <c r="BG61" s="219"/>
      <c r="BH61" s="219"/>
      <c r="BI61" s="219"/>
      <c r="BJ61" s="434">
        <f t="shared" si="35"/>
      </c>
    </row>
    <row r="62" spans="1:62" ht="38.25">
      <c r="A62" s="196" t="s">
        <v>133</v>
      </c>
      <c r="B62" s="297" t="s">
        <v>294</v>
      </c>
      <c r="C62" s="17" t="str">
        <f t="shared" si="23"/>
        <v>6   </v>
      </c>
      <c r="D62" s="16">
        <v>6</v>
      </c>
      <c r="E62" s="16"/>
      <c r="F62" s="16"/>
      <c r="G62" s="16"/>
      <c r="H62" s="17" t="str">
        <f t="shared" si="24"/>
        <v>   </v>
      </c>
      <c r="I62" s="18"/>
      <c r="J62" s="18"/>
      <c r="K62" s="18"/>
      <c r="L62" s="18"/>
      <c r="M62" s="18"/>
      <c r="N62" s="18"/>
      <c r="O62" s="18"/>
      <c r="P62" s="433"/>
      <c r="Q62" s="448">
        <v>210</v>
      </c>
      <c r="R62" s="448">
        <f t="shared" si="65"/>
        <v>108</v>
      </c>
      <c r="S62" s="448">
        <f t="shared" si="66"/>
        <v>36</v>
      </c>
      <c r="T62" s="448">
        <f t="shared" si="66"/>
        <v>36</v>
      </c>
      <c r="U62" s="448">
        <f t="shared" si="66"/>
        <v>36</v>
      </c>
      <c r="V62" s="448">
        <f t="shared" si="67"/>
        <v>102</v>
      </c>
      <c r="W62" s="434">
        <f t="shared" si="26"/>
      </c>
      <c r="X62" s="219"/>
      <c r="Y62" s="219"/>
      <c r="Z62" s="219"/>
      <c r="AA62" s="219"/>
      <c r="AB62" s="219"/>
      <c r="AC62" s="219"/>
      <c r="AD62" s="434">
        <f t="shared" si="27"/>
      </c>
      <c r="AE62" s="434">
        <f t="shared" si="28"/>
      </c>
      <c r="AF62" s="219"/>
      <c r="AG62" s="219"/>
      <c r="AH62" s="219"/>
      <c r="AI62" s="219"/>
      <c r="AJ62" s="219"/>
      <c r="AK62" s="219"/>
      <c r="AL62" s="434">
        <f t="shared" si="29"/>
      </c>
      <c r="AM62" s="434">
        <f t="shared" si="30"/>
      </c>
      <c r="AN62" s="219"/>
      <c r="AO62" s="219"/>
      <c r="AP62" s="219"/>
      <c r="AQ62" s="219">
        <v>2</v>
      </c>
      <c r="AR62" s="219">
        <v>2</v>
      </c>
      <c r="AS62" s="219">
        <v>2</v>
      </c>
      <c r="AT62" s="434" t="str">
        <f t="shared" si="31"/>
        <v>2/2/2</v>
      </c>
      <c r="AU62" s="434">
        <f t="shared" si="32"/>
      </c>
      <c r="AV62" s="219"/>
      <c r="AW62" s="219"/>
      <c r="AX62" s="219"/>
      <c r="AY62" s="219"/>
      <c r="AZ62" s="219"/>
      <c r="BA62" s="219"/>
      <c r="BB62" s="434">
        <f t="shared" si="33"/>
      </c>
      <c r="BC62" s="434">
        <f t="shared" si="34"/>
      </c>
      <c r="BD62" s="219"/>
      <c r="BE62" s="219"/>
      <c r="BF62" s="219"/>
      <c r="BG62" s="219"/>
      <c r="BH62" s="219"/>
      <c r="BI62" s="219"/>
      <c r="BJ62" s="434">
        <f t="shared" si="35"/>
      </c>
    </row>
    <row r="63" spans="1:62" ht="15">
      <c r="A63" s="196" t="s">
        <v>134</v>
      </c>
      <c r="B63" s="297" t="s">
        <v>164</v>
      </c>
      <c r="C63" s="17" t="str">
        <f t="shared" si="23"/>
        <v>   </v>
      </c>
      <c r="D63" s="16"/>
      <c r="E63" s="16"/>
      <c r="F63" s="16"/>
      <c r="G63" s="16"/>
      <c r="H63" s="17" t="str">
        <f t="shared" si="24"/>
        <v>3 4 5 6</v>
      </c>
      <c r="I63" s="18">
        <v>3</v>
      </c>
      <c r="J63" s="18">
        <v>4</v>
      </c>
      <c r="K63" s="18"/>
      <c r="L63" s="18"/>
      <c r="M63" s="18">
        <v>5</v>
      </c>
      <c r="N63" s="18">
        <v>6</v>
      </c>
      <c r="O63" s="18"/>
      <c r="P63" s="433"/>
      <c r="Q63" s="448">
        <v>414</v>
      </c>
      <c r="R63" s="448">
        <f t="shared" si="65"/>
        <v>252</v>
      </c>
      <c r="S63" s="448">
        <f t="shared" si="66"/>
        <v>0</v>
      </c>
      <c r="T63" s="448">
        <f t="shared" si="66"/>
        <v>252</v>
      </c>
      <c r="U63" s="448">
        <f t="shared" si="66"/>
        <v>0</v>
      </c>
      <c r="V63" s="448">
        <f t="shared" si="67"/>
        <v>162</v>
      </c>
      <c r="W63" s="434">
        <f t="shared" si="26"/>
      </c>
      <c r="X63" s="219"/>
      <c r="Y63" s="219"/>
      <c r="Z63" s="219"/>
      <c r="AA63" s="219"/>
      <c r="AB63" s="219"/>
      <c r="AC63" s="219"/>
      <c r="AD63" s="434">
        <f t="shared" si="27"/>
      </c>
      <c r="AE63" s="434" t="str">
        <f t="shared" si="28"/>
        <v>/4/</v>
      </c>
      <c r="AF63" s="219"/>
      <c r="AG63" s="219">
        <v>4</v>
      </c>
      <c r="AH63" s="219"/>
      <c r="AI63" s="219"/>
      <c r="AJ63" s="219">
        <v>4</v>
      </c>
      <c r="AK63" s="219"/>
      <c r="AL63" s="434" t="str">
        <f t="shared" si="29"/>
        <v>/4/</v>
      </c>
      <c r="AM63" s="434" t="str">
        <f t="shared" si="30"/>
        <v>/4/</v>
      </c>
      <c r="AN63" s="219"/>
      <c r="AO63" s="219">
        <v>4</v>
      </c>
      <c r="AP63" s="219"/>
      <c r="AQ63" s="219"/>
      <c r="AR63" s="219">
        <v>2</v>
      </c>
      <c r="AS63" s="219"/>
      <c r="AT63" s="434" t="str">
        <f t="shared" si="31"/>
        <v>/2/</v>
      </c>
      <c r="AU63" s="434">
        <f t="shared" si="32"/>
      </c>
      <c r="AV63" s="219"/>
      <c r="AW63" s="219"/>
      <c r="AX63" s="219"/>
      <c r="AY63" s="219"/>
      <c r="AZ63" s="219"/>
      <c r="BA63" s="219"/>
      <c r="BB63" s="434">
        <f t="shared" si="33"/>
      </c>
      <c r="BC63" s="434">
        <f t="shared" si="34"/>
      </c>
      <c r="BD63" s="219"/>
      <c r="BE63" s="219"/>
      <c r="BF63" s="219"/>
      <c r="BG63" s="219"/>
      <c r="BH63" s="219"/>
      <c r="BI63" s="219"/>
      <c r="BJ63" s="434">
        <f t="shared" si="35"/>
      </c>
    </row>
    <row r="64" spans="1:62" ht="27" customHeight="1">
      <c r="A64" s="470" t="s">
        <v>240</v>
      </c>
      <c r="B64" s="426" t="s">
        <v>165</v>
      </c>
      <c r="C64" s="478" t="str">
        <f t="shared" si="23"/>
        <v>5 9 10 </v>
      </c>
      <c r="D64" s="479">
        <v>5</v>
      </c>
      <c r="E64" s="479">
        <v>9</v>
      </c>
      <c r="F64" s="479">
        <v>10</v>
      </c>
      <c r="G64" s="479"/>
      <c r="H64" s="478" t="str">
        <f t="shared" si="24"/>
        <v>5 6 9 10</v>
      </c>
      <c r="I64" s="428">
        <v>5</v>
      </c>
      <c r="J64" s="428">
        <v>6</v>
      </c>
      <c r="K64" s="428"/>
      <c r="L64" s="428"/>
      <c r="M64" s="428">
        <v>9</v>
      </c>
      <c r="N64" s="428">
        <v>10</v>
      </c>
      <c r="O64" s="428" t="s">
        <v>292</v>
      </c>
      <c r="P64" s="427">
        <v>6</v>
      </c>
      <c r="Q64" s="449">
        <v>900</v>
      </c>
      <c r="R64" s="453">
        <f t="shared" si="65"/>
        <v>450</v>
      </c>
      <c r="S64" s="453">
        <f t="shared" si="66"/>
        <v>208</v>
      </c>
      <c r="T64" s="453">
        <f t="shared" si="66"/>
        <v>232</v>
      </c>
      <c r="U64" s="453">
        <f t="shared" si="66"/>
        <v>10</v>
      </c>
      <c r="V64" s="453">
        <f t="shared" si="67"/>
        <v>450</v>
      </c>
      <c r="W64" s="429">
        <f t="shared" si="26"/>
      </c>
      <c r="X64" s="430"/>
      <c r="Y64" s="430"/>
      <c r="Z64" s="430"/>
      <c r="AA64" s="430"/>
      <c r="AB64" s="430"/>
      <c r="AC64" s="430"/>
      <c r="AD64" s="429">
        <f t="shared" si="27"/>
      </c>
      <c r="AE64" s="429">
        <f t="shared" si="28"/>
      </c>
      <c r="AF64" s="430"/>
      <c r="AG64" s="430"/>
      <c r="AH64" s="430"/>
      <c r="AI64" s="430"/>
      <c r="AJ64" s="430"/>
      <c r="AK64" s="430"/>
      <c r="AL64" s="429">
        <f t="shared" si="29"/>
      </c>
      <c r="AM64" s="429" t="str">
        <f t="shared" si="30"/>
        <v>4/4/</v>
      </c>
      <c r="AN64" s="430">
        <v>4</v>
      </c>
      <c r="AO64" s="430">
        <v>4</v>
      </c>
      <c r="AP64" s="430"/>
      <c r="AQ64" s="430">
        <v>2</v>
      </c>
      <c r="AR64" s="430">
        <v>2</v>
      </c>
      <c r="AS64" s="430"/>
      <c r="AT64" s="429" t="str">
        <f t="shared" si="31"/>
        <v>2/2/</v>
      </c>
      <c r="AU64" s="429">
        <f t="shared" si="32"/>
      </c>
      <c r="AV64" s="430"/>
      <c r="AW64" s="430"/>
      <c r="AX64" s="430"/>
      <c r="AY64" s="430"/>
      <c r="AZ64" s="430"/>
      <c r="BA64" s="430"/>
      <c r="BB64" s="429">
        <f t="shared" si="33"/>
      </c>
      <c r="BC64" s="429" t="str">
        <f t="shared" si="34"/>
        <v>10/14/</v>
      </c>
      <c r="BD64" s="430">
        <v>10</v>
      </c>
      <c r="BE64" s="430">
        <v>14</v>
      </c>
      <c r="BF64" s="430"/>
      <c r="BG64" s="430">
        <v>8</v>
      </c>
      <c r="BH64" s="430">
        <v>8</v>
      </c>
      <c r="BI64" s="430">
        <v>2</v>
      </c>
      <c r="BJ64" s="429" t="str">
        <f t="shared" si="35"/>
        <v>8/8/2</v>
      </c>
    </row>
    <row r="65" spans="1:62" ht="25.5">
      <c r="A65" s="473" t="s">
        <v>77</v>
      </c>
      <c r="B65" s="298" t="s">
        <v>237</v>
      </c>
      <c r="C65" s="17" t="str">
        <f aca="true" t="shared" si="68" ref="C65:C71">D65&amp;" "&amp;E65&amp;" "&amp;F65&amp;" "&amp;G65</f>
        <v>   </v>
      </c>
      <c r="D65" s="16"/>
      <c r="E65" s="16"/>
      <c r="F65" s="16"/>
      <c r="G65" s="16"/>
      <c r="H65" s="17" t="str">
        <f>I65&amp;" "&amp;J65&amp;" "&amp;M65&amp;" "&amp;N65</f>
        <v>   </v>
      </c>
      <c r="I65" s="18"/>
      <c r="J65" s="18"/>
      <c r="K65" s="18"/>
      <c r="L65" s="18"/>
      <c r="M65" s="18"/>
      <c r="N65" s="18"/>
      <c r="O65" s="18"/>
      <c r="P65" s="433"/>
      <c r="Q65" s="451">
        <f aca="true" t="shared" si="69" ref="Q65:V65">SUM(Q66:Q69)</f>
        <v>430</v>
      </c>
      <c r="R65" s="451">
        <f t="shared" si="69"/>
        <v>234</v>
      </c>
      <c r="S65" s="451">
        <f t="shared" si="69"/>
        <v>126</v>
      </c>
      <c r="T65" s="451">
        <f t="shared" si="69"/>
        <v>72</v>
      </c>
      <c r="U65" s="451">
        <f t="shared" si="69"/>
        <v>36</v>
      </c>
      <c r="V65" s="451">
        <f t="shared" si="69"/>
        <v>196</v>
      </c>
      <c r="W65" s="434">
        <f aca="true" t="shared" si="70" ref="W65:W71">IF(SUM(X65:Z65)&gt;0,X65&amp;"/"&amp;Y65&amp;"/"&amp;Z65,"")</f>
      </c>
      <c r="X65" s="219"/>
      <c r="Y65" s="219"/>
      <c r="Z65" s="219"/>
      <c r="AA65" s="219"/>
      <c r="AB65" s="219"/>
      <c r="AC65" s="219"/>
      <c r="AD65" s="434">
        <f aca="true" t="shared" si="71" ref="AD65:AD71">IF(SUM(AA65:AC65)&gt;0,AA65&amp;"/"&amp;AB65&amp;"/"&amp;AC65,"")</f>
      </c>
      <c r="AE65" s="434">
        <f aca="true" t="shared" si="72" ref="AE65:AE71">IF(SUM(AF65:AH65)&gt;0,AF65&amp;"/"&amp;AG65&amp;"/"&amp;AH65,"")</f>
      </c>
      <c r="AF65" s="219"/>
      <c r="AG65" s="219"/>
      <c r="AH65" s="219"/>
      <c r="AI65" s="219"/>
      <c r="AJ65" s="219"/>
      <c r="AK65" s="219"/>
      <c r="AL65" s="434">
        <f aca="true" t="shared" si="73" ref="AL65:AL71">IF(SUM(AI65:AK65)&gt;0,AI65&amp;"/"&amp;AJ65&amp;"/"&amp;AK65,"")</f>
      </c>
      <c r="AM65" s="434">
        <f aca="true" t="shared" si="74" ref="AM65:AM71">IF(SUM(AN65:AP65)&gt;0,AN65&amp;"/"&amp;AO65&amp;"/"&amp;AP65,"")</f>
      </c>
      <c r="AN65" s="219"/>
      <c r="AO65" s="219"/>
      <c r="AP65" s="219"/>
      <c r="AQ65" s="219"/>
      <c r="AR65" s="219"/>
      <c r="AS65" s="219"/>
      <c r="AT65" s="434">
        <f aca="true" t="shared" si="75" ref="AT65:AT71">IF(SUM(AQ65:AS65)&gt;0,AQ65&amp;"/"&amp;AR65&amp;"/"&amp;AS65,"")</f>
      </c>
      <c r="AU65" s="434">
        <f aca="true" t="shared" si="76" ref="AU65:AU71">IF(SUM(AV65:AX65)&gt;0,AV65&amp;"/"&amp;AW65&amp;"/"&amp;AX65,"")</f>
      </c>
      <c r="AV65" s="219"/>
      <c r="AW65" s="219"/>
      <c r="AX65" s="219"/>
      <c r="AY65" s="219"/>
      <c r="AZ65" s="219"/>
      <c r="BA65" s="219"/>
      <c r="BB65" s="434">
        <f aca="true" t="shared" si="77" ref="BB65:BB71">IF(SUM(AY65:BA65)&gt;0,AY65&amp;"/"&amp;AZ65&amp;"/"&amp;BA65,"")</f>
      </c>
      <c r="BC65" s="434">
        <f aca="true" t="shared" si="78" ref="BC65:BC71">IF(SUM(BD65:BF65)&gt;0,BD65&amp;"/"&amp;BE65&amp;"/"&amp;BF65,"")</f>
      </c>
      <c r="BD65" s="219"/>
      <c r="BE65" s="219"/>
      <c r="BF65" s="219"/>
      <c r="BG65" s="219"/>
      <c r="BH65" s="219"/>
      <c r="BI65" s="219"/>
      <c r="BJ65" s="434">
        <f aca="true" t="shared" si="79" ref="BJ65:BJ71">IF(SUM(BG65:BI65)&gt;0,BG65&amp;"/"&amp;BH65&amp;"/"&amp;BI65,"")</f>
      </c>
    </row>
    <row r="66" spans="1:62" ht="15">
      <c r="A66" s="196" t="s">
        <v>83</v>
      </c>
      <c r="B66" s="297" t="s">
        <v>231</v>
      </c>
      <c r="C66" s="17" t="str">
        <f>D66&amp;" "&amp;E66&amp;" "&amp;F66&amp;" "&amp;G66</f>
        <v>3   </v>
      </c>
      <c r="D66" s="16">
        <v>3</v>
      </c>
      <c r="E66" s="16"/>
      <c r="F66" s="16"/>
      <c r="G66" s="16"/>
      <c r="H66" s="17" t="str">
        <f>I66&amp;" "&amp;J66&amp;" "&amp;M66&amp;" "&amp;N66</f>
        <v>   </v>
      </c>
      <c r="I66" s="18"/>
      <c r="J66" s="18"/>
      <c r="K66" s="18"/>
      <c r="L66" s="18"/>
      <c r="M66" s="18"/>
      <c r="N66" s="18"/>
      <c r="O66" s="18"/>
      <c r="P66" s="433"/>
      <c r="Q66" s="448">
        <v>110</v>
      </c>
      <c r="R66" s="448">
        <f aca="true" t="shared" si="80" ref="R66:R71">S66+T66+U66</f>
        <v>54</v>
      </c>
      <c r="S66" s="448">
        <f>X66*X$6+AA66*AA$6+AF66*AF$6+AI66*AI$6+AN66*AN$6+AQ66*AQ$6+AV66*AV$6+AY66*AY$6+BD66*BD$6+BG66*BG$6</f>
        <v>18</v>
      </c>
      <c r="T66" s="448">
        <f>Y66*Y$6+AB66*AB$6+AG66*AG$6+AJ66*AJ$6+AO66*AO$6+AR66*AR$6+AW66*AW$6+AZ66*AZ$6+BE66*BE$6+BH66*BH$6</f>
        <v>36</v>
      </c>
      <c r="U66" s="448">
        <f>Z66*Z$6+AC66*AC$6+AH66*AH$6+AK66*AK$6+AP66*AP$6+AS66*AS$6+AX66*AX$6+BA66*BA$6+BF66*BF$6+BI66*BI$6</f>
        <v>0</v>
      </c>
      <c r="V66" s="448">
        <f aca="true" t="shared" si="81" ref="V66:V71">Q66-R66</f>
        <v>56</v>
      </c>
      <c r="W66" s="434">
        <f>IF(SUM(X66:Z66)&gt;0,X66&amp;"/"&amp;Y66&amp;"/"&amp;Z66,"")</f>
      </c>
      <c r="X66" s="219"/>
      <c r="Y66" s="219"/>
      <c r="Z66" s="219"/>
      <c r="AA66" s="219"/>
      <c r="AB66" s="219"/>
      <c r="AC66" s="219"/>
      <c r="AD66" s="434">
        <f>IF(SUM(AA66:AC66)&gt;0,AA66&amp;"/"&amp;AB66&amp;"/"&amp;AC66,"")</f>
      </c>
      <c r="AE66" s="434" t="str">
        <f>IF(SUM(AF66:AH66)&gt;0,AF66&amp;"/"&amp;AG66&amp;"/"&amp;AH66,"")</f>
        <v>1/2/</v>
      </c>
      <c r="AF66" s="219">
        <v>1</v>
      </c>
      <c r="AG66" s="219">
        <v>2</v>
      </c>
      <c r="AH66" s="219"/>
      <c r="AI66" s="219"/>
      <c r="AJ66" s="219"/>
      <c r="AK66" s="219"/>
      <c r="AL66" s="434">
        <f>IF(SUM(AI66:AK66)&gt;0,AI66&amp;"/"&amp;AJ66&amp;"/"&amp;AK66,"")</f>
      </c>
      <c r="AM66" s="434">
        <f>IF(SUM(AN66:AP66)&gt;0,AN66&amp;"/"&amp;AO66&amp;"/"&amp;AP66,"")</f>
      </c>
      <c r="AN66" s="219"/>
      <c r="AO66" s="219"/>
      <c r="AP66" s="219"/>
      <c r="AQ66" s="219"/>
      <c r="AR66" s="219"/>
      <c r="AS66" s="219"/>
      <c r="AT66" s="434">
        <f>IF(SUM(AQ66:AS66)&gt;0,AQ66&amp;"/"&amp;AR66&amp;"/"&amp;AS66,"")</f>
      </c>
      <c r="AU66" s="434">
        <f>IF(SUM(AV66:AX66)&gt;0,AV66&amp;"/"&amp;AW66&amp;"/"&amp;AX66,"")</f>
      </c>
      <c r="AV66" s="219"/>
      <c r="AW66" s="219"/>
      <c r="AX66" s="219"/>
      <c r="AY66" s="219"/>
      <c r="AZ66" s="219"/>
      <c r="BA66" s="219"/>
      <c r="BB66" s="434">
        <f>IF(SUM(AY66:BA66)&gt;0,AY66&amp;"/"&amp;AZ66&amp;"/"&amp;BA66,"")</f>
      </c>
      <c r="BC66" s="434">
        <f>IF(SUM(BD66:BF66)&gt;0,BD66&amp;"/"&amp;BE66&amp;"/"&amp;BF66,"")</f>
      </c>
      <c r="BD66" s="219"/>
      <c r="BE66" s="219"/>
      <c r="BF66" s="219"/>
      <c r="BG66" s="219"/>
      <c r="BH66" s="219"/>
      <c r="BI66" s="219"/>
      <c r="BJ66" s="434">
        <f>IF(SUM(BG66:BI66)&gt;0,BG66&amp;"/"&amp;BH66&amp;"/"&amp;BI66,"")</f>
      </c>
    </row>
    <row r="67" spans="1:62" ht="15">
      <c r="A67" s="196" t="s">
        <v>94</v>
      </c>
      <c r="B67" s="297" t="s">
        <v>199</v>
      </c>
      <c r="C67" s="17" t="str">
        <f t="shared" si="68"/>
        <v>   </v>
      </c>
      <c r="D67" s="16"/>
      <c r="E67" s="16"/>
      <c r="F67" s="16"/>
      <c r="G67" s="16"/>
      <c r="H67" s="17" t="str">
        <f>I67&amp;" "&amp;J67&amp;" "&amp;M67&amp;" "&amp;N67</f>
        <v>6   </v>
      </c>
      <c r="I67" s="18">
        <v>6</v>
      </c>
      <c r="J67" s="18"/>
      <c r="K67" s="18"/>
      <c r="L67" s="18"/>
      <c r="M67" s="18"/>
      <c r="N67" s="18"/>
      <c r="O67" s="18">
        <v>6</v>
      </c>
      <c r="P67" s="433"/>
      <c r="Q67" s="448">
        <v>130</v>
      </c>
      <c r="R67" s="448">
        <f t="shared" si="80"/>
        <v>72</v>
      </c>
      <c r="S67" s="448">
        <f aca="true" t="shared" si="82" ref="S67:U71">X67*X$6+AA67*AA$6+AF67*AF$6+AI67*AI$6+AN67*AN$6+AQ67*AQ$6+AV67*AV$6+AY67*AY$6+BD67*BD$6+BG67*BG$6</f>
        <v>36</v>
      </c>
      <c r="T67" s="448">
        <f t="shared" si="82"/>
        <v>36</v>
      </c>
      <c r="U67" s="448">
        <f t="shared" si="82"/>
        <v>0</v>
      </c>
      <c r="V67" s="448">
        <f t="shared" si="81"/>
        <v>58</v>
      </c>
      <c r="W67" s="434">
        <f t="shared" si="70"/>
      </c>
      <c r="X67" s="219"/>
      <c r="Y67" s="219"/>
      <c r="Z67" s="219"/>
      <c r="AA67" s="219"/>
      <c r="AB67" s="219"/>
      <c r="AC67" s="219"/>
      <c r="AD67" s="434">
        <f t="shared" si="71"/>
      </c>
      <c r="AE67" s="434">
        <f t="shared" si="72"/>
      </c>
      <c r="AF67" s="219"/>
      <c r="AG67" s="219"/>
      <c r="AH67" s="219"/>
      <c r="AI67" s="219"/>
      <c r="AJ67" s="219"/>
      <c r="AK67" s="219"/>
      <c r="AL67" s="434">
        <f t="shared" si="73"/>
      </c>
      <c r="AM67" s="434">
        <f t="shared" si="74"/>
      </c>
      <c r="AN67" s="219"/>
      <c r="AO67" s="219"/>
      <c r="AP67" s="219"/>
      <c r="AQ67" s="219">
        <v>2</v>
      </c>
      <c r="AR67" s="219">
        <v>2</v>
      </c>
      <c r="AS67" s="219"/>
      <c r="AT67" s="434" t="str">
        <f t="shared" si="75"/>
        <v>2/2/</v>
      </c>
      <c r="AU67" s="434">
        <f t="shared" si="76"/>
      </c>
      <c r="AV67" s="219"/>
      <c r="AW67" s="219"/>
      <c r="AX67" s="219"/>
      <c r="AY67" s="219"/>
      <c r="AZ67" s="219"/>
      <c r="BA67" s="219"/>
      <c r="BB67" s="434">
        <f t="shared" si="77"/>
      </c>
      <c r="BC67" s="434">
        <f t="shared" si="78"/>
      </c>
      <c r="BD67" s="219"/>
      <c r="BE67" s="219"/>
      <c r="BF67" s="219"/>
      <c r="BG67" s="219"/>
      <c r="BH67" s="219"/>
      <c r="BI67" s="219"/>
      <c r="BJ67" s="434">
        <f t="shared" si="79"/>
      </c>
    </row>
    <row r="68" spans="1:62" ht="15">
      <c r="A68" s="196" t="s">
        <v>135</v>
      </c>
      <c r="B68" s="297" t="s">
        <v>212</v>
      </c>
      <c r="C68" s="17" t="str">
        <f t="shared" si="68"/>
        <v>   </v>
      </c>
      <c r="D68" s="16"/>
      <c r="E68" s="16"/>
      <c r="F68" s="16"/>
      <c r="G68" s="16"/>
      <c r="H68" s="17" t="str">
        <f>I68&amp;" "&amp;J68&amp;" "&amp;M68&amp;" "&amp;N68</f>
        <v>4   </v>
      </c>
      <c r="I68" s="18">
        <v>4</v>
      </c>
      <c r="J68" s="18"/>
      <c r="K68" s="18"/>
      <c r="L68" s="18"/>
      <c r="M68" s="18"/>
      <c r="N68" s="18"/>
      <c r="O68" s="18">
        <v>4</v>
      </c>
      <c r="P68" s="433"/>
      <c r="Q68" s="448">
        <v>130</v>
      </c>
      <c r="R68" s="448">
        <f t="shared" si="80"/>
        <v>72</v>
      </c>
      <c r="S68" s="448">
        <f>X68*X$6+AA68*AA$6+AF68*AF$6+AI68*AI$6+AN68*AN$6+AQ68*AQ$6+AV68*AV$6+AY68*AY$6+BD68*BD$6+BG68*BG$6</f>
        <v>36</v>
      </c>
      <c r="T68" s="448">
        <f>Y68*Y$6+AB68*AB$6+AG68*AG$6+AJ68*AJ$6+AO68*AO$6+AR68*AR$6+AW68*AW$6+AZ68*AZ$6+BE68*BE$6+BH68*BH$6</f>
        <v>0</v>
      </c>
      <c r="U68" s="448">
        <f>Z68*Z$6+AC68*AC$6+AH68*AH$6+AK68*AK$6+AP68*AP$6+AS68*AS$6+AX68*AX$6+BA68*BA$6+BF68*BF$6+BI68*BI$6</f>
        <v>36</v>
      </c>
      <c r="V68" s="448">
        <f t="shared" si="81"/>
        <v>58</v>
      </c>
      <c r="W68" s="434">
        <f t="shared" si="70"/>
      </c>
      <c r="X68" s="219"/>
      <c r="Y68" s="219"/>
      <c r="Z68" s="219"/>
      <c r="AA68" s="219"/>
      <c r="AB68" s="219"/>
      <c r="AC68" s="219"/>
      <c r="AD68" s="434">
        <f t="shared" si="71"/>
      </c>
      <c r="AE68" s="434">
        <f t="shared" si="72"/>
      </c>
      <c r="AF68" s="219"/>
      <c r="AG68" s="219"/>
      <c r="AH68" s="219"/>
      <c r="AI68" s="219">
        <v>2</v>
      </c>
      <c r="AJ68" s="219"/>
      <c r="AK68" s="219">
        <v>2</v>
      </c>
      <c r="AL68" s="434" t="str">
        <f t="shared" si="73"/>
        <v>2//2</v>
      </c>
      <c r="AM68" s="434">
        <f t="shared" si="74"/>
      </c>
      <c r="AN68" s="219"/>
      <c r="AO68" s="219"/>
      <c r="AP68" s="219"/>
      <c r="AQ68" s="219"/>
      <c r="AR68" s="219"/>
      <c r="AS68" s="219"/>
      <c r="AT68" s="434">
        <f t="shared" si="75"/>
      </c>
      <c r="AU68" s="434">
        <f t="shared" si="76"/>
      </c>
      <c r="AV68" s="219"/>
      <c r="AW68" s="219"/>
      <c r="AX68" s="219"/>
      <c r="AY68" s="219"/>
      <c r="AZ68" s="219"/>
      <c r="BA68" s="219"/>
      <c r="BB68" s="434">
        <f t="shared" si="77"/>
      </c>
      <c r="BC68" s="434">
        <f t="shared" si="78"/>
      </c>
      <c r="BD68" s="219"/>
      <c r="BE68" s="219"/>
      <c r="BF68" s="219"/>
      <c r="BG68" s="219"/>
      <c r="BH68" s="219"/>
      <c r="BI68" s="219"/>
      <c r="BJ68" s="434">
        <f t="shared" si="79"/>
      </c>
    </row>
    <row r="69" spans="1:62" ht="15">
      <c r="A69" s="196" t="s">
        <v>166</v>
      </c>
      <c r="B69" s="297" t="s">
        <v>167</v>
      </c>
      <c r="C69" s="17" t="str">
        <f t="shared" si="68"/>
        <v>   </v>
      </c>
      <c r="D69" s="16"/>
      <c r="E69" s="16"/>
      <c r="F69" s="16"/>
      <c r="G69" s="16"/>
      <c r="H69" s="17" t="str">
        <f>I69&amp;" "&amp;J69&amp;" "&amp;M69&amp;" "&amp;N69</f>
        <v>5   </v>
      </c>
      <c r="I69" s="18">
        <v>5</v>
      </c>
      <c r="J69" s="18"/>
      <c r="K69" s="18"/>
      <c r="L69" s="18"/>
      <c r="M69" s="18"/>
      <c r="N69" s="18"/>
      <c r="O69" s="18"/>
      <c r="P69" s="433"/>
      <c r="Q69" s="448">
        <v>60</v>
      </c>
      <c r="R69" s="448">
        <f t="shared" si="80"/>
        <v>36</v>
      </c>
      <c r="S69" s="448">
        <f t="shared" si="82"/>
        <v>36</v>
      </c>
      <c r="T69" s="448">
        <f t="shared" si="82"/>
        <v>0</v>
      </c>
      <c r="U69" s="448">
        <f t="shared" si="82"/>
        <v>0</v>
      </c>
      <c r="V69" s="448">
        <f t="shared" si="81"/>
        <v>24</v>
      </c>
      <c r="W69" s="434">
        <f t="shared" si="70"/>
      </c>
      <c r="X69" s="219"/>
      <c r="Y69" s="219"/>
      <c r="Z69" s="219"/>
      <c r="AA69" s="219"/>
      <c r="AB69" s="219"/>
      <c r="AC69" s="219"/>
      <c r="AD69" s="434">
        <f t="shared" si="71"/>
      </c>
      <c r="AE69" s="434">
        <f t="shared" si="72"/>
      </c>
      <c r="AF69" s="219"/>
      <c r="AG69" s="219"/>
      <c r="AH69" s="219"/>
      <c r="AI69" s="219"/>
      <c r="AJ69" s="219"/>
      <c r="AK69" s="219"/>
      <c r="AL69" s="434">
        <f t="shared" si="73"/>
      </c>
      <c r="AM69" s="434" t="str">
        <f t="shared" si="74"/>
        <v>2//</v>
      </c>
      <c r="AN69" s="219">
        <v>2</v>
      </c>
      <c r="AO69" s="219"/>
      <c r="AP69" s="219"/>
      <c r="AQ69" s="219"/>
      <c r="AR69" s="219"/>
      <c r="AS69" s="219"/>
      <c r="AT69" s="434">
        <f t="shared" si="75"/>
      </c>
      <c r="AU69" s="434">
        <f t="shared" si="76"/>
      </c>
      <c r="AV69" s="219"/>
      <c r="AW69" s="219"/>
      <c r="AX69" s="219"/>
      <c r="AY69" s="219"/>
      <c r="AZ69" s="219"/>
      <c r="BA69" s="219"/>
      <c r="BB69" s="434">
        <f t="shared" si="77"/>
      </c>
      <c r="BC69" s="434">
        <f t="shared" si="78"/>
      </c>
      <c r="BD69" s="219"/>
      <c r="BE69" s="219"/>
      <c r="BF69" s="219"/>
      <c r="BG69" s="219"/>
      <c r="BH69" s="219"/>
      <c r="BI69" s="219"/>
      <c r="BJ69" s="434">
        <f t="shared" si="79"/>
      </c>
    </row>
    <row r="70" spans="1:62" ht="25.5">
      <c r="A70" s="473" t="s">
        <v>78</v>
      </c>
      <c r="B70" s="298" t="s">
        <v>235</v>
      </c>
      <c r="C70" s="17" t="str">
        <f t="shared" si="68"/>
        <v>   </v>
      </c>
      <c r="D70" s="16"/>
      <c r="E70" s="16"/>
      <c r="F70" s="16"/>
      <c r="G70" s="16"/>
      <c r="H70" s="17" t="str">
        <f>I70&amp;" "&amp;J70&amp;" "&amp;K70&amp;" "&amp;L70&amp;" "&amp;M70&amp;" "&amp;N70</f>
        <v>3 5 6 10  </v>
      </c>
      <c r="I70" s="18">
        <v>3</v>
      </c>
      <c r="J70" s="18">
        <v>5</v>
      </c>
      <c r="K70" s="18">
        <v>6</v>
      </c>
      <c r="L70" s="18">
        <v>10</v>
      </c>
      <c r="M70" s="18"/>
      <c r="N70" s="18"/>
      <c r="O70" s="18"/>
      <c r="P70" s="433"/>
      <c r="Q70" s="469">
        <v>430</v>
      </c>
      <c r="R70" s="469">
        <f t="shared" si="80"/>
        <v>200</v>
      </c>
      <c r="S70" s="469">
        <f t="shared" si="82"/>
        <v>38</v>
      </c>
      <c r="T70" s="469">
        <f t="shared" si="82"/>
        <v>0</v>
      </c>
      <c r="U70" s="469">
        <f t="shared" si="82"/>
        <v>162</v>
      </c>
      <c r="V70" s="469">
        <f t="shared" si="81"/>
        <v>230</v>
      </c>
      <c r="W70" s="434">
        <f t="shared" si="70"/>
      </c>
      <c r="X70" s="219"/>
      <c r="Y70" s="219"/>
      <c r="Z70" s="219"/>
      <c r="AA70" s="219"/>
      <c r="AB70" s="219"/>
      <c r="AC70" s="219"/>
      <c r="AD70" s="434">
        <f t="shared" si="71"/>
      </c>
      <c r="AE70" s="434" t="str">
        <f t="shared" si="72"/>
        <v>//4</v>
      </c>
      <c r="AF70" s="219"/>
      <c r="AG70" s="219"/>
      <c r="AH70" s="219">
        <v>4</v>
      </c>
      <c r="AI70" s="219"/>
      <c r="AJ70" s="219"/>
      <c r="AK70" s="219"/>
      <c r="AL70" s="434">
        <f t="shared" si="73"/>
      </c>
      <c r="AM70" s="434" t="str">
        <f t="shared" si="74"/>
        <v>//4</v>
      </c>
      <c r="AN70" s="219"/>
      <c r="AO70" s="219"/>
      <c r="AP70" s="219">
        <v>4</v>
      </c>
      <c r="AQ70" s="219">
        <v>1</v>
      </c>
      <c r="AR70" s="219"/>
      <c r="AS70" s="219">
        <v>1</v>
      </c>
      <c r="AT70" s="434" t="str">
        <f t="shared" si="75"/>
        <v>1//1</v>
      </c>
      <c r="AU70" s="434">
        <f t="shared" si="76"/>
      </c>
      <c r="AV70" s="219"/>
      <c r="AW70" s="219"/>
      <c r="AX70" s="219"/>
      <c r="AY70" s="219"/>
      <c r="AZ70" s="219"/>
      <c r="BA70" s="219"/>
      <c r="BB70" s="434">
        <f t="shared" si="77"/>
      </c>
      <c r="BC70" s="434">
        <f t="shared" si="78"/>
      </c>
      <c r="BD70" s="219"/>
      <c r="BE70" s="219"/>
      <c r="BF70" s="219"/>
      <c r="BG70" s="219">
        <v>4</v>
      </c>
      <c r="BH70" s="219"/>
      <c r="BI70" s="219"/>
      <c r="BJ70" s="434" t="str">
        <f t="shared" si="79"/>
        <v>4//</v>
      </c>
    </row>
    <row r="71" spans="1:62" ht="15">
      <c r="A71" s="470" t="s">
        <v>79</v>
      </c>
      <c r="B71" s="426" t="s">
        <v>260</v>
      </c>
      <c r="C71" s="427" t="str">
        <f t="shared" si="68"/>
        <v>   </v>
      </c>
      <c r="D71" s="428"/>
      <c r="E71" s="428"/>
      <c r="F71" s="428"/>
      <c r="G71" s="428"/>
      <c r="H71" s="474" t="str">
        <f>I71&amp;" "&amp;J71&amp;" "&amp;K71&amp;" "&amp;L71&amp;" "&amp;M71&amp;" "&amp;N71</f>
        <v>3-8.     </v>
      </c>
      <c r="I71" s="428" t="s">
        <v>293</v>
      </c>
      <c r="J71" s="428"/>
      <c r="K71" s="428"/>
      <c r="L71" s="428"/>
      <c r="M71" s="428"/>
      <c r="N71" s="428"/>
      <c r="O71" s="428"/>
      <c r="P71" s="427"/>
      <c r="Q71" s="449">
        <v>450</v>
      </c>
      <c r="R71" s="453">
        <f t="shared" si="80"/>
        <v>436</v>
      </c>
      <c r="S71" s="453">
        <f t="shared" si="82"/>
        <v>436</v>
      </c>
      <c r="T71" s="453">
        <f t="shared" si="82"/>
        <v>0</v>
      </c>
      <c r="U71" s="453">
        <f t="shared" si="82"/>
        <v>0</v>
      </c>
      <c r="V71" s="453">
        <f t="shared" si="81"/>
        <v>14</v>
      </c>
      <c r="W71" s="429">
        <f t="shared" si="70"/>
      </c>
      <c r="X71" s="430"/>
      <c r="Y71" s="430"/>
      <c r="Z71" s="430"/>
      <c r="AA71" s="430"/>
      <c r="AB71" s="430"/>
      <c r="AC71" s="430"/>
      <c r="AD71" s="429">
        <f t="shared" si="71"/>
      </c>
      <c r="AE71" s="429" t="str">
        <f t="shared" si="72"/>
        <v>4//</v>
      </c>
      <c r="AF71" s="430">
        <v>4</v>
      </c>
      <c r="AG71" s="430"/>
      <c r="AH71" s="430"/>
      <c r="AI71" s="430">
        <v>4</v>
      </c>
      <c r="AJ71" s="430"/>
      <c r="AK71" s="430"/>
      <c r="AL71" s="429" t="str">
        <f t="shared" si="73"/>
        <v>4//</v>
      </c>
      <c r="AM71" s="429" t="str">
        <f t="shared" si="74"/>
        <v>4//</v>
      </c>
      <c r="AN71" s="430">
        <v>4</v>
      </c>
      <c r="AO71" s="430"/>
      <c r="AP71" s="430"/>
      <c r="AQ71" s="430">
        <v>4</v>
      </c>
      <c r="AR71" s="430"/>
      <c r="AS71" s="430"/>
      <c r="AT71" s="429" t="str">
        <f t="shared" si="75"/>
        <v>4//</v>
      </c>
      <c r="AU71" s="429" t="str">
        <f t="shared" si="76"/>
        <v>4//</v>
      </c>
      <c r="AV71" s="430">
        <v>4</v>
      </c>
      <c r="AW71" s="430"/>
      <c r="AX71" s="430"/>
      <c r="AY71" s="430">
        <v>4</v>
      </c>
      <c r="AZ71" s="430"/>
      <c r="BA71" s="430"/>
      <c r="BB71" s="429" t="str">
        <f t="shared" si="77"/>
        <v>4//</v>
      </c>
      <c r="BC71" s="429">
        <f t="shared" si="78"/>
      </c>
      <c r="BD71" s="430"/>
      <c r="BE71" s="430"/>
      <c r="BF71" s="430"/>
      <c r="BG71" s="430"/>
      <c r="BH71" s="430"/>
      <c r="BI71" s="430"/>
      <c r="BJ71" s="429">
        <f t="shared" si="79"/>
      </c>
    </row>
    <row r="72" spans="1:62" ht="15">
      <c r="A72" s="191"/>
      <c r="B72" s="297" t="s">
        <v>85</v>
      </c>
      <c r="C72" s="431"/>
      <c r="D72" s="16"/>
      <c r="E72" s="16"/>
      <c r="F72" s="16"/>
      <c r="G72" s="16"/>
      <c r="H72" s="431"/>
      <c r="I72" s="16"/>
      <c r="J72" s="16"/>
      <c r="K72" s="16"/>
      <c r="L72" s="16"/>
      <c r="M72" s="16"/>
      <c r="N72" s="16"/>
      <c r="O72" s="16"/>
      <c r="P72" s="431"/>
      <c r="Q72" s="454">
        <f aca="true" t="shared" si="83" ref="Q72:V72">Q42+Q29+Q20+Q8+Q71</f>
        <v>8884</v>
      </c>
      <c r="R72" s="454">
        <f t="shared" si="83"/>
        <v>4940</v>
      </c>
      <c r="S72" s="454">
        <f t="shared" si="83"/>
        <v>2430</v>
      </c>
      <c r="T72" s="454">
        <f t="shared" si="83"/>
        <v>916</v>
      </c>
      <c r="U72" s="454">
        <f t="shared" si="83"/>
        <v>1594</v>
      </c>
      <c r="V72" s="454">
        <f t="shared" si="83"/>
        <v>3944</v>
      </c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1"/>
      <c r="AW72" s="441"/>
      <c r="AX72" s="441"/>
      <c r="AY72" s="441"/>
      <c r="AZ72" s="441"/>
      <c r="BA72" s="441"/>
      <c r="BB72" s="440"/>
      <c r="BC72" s="440"/>
      <c r="BD72" s="440"/>
      <c r="BE72" s="440"/>
      <c r="BF72" s="440"/>
      <c r="BG72" s="440"/>
      <c r="BH72" s="440"/>
      <c r="BI72" s="440"/>
      <c r="BJ72" s="440"/>
    </row>
    <row r="73" spans="1:62" ht="15">
      <c r="A73" s="227"/>
      <c r="B73" s="442" t="s">
        <v>41</v>
      </c>
      <c r="C73" s="443" t="s">
        <v>262</v>
      </c>
      <c r="D73" s="455"/>
      <c r="E73" s="455"/>
      <c r="F73" s="455"/>
      <c r="G73" s="455"/>
      <c r="H73" s="443"/>
      <c r="I73" s="456"/>
      <c r="J73" s="456"/>
      <c r="K73" s="456"/>
      <c r="L73" s="456"/>
      <c r="M73" s="456"/>
      <c r="N73" s="456"/>
      <c r="O73" s="456"/>
      <c r="P73" s="460"/>
      <c r="Q73" s="17"/>
      <c r="R73" s="17"/>
      <c r="S73" s="17"/>
      <c r="T73" s="17"/>
      <c r="U73" s="17"/>
      <c r="V73" s="17"/>
      <c r="W73" s="440">
        <f>SUM(X73:Z73)</f>
        <v>24</v>
      </c>
      <c r="X73" s="440">
        <f aca="true" t="shared" si="84" ref="X73:AC73">SUM(X9:X70)-X11</f>
        <v>14</v>
      </c>
      <c r="Y73" s="440">
        <f t="shared" si="84"/>
        <v>6</v>
      </c>
      <c r="Z73" s="440">
        <f t="shared" si="84"/>
        <v>4</v>
      </c>
      <c r="AA73" s="440">
        <f t="shared" si="84"/>
        <v>8</v>
      </c>
      <c r="AB73" s="440">
        <f t="shared" si="84"/>
        <v>4</v>
      </c>
      <c r="AC73" s="440">
        <f t="shared" si="84"/>
        <v>14</v>
      </c>
      <c r="AD73" s="440">
        <f>SUM(AA73:AC73)</f>
        <v>26</v>
      </c>
      <c r="AE73" s="440">
        <f>SUM(AF73:AH73)</f>
        <v>27</v>
      </c>
      <c r="AF73" s="440">
        <f aca="true" t="shared" si="85" ref="AF73:AK73">SUM(AF9:AF70)-AF11</f>
        <v>9</v>
      </c>
      <c r="AG73" s="440">
        <f t="shared" si="85"/>
        <v>8</v>
      </c>
      <c r="AH73" s="440">
        <f t="shared" si="85"/>
        <v>10</v>
      </c>
      <c r="AI73" s="440">
        <f t="shared" si="85"/>
        <v>13</v>
      </c>
      <c r="AJ73" s="440">
        <f t="shared" si="85"/>
        <v>6</v>
      </c>
      <c r="AK73" s="440">
        <f t="shared" si="85"/>
        <v>10</v>
      </c>
      <c r="AL73" s="440">
        <f>SUM(AI73:AK73)</f>
        <v>29</v>
      </c>
      <c r="AM73" s="440">
        <f>SUM(AN73:AP73)</f>
        <v>27</v>
      </c>
      <c r="AN73" s="440">
        <f aca="true" t="shared" si="86" ref="AN73:AS73">SUM(AN9:AN70)-AN11</f>
        <v>11</v>
      </c>
      <c r="AO73" s="440">
        <f t="shared" si="86"/>
        <v>10</v>
      </c>
      <c r="AP73" s="440">
        <f t="shared" si="86"/>
        <v>6</v>
      </c>
      <c r="AQ73" s="440">
        <f t="shared" si="86"/>
        <v>12</v>
      </c>
      <c r="AR73" s="440">
        <f t="shared" si="86"/>
        <v>10</v>
      </c>
      <c r="AS73" s="440">
        <f t="shared" si="86"/>
        <v>5</v>
      </c>
      <c r="AT73" s="440">
        <f>SUM(AQ73:AS73)</f>
        <v>27</v>
      </c>
      <c r="AU73" s="440">
        <f>SUM(AV73:AX73)</f>
        <v>26</v>
      </c>
      <c r="AV73" s="440">
        <f aca="true" t="shared" si="87" ref="AV73:BA73">SUM(AV9:AV70)-AV11</f>
        <v>16</v>
      </c>
      <c r="AW73" s="440">
        <f t="shared" si="87"/>
        <v>0</v>
      </c>
      <c r="AX73" s="440">
        <f t="shared" si="87"/>
        <v>10</v>
      </c>
      <c r="AY73" s="440">
        <f t="shared" si="87"/>
        <v>20</v>
      </c>
      <c r="AZ73" s="440">
        <f t="shared" si="87"/>
        <v>0</v>
      </c>
      <c r="BA73" s="440">
        <f t="shared" si="87"/>
        <v>6</v>
      </c>
      <c r="BB73" s="440">
        <f>SUM(AY73:BA73)</f>
        <v>26</v>
      </c>
      <c r="BC73" s="440">
        <f>SUM(BD73:BF73)</f>
        <v>24</v>
      </c>
      <c r="BD73" s="440">
        <f aca="true" t="shared" si="88" ref="BD73:BI73">SUM(BD9:BD70)-BD11</f>
        <v>10</v>
      </c>
      <c r="BE73" s="440">
        <f t="shared" si="88"/>
        <v>14</v>
      </c>
      <c r="BF73" s="440">
        <f t="shared" si="88"/>
        <v>0</v>
      </c>
      <c r="BG73" s="440">
        <f t="shared" si="88"/>
        <v>12</v>
      </c>
      <c r="BH73" s="440">
        <f t="shared" si="88"/>
        <v>8</v>
      </c>
      <c r="BI73" s="440">
        <f t="shared" si="88"/>
        <v>2</v>
      </c>
      <c r="BJ73" s="440">
        <f>SUM(BG73:BI73)</f>
        <v>22</v>
      </c>
    </row>
    <row r="74" spans="1:62" ht="15">
      <c r="A74" s="227"/>
      <c r="B74" s="22">
        <f>(R72-R71-Q11)/156</f>
        <v>26.256410256410255</v>
      </c>
      <c r="C74" s="443" t="s">
        <v>263</v>
      </c>
      <c r="D74" s="443"/>
      <c r="E74" s="443"/>
      <c r="F74" s="443"/>
      <c r="G74" s="443"/>
      <c r="H74" s="443"/>
      <c r="I74" s="456"/>
      <c r="J74" s="456"/>
      <c r="K74" s="456"/>
      <c r="L74" s="456"/>
      <c r="M74" s="456"/>
      <c r="N74" s="456"/>
      <c r="O74" s="456"/>
      <c r="P74" s="460"/>
      <c r="Q74" s="17"/>
      <c r="R74" s="17"/>
      <c r="S74" s="17"/>
      <c r="T74" s="17"/>
      <c r="U74" s="17"/>
      <c r="V74" s="17"/>
      <c r="W74" s="432">
        <f>SUM(X9:Z71)*W6</f>
        <v>504</v>
      </c>
      <c r="X74" s="432"/>
      <c r="Y74" s="432"/>
      <c r="Z74" s="432"/>
      <c r="AA74" s="432"/>
      <c r="AB74" s="432"/>
      <c r="AC74" s="432"/>
      <c r="AD74" s="432">
        <f>SUM(AA10:AC71)*AD6</f>
        <v>540</v>
      </c>
      <c r="AE74" s="432">
        <f>SUM(AF9:AH71)*AE6</f>
        <v>630</v>
      </c>
      <c r="AF74" s="432"/>
      <c r="AG74" s="432"/>
      <c r="AH74" s="432"/>
      <c r="AI74" s="432"/>
      <c r="AJ74" s="432"/>
      <c r="AK74" s="432"/>
      <c r="AL74" s="432">
        <f>SUM(AI10:AK71)*AL6</f>
        <v>666</v>
      </c>
      <c r="AM74" s="432">
        <f>SUM(AN9:AP71)*AM6</f>
        <v>594</v>
      </c>
      <c r="AN74" s="432"/>
      <c r="AO74" s="432"/>
      <c r="AP74" s="432"/>
      <c r="AQ74" s="432"/>
      <c r="AR74" s="432"/>
      <c r="AS74" s="432"/>
      <c r="AT74" s="432">
        <f>SUM(AQ10:AS71)*AT6</f>
        <v>594</v>
      </c>
      <c r="AU74" s="432">
        <f>SUM(AV9:AX71)*AU6</f>
        <v>576</v>
      </c>
      <c r="AV74" s="444"/>
      <c r="AW74" s="444"/>
      <c r="AX74" s="444"/>
      <c r="AY74" s="444"/>
      <c r="AZ74" s="444"/>
      <c r="BA74" s="444"/>
      <c r="BB74" s="432">
        <f>SUM(AY10:BA71)*BB6</f>
        <v>589</v>
      </c>
      <c r="BC74" s="432">
        <f>SUM(BD9:BF71)*BC6</f>
        <v>144</v>
      </c>
      <c r="BD74" s="432"/>
      <c r="BE74" s="432"/>
      <c r="BF74" s="432"/>
      <c r="BG74" s="432"/>
      <c r="BH74" s="432"/>
      <c r="BI74" s="432"/>
      <c r="BJ74" s="432">
        <f>SUM(BG10:BI71)*BJ6</f>
        <v>110</v>
      </c>
    </row>
    <row r="75" spans="1:62" ht="15">
      <c r="A75" s="227"/>
      <c r="B75" s="445"/>
      <c r="C75" s="516" t="s">
        <v>264</v>
      </c>
      <c r="D75" s="517"/>
      <c r="E75" s="517"/>
      <c r="F75" s="517"/>
      <c r="G75" s="517"/>
      <c r="H75" s="517"/>
      <c r="I75" s="517"/>
      <c r="J75" s="517"/>
      <c r="K75" s="517"/>
      <c r="L75" s="517"/>
      <c r="M75" s="517"/>
      <c r="N75" s="517"/>
      <c r="O75" s="517"/>
      <c r="P75" s="518"/>
      <c r="Q75" s="17">
        <f>SUM(W75:BJ75)</f>
        <v>3</v>
      </c>
      <c r="R75" s="17"/>
      <c r="S75" s="17"/>
      <c r="T75" s="17"/>
      <c r="U75" s="17"/>
      <c r="V75" s="17"/>
      <c r="W75" s="434">
        <f>COUNTIF($P$10:$P$70,W5)</f>
        <v>0</v>
      </c>
      <c r="X75" s="434">
        <f aca="true" t="shared" si="89" ref="X75:BJ75">COUNTIF($P$10:$P$70,X5)</f>
        <v>0</v>
      </c>
      <c r="Y75" s="434">
        <f t="shared" si="89"/>
        <v>0</v>
      </c>
      <c r="Z75" s="434">
        <f t="shared" si="89"/>
        <v>0</v>
      </c>
      <c r="AA75" s="434">
        <f t="shared" si="89"/>
        <v>0</v>
      </c>
      <c r="AB75" s="434">
        <f t="shared" si="89"/>
        <v>0</v>
      </c>
      <c r="AC75" s="434">
        <f t="shared" si="89"/>
        <v>0</v>
      </c>
      <c r="AD75" s="434">
        <f t="shared" si="89"/>
        <v>0</v>
      </c>
      <c r="AE75" s="434">
        <f t="shared" si="89"/>
        <v>0</v>
      </c>
      <c r="AF75" s="434">
        <f t="shared" si="89"/>
        <v>0</v>
      </c>
      <c r="AG75" s="434">
        <f t="shared" si="89"/>
        <v>0</v>
      </c>
      <c r="AH75" s="434">
        <f t="shared" si="89"/>
        <v>0</v>
      </c>
      <c r="AI75" s="434">
        <f t="shared" si="89"/>
        <v>0</v>
      </c>
      <c r="AJ75" s="434">
        <f t="shared" si="89"/>
        <v>0</v>
      </c>
      <c r="AK75" s="434">
        <f t="shared" si="89"/>
        <v>0</v>
      </c>
      <c r="AL75" s="434">
        <f t="shared" si="89"/>
        <v>1</v>
      </c>
      <c r="AM75" s="434">
        <f t="shared" si="89"/>
        <v>0</v>
      </c>
      <c r="AN75" s="434">
        <f t="shared" si="89"/>
        <v>0</v>
      </c>
      <c r="AO75" s="434">
        <f t="shared" si="89"/>
        <v>0</v>
      </c>
      <c r="AP75" s="434">
        <f t="shared" si="89"/>
        <v>0</v>
      </c>
      <c r="AQ75" s="434">
        <f t="shared" si="89"/>
        <v>0</v>
      </c>
      <c r="AR75" s="434">
        <f t="shared" si="89"/>
        <v>0</v>
      </c>
      <c r="AS75" s="434">
        <f t="shared" si="89"/>
        <v>0</v>
      </c>
      <c r="AT75" s="434">
        <f t="shared" si="89"/>
        <v>1</v>
      </c>
      <c r="AU75" s="434">
        <f t="shared" si="89"/>
        <v>0</v>
      </c>
      <c r="AV75" s="434">
        <f t="shared" si="89"/>
        <v>0</v>
      </c>
      <c r="AW75" s="434">
        <f t="shared" si="89"/>
        <v>0</v>
      </c>
      <c r="AX75" s="434">
        <f t="shared" si="89"/>
        <v>0</v>
      </c>
      <c r="AY75" s="434">
        <f t="shared" si="89"/>
        <v>0</v>
      </c>
      <c r="AZ75" s="434">
        <f t="shared" si="89"/>
        <v>0</v>
      </c>
      <c r="BA75" s="434">
        <f t="shared" si="89"/>
        <v>0</v>
      </c>
      <c r="BB75" s="434">
        <f t="shared" si="89"/>
        <v>1</v>
      </c>
      <c r="BC75" s="434">
        <f t="shared" si="89"/>
        <v>0</v>
      </c>
      <c r="BD75" s="434">
        <f t="shared" si="89"/>
        <v>0</v>
      </c>
      <c r="BE75" s="434">
        <f t="shared" si="89"/>
        <v>0</v>
      </c>
      <c r="BF75" s="434">
        <f t="shared" si="89"/>
        <v>0</v>
      </c>
      <c r="BG75" s="434">
        <f t="shared" si="89"/>
        <v>0</v>
      </c>
      <c r="BH75" s="434">
        <f t="shared" si="89"/>
        <v>0</v>
      </c>
      <c r="BI75" s="434">
        <f t="shared" si="89"/>
        <v>0</v>
      </c>
      <c r="BJ75" s="434">
        <f t="shared" si="89"/>
        <v>0</v>
      </c>
    </row>
    <row r="76" spans="1:62" ht="15">
      <c r="A76" s="227"/>
      <c r="B76" s="445"/>
      <c r="C76" s="457" t="s">
        <v>261</v>
      </c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9"/>
      <c r="P76" s="460"/>
      <c r="Q76" s="17">
        <f>SUM(W76:BJ76)</f>
        <v>14</v>
      </c>
      <c r="R76" s="17"/>
      <c r="S76" s="17"/>
      <c r="T76" s="17"/>
      <c r="U76" s="17"/>
      <c r="V76" s="17"/>
      <c r="W76" s="434">
        <v>2</v>
      </c>
      <c r="X76" s="434">
        <f aca="true" t="shared" si="90" ref="X76:BJ76">COUNTIF($O$10:$O$70,X5)</f>
        <v>0</v>
      </c>
      <c r="Y76" s="434">
        <f t="shared" si="90"/>
        <v>0</v>
      </c>
      <c r="Z76" s="434">
        <f t="shared" si="90"/>
        <v>0</v>
      </c>
      <c r="AA76" s="434">
        <f t="shared" si="90"/>
        <v>0</v>
      </c>
      <c r="AB76" s="434">
        <f t="shared" si="90"/>
        <v>0</v>
      </c>
      <c r="AC76" s="434">
        <f t="shared" si="90"/>
        <v>0</v>
      </c>
      <c r="AD76" s="434">
        <v>2</v>
      </c>
      <c r="AE76" s="434">
        <v>2</v>
      </c>
      <c r="AF76" s="434">
        <f t="shared" si="90"/>
        <v>0</v>
      </c>
      <c r="AG76" s="434">
        <f t="shared" si="90"/>
        <v>0</v>
      </c>
      <c r="AH76" s="434">
        <f t="shared" si="90"/>
        <v>0</v>
      </c>
      <c r="AI76" s="434">
        <f t="shared" si="90"/>
        <v>0</v>
      </c>
      <c r="AJ76" s="434">
        <f t="shared" si="90"/>
        <v>0</v>
      </c>
      <c r="AK76" s="434">
        <f t="shared" si="90"/>
        <v>0</v>
      </c>
      <c r="AL76" s="434">
        <v>3</v>
      </c>
      <c r="AM76" s="434">
        <v>3</v>
      </c>
      <c r="AN76" s="434">
        <f t="shared" si="90"/>
        <v>0</v>
      </c>
      <c r="AO76" s="434">
        <f t="shared" si="90"/>
        <v>0</v>
      </c>
      <c r="AP76" s="434">
        <f t="shared" si="90"/>
        <v>0</v>
      </c>
      <c r="AQ76" s="434">
        <f t="shared" si="90"/>
        <v>0</v>
      </c>
      <c r="AR76" s="434">
        <f t="shared" si="90"/>
        <v>0</v>
      </c>
      <c r="AS76" s="434">
        <f t="shared" si="90"/>
        <v>0</v>
      </c>
      <c r="AT76" s="434">
        <v>2</v>
      </c>
      <c r="AU76" s="434">
        <f t="shared" si="90"/>
        <v>0</v>
      </c>
      <c r="AV76" s="434">
        <f t="shared" si="90"/>
        <v>0</v>
      </c>
      <c r="AW76" s="434">
        <f t="shared" si="90"/>
        <v>0</v>
      </c>
      <c r="AX76" s="434">
        <f t="shared" si="90"/>
        <v>0</v>
      </c>
      <c r="AY76" s="434">
        <f t="shared" si="90"/>
        <v>0</v>
      </c>
      <c r="AZ76" s="434">
        <f t="shared" si="90"/>
        <v>0</v>
      </c>
      <c r="BA76" s="434">
        <f t="shared" si="90"/>
        <v>0</v>
      </c>
      <c r="BB76" s="434">
        <f t="shared" si="90"/>
        <v>0</v>
      </c>
      <c r="BC76" s="434">
        <f t="shared" si="90"/>
        <v>0</v>
      </c>
      <c r="BD76" s="434">
        <f t="shared" si="90"/>
        <v>0</v>
      </c>
      <c r="BE76" s="434">
        <f t="shared" si="90"/>
        <v>0</v>
      </c>
      <c r="BF76" s="434">
        <f t="shared" si="90"/>
        <v>0</v>
      </c>
      <c r="BG76" s="434">
        <f t="shared" si="90"/>
        <v>0</v>
      </c>
      <c r="BH76" s="434">
        <f t="shared" si="90"/>
        <v>0</v>
      </c>
      <c r="BI76" s="434">
        <f t="shared" si="90"/>
        <v>0</v>
      </c>
      <c r="BJ76" s="434">
        <f t="shared" si="90"/>
        <v>0</v>
      </c>
    </row>
    <row r="77" spans="1:62" ht="15">
      <c r="A77" s="227"/>
      <c r="B77" s="445"/>
      <c r="C77" s="443" t="s">
        <v>265</v>
      </c>
      <c r="D77" s="455"/>
      <c r="E77" s="455"/>
      <c r="F77" s="455"/>
      <c r="G77" s="455"/>
      <c r="H77" s="443"/>
      <c r="I77" s="456"/>
      <c r="J77" s="456"/>
      <c r="K77" s="456"/>
      <c r="L77" s="456"/>
      <c r="M77" s="456"/>
      <c r="N77" s="456"/>
      <c r="O77" s="456"/>
      <c r="P77" s="460"/>
      <c r="Q77" s="17">
        <f>SUM(W77:BJ77)</f>
        <v>32</v>
      </c>
      <c r="R77" s="17"/>
      <c r="S77" s="17"/>
      <c r="T77" s="17"/>
      <c r="U77" s="17"/>
      <c r="V77" s="17"/>
      <c r="W77" s="434">
        <f>COUNTIF($D$10:$G$70,W5)</f>
        <v>4</v>
      </c>
      <c r="X77" s="434">
        <f aca="true" t="shared" si="91" ref="X77:BI77">COUNTIF($D$10:$G$70,X5)</f>
        <v>0</v>
      </c>
      <c r="Y77" s="434">
        <f t="shared" si="91"/>
        <v>0</v>
      </c>
      <c r="Z77" s="434">
        <f t="shared" si="91"/>
        <v>0</v>
      </c>
      <c r="AA77" s="434">
        <f t="shared" si="91"/>
        <v>0</v>
      </c>
      <c r="AB77" s="434">
        <f t="shared" si="91"/>
        <v>0</v>
      </c>
      <c r="AC77" s="434">
        <f t="shared" si="91"/>
        <v>0</v>
      </c>
      <c r="AD77" s="434">
        <f t="shared" si="91"/>
        <v>4</v>
      </c>
      <c r="AE77" s="434">
        <f t="shared" si="91"/>
        <v>3</v>
      </c>
      <c r="AF77" s="434">
        <f t="shared" si="91"/>
        <v>0</v>
      </c>
      <c r="AG77" s="434">
        <f t="shared" si="91"/>
        <v>0</v>
      </c>
      <c r="AH77" s="434">
        <f t="shared" si="91"/>
        <v>0</v>
      </c>
      <c r="AI77" s="434">
        <f t="shared" si="91"/>
        <v>0</v>
      </c>
      <c r="AJ77" s="434">
        <f t="shared" si="91"/>
        <v>0</v>
      </c>
      <c r="AK77" s="434">
        <f t="shared" si="91"/>
        <v>0</v>
      </c>
      <c r="AL77" s="434">
        <f t="shared" si="91"/>
        <v>4</v>
      </c>
      <c r="AM77" s="434">
        <f t="shared" si="91"/>
        <v>3</v>
      </c>
      <c r="AN77" s="434">
        <f t="shared" si="91"/>
        <v>0</v>
      </c>
      <c r="AO77" s="434">
        <f t="shared" si="91"/>
        <v>0</v>
      </c>
      <c r="AP77" s="434">
        <f t="shared" si="91"/>
        <v>0</v>
      </c>
      <c r="AQ77" s="434">
        <f t="shared" si="91"/>
        <v>0</v>
      </c>
      <c r="AR77" s="434">
        <f t="shared" si="91"/>
        <v>0</v>
      </c>
      <c r="AS77" s="434">
        <f t="shared" si="91"/>
        <v>0</v>
      </c>
      <c r="AT77" s="434">
        <f t="shared" si="91"/>
        <v>4</v>
      </c>
      <c r="AU77" s="434">
        <f t="shared" si="91"/>
        <v>4</v>
      </c>
      <c r="AV77" s="434">
        <f t="shared" si="91"/>
        <v>0</v>
      </c>
      <c r="AW77" s="434">
        <f t="shared" si="91"/>
        <v>0</v>
      </c>
      <c r="AX77" s="434">
        <f t="shared" si="91"/>
        <v>0</v>
      </c>
      <c r="AY77" s="434">
        <f t="shared" si="91"/>
        <v>0</v>
      </c>
      <c r="AZ77" s="434">
        <f t="shared" si="91"/>
        <v>0</v>
      </c>
      <c r="BA77" s="434">
        <f t="shared" si="91"/>
        <v>0</v>
      </c>
      <c r="BB77" s="434">
        <f t="shared" si="91"/>
        <v>4</v>
      </c>
      <c r="BC77" s="434">
        <f t="shared" si="91"/>
        <v>1</v>
      </c>
      <c r="BD77" s="434">
        <f t="shared" si="91"/>
        <v>0</v>
      </c>
      <c r="BE77" s="434">
        <f t="shared" si="91"/>
        <v>0</v>
      </c>
      <c r="BF77" s="434">
        <f t="shared" si="91"/>
        <v>0</v>
      </c>
      <c r="BG77" s="434">
        <f t="shared" si="91"/>
        <v>0</v>
      </c>
      <c r="BH77" s="434">
        <f t="shared" si="91"/>
        <v>0</v>
      </c>
      <c r="BI77" s="434">
        <f t="shared" si="91"/>
        <v>0</v>
      </c>
      <c r="BJ77" s="434">
        <f>COUNTIF($D$10:$G$70,BJ5)</f>
        <v>1</v>
      </c>
    </row>
    <row r="78" spans="1:62" ht="15">
      <c r="A78" s="227"/>
      <c r="B78" s="445"/>
      <c r="C78" s="443" t="s">
        <v>266</v>
      </c>
      <c r="D78" s="455"/>
      <c r="E78" s="455"/>
      <c r="F78" s="455"/>
      <c r="G78" s="455"/>
      <c r="H78" s="443"/>
      <c r="I78" s="456"/>
      <c r="J78" s="456"/>
      <c r="K78" s="456"/>
      <c r="L78" s="456"/>
      <c r="M78" s="456"/>
      <c r="N78" s="456"/>
      <c r="O78" s="456"/>
      <c r="P78" s="460"/>
      <c r="Q78" s="17">
        <f>SUM(W78:BJ78)</f>
        <v>42</v>
      </c>
      <c r="R78" s="17"/>
      <c r="S78" s="17"/>
      <c r="T78" s="17"/>
      <c r="U78" s="17"/>
      <c r="V78" s="17"/>
      <c r="W78" s="434">
        <f>COUNTIF($I$11:$N$70,W5)</f>
        <v>5</v>
      </c>
      <c r="X78" s="434">
        <f aca="true" t="shared" si="92" ref="X78:BJ78">COUNTIF($I$11:$N$70,X5)</f>
        <v>0</v>
      </c>
      <c r="Y78" s="434">
        <f t="shared" si="92"/>
        <v>0</v>
      </c>
      <c r="Z78" s="434">
        <f t="shared" si="92"/>
        <v>0</v>
      </c>
      <c r="AA78" s="434">
        <f t="shared" si="92"/>
        <v>0</v>
      </c>
      <c r="AB78" s="434">
        <f t="shared" si="92"/>
        <v>0</v>
      </c>
      <c r="AC78" s="434">
        <f t="shared" si="92"/>
        <v>0</v>
      </c>
      <c r="AD78" s="434">
        <f t="shared" si="92"/>
        <v>3</v>
      </c>
      <c r="AE78" s="434">
        <f t="shared" si="92"/>
        <v>6</v>
      </c>
      <c r="AF78" s="434">
        <f t="shared" si="92"/>
        <v>0</v>
      </c>
      <c r="AG78" s="434">
        <f t="shared" si="92"/>
        <v>0</v>
      </c>
      <c r="AH78" s="434">
        <f t="shared" si="92"/>
        <v>0</v>
      </c>
      <c r="AI78" s="434">
        <f t="shared" si="92"/>
        <v>0</v>
      </c>
      <c r="AJ78" s="434">
        <f t="shared" si="92"/>
        <v>0</v>
      </c>
      <c r="AK78" s="434">
        <f t="shared" si="92"/>
        <v>0</v>
      </c>
      <c r="AL78" s="434">
        <f t="shared" si="92"/>
        <v>5</v>
      </c>
      <c r="AM78" s="434">
        <f t="shared" si="92"/>
        <v>5</v>
      </c>
      <c r="AN78" s="434">
        <f t="shared" si="92"/>
        <v>0</v>
      </c>
      <c r="AO78" s="434">
        <f t="shared" si="92"/>
        <v>0</v>
      </c>
      <c r="AP78" s="434">
        <f t="shared" si="92"/>
        <v>0</v>
      </c>
      <c r="AQ78" s="434">
        <f t="shared" si="92"/>
        <v>0</v>
      </c>
      <c r="AR78" s="434">
        <f t="shared" si="92"/>
        <v>0</v>
      </c>
      <c r="AS78" s="434">
        <f t="shared" si="92"/>
        <v>0</v>
      </c>
      <c r="AT78" s="434">
        <f t="shared" si="92"/>
        <v>4</v>
      </c>
      <c r="AU78" s="434">
        <f t="shared" si="92"/>
        <v>5</v>
      </c>
      <c r="AV78" s="434">
        <f t="shared" si="92"/>
        <v>0</v>
      </c>
      <c r="AW78" s="434">
        <f t="shared" si="92"/>
        <v>0</v>
      </c>
      <c r="AX78" s="434">
        <f t="shared" si="92"/>
        <v>0</v>
      </c>
      <c r="AY78" s="434">
        <f t="shared" si="92"/>
        <v>0</v>
      </c>
      <c r="AZ78" s="434">
        <f t="shared" si="92"/>
        <v>0</v>
      </c>
      <c r="BA78" s="434">
        <f t="shared" si="92"/>
        <v>0</v>
      </c>
      <c r="BB78" s="434">
        <f t="shared" si="92"/>
        <v>6</v>
      </c>
      <c r="BC78" s="434">
        <f t="shared" si="92"/>
        <v>1</v>
      </c>
      <c r="BD78" s="434">
        <f t="shared" si="92"/>
        <v>0</v>
      </c>
      <c r="BE78" s="434">
        <f t="shared" si="92"/>
        <v>0</v>
      </c>
      <c r="BF78" s="434">
        <f t="shared" si="92"/>
        <v>0</v>
      </c>
      <c r="BG78" s="434">
        <f t="shared" si="92"/>
        <v>0</v>
      </c>
      <c r="BH78" s="434">
        <f t="shared" si="92"/>
        <v>0</v>
      </c>
      <c r="BI78" s="434">
        <f t="shared" si="92"/>
        <v>0</v>
      </c>
      <c r="BJ78" s="434">
        <f t="shared" si="92"/>
        <v>2</v>
      </c>
    </row>
    <row r="79" spans="2:62" ht="13.5" customHeight="1">
      <c r="B79" s="5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S79" s="8"/>
      <c r="U79" s="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</row>
    <row r="80" spans="2:19" ht="13.5" customHeight="1">
      <c r="B80" s="52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S80" s="8"/>
    </row>
    <row r="81" spans="2:62" ht="22.5" customHeight="1">
      <c r="B81" s="533" t="s">
        <v>205</v>
      </c>
      <c r="C81" s="534"/>
      <c r="D81" s="534"/>
      <c r="E81" s="534"/>
      <c r="F81" s="534"/>
      <c r="G81" s="534"/>
      <c r="H81" s="535"/>
      <c r="I81" s="423"/>
      <c r="J81" s="423"/>
      <c r="K81" s="423"/>
      <c r="L81" s="423"/>
      <c r="M81" s="423"/>
      <c r="N81" s="423"/>
      <c r="O81" s="540" t="s">
        <v>117</v>
      </c>
      <c r="P81" s="541"/>
      <c r="Q81" s="541"/>
      <c r="R81" s="541"/>
      <c r="S81" s="533" t="s">
        <v>102</v>
      </c>
      <c r="T81" s="534"/>
      <c r="U81" s="534"/>
      <c r="V81" s="534"/>
      <c r="W81" s="534"/>
      <c r="X81" s="534"/>
      <c r="Y81" s="534"/>
      <c r="Z81" s="534"/>
      <c r="AA81" s="534"/>
      <c r="AB81" s="534"/>
      <c r="AC81" s="534"/>
      <c r="AD81" s="534"/>
      <c r="AE81" s="535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</row>
    <row r="82" spans="2:62" ht="33.75" customHeight="1">
      <c r="B82" s="424" t="s">
        <v>206</v>
      </c>
      <c r="C82" s="424" t="s">
        <v>207</v>
      </c>
      <c r="D82" s="424"/>
      <c r="E82" s="424"/>
      <c r="F82" s="424"/>
      <c r="G82" s="424"/>
      <c r="H82" s="424" t="s">
        <v>208</v>
      </c>
      <c r="I82" s="424"/>
      <c r="J82" s="424"/>
      <c r="K82" s="424"/>
      <c r="L82" s="424"/>
      <c r="M82" s="424"/>
      <c r="N82" s="424"/>
      <c r="O82" s="541" t="s">
        <v>206</v>
      </c>
      <c r="P82" s="541"/>
      <c r="Q82" s="424" t="s">
        <v>252</v>
      </c>
      <c r="R82" s="424" t="s">
        <v>209</v>
      </c>
      <c r="S82" s="537" t="s">
        <v>210</v>
      </c>
      <c r="T82" s="538"/>
      <c r="U82" s="539"/>
      <c r="V82" s="537" t="s">
        <v>249</v>
      </c>
      <c r="W82" s="538"/>
      <c r="X82" s="538"/>
      <c r="Y82" s="538"/>
      <c r="Z82" s="538"/>
      <c r="AA82" s="538"/>
      <c r="AB82" s="538"/>
      <c r="AC82" s="538"/>
      <c r="AD82" s="538"/>
      <c r="AE82" s="539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</row>
    <row r="83" spans="1:62" ht="23.25" customHeight="1">
      <c r="A83" s="257"/>
      <c r="B83" s="425" t="s">
        <v>251</v>
      </c>
      <c r="C83" s="424" t="s">
        <v>253</v>
      </c>
      <c r="D83" s="424"/>
      <c r="E83" s="424"/>
      <c r="F83" s="424"/>
      <c r="G83" s="424"/>
      <c r="H83" s="424">
        <v>8</v>
      </c>
      <c r="I83" s="424"/>
      <c r="J83" s="424"/>
      <c r="K83" s="424"/>
      <c r="L83" s="424"/>
      <c r="M83" s="424"/>
      <c r="N83" s="424"/>
      <c r="O83" s="536" t="s">
        <v>250</v>
      </c>
      <c r="P83" s="536"/>
      <c r="Q83" s="424" t="s">
        <v>254</v>
      </c>
      <c r="R83" s="424">
        <v>20</v>
      </c>
      <c r="S83" s="525" t="s">
        <v>255</v>
      </c>
      <c r="T83" s="526"/>
      <c r="U83" s="527"/>
      <c r="V83" s="525" t="s">
        <v>232</v>
      </c>
      <c r="W83" s="526"/>
      <c r="X83" s="526"/>
      <c r="Y83" s="526"/>
      <c r="Z83" s="526"/>
      <c r="AA83" s="526"/>
      <c r="AB83" s="526"/>
      <c r="AC83" s="526"/>
      <c r="AD83" s="526"/>
      <c r="AE83" s="527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</row>
    <row r="84" spans="1:62" ht="23.25" customHeight="1">
      <c r="A84" s="257"/>
      <c r="B84" s="425" t="s">
        <v>85</v>
      </c>
      <c r="C84" s="424"/>
      <c r="D84" s="424"/>
      <c r="E84" s="424"/>
      <c r="F84" s="424"/>
      <c r="G84" s="424"/>
      <c r="H84" s="424">
        <v>8</v>
      </c>
      <c r="I84" s="424"/>
      <c r="J84" s="424"/>
      <c r="K84" s="424"/>
      <c r="L84" s="424"/>
      <c r="M84" s="424"/>
      <c r="N84" s="424"/>
      <c r="O84" s="531" t="s">
        <v>85</v>
      </c>
      <c r="P84" s="532"/>
      <c r="Q84" s="424"/>
      <c r="R84" s="424">
        <f>SUM(R83:R83)</f>
        <v>20</v>
      </c>
      <c r="S84" s="528"/>
      <c r="T84" s="529"/>
      <c r="U84" s="530"/>
      <c r="V84" s="528"/>
      <c r="W84" s="529"/>
      <c r="X84" s="529"/>
      <c r="Y84" s="529"/>
      <c r="Z84" s="529"/>
      <c r="AA84" s="529"/>
      <c r="AB84" s="529"/>
      <c r="AC84" s="529"/>
      <c r="AD84" s="529"/>
      <c r="AE84" s="530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</row>
    <row r="86" spans="1:62" ht="15">
      <c r="A86" s="231"/>
      <c r="B86" s="502" t="s">
        <v>229</v>
      </c>
      <c r="C86" s="503"/>
      <c r="D86" s="503"/>
      <c r="E86" s="503"/>
      <c r="F86" s="503"/>
      <c r="G86" s="503"/>
      <c r="H86" s="503"/>
      <c r="I86" s="503"/>
      <c r="J86" s="503"/>
      <c r="K86" s="225"/>
      <c r="L86" s="225"/>
      <c r="M86" s="225"/>
      <c r="N86" s="225"/>
      <c r="O86" s="45"/>
      <c r="P86" s="45"/>
      <c r="Q86" s="45"/>
      <c r="R86" s="45"/>
      <c r="S86" s="45"/>
      <c r="T86" s="45"/>
      <c r="U86" s="45"/>
      <c r="V86" s="45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</row>
    <row r="87" spans="1:62" ht="15">
      <c r="A87" s="231"/>
      <c r="B87" s="7" t="s">
        <v>233</v>
      </c>
      <c r="C87" s="250"/>
      <c r="D87" s="250"/>
      <c r="E87" s="250"/>
      <c r="F87" s="250"/>
      <c r="G87" s="250"/>
      <c r="H87" s="250"/>
      <c r="I87" s="250"/>
      <c r="J87" s="250"/>
      <c r="K87" s="225"/>
      <c r="L87" s="225"/>
      <c r="M87" s="225"/>
      <c r="N87" s="225"/>
      <c r="O87" s="45"/>
      <c r="P87" s="45"/>
      <c r="Q87" s="45"/>
      <c r="R87" s="45"/>
      <c r="S87" s="45"/>
      <c r="T87" s="45"/>
      <c r="U87" s="45"/>
      <c r="V87" s="45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</row>
    <row r="88" ht="15">
      <c r="H88" s="8"/>
    </row>
    <row r="89" spans="2:62" ht="15">
      <c r="B89" s="56" t="s">
        <v>114</v>
      </c>
      <c r="O89" s="7"/>
      <c r="P89" s="53"/>
      <c r="Q89" s="8"/>
      <c r="R89" s="7"/>
      <c r="BJ89" s="13"/>
    </row>
    <row r="90" spans="2:62" ht="15">
      <c r="B90" s="56" t="s">
        <v>256</v>
      </c>
      <c r="O90" s="7"/>
      <c r="P90" s="53"/>
      <c r="Q90" s="8"/>
      <c r="R90" s="7"/>
      <c r="BJ90" s="13"/>
    </row>
    <row r="91" spans="15:62" ht="15">
      <c r="O91" s="7"/>
      <c r="P91" s="53"/>
      <c r="Q91" s="8"/>
      <c r="R91" s="7"/>
      <c r="BJ91" s="13"/>
    </row>
    <row r="92" spans="2:62" ht="15">
      <c r="B92" s="56" t="s">
        <v>258</v>
      </c>
      <c r="O92" s="7"/>
      <c r="P92" s="53"/>
      <c r="Q92" s="8"/>
      <c r="R92" s="7"/>
      <c r="BJ92" s="13"/>
    </row>
    <row r="93" spans="8:62" ht="15">
      <c r="H93" s="55"/>
      <c r="O93" s="7"/>
      <c r="P93" s="53"/>
      <c r="Q93" s="8"/>
      <c r="R93" s="7"/>
      <c r="BJ93" s="13"/>
    </row>
    <row r="94" spans="8:62" ht="15">
      <c r="H94" s="55"/>
      <c r="Q94" s="8"/>
      <c r="R94" s="7"/>
      <c r="BJ94" s="13"/>
    </row>
    <row r="95" spans="2:62" ht="15">
      <c r="B95" s="7" t="s">
        <v>257</v>
      </c>
      <c r="H95" s="55"/>
      <c r="P95" s="7" t="s">
        <v>119</v>
      </c>
      <c r="Q95" s="8"/>
      <c r="R95" s="7"/>
      <c r="BJ95" s="13"/>
    </row>
    <row r="96" spans="2:62" ht="15">
      <c r="B96" s="7"/>
      <c r="H96" s="55"/>
      <c r="Q96" s="8"/>
      <c r="R96" s="7"/>
      <c r="BJ96" s="13"/>
    </row>
    <row r="97" spans="2:62" ht="15">
      <c r="B97" s="7" t="s">
        <v>259</v>
      </c>
      <c r="Q97" s="8"/>
      <c r="R97" s="7"/>
      <c r="BJ97" s="13"/>
    </row>
    <row r="98" spans="15:62" ht="11.25" customHeight="1">
      <c r="O98" s="7"/>
      <c r="P98" s="53"/>
      <c r="Q98" s="8"/>
      <c r="R98" s="7"/>
      <c r="BJ98" s="13"/>
    </row>
    <row r="99" spans="15:62" ht="11.25" customHeight="1">
      <c r="O99" s="7"/>
      <c r="P99" s="53"/>
      <c r="Q99" s="8"/>
      <c r="R99" s="7"/>
      <c r="BJ99" s="13"/>
    </row>
    <row r="101" spans="1:62" ht="13.5" customHeight="1">
      <c r="A101" s="468" t="s">
        <v>283</v>
      </c>
      <c r="B101" s="46"/>
      <c r="C101" s="47"/>
      <c r="D101" s="48"/>
      <c r="E101" s="48"/>
      <c r="F101" s="48"/>
      <c r="G101" s="48"/>
      <c r="H101" s="47"/>
      <c r="I101" s="48"/>
      <c r="J101" s="48"/>
      <c r="K101" s="48"/>
      <c r="L101" s="48"/>
      <c r="M101" s="48"/>
      <c r="N101" s="48"/>
      <c r="O101" s="48"/>
      <c r="P101" s="47"/>
      <c r="Q101" s="43"/>
      <c r="R101" s="44"/>
      <c r="S101" s="47"/>
      <c r="T101" s="47"/>
      <c r="U101" s="47"/>
      <c r="V101" s="47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</row>
    <row r="102" spans="1:62" ht="13.5" customHeight="1">
      <c r="A102" s="461"/>
      <c r="B102" s="462"/>
      <c r="C102" s="504" t="s">
        <v>21</v>
      </c>
      <c r="D102" s="505"/>
      <c r="E102" s="505"/>
      <c r="F102" s="505"/>
      <c r="G102" s="505"/>
      <c r="H102" s="506"/>
      <c r="I102" s="461"/>
      <c r="J102" s="461"/>
      <c r="K102" s="461"/>
      <c r="L102" s="461"/>
      <c r="M102" s="461"/>
      <c r="N102" s="461"/>
      <c r="O102" s="461"/>
      <c r="P102" s="461"/>
      <c r="Q102" s="519" t="s">
        <v>287</v>
      </c>
      <c r="R102" s="520"/>
      <c r="S102" s="520"/>
      <c r="T102" s="520"/>
      <c r="U102" s="520"/>
      <c r="V102" s="521"/>
      <c r="W102" s="522" t="s">
        <v>221</v>
      </c>
      <c r="X102" s="523"/>
      <c r="Y102" s="523"/>
      <c r="Z102" s="523"/>
      <c r="AA102" s="523"/>
      <c r="AB102" s="523"/>
      <c r="AC102" s="523"/>
      <c r="AD102" s="523"/>
      <c r="AE102" s="523"/>
      <c r="AF102" s="523"/>
      <c r="AG102" s="523"/>
      <c r="AH102" s="523"/>
      <c r="AI102" s="523"/>
      <c r="AJ102" s="523"/>
      <c r="AK102" s="523"/>
      <c r="AL102" s="523"/>
      <c r="AM102" s="523"/>
      <c r="AN102" s="523"/>
      <c r="AO102" s="523"/>
      <c r="AP102" s="523"/>
      <c r="AQ102" s="523"/>
      <c r="AR102" s="523"/>
      <c r="AS102" s="523"/>
      <c r="AT102" s="523"/>
      <c r="AU102" s="523"/>
      <c r="AV102" s="523"/>
      <c r="AW102" s="523"/>
      <c r="AX102" s="523"/>
      <c r="AY102" s="523"/>
      <c r="AZ102" s="523"/>
      <c r="BA102" s="523"/>
      <c r="BB102" s="523"/>
      <c r="BC102" s="523"/>
      <c r="BD102" s="523"/>
      <c r="BE102" s="523"/>
      <c r="BF102" s="523"/>
      <c r="BG102" s="523"/>
      <c r="BH102" s="523"/>
      <c r="BI102" s="523"/>
      <c r="BJ102" s="524"/>
    </row>
    <row r="103" spans="1:62" ht="13.5" customHeight="1">
      <c r="A103" s="461"/>
      <c r="B103" s="462"/>
      <c r="C103" s="504" t="s">
        <v>23</v>
      </c>
      <c r="D103" s="505"/>
      <c r="E103" s="505"/>
      <c r="F103" s="505"/>
      <c r="G103" s="505"/>
      <c r="H103" s="506"/>
      <c r="I103" s="461"/>
      <c r="J103" s="461"/>
      <c r="K103" s="461"/>
      <c r="L103" s="461"/>
      <c r="M103" s="461"/>
      <c r="N103" s="461"/>
      <c r="O103" s="461"/>
      <c r="P103" s="461"/>
      <c r="Q103" s="513" t="s">
        <v>20</v>
      </c>
      <c r="R103" s="507" t="s">
        <v>24</v>
      </c>
      <c r="S103" s="508"/>
      <c r="T103" s="508"/>
      <c r="U103" s="509"/>
      <c r="V103" s="463"/>
      <c r="W103" s="510" t="s">
        <v>25</v>
      </c>
      <c r="X103" s="511"/>
      <c r="Y103" s="511"/>
      <c r="Z103" s="511"/>
      <c r="AA103" s="511"/>
      <c r="AB103" s="511"/>
      <c r="AC103" s="511"/>
      <c r="AD103" s="512"/>
      <c r="AE103" s="510" t="s">
        <v>26</v>
      </c>
      <c r="AF103" s="511"/>
      <c r="AG103" s="511"/>
      <c r="AH103" s="511"/>
      <c r="AI103" s="511"/>
      <c r="AJ103" s="511"/>
      <c r="AK103" s="511"/>
      <c r="AL103" s="512"/>
      <c r="AM103" s="510" t="s">
        <v>27</v>
      </c>
      <c r="AN103" s="511"/>
      <c r="AO103" s="511"/>
      <c r="AP103" s="511"/>
      <c r="AQ103" s="511"/>
      <c r="AR103" s="511"/>
      <c r="AS103" s="511"/>
      <c r="AT103" s="512"/>
      <c r="AU103" s="510" t="s">
        <v>28</v>
      </c>
      <c r="AV103" s="511"/>
      <c r="AW103" s="511"/>
      <c r="AX103" s="511"/>
      <c r="AY103" s="511"/>
      <c r="AZ103" s="511"/>
      <c r="BA103" s="511"/>
      <c r="BB103" s="512"/>
      <c r="BC103" s="510" t="s">
        <v>29</v>
      </c>
      <c r="BD103" s="511"/>
      <c r="BE103" s="511"/>
      <c r="BF103" s="511"/>
      <c r="BG103" s="511"/>
      <c r="BH103" s="511"/>
      <c r="BI103" s="511"/>
      <c r="BJ103" s="512"/>
    </row>
    <row r="104" spans="1:62" ht="13.5" customHeight="1">
      <c r="A104" s="461" t="s">
        <v>30</v>
      </c>
      <c r="B104" s="462" t="s">
        <v>31</v>
      </c>
      <c r="C104" s="461" t="s">
        <v>32</v>
      </c>
      <c r="D104" s="464"/>
      <c r="E104" s="464"/>
      <c r="F104" s="464"/>
      <c r="G104" s="464"/>
      <c r="H104" s="461" t="s">
        <v>33</v>
      </c>
      <c r="I104" s="464"/>
      <c r="J104" s="464"/>
      <c r="K104" s="464"/>
      <c r="L104" s="464"/>
      <c r="M104" s="464"/>
      <c r="N104" s="465"/>
      <c r="O104" s="464" t="s">
        <v>219</v>
      </c>
      <c r="P104" s="461" t="s">
        <v>34</v>
      </c>
      <c r="Q104" s="514"/>
      <c r="R104" s="466" t="s">
        <v>20</v>
      </c>
      <c r="S104" s="463" t="s">
        <v>217</v>
      </c>
      <c r="T104" s="463" t="s">
        <v>35</v>
      </c>
      <c r="U104" s="463" t="s">
        <v>216</v>
      </c>
      <c r="V104" s="463" t="s">
        <v>267</v>
      </c>
      <c r="W104" s="467">
        <v>1</v>
      </c>
      <c r="X104" s="467" t="s">
        <v>124</v>
      </c>
      <c r="Y104" s="467" t="s">
        <v>125</v>
      </c>
      <c r="Z104" s="467" t="s">
        <v>126</v>
      </c>
      <c r="AA104" s="467" t="s">
        <v>124</v>
      </c>
      <c r="AB104" s="467" t="s">
        <v>125</v>
      </c>
      <c r="AC104" s="467" t="s">
        <v>126</v>
      </c>
      <c r="AD104" s="467">
        <v>2</v>
      </c>
      <c r="AE104" s="467">
        <v>3</v>
      </c>
      <c r="AF104" s="467" t="s">
        <v>124</v>
      </c>
      <c r="AG104" s="467" t="s">
        <v>125</v>
      </c>
      <c r="AH104" s="467" t="s">
        <v>126</v>
      </c>
      <c r="AI104" s="467" t="s">
        <v>124</v>
      </c>
      <c r="AJ104" s="467" t="s">
        <v>125</v>
      </c>
      <c r="AK104" s="467" t="s">
        <v>126</v>
      </c>
      <c r="AL104" s="467">
        <v>4</v>
      </c>
      <c r="AM104" s="467">
        <v>5</v>
      </c>
      <c r="AN104" s="467" t="s">
        <v>124</v>
      </c>
      <c r="AO104" s="467" t="s">
        <v>125</v>
      </c>
      <c r="AP104" s="467" t="s">
        <v>126</v>
      </c>
      <c r="AQ104" s="467" t="s">
        <v>124</v>
      </c>
      <c r="AR104" s="467" t="s">
        <v>125</v>
      </c>
      <c r="AS104" s="467" t="s">
        <v>126</v>
      </c>
      <c r="AT104" s="467">
        <v>6</v>
      </c>
      <c r="AU104" s="467">
        <v>7</v>
      </c>
      <c r="AV104" s="467" t="s">
        <v>124</v>
      </c>
      <c r="AW104" s="467" t="s">
        <v>125</v>
      </c>
      <c r="AX104" s="467" t="s">
        <v>126</v>
      </c>
      <c r="AY104" s="467" t="s">
        <v>124</v>
      </c>
      <c r="AZ104" s="467" t="s">
        <v>125</v>
      </c>
      <c r="BA104" s="467" t="s">
        <v>126</v>
      </c>
      <c r="BB104" s="467">
        <v>8</v>
      </c>
      <c r="BC104" s="467">
        <v>9</v>
      </c>
      <c r="BD104" s="467" t="s">
        <v>124</v>
      </c>
      <c r="BE104" s="467" t="s">
        <v>125</v>
      </c>
      <c r="BF104" s="467" t="s">
        <v>126</v>
      </c>
      <c r="BG104" s="467" t="s">
        <v>124</v>
      </c>
      <c r="BH104" s="467" t="s">
        <v>125</v>
      </c>
      <c r="BI104" s="467" t="s">
        <v>126</v>
      </c>
      <c r="BJ104" s="467">
        <v>10</v>
      </c>
    </row>
    <row r="105" spans="1:62" ht="13.5" customHeight="1">
      <c r="A105" s="461"/>
      <c r="B105" s="462"/>
      <c r="C105" s="461"/>
      <c r="D105" s="464"/>
      <c r="E105" s="464"/>
      <c r="F105" s="464"/>
      <c r="G105" s="464"/>
      <c r="H105" s="461"/>
      <c r="I105" s="464"/>
      <c r="J105" s="464"/>
      <c r="K105" s="464"/>
      <c r="L105" s="464"/>
      <c r="M105" s="464"/>
      <c r="N105" s="465"/>
      <c r="O105" s="464" t="s">
        <v>218</v>
      </c>
      <c r="P105" s="461" t="s">
        <v>218</v>
      </c>
      <c r="Q105" s="515"/>
      <c r="R105" s="466"/>
      <c r="S105" s="463"/>
      <c r="T105" s="463"/>
      <c r="U105" s="463"/>
      <c r="V105" s="463" t="s">
        <v>268</v>
      </c>
      <c r="W105" s="467">
        <v>18</v>
      </c>
      <c r="X105" s="467">
        <v>18</v>
      </c>
      <c r="Y105" s="467">
        <v>18</v>
      </c>
      <c r="Z105" s="467">
        <v>18</v>
      </c>
      <c r="AA105" s="467">
        <v>18</v>
      </c>
      <c r="AB105" s="467">
        <v>18</v>
      </c>
      <c r="AC105" s="467">
        <v>18</v>
      </c>
      <c r="AD105" s="467">
        <v>18</v>
      </c>
      <c r="AE105" s="467">
        <v>18</v>
      </c>
      <c r="AF105" s="467">
        <v>18</v>
      </c>
      <c r="AG105" s="467">
        <v>18</v>
      </c>
      <c r="AH105" s="467">
        <v>18</v>
      </c>
      <c r="AI105" s="467">
        <v>18</v>
      </c>
      <c r="AJ105" s="467">
        <v>18</v>
      </c>
      <c r="AK105" s="467">
        <v>18</v>
      </c>
      <c r="AL105" s="467">
        <v>18</v>
      </c>
      <c r="AM105" s="467">
        <v>18</v>
      </c>
      <c r="AN105" s="467">
        <v>18</v>
      </c>
      <c r="AO105" s="467">
        <v>18</v>
      </c>
      <c r="AP105" s="467">
        <v>18</v>
      </c>
      <c r="AQ105" s="467">
        <v>18</v>
      </c>
      <c r="AR105" s="467">
        <v>18</v>
      </c>
      <c r="AS105" s="467">
        <v>18</v>
      </c>
      <c r="AT105" s="467">
        <v>18</v>
      </c>
      <c r="AU105" s="467">
        <v>18</v>
      </c>
      <c r="AV105" s="467">
        <v>18</v>
      </c>
      <c r="AW105" s="467">
        <v>18</v>
      </c>
      <c r="AX105" s="467">
        <v>18</v>
      </c>
      <c r="AY105" s="467">
        <v>19</v>
      </c>
      <c r="AZ105" s="467">
        <v>19</v>
      </c>
      <c r="BA105" s="467">
        <v>19</v>
      </c>
      <c r="BB105" s="467">
        <v>19</v>
      </c>
      <c r="BC105" s="467">
        <v>6</v>
      </c>
      <c r="BD105" s="467">
        <v>6</v>
      </c>
      <c r="BE105" s="467">
        <v>6</v>
      </c>
      <c r="BF105" s="467">
        <v>6</v>
      </c>
      <c r="BG105" s="467">
        <v>5</v>
      </c>
      <c r="BH105" s="467">
        <v>5</v>
      </c>
      <c r="BI105" s="467">
        <v>5</v>
      </c>
      <c r="BJ105" s="467">
        <v>5</v>
      </c>
    </row>
    <row r="106" spans="1:62" ht="13.5" customHeight="1">
      <c r="A106" s="461">
        <v>1</v>
      </c>
      <c r="B106" s="462">
        <v>2</v>
      </c>
      <c r="C106" s="461">
        <v>3</v>
      </c>
      <c r="D106" s="464"/>
      <c r="E106" s="464"/>
      <c r="F106" s="464"/>
      <c r="G106" s="464"/>
      <c r="H106" s="461">
        <v>4</v>
      </c>
      <c r="I106" s="464"/>
      <c r="J106" s="464"/>
      <c r="K106" s="464"/>
      <c r="L106" s="464"/>
      <c r="M106" s="464"/>
      <c r="N106" s="464"/>
      <c r="O106" s="464">
        <v>5</v>
      </c>
      <c r="P106" s="461">
        <v>6</v>
      </c>
      <c r="Q106" s="466">
        <v>7</v>
      </c>
      <c r="R106" s="466">
        <v>8</v>
      </c>
      <c r="S106" s="463">
        <v>9</v>
      </c>
      <c r="T106" s="463">
        <v>10</v>
      </c>
      <c r="U106" s="463">
        <v>11</v>
      </c>
      <c r="V106" s="463">
        <v>12</v>
      </c>
      <c r="W106" s="467">
        <v>13</v>
      </c>
      <c r="X106" s="467"/>
      <c r="Y106" s="467"/>
      <c r="Z106" s="467"/>
      <c r="AA106" s="467"/>
      <c r="AB106" s="467"/>
      <c r="AC106" s="467"/>
      <c r="AD106" s="467">
        <v>14</v>
      </c>
      <c r="AE106" s="467">
        <v>15</v>
      </c>
      <c r="AF106" s="467"/>
      <c r="AG106" s="467"/>
      <c r="AH106" s="467"/>
      <c r="AI106" s="467"/>
      <c r="AJ106" s="467"/>
      <c r="AK106" s="467"/>
      <c r="AL106" s="467">
        <v>16</v>
      </c>
      <c r="AM106" s="467">
        <v>17</v>
      </c>
      <c r="AN106" s="467"/>
      <c r="AO106" s="467"/>
      <c r="AP106" s="467"/>
      <c r="AQ106" s="467"/>
      <c r="AR106" s="467"/>
      <c r="AS106" s="467"/>
      <c r="AT106" s="467">
        <v>18</v>
      </c>
      <c r="AU106" s="467">
        <v>19</v>
      </c>
      <c r="AV106" s="467"/>
      <c r="AW106" s="467"/>
      <c r="AX106" s="467"/>
      <c r="AY106" s="467"/>
      <c r="AZ106" s="467"/>
      <c r="BA106" s="467"/>
      <c r="BB106" s="467">
        <v>20</v>
      </c>
      <c r="BC106" s="467">
        <v>21</v>
      </c>
      <c r="BD106" s="467"/>
      <c r="BE106" s="467"/>
      <c r="BF106" s="467"/>
      <c r="BG106" s="467"/>
      <c r="BH106" s="467"/>
      <c r="BI106" s="467"/>
      <c r="BJ106" s="467">
        <v>22</v>
      </c>
    </row>
    <row r="107" spans="1:62" ht="15">
      <c r="A107" s="470" t="s">
        <v>240</v>
      </c>
      <c r="B107" s="426" t="s">
        <v>165</v>
      </c>
      <c r="C107" s="427"/>
      <c r="D107" s="428"/>
      <c r="E107" s="428"/>
      <c r="F107" s="428"/>
      <c r="G107" s="428"/>
      <c r="H107" s="427"/>
      <c r="I107" s="428"/>
      <c r="J107" s="428"/>
      <c r="K107" s="428"/>
      <c r="L107" s="428"/>
      <c r="M107" s="428"/>
      <c r="N107" s="428"/>
      <c r="O107" s="428"/>
      <c r="P107" s="427">
        <v>6</v>
      </c>
      <c r="Q107" s="446">
        <f aca="true" t="shared" si="93" ref="Q107:V107">SUM(Q108:Q113)</f>
        <v>900</v>
      </c>
      <c r="R107" s="446">
        <f t="shared" si="93"/>
        <v>450</v>
      </c>
      <c r="S107" s="446">
        <f t="shared" si="93"/>
        <v>208</v>
      </c>
      <c r="T107" s="446">
        <f t="shared" si="93"/>
        <v>222</v>
      </c>
      <c r="U107" s="446">
        <f t="shared" si="93"/>
        <v>20</v>
      </c>
      <c r="V107" s="446">
        <f t="shared" si="93"/>
        <v>450</v>
      </c>
      <c r="W107" s="429"/>
      <c r="X107" s="430"/>
      <c r="Y107" s="430"/>
      <c r="Z107" s="430"/>
      <c r="AA107" s="430"/>
      <c r="AB107" s="430"/>
      <c r="AC107" s="430"/>
      <c r="AD107" s="429"/>
      <c r="AE107" s="429"/>
      <c r="AF107" s="430"/>
      <c r="AG107" s="430"/>
      <c r="AH107" s="430"/>
      <c r="AI107" s="430"/>
      <c r="AJ107" s="430"/>
      <c r="AK107" s="430"/>
      <c r="AL107" s="429"/>
      <c r="AM107" s="429"/>
      <c r="AN107" s="430"/>
      <c r="AO107" s="430"/>
      <c r="AP107" s="430"/>
      <c r="AQ107" s="430"/>
      <c r="AR107" s="430"/>
      <c r="AS107" s="430"/>
      <c r="AT107" s="429"/>
      <c r="AU107" s="429"/>
      <c r="AV107" s="430"/>
      <c r="AW107" s="430"/>
      <c r="AX107" s="430"/>
      <c r="AY107" s="430"/>
      <c r="AZ107" s="430"/>
      <c r="BA107" s="430"/>
      <c r="BB107" s="429"/>
      <c r="BC107" s="429"/>
      <c r="BD107" s="430"/>
      <c r="BE107" s="430"/>
      <c r="BF107" s="430"/>
      <c r="BG107" s="430"/>
      <c r="BH107" s="430"/>
      <c r="BI107" s="430"/>
      <c r="BJ107" s="429"/>
    </row>
    <row r="108" spans="1:62" ht="25.5">
      <c r="A108" s="476" t="s">
        <v>295</v>
      </c>
      <c r="B108" s="295" t="s">
        <v>284</v>
      </c>
      <c r="C108" s="17" t="str">
        <f aca="true" t="shared" si="94" ref="C108:C113">D108&amp;" "&amp;E108&amp;" "&amp;F108&amp;" "&amp;G108</f>
        <v>   </v>
      </c>
      <c r="D108" s="16"/>
      <c r="E108" s="16"/>
      <c r="F108" s="16"/>
      <c r="G108" s="16"/>
      <c r="H108" s="17" t="str">
        <f aca="true" t="shared" si="95" ref="H108:H113">I108&amp;" "&amp;J108&amp;" "&amp;M108&amp;" "&amp;N108</f>
        <v>5   </v>
      </c>
      <c r="I108" s="18">
        <v>5</v>
      </c>
      <c r="J108" s="18"/>
      <c r="K108" s="18"/>
      <c r="L108" s="18"/>
      <c r="M108" s="18"/>
      <c r="N108" s="18"/>
      <c r="O108" s="18">
        <v>5</v>
      </c>
      <c r="P108" s="433"/>
      <c r="Q108" s="448">
        <v>144</v>
      </c>
      <c r="R108" s="448">
        <f aca="true" t="shared" si="96" ref="R108:R113">S108+T108+U108</f>
        <v>72</v>
      </c>
      <c r="S108" s="448">
        <f aca="true" t="shared" si="97" ref="S108:U113">X108*X$6+AA108*AA$6+AF108*AF$6+AI108*AI$6+AN108*AN$6+AQ108*AQ$6+AV108*AV$6+AY108*AY$6+BD108*BD$6+BG108*BG$6</f>
        <v>36</v>
      </c>
      <c r="T108" s="448">
        <f t="shared" si="97"/>
        <v>36</v>
      </c>
      <c r="U108" s="448">
        <f t="shared" si="97"/>
        <v>0</v>
      </c>
      <c r="V108" s="448">
        <f aca="true" t="shared" si="98" ref="V108:V113">Q108-R108</f>
        <v>72</v>
      </c>
      <c r="W108" s="434">
        <f aca="true" t="shared" si="99" ref="W108:W113">IF(SUM(X108:Z108)&gt;0,X108&amp;"/"&amp;Y108&amp;"/"&amp;Z108,"")</f>
      </c>
      <c r="X108" s="219"/>
      <c r="Y108" s="219"/>
      <c r="Z108" s="219"/>
      <c r="AA108" s="219"/>
      <c r="AB108" s="219"/>
      <c r="AC108" s="219"/>
      <c r="AD108" s="434">
        <f aca="true" t="shared" si="100" ref="AD108:AD113">IF(SUM(AA108:AC108)&gt;0,AA108&amp;"/"&amp;AB108&amp;"/"&amp;AC108,"")</f>
      </c>
      <c r="AE108" s="434">
        <f aca="true" t="shared" si="101" ref="AE108:AE113">IF(SUM(AF108:AH108)&gt;0,AF108&amp;"/"&amp;AG108&amp;"/"&amp;AH108,"")</f>
      </c>
      <c r="AF108" s="219"/>
      <c r="AG108" s="219"/>
      <c r="AH108" s="219"/>
      <c r="AI108" s="219"/>
      <c r="AJ108" s="219"/>
      <c r="AK108" s="219"/>
      <c r="AL108" s="434">
        <f aca="true" t="shared" si="102" ref="AL108:AL113">IF(SUM(AI108:AK108)&gt;0,AI108&amp;"/"&amp;AJ108&amp;"/"&amp;AK108,"")</f>
      </c>
      <c r="AM108" s="434" t="str">
        <f aca="true" t="shared" si="103" ref="AM108:AM113">IF(SUM(AN108:AP108)&gt;0,AN108&amp;"/"&amp;AO108&amp;"/"&amp;AP108,"")</f>
        <v>2/2/</v>
      </c>
      <c r="AN108" s="219">
        <v>2</v>
      </c>
      <c r="AO108" s="219">
        <v>2</v>
      </c>
      <c r="AP108" s="219"/>
      <c r="AQ108" s="219"/>
      <c r="AR108" s="219"/>
      <c r="AS108" s="219"/>
      <c r="AT108" s="434">
        <f aca="true" t="shared" si="104" ref="AT108:AT113">IF(SUM(AQ108:AS108)&gt;0,AQ108&amp;"/"&amp;AR108&amp;"/"&amp;AS108,"")</f>
      </c>
      <c r="AU108" s="434">
        <f aca="true" t="shared" si="105" ref="AU108:AU113">IF(SUM(AV108:AX108)&gt;0,AV108&amp;"/"&amp;AW108&amp;"/"&amp;AX108,"")</f>
      </c>
      <c r="AV108" s="219"/>
      <c r="AW108" s="219"/>
      <c r="AX108" s="219"/>
      <c r="AY108" s="219"/>
      <c r="AZ108" s="219"/>
      <c r="BA108" s="219"/>
      <c r="BB108" s="434">
        <f aca="true" t="shared" si="106" ref="BB108:BB113">IF(SUM(AY108:BA108)&gt;0,AY108&amp;"/"&amp;AZ108&amp;"/"&amp;BA108,"")</f>
      </c>
      <c r="BC108" s="434">
        <f aca="true" t="shared" si="107" ref="BC108:BC113">IF(SUM(BD108:BF108)&gt;0,BD108&amp;"/"&amp;BE108&amp;"/"&amp;BF108,"")</f>
      </c>
      <c r="BD108" s="219"/>
      <c r="BE108" s="219"/>
      <c r="BF108" s="219"/>
      <c r="BG108" s="219"/>
      <c r="BH108" s="219"/>
      <c r="BI108" s="219"/>
      <c r="BJ108" s="434">
        <f aca="true" t="shared" si="108" ref="BJ108:BJ113">IF(SUM(BG108:BI108)&gt;0,BG108&amp;"/"&amp;BH108&amp;"/"&amp;BI108,"")</f>
      </c>
    </row>
    <row r="109" spans="1:62" ht="15">
      <c r="A109" s="476" t="s">
        <v>296</v>
      </c>
      <c r="B109" s="295" t="s">
        <v>187</v>
      </c>
      <c r="C109" s="17" t="str">
        <f t="shared" si="94"/>
        <v>5   </v>
      </c>
      <c r="D109" s="16">
        <v>5</v>
      </c>
      <c r="E109" s="16"/>
      <c r="F109" s="16"/>
      <c r="G109" s="16"/>
      <c r="H109" s="17" t="str">
        <f t="shared" si="95"/>
        <v>6   </v>
      </c>
      <c r="I109" s="18">
        <v>6</v>
      </c>
      <c r="J109" s="18"/>
      <c r="K109" s="18"/>
      <c r="L109" s="18"/>
      <c r="M109" s="18"/>
      <c r="N109" s="18"/>
      <c r="O109" s="18">
        <v>6</v>
      </c>
      <c r="P109" s="433"/>
      <c r="Q109" s="448">
        <v>288</v>
      </c>
      <c r="R109" s="448">
        <f t="shared" si="96"/>
        <v>144</v>
      </c>
      <c r="S109" s="448">
        <f t="shared" si="97"/>
        <v>72</v>
      </c>
      <c r="T109" s="448">
        <f t="shared" si="97"/>
        <v>72</v>
      </c>
      <c r="U109" s="448">
        <f t="shared" si="97"/>
        <v>0</v>
      </c>
      <c r="V109" s="448">
        <f t="shared" si="98"/>
        <v>144</v>
      </c>
      <c r="W109" s="434">
        <f t="shared" si="99"/>
      </c>
      <c r="X109" s="219"/>
      <c r="Y109" s="219"/>
      <c r="Z109" s="219"/>
      <c r="AA109" s="219"/>
      <c r="AB109" s="219"/>
      <c r="AC109" s="219"/>
      <c r="AD109" s="434">
        <f t="shared" si="100"/>
      </c>
      <c r="AE109" s="434">
        <f t="shared" si="101"/>
      </c>
      <c r="AF109" s="219"/>
      <c r="AG109" s="219"/>
      <c r="AH109" s="219"/>
      <c r="AI109" s="219"/>
      <c r="AJ109" s="219"/>
      <c r="AK109" s="219"/>
      <c r="AL109" s="434">
        <f t="shared" si="102"/>
      </c>
      <c r="AM109" s="434" t="str">
        <f t="shared" si="103"/>
        <v>2/2/</v>
      </c>
      <c r="AN109" s="219">
        <v>2</v>
      </c>
      <c r="AO109" s="219">
        <v>2</v>
      </c>
      <c r="AP109" s="219"/>
      <c r="AQ109" s="219">
        <v>2</v>
      </c>
      <c r="AR109" s="219">
        <v>2</v>
      </c>
      <c r="AS109" s="219"/>
      <c r="AT109" s="434" t="str">
        <f t="shared" si="104"/>
        <v>2/2/</v>
      </c>
      <c r="AU109" s="434">
        <f t="shared" si="105"/>
      </c>
      <c r="AV109" s="219"/>
      <c r="AW109" s="219"/>
      <c r="AX109" s="219"/>
      <c r="AY109" s="219"/>
      <c r="AZ109" s="219"/>
      <c r="BA109" s="219"/>
      <c r="BB109" s="434">
        <f t="shared" si="106"/>
      </c>
      <c r="BC109" s="434">
        <f t="shared" si="107"/>
      </c>
      <c r="BD109" s="219"/>
      <c r="BE109" s="219"/>
      <c r="BF109" s="219"/>
      <c r="BG109" s="219"/>
      <c r="BH109" s="219"/>
      <c r="BI109" s="219"/>
      <c r="BJ109" s="434">
        <f t="shared" si="108"/>
      </c>
    </row>
    <row r="110" spans="1:62" ht="15">
      <c r="A110" s="476" t="s">
        <v>297</v>
      </c>
      <c r="B110" s="295" t="s">
        <v>189</v>
      </c>
      <c r="C110" s="17" t="str">
        <f t="shared" si="94"/>
        <v>   </v>
      </c>
      <c r="D110" s="16"/>
      <c r="E110" s="16"/>
      <c r="F110" s="16"/>
      <c r="G110" s="16"/>
      <c r="H110" s="17" t="str">
        <f t="shared" si="95"/>
        <v>9   </v>
      </c>
      <c r="I110" s="18">
        <v>9</v>
      </c>
      <c r="J110" s="18"/>
      <c r="K110" s="18"/>
      <c r="L110" s="18"/>
      <c r="M110" s="18"/>
      <c r="N110" s="18"/>
      <c r="O110" s="18"/>
      <c r="P110" s="433"/>
      <c r="Q110" s="448">
        <v>144</v>
      </c>
      <c r="R110" s="448">
        <f t="shared" si="96"/>
        <v>72</v>
      </c>
      <c r="S110" s="448">
        <f t="shared" si="97"/>
        <v>24</v>
      </c>
      <c r="T110" s="448">
        <f t="shared" si="97"/>
        <v>48</v>
      </c>
      <c r="U110" s="448">
        <f t="shared" si="97"/>
        <v>0</v>
      </c>
      <c r="V110" s="448">
        <f t="shared" si="98"/>
        <v>72</v>
      </c>
      <c r="W110" s="434">
        <f t="shared" si="99"/>
      </c>
      <c r="X110" s="219"/>
      <c r="Y110" s="219"/>
      <c r="Z110" s="219"/>
      <c r="AA110" s="219"/>
      <c r="AB110" s="219"/>
      <c r="AC110" s="219"/>
      <c r="AD110" s="434">
        <f t="shared" si="100"/>
      </c>
      <c r="AE110" s="434">
        <f t="shared" si="101"/>
      </c>
      <c r="AF110" s="219"/>
      <c r="AG110" s="219"/>
      <c r="AH110" s="219"/>
      <c r="AI110" s="219"/>
      <c r="AJ110" s="219"/>
      <c r="AK110" s="219"/>
      <c r="AL110" s="434">
        <f t="shared" si="102"/>
      </c>
      <c r="AM110" s="434">
        <f t="shared" si="103"/>
      </c>
      <c r="AN110" s="219"/>
      <c r="AO110" s="219"/>
      <c r="AP110" s="219"/>
      <c r="AQ110" s="219"/>
      <c r="AR110" s="219"/>
      <c r="AS110" s="219"/>
      <c r="AT110" s="434">
        <f t="shared" si="104"/>
      </c>
      <c r="AU110" s="434">
        <f t="shared" si="105"/>
      </c>
      <c r="AV110" s="219"/>
      <c r="AW110" s="219"/>
      <c r="AX110" s="219"/>
      <c r="AY110" s="219"/>
      <c r="AZ110" s="219"/>
      <c r="BA110" s="219"/>
      <c r="BB110" s="434">
        <f t="shared" si="106"/>
      </c>
      <c r="BC110" s="434" t="str">
        <f t="shared" si="107"/>
        <v>4/8/</v>
      </c>
      <c r="BD110" s="219">
        <v>4</v>
      </c>
      <c r="BE110" s="219">
        <v>8</v>
      </c>
      <c r="BF110" s="219"/>
      <c r="BG110" s="219"/>
      <c r="BH110" s="219"/>
      <c r="BI110" s="219"/>
      <c r="BJ110" s="434">
        <f t="shared" si="108"/>
      </c>
    </row>
    <row r="111" spans="1:62" ht="15">
      <c r="A111" s="476" t="s">
        <v>201</v>
      </c>
      <c r="B111" s="295" t="s">
        <v>191</v>
      </c>
      <c r="C111" s="17" t="str">
        <f t="shared" si="94"/>
        <v>9   </v>
      </c>
      <c r="D111" s="16">
        <v>9</v>
      </c>
      <c r="E111" s="16"/>
      <c r="F111" s="16"/>
      <c r="G111" s="16"/>
      <c r="H111" s="17" t="str">
        <f t="shared" si="95"/>
        <v>   </v>
      </c>
      <c r="I111" s="18"/>
      <c r="J111" s="18"/>
      <c r="K111" s="18"/>
      <c r="L111" s="18"/>
      <c r="M111" s="18"/>
      <c r="N111" s="18"/>
      <c r="O111" s="18"/>
      <c r="P111" s="433"/>
      <c r="Q111" s="448">
        <v>144</v>
      </c>
      <c r="R111" s="448">
        <f t="shared" si="96"/>
        <v>72</v>
      </c>
      <c r="S111" s="448">
        <f t="shared" si="97"/>
        <v>36</v>
      </c>
      <c r="T111" s="448">
        <f t="shared" si="97"/>
        <v>36</v>
      </c>
      <c r="U111" s="448">
        <f t="shared" si="97"/>
        <v>0</v>
      </c>
      <c r="V111" s="448">
        <f t="shared" si="98"/>
        <v>72</v>
      </c>
      <c r="W111" s="434">
        <f t="shared" si="99"/>
      </c>
      <c r="X111" s="219"/>
      <c r="Y111" s="219"/>
      <c r="Z111" s="219"/>
      <c r="AA111" s="219"/>
      <c r="AB111" s="219"/>
      <c r="AC111" s="219"/>
      <c r="AD111" s="434">
        <f t="shared" si="100"/>
      </c>
      <c r="AE111" s="434">
        <f t="shared" si="101"/>
      </c>
      <c r="AF111" s="219"/>
      <c r="AG111" s="219"/>
      <c r="AH111" s="219"/>
      <c r="AI111" s="219"/>
      <c r="AJ111" s="219"/>
      <c r="AK111" s="219"/>
      <c r="AL111" s="434">
        <f t="shared" si="102"/>
      </c>
      <c r="AM111" s="434">
        <f t="shared" si="103"/>
      </c>
      <c r="AN111" s="219"/>
      <c r="AO111" s="219"/>
      <c r="AP111" s="219"/>
      <c r="AQ111" s="219"/>
      <c r="AR111" s="219"/>
      <c r="AS111" s="219"/>
      <c r="AT111" s="434">
        <f t="shared" si="104"/>
      </c>
      <c r="AU111" s="434">
        <f t="shared" si="105"/>
      </c>
      <c r="AV111" s="219"/>
      <c r="AW111" s="219"/>
      <c r="AX111" s="219"/>
      <c r="AY111" s="219"/>
      <c r="AZ111" s="219"/>
      <c r="BA111" s="219"/>
      <c r="BB111" s="434">
        <f t="shared" si="106"/>
      </c>
      <c r="BC111" s="434" t="str">
        <f t="shared" si="107"/>
        <v>6/6/</v>
      </c>
      <c r="BD111" s="219">
        <v>6</v>
      </c>
      <c r="BE111" s="219">
        <v>6</v>
      </c>
      <c r="BF111" s="219"/>
      <c r="BG111" s="219"/>
      <c r="BH111" s="219"/>
      <c r="BI111" s="219"/>
      <c r="BJ111" s="434">
        <f t="shared" si="108"/>
      </c>
    </row>
    <row r="112" spans="1:62" ht="15">
      <c r="A112" s="476" t="s">
        <v>203</v>
      </c>
      <c r="B112" s="295" t="s">
        <v>193</v>
      </c>
      <c r="C112" s="17" t="str">
        <f t="shared" si="94"/>
        <v>10   </v>
      </c>
      <c r="D112" s="16">
        <v>10</v>
      </c>
      <c r="E112" s="16"/>
      <c r="F112" s="16"/>
      <c r="G112" s="16"/>
      <c r="H112" s="17" t="str">
        <f t="shared" si="95"/>
        <v>   </v>
      </c>
      <c r="I112" s="18"/>
      <c r="J112" s="18"/>
      <c r="K112" s="18"/>
      <c r="L112" s="18"/>
      <c r="M112" s="18"/>
      <c r="N112" s="18"/>
      <c r="O112" s="18"/>
      <c r="P112" s="433"/>
      <c r="Q112" s="448">
        <v>100</v>
      </c>
      <c r="R112" s="448">
        <f t="shared" si="96"/>
        <v>50</v>
      </c>
      <c r="S112" s="448">
        <f t="shared" si="97"/>
        <v>20</v>
      </c>
      <c r="T112" s="448">
        <f t="shared" si="97"/>
        <v>30</v>
      </c>
      <c r="U112" s="448">
        <f t="shared" si="97"/>
        <v>0</v>
      </c>
      <c r="V112" s="448">
        <f t="shared" si="98"/>
        <v>50</v>
      </c>
      <c r="W112" s="434">
        <f t="shared" si="99"/>
      </c>
      <c r="X112" s="219"/>
      <c r="Y112" s="219"/>
      <c r="Z112" s="219"/>
      <c r="AA112" s="219"/>
      <c r="AB112" s="219"/>
      <c r="AC112" s="219"/>
      <c r="AD112" s="434">
        <f t="shared" si="100"/>
      </c>
      <c r="AE112" s="434">
        <f t="shared" si="101"/>
      </c>
      <c r="AF112" s="219"/>
      <c r="AG112" s="219"/>
      <c r="AH112" s="219"/>
      <c r="AI112" s="219"/>
      <c r="AJ112" s="219"/>
      <c r="AK112" s="219"/>
      <c r="AL112" s="434">
        <f t="shared" si="102"/>
      </c>
      <c r="AM112" s="434">
        <f t="shared" si="103"/>
      </c>
      <c r="AN112" s="219"/>
      <c r="AO112" s="219"/>
      <c r="AP112" s="219"/>
      <c r="AQ112" s="219"/>
      <c r="AR112" s="219"/>
      <c r="AS112" s="219"/>
      <c r="AT112" s="434">
        <f t="shared" si="104"/>
      </c>
      <c r="AU112" s="434">
        <f t="shared" si="105"/>
      </c>
      <c r="AV112" s="219"/>
      <c r="AW112" s="219"/>
      <c r="AX112" s="219"/>
      <c r="AY112" s="219"/>
      <c r="AZ112" s="219"/>
      <c r="BA112" s="219"/>
      <c r="BB112" s="434">
        <f t="shared" si="106"/>
      </c>
      <c r="BC112" s="434">
        <f t="shared" si="107"/>
      </c>
      <c r="BD112" s="219"/>
      <c r="BE112" s="219"/>
      <c r="BF112" s="219"/>
      <c r="BG112" s="219">
        <v>4</v>
      </c>
      <c r="BH112" s="219">
        <v>6</v>
      </c>
      <c r="BI112" s="219"/>
      <c r="BJ112" s="434" t="str">
        <f t="shared" si="108"/>
        <v>4/6/</v>
      </c>
    </row>
    <row r="113" spans="1:62" ht="15">
      <c r="A113" s="476" t="s">
        <v>298</v>
      </c>
      <c r="B113" s="295" t="s">
        <v>195</v>
      </c>
      <c r="C113" s="17" t="str">
        <f t="shared" si="94"/>
        <v>   </v>
      </c>
      <c r="D113" s="16"/>
      <c r="E113" s="16"/>
      <c r="F113" s="16"/>
      <c r="G113" s="16"/>
      <c r="H113" s="17" t="str">
        <f t="shared" si="95"/>
        <v>10   </v>
      </c>
      <c r="I113" s="18">
        <v>10</v>
      </c>
      <c r="J113" s="18"/>
      <c r="K113" s="18"/>
      <c r="L113" s="18"/>
      <c r="M113" s="18"/>
      <c r="N113" s="18"/>
      <c r="O113" s="18"/>
      <c r="P113" s="433"/>
      <c r="Q113" s="448">
        <v>80</v>
      </c>
      <c r="R113" s="448">
        <f t="shared" si="96"/>
        <v>40</v>
      </c>
      <c r="S113" s="448">
        <f t="shared" si="97"/>
        <v>20</v>
      </c>
      <c r="T113" s="448">
        <f t="shared" si="97"/>
        <v>0</v>
      </c>
      <c r="U113" s="448">
        <f t="shared" si="97"/>
        <v>20</v>
      </c>
      <c r="V113" s="448">
        <f t="shared" si="98"/>
        <v>40</v>
      </c>
      <c r="W113" s="434">
        <f t="shared" si="99"/>
      </c>
      <c r="X113" s="219"/>
      <c r="Y113" s="219"/>
      <c r="Z113" s="219"/>
      <c r="AA113" s="219"/>
      <c r="AB113" s="219"/>
      <c r="AC113" s="219"/>
      <c r="AD113" s="434">
        <f t="shared" si="100"/>
      </c>
      <c r="AE113" s="434">
        <f t="shared" si="101"/>
      </c>
      <c r="AF113" s="219"/>
      <c r="AG113" s="219"/>
      <c r="AH113" s="219"/>
      <c r="AI113" s="219"/>
      <c r="AJ113" s="219"/>
      <c r="AK113" s="219"/>
      <c r="AL113" s="434">
        <f t="shared" si="102"/>
      </c>
      <c r="AM113" s="434">
        <f t="shared" si="103"/>
      </c>
      <c r="AN113" s="219"/>
      <c r="AO113" s="219"/>
      <c r="AP113" s="219"/>
      <c r="AQ113" s="219"/>
      <c r="AR113" s="219"/>
      <c r="AS113" s="219"/>
      <c r="AT113" s="434">
        <f t="shared" si="104"/>
      </c>
      <c r="AU113" s="434">
        <f t="shared" si="105"/>
      </c>
      <c r="AV113" s="219"/>
      <c r="AW113" s="219"/>
      <c r="AX113" s="219"/>
      <c r="AY113" s="219"/>
      <c r="AZ113" s="219"/>
      <c r="BA113" s="219"/>
      <c r="BB113" s="434">
        <f t="shared" si="106"/>
      </c>
      <c r="BC113" s="434">
        <f t="shared" si="107"/>
      </c>
      <c r="BD113" s="219"/>
      <c r="BE113" s="219"/>
      <c r="BF113" s="219"/>
      <c r="BG113" s="219">
        <v>4</v>
      </c>
      <c r="BH113" s="219"/>
      <c r="BI113" s="219">
        <v>4</v>
      </c>
      <c r="BJ113" s="434" t="str">
        <f t="shared" si="108"/>
        <v>4//4</v>
      </c>
    </row>
    <row r="114" spans="1:62" ht="13.5" customHeight="1">
      <c r="A114" s="191"/>
      <c r="B114" s="297" t="s">
        <v>85</v>
      </c>
      <c r="C114" s="431"/>
      <c r="D114" s="16"/>
      <c r="E114" s="16"/>
      <c r="F114" s="16"/>
      <c r="G114" s="16"/>
      <c r="H114" s="431"/>
      <c r="I114" s="16"/>
      <c r="J114" s="16"/>
      <c r="K114" s="16"/>
      <c r="L114" s="16"/>
      <c r="M114" s="16"/>
      <c r="N114" s="16"/>
      <c r="O114" s="16"/>
      <c r="P114" s="431"/>
      <c r="Q114" s="475">
        <f aca="true" t="shared" si="109" ref="Q114:V114">SUM(Q108:Q113)</f>
        <v>900</v>
      </c>
      <c r="R114" s="475">
        <f t="shared" si="109"/>
        <v>450</v>
      </c>
      <c r="S114" s="475">
        <f t="shared" si="109"/>
        <v>208</v>
      </c>
      <c r="T114" s="475">
        <f t="shared" si="109"/>
        <v>222</v>
      </c>
      <c r="U114" s="475">
        <f t="shared" si="109"/>
        <v>20</v>
      </c>
      <c r="V114" s="475">
        <f t="shared" si="109"/>
        <v>450</v>
      </c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  <c r="BD114" s="440"/>
      <c r="BE114" s="440"/>
      <c r="BF114" s="440"/>
      <c r="BG114" s="440"/>
      <c r="BH114" s="440"/>
      <c r="BI114" s="440"/>
      <c r="BJ114" s="440"/>
    </row>
    <row r="115" spans="1:62" ht="13.5" customHeight="1">
      <c r="A115" s="227"/>
      <c r="B115" s="442"/>
      <c r="C115" s="443" t="s">
        <v>262</v>
      </c>
      <c r="D115" s="455"/>
      <c r="E115" s="455"/>
      <c r="F115" s="455"/>
      <c r="G115" s="455"/>
      <c r="H115" s="443"/>
      <c r="I115" s="456"/>
      <c r="J115" s="456"/>
      <c r="K115" s="456"/>
      <c r="L115" s="456"/>
      <c r="M115" s="456"/>
      <c r="N115" s="456"/>
      <c r="O115" s="456"/>
      <c r="P115" s="460"/>
      <c r="Q115" s="17"/>
      <c r="R115" s="17"/>
      <c r="S115" s="17"/>
      <c r="T115" s="17"/>
      <c r="U115" s="17"/>
      <c r="V115" s="17"/>
      <c r="W115" s="440">
        <f>SUM(X115:Z115)</f>
        <v>0</v>
      </c>
      <c r="X115" s="440">
        <f aca="true" t="shared" si="110" ref="X115:AC115">SUM(X108:X113)</f>
        <v>0</v>
      </c>
      <c r="Y115" s="440">
        <f t="shared" si="110"/>
        <v>0</v>
      </c>
      <c r="Z115" s="440">
        <f t="shared" si="110"/>
        <v>0</v>
      </c>
      <c r="AA115" s="440">
        <f t="shared" si="110"/>
        <v>0</v>
      </c>
      <c r="AB115" s="440">
        <f t="shared" si="110"/>
        <v>0</v>
      </c>
      <c r="AC115" s="440">
        <f t="shared" si="110"/>
        <v>0</v>
      </c>
      <c r="AD115" s="440">
        <f>SUM(AA115:AC115)</f>
        <v>0</v>
      </c>
      <c r="AE115" s="440">
        <f>SUM(AF115:AH115)</f>
        <v>0</v>
      </c>
      <c r="AF115" s="440">
        <f aca="true" t="shared" si="111" ref="AF115:AK115">SUM(AF108:AF113)</f>
        <v>0</v>
      </c>
      <c r="AG115" s="440">
        <f t="shared" si="111"/>
        <v>0</v>
      </c>
      <c r="AH115" s="440">
        <f t="shared" si="111"/>
        <v>0</v>
      </c>
      <c r="AI115" s="440">
        <f t="shared" si="111"/>
        <v>0</v>
      </c>
      <c r="AJ115" s="440">
        <f t="shared" si="111"/>
        <v>0</v>
      </c>
      <c r="AK115" s="440">
        <f t="shared" si="111"/>
        <v>0</v>
      </c>
      <c r="AL115" s="440">
        <f>SUM(AI115:AK115)</f>
        <v>0</v>
      </c>
      <c r="AM115" s="440">
        <f>SUM(AN115:AP115)</f>
        <v>8</v>
      </c>
      <c r="AN115" s="440">
        <f aca="true" t="shared" si="112" ref="AN115:AS115">SUM(AN108:AN113)</f>
        <v>4</v>
      </c>
      <c r="AO115" s="440">
        <f t="shared" si="112"/>
        <v>4</v>
      </c>
      <c r="AP115" s="440">
        <f t="shared" si="112"/>
        <v>0</v>
      </c>
      <c r="AQ115" s="440">
        <f t="shared" si="112"/>
        <v>2</v>
      </c>
      <c r="AR115" s="440">
        <f t="shared" si="112"/>
        <v>2</v>
      </c>
      <c r="AS115" s="440">
        <f t="shared" si="112"/>
        <v>0</v>
      </c>
      <c r="AT115" s="440">
        <f>SUM(AQ115:AS115)</f>
        <v>4</v>
      </c>
      <c r="AU115" s="440">
        <f>SUM(AV115:AX115)</f>
        <v>0</v>
      </c>
      <c r="AV115" s="440">
        <f aca="true" t="shared" si="113" ref="AV115:BA115">SUM(AV108:AV113)</f>
        <v>0</v>
      </c>
      <c r="AW115" s="440">
        <f t="shared" si="113"/>
        <v>0</v>
      </c>
      <c r="AX115" s="440">
        <f t="shared" si="113"/>
        <v>0</v>
      </c>
      <c r="AY115" s="440">
        <f t="shared" si="113"/>
        <v>0</v>
      </c>
      <c r="AZ115" s="440">
        <f t="shared" si="113"/>
        <v>0</v>
      </c>
      <c r="BA115" s="440">
        <f t="shared" si="113"/>
        <v>0</v>
      </c>
      <c r="BB115" s="440">
        <f>SUM(AY115:BA115)</f>
        <v>0</v>
      </c>
      <c r="BC115" s="440">
        <f>SUM(BD115:BF115)</f>
        <v>24</v>
      </c>
      <c r="BD115" s="440">
        <f aca="true" t="shared" si="114" ref="BD115:BI115">SUM(BD108:BD113)</f>
        <v>10</v>
      </c>
      <c r="BE115" s="440">
        <f t="shared" si="114"/>
        <v>14</v>
      </c>
      <c r="BF115" s="440">
        <f t="shared" si="114"/>
        <v>0</v>
      </c>
      <c r="BG115" s="440">
        <f t="shared" si="114"/>
        <v>8</v>
      </c>
      <c r="BH115" s="440">
        <f t="shared" si="114"/>
        <v>6</v>
      </c>
      <c r="BI115" s="440">
        <f t="shared" si="114"/>
        <v>4</v>
      </c>
      <c r="BJ115" s="440">
        <f>SUM(BG115:BI115)</f>
        <v>18</v>
      </c>
    </row>
    <row r="116" spans="1:62" ht="13.5" customHeight="1">
      <c r="A116" s="227"/>
      <c r="B116" s="22"/>
      <c r="C116" s="443" t="s">
        <v>263</v>
      </c>
      <c r="D116" s="443"/>
      <c r="E116" s="443"/>
      <c r="F116" s="443"/>
      <c r="G116" s="443"/>
      <c r="H116" s="443"/>
      <c r="I116" s="456"/>
      <c r="J116" s="456"/>
      <c r="K116" s="456"/>
      <c r="L116" s="456"/>
      <c r="M116" s="456"/>
      <c r="N116" s="456"/>
      <c r="O116" s="456"/>
      <c r="P116" s="460"/>
      <c r="Q116" s="17"/>
      <c r="R116" s="17"/>
      <c r="S116" s="17"/>
      <c r="T116" s="17"/>
      <c r="U116" s="17"/>
      <c r="V116" s="17"/>
      <c r="W116" s="432">
        <f>SUM(X108:Z113)*W105</f>
        <v>0</v>
      </c>
      <c r="X116" s="432"/>
      <c r="Y116" s="432"/>
      <c r="Z116" s="432"/>
      <c r="AA116" s="432"/>
      <c r="AB116" s="432"/>
      <c r="AC116" s="432"/>
      <c r="AD116" s="432">
        <f>SUM(AA108:AC113)*AD105</f>
        <v>0</v>
      </c>
      <c r="AE116" s="432">
        <f>SUM(AF108:AH113)*AE105</f>
        <v>0</v>
      </c>
      <c r="AF116" s="432"/>
      <c r="AG116" s="432"/>
      <c r="AH116" s="432"/>
      <c r="AI116" s="432"/>
      <c r="AJ116" s="432"/>
      <c r="AK116" s="432"/>
      <c r="AL116" s="432">
        <f>SUM(AI108:AK113)*AL105</f>
        <v>0</v>
      </c>
      <c r="AM116" s="432">
        <f>SUM(AN108:AP113)*AM105</f>
        <v>144</v>
      </c>
      <c r="AN116" s="432"/>
      <c r="AO116" s="432"/>
      <c r="AP116" s="432"/>
      <c r="AQ116" s="432"/>
      <c r="AR116" s="432"/>
      <c r="AS116" s="432"/>
      <c r="AT116" s="432">
        <f>SUM(AQ108:AS113)*AT105</f>
        <v>72</v>
      </c>
      <c r="AU116" s="432">
        <f>SUM(AV108:AX113)*AU105</f>
        <v>0</v>
      </c>
      <c r="AV116" s="444"/>
      <c r="AW116" s="444"/>
      <c r="AX116" s="444"/>
      <c r="AY116" s="444"/>
      <c r="AZ116" s="444"/>
      <c r="BA116" s="444"/>
      <c r="BB116" s="432">
        <f>SUM(AY108:BA113)*BB105</f>
        <v>0</v>
      </c>
      <c r="BC116" s="432">
        <f>SUM(BD108:BF113)*BC105</f>
        <v>144</v>
      </c>
      <c r="BD116" s="432"/>
      <c r="BE116" s="432"/>
      <c r="BF116" s="432"/>
      <c r="BG116" s="432"/>
      <c r="BH116" s="432"/>
      <c r="BI116" s="432"/>
      <c r="BJ116" s="432">
        <f>SUM(BG108:BI113)*BJ105</f>
        <v>90</v>
      </c>
    </row>
    <row r="117" spans="1:62" ht="13.5" customHeight="1">
      <c r="A117" s="227"/>
      <c r="B117" s="445"/>
      <c r="C117" s="516" t="s">
        <v>264</v>
      </c>
      <c r="D117" s="517"/>
      <c r="E117" s="517"/>
      <c r="F117" s="517"/>
      <c r="G117" s="517"/>
      <c r="H117" s="517"/>
      <c r="I117" s="517"/>
      <c r="J117" s="517"/>
      <c r="K117" s="517"/>
      <c r="L117" s="517"/>
      <c r="M117" s="517"/>
      <c r="N117" s="517"/>
      <c r="O117" s="517"/>
      <c r="P117" s="518"/>
      <c r="Q117" s="17">
        <f>SUM(W117:BJ117)</f>
        <v>1</v>
      </c>
      <c r="R117" s="17"/>
      <c r="S117" s="17"/>
      <c r="T117" s="17"/>
      <c r="U117" s="17"/>
      <c r="V117" s="17"/>
      <c r="W117" s="434">
        <f>COUNTIF($P$107:$P$113,W104)</f>
        <v>0</v>
      </c>
      <c r="X117" s="434">
        <f aca="true" t="shared" si="115" ref="X117:BJ117">COUNTIF($P$107:$P$113,X104)</f>
        <v>0</v>
      </c>
      <c r="Y117" s="434">
        <f t="shared" si="115"/>
        <v>0</v>
      </c>
      <c r="Z117" s="434">
        <f t="shared" si="115"/>
        <v>0</v>
      </c>
      <c r="AA117" s="434">
        <f t="shared" si="115"/>
        <v>0</v>
      </c>
      <c r="AB117" s="434">
        <f t="shared" si="115"/>
        <v>0</v>
      </c>
      <c r="AC117" s="434">
        <f t="shared" si="115"/>
        <v>0</v>
      </c>
      <c r="AD117" s="434">
        <f t="shared" si="115"/>
        <v>0</v>
      </c>
      <c r="AE117" s="434">
        <f t="shared" si="115"/>
        <v>0</v>
      </c>
      <c r="AF117" s="434">
        <f t="shared" si="115"/>
        <v>0</v>
      </c>
      <c r="AG117" s="434">
        <f t="shared" si="115"/>
        <v>0</v>
      </c>
      <c r="AH117" s="434">
        <f t="shared" si="115"/>
        <v>0</v>
      </c>
      <c r="AI117" s="434">
        <f t="shared" si="115"/>
        <v>0</v>
      </c>
      <c r="AJ117" s="434">
        <f t="shared" si="115"/>
        <v>0</v>
      </c>
      <c r="AK117" s="434">
        <f t="shared" si="115"/>
        <v>0</v>
      </c>
      <c r="AL117" s="434">
        <f t="shared" si="115"/>
        <v>0</v>
      </c>
      <c r="AM117" s="434">
        <f t="shared" si="115"/>
        <v>0</v>
      </c>
      <c r="AN117" s="434">
        <f t="shared" si="115"/>
        <v>0</v>
      </c>
      <c r="AO117" s="434">
        <f t="shared" si="115"/>
        <v>0</v>
      </c>
      <c r="AP117" s="434">
        <f t="shared" si="115"/>
        <v>0</v>
      </c>
      <c r="AQ117" s="434">
        <f t="shared" si="115"/>
        <v>0</v>
      </c>
      <c r="AR117" s="434">
        <f t="shared" si="115"/>
        <v>0</v>
      </c>
      <c r="AS117" s="434">
        <f t="shared" si="115"/>
        <v>0</v>
      </c>
      <c r="AT117" s="434">
        <f t="shared" si="115"/>
        <v>1</v>
      </c>
      <c r="AU117" s="434">
        <f t="shared" si="115"/>
        <v>0</v>
      </c>
      <c r="AV117" s="434">
        <f t="shared" si="115"/>
        <v>0</v>
      </c>
      <c r="AW117" s="434">
        <f t="shared" si="115"/>
        <v>0</v>
      </c>
      <c r="AX117" s="434">
        <f t="shared" si="115"/>
        <v>0</v>
      </c>
      <c r="AY117" s="434">
        <f t="shared" si="115"/>
        <v>0</v>
      </c>
      <c r="AZ117" s="434">
        <f t="shared" si="115"/>
        <v>0</v>
      </c>
      <c r="BA117" s="434">
        <f t="shared" si="115"/>
        <v>0</v>
      </c>
      <c r="BB117" s="434">
        <f t="shared" si="115"/>
        <v>0</v>
      </c>
      <c r="BC117" s="434">
        <f t="shared" si="115"/>
        <v>0</v>
      </c>
      <c r="BD117" s="434">
        <f t="shared" si="115"/>
        <v>0</v>
      </c>
      <c r="BE117" s="434">
        <f t="shared" si="115"/>
        <v>0</v>
      </c>
      <c r="BF117" s="434">
        <f t="shared" si="115"/>
        <v>0</v>
      </c>
      <c r="BG117" s="434">
        <f t="shared" si="115"/>
        <v>0</v>
      </c>
      <c r="BH117" s="434">
        <f t="shared" si="115"/>
        <v>0</v>
      </c>
      <c r="BI117" s="434">
        <f t="shared" si="115"/>
        <v>0</v>
      </c>
      <c r="BJ117" s="434">
        <f t="shared" si="115"/>
        <v>0</v>
      </c>
    </row>
    <row r="118" spans="1:62" ht="13.5" customHeight="1">
      <c r="A118" s="227"/>
      <c r="B118" s="445"/>
      <c r="C118" s="457" t="s">
        <v>261</v>
      </c>
      <c r="D118" s="458"/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459"/>
      <c r="P118" s="460"/>
      <c r="Q118" s="17">
        <f>SUM(W118:BJ118)</f>
        <v>2</v>
      </c>
      <c r="R118" s="17"/>
      <c r="S118" s="17"/>
      <c r="T118" s="17"/>
      <c r="U118" s="17"/>
      <c r="V118" s="17"/>
      <c r="W118" s="434">
        <f aca="true" t="shared" si="116" ref="W118:AK118">COUNTIF($O$108:$O$113,W104)</f>
        <v>0</v>
      </c>
      <c r="X118" s="434">
        <f t="shared" si="116"/>
        <v>0</v>
      </c>
      <c r="Y118" s="434">
        <f t="shared" si="116"/>
        <v>0</v>
      </c>
      <c r="Z118" s="434">
        <f t="shared" si="116"/>
        <v>0</v>
      </c>
      <c r="AA118" s="434">
        <f t="shared" si="116"/>
        <v>0</v>
      </c>
      <c r="AB118" s="434">
        <f t="shared" si="116"/>
        <v>0</v>
      </c>
      <c r="AC118" s="434">
        <f t="shared" si="116"/>
        <v>0</v>
      </c>
      <c r="AD118" s="434">
        <f t="shared" si="116"/>
        <v>0</v>
      </c>
      <c r="AE118" s="434">
        <f t="shared" si="116"/>
        <v>0</v>
      </c>
      <c r="AF118" s="434">
        <f t="shared" si="116"/>
        <v>0</v>
      </c>
      <c r="AG118" s="434">
        <f t="shared" si="116"/>
        <v>0</v>
      </c>
      <c r="AH118" s="434">
        <f t="shared" si="116"/>
        <v>0</v>
      </c>
      <c r="AI118" s="434">
        <f t="shared" si="116"/>
        <v>0</v>
      </c>
      <c r="AJ118" s="434">
        <f t="shared" si="116"/>
        <v>0</v>
      </c>
      <c r="AK118" s="434">
        <f t="shared" si="116"/>
        <v>0</v>
      </c>
      <c r="AL118" s="434">
        <f>COUNTIF($O$108:$O$113,AL104)</f>
        <v>0</v>
      </c>
      <c r="AM118" s="434">
        <f aca="true" t="shared" si="117" ref="AM118:BJ118">COUNTIF($O$108:$O$113,AM104)</f>
        <v>1</v>
      </c>
      <c r="AN118" s="434">
        <f t="shared" si="117"/>
        <v>0</v>
      </c>
      <c r="AO118" s="434">
        <f t="shared" si="117"/>
        <v>0</v>
      </c>
      <c r="AP118" s="434">
        <f t="shared" si="117"/>
        <v>0</v>
      </c>
      <c r="AQ118" s="434">
        <f t="shared" si="117"/>
        <v>0</v>
      </c>
      <c r="AR118" s="434">
        <f t="shared" si="117"/>
        <v>0</v>
      </c>
      <c r="AS118" s="434">
        <f t="shared" si="117"/>
        <v>0</v>
      </c>
      <c r="AT118" s="434">
        <f t="shared" si="117"/>
        <v>1</v>
      </c>
      <c r="AU118" s="434">
        <f t="shared" si="117"/>
        <v>0</v>
      </c>
      <c r="AV118" s="434">
        <f t="shared" si="117"/>
        <v>0</v>
      </c>
      <c r="AW118" s="434">
        <f t="shared" si="117"/>
        <v>0</v>
      </c>
      <c r="AX118" s="434">
        <f t="shared" si="117"/>
        <v>0</v>
      </c>
      <c r="AY118" s="434">
        <f t="shared" si="117"/>
        <v>0</v>
      </c>
      <c r="AZ118" s="434">
        <f t="shared" si="117"/>
        <v>0</v>
      </c>
      <c r="BA118" s="434">
        <f t="shared" si="117"/>
        <v>0</v>
      </c>
      <c r="BB118" s="434">
        <f t="shared" si="117"/>
        <v>0</v>
      </c>
      <c r="BC118" s="434">
        <f t="shared" si="117"/>
        <v>0</v>
      </c>
      <c r="BD118" s="434">
        <f t="shared" si="117"/>
        <v>0</v>
      </c>
      <c r="BE118" s="434">
        <f t="shared" si="117"/>
        <v>0</v>
      </c>
      <c r="BF118" s="434">
        <f t="shared" si="117"/>
        <v>0</v>
      </c>
      <c r="BG118" s="434">
        <f t="shared" si="117"/>
        <v>0</v>
      </c>
      <c r="BH118" s="434">
        <f t="shared" si="117"/>
        <v>0</v>
      </c>
      <c r="BI118" s="434">
        <f t="shared" si="117"/>
        <v>0</v>
      </c>
      <c r="BJ118" s="434">
        <f t="shared" si="117"/>
        <v>0</v>
      </c>
    </row>
    <row r="119" spans="1:62" ht="13.5" customHeight="1">
      <c r="A119" s="227"/>
      <c r="B119" s="445"/>
      <c r="C119" s="443" t="s">
        <v>265</v>
      </c>
      <c r="D119" s="455"/>
      <c r="E119" s="455"/>
      <c r="F119" s="455"/>
      <c r="G119" s="455"/>
      <c r="H119" s="443"/>
      <c r="I119" s="456"/>
      <c r="J119" s="456"/>
      <c r="K119" s="456"/>
      <c r="L119" s="456"/>
      <c r="M119" s="456"/>
      <c r="N119" s="456"/>
      <c r="O119" s="456"/>
      <c r="P119" s="460"/>
      <c r="Q119" s="17">
        <f>SUM(W119:BJ119)</f>
        <v>3</v>
      </c>
      <c r="R119" s="17"/>
      <c r="S119" s="17"/>
      <c r="T119" s="17"/>
      <c r="U119" s="17"/>
      <c r="V119" s="17"/>
      <c r="W119" s="434">
        <f>COUNTIF($D$108:$G$113,W104)</f>
        <v>0</v>
      </c>
      <c r="X119" s="434">
        <f aca="true" t="shared" si="118" ref="X119:BJ119">COUNTIF($D$108:$G$113,X104)</f>
        <v>0</v>
      </c>
      <c r="Y119" s="434">
        <f t="shared" si="118"/>
        <v>0</v>
      </c>
      <c r="Z119" s="434">
        <f t="shared" si="118"/>
        <v>0</v>
      </c>
      <c r="AA119" s="434">
        <f t="shared" si="118"/>
        <v>0</v>
      </c>
      <c r="AB119" s="434">
        <f t="shared" si="118"/>
        <v>0</v>
      </c>
      <c r="AC119" s="434">
        <f t="shared" si="118"/>
        <v>0</v>
      </c>
      <c r="AD119" s="434">
        <f t="shared" si="118"/>
        <v>0</v>
      </c>
      <c r="AE119" s="434">
        <f t="shared" si="118"/>
        <v>0</v>
      </c>
      <c r="AF119" s="434">
        <f t="shared" si="118"/>
        <v>0</v>
      </c>
      <c r="AG119" s="434">
        <f t="shared" si="118"/>
        <v>0</v>
      </c>
      <c r="AH119" s="434">
        <f t="shared" si="118"/>
        <v>0</v>
      </c>
      <c r="AI119" s="434">
        <f t="shared" si="118"/>
        <v>0</v>
      </c>
      <c r="AJ119" s="434">
        <f t="shared" si="118"/>
        <v>0</v>
      </c>
      <c r="AK119" s="434">
        <f t="shared" si="118"/>
        <v>0</v>
      </c>
      <c r="AL119" s="434">
        <f t="shared" si="118"/>
        <v>0</v>
      </c>
      <c r="AM119" s="434">
        <f t="shared" si="118"/>
        <v>1</v>
      </c>
      <c r="AN119" s="434">
        <f t="shared" si="118"/>
        <v>0</v>
      </c>
      <c r="AO119" s="434">
        <f t="shared" si="118"/>
        <v>0</v>
      </c>
      <c r="AP119" s="434">
        <f t="shared" si="118"/>
        <v>0</v>
      </c>
      <c r="AQ119" s="434">
        <f t="shared" si="118"/>
        <v>0</v>
      </c>
      <c r="AR119" s="434">
        <f t="shared" si="118"/>
        <v>0</v>
      </c>
      <c r="AS119" s="434">
        <f t="shared" si="118"/>
        <v>0</v>
      </c>
      <c r="AT119" s="434">
        <f t="shared" si="118"/>
        <v>0</v>
      </c>
      <c r="AU119" s="434">
        <f t="shared" si="118"/>
        <v>0</v>
      </c>
      <c r="AV119" s="434">
        <f t="shared" si="118"/>
        <v>0</v>
      </c>
      <c r="AW119" s="434">
        <f t="shared" si="118"/>
        <v>0</v>
      </c>
      <c r="AX119" s="434">
        <f t="shared" si="118"/>
        <v>0</v>
      </c>
      <c r="AY119" s="434">
        <f t="shared" si="118"/>
        <v>0</v>
      </c>
      <c r="AZ119" s="434">
        <f t="shared" si="118"/>
        <v>0</v>
      </c>
      <c r="BA119" s="434">
        <f t="shared" si="118"/>
        <v>0</v>
      </c>
      <c r="BB119" s="434">
        <f t="shared" si="118"/>
        <v>0</v>
      </c>
      <c r="BC119" s="434">
        <f t="shared" si="118"/>
        <v>1</v>
      </c>
      <c r="BD119" s="434">
        <f t="shared" si="118"/>
        <v>0</v>
      </c>
      <c r="BE119" s="434">
        <f t="shared" si="118"/>
        <v>0</v>
      </c>
      <c r="BF119" s="434">
        <f t="shared" si="118"/>
        <v>0</v>
      </c>
      <c r="BG119" s="434">
        <f t="shared" si="118"/>
        <v>0</v>
      </c>
      <c r="BH119" s="434">
        <f t="shared" si="118"/>
        <v>0</v>
      </c>
      <c r="BI119" s="434">
        <f t="shared" si="118"/>
        <v>0</v>
      </c>
      <c r="BJ119" s="434">
        <f t="shared" si="118"/>
        <v>1</v>
      </c>
    </row>
    <row r="120" spans="1:62" ht="13.5" customHeight="1">
      <c r="A120" s="227"/>
      <c r="B120" s="445"/>
      <c r="C120" s="443" t="s">
        <v>266</v>
      </c>
      <c r="D120" s="455"/>
      <c r="E120" s="455"/>
      <c r="F120" s="455"/>
      <c r="G120" s="455"/>
      <c r="H120" s="443"/>
      <c r="I120" s="456"/>
      <c r="J120" s="456"/>
      <c r="K120" s="456"/>
      <c r="L120" s="456"/>
      <c r="M120" s="456"/>
      <c r="N120" s="456"/>
      <c r="O120" s="456"/>
      <c r="P120" s="460"/>
      <c r="Q120" s="17">
        <f>SUM(W120:BJ120)</f>
        <v>4</v>
      </c>
      <c r="R120" s="17"/>
      <c r="S120" s="17"/>
      <c r="T120" s="17"/>
      <c r="U120" s="17"/>
      <c r="V120" s="17"/>
      <c r="W120" s="434">
        <f>COUNTIF($I$108:$N$113,W104)</f>
        <v>0</v>
      </c>
      <c r="X120" s="434">
        <f aca="true" t="shared" si="119" ref="X120:BJ120">COUNTIF($I$108:$N$113,X104)</f>
        <v>0</v>
      </c>
      <c r="Y120" s="434">
        <f t="shared" si="119"/>
        <v>0</v>
      </c>
      <c r="Z120" s="434">
        <f t="shared" si="119"/>
        <v>0</v>
      </c>
      <c r="AA120" s="434">
        <f t="shared" si="119"/>
        <v>0</v>
      </c>
      <c r="AB120" s="434">
        <f t="shared" si="119"/>
        <v>0</v>
      </c>
      <c r="AC120" s="434">
        <f t="shared" si="119"/>
        <v>0</v>
      </c>
      <c r="AD120" s="434">
        <f t="shared" si="119"/>
        <v>0</v>
      </c>
      <c r="AE120" s="434">
        <f t="shared" si="119"/>
        <v>0</v>
      </c>
      <c r="AF120" s="434">
        <f t="shared" si="119"/>
        <v>0</v>
      </c>
      <c r="AG120" s="434">
        <f t="shared" si="119"/>
        <v>0</v>
      </c>
      <c r="AH120" s="434">
        <f t="shared" si="119"/>
        <v>0</v>
      </c>
      <c r="AI120" s="434">
        <f t="shared" si="119"/>
        <v>0</v>
      </c>
      <c r="AJ120" s="434">
        <f t="shared" si="119"/>
        <v>0</v>
      </c>
      <c r="AK120" s="434">
        <f t="shared" si="119"/>
        <v>0</v>
      </c>
      <c r="AL120" s="434">
        <f t="shared" si="119"/>
        <v>0</v>
      </c>
      <c r="AM120" s="434">
        <f t="shared" si="119"/>
        <v>1</v>
      </c>
      <c r="AN120" s="434">
        <f t="shared" si="119"/>
        <v>0</v>
      </c>
      <c r="AO120" s="434">
        <f t="shared" si="119"/>
        <v>0</v>
      </c>
      <c r="AP120" s="434">
        <f t="shared" si="119"/>
        <v>0</v>
      </c>
      <c r="AQ120" s="434">
        <f t="shared" si="119"/>
        <v>0</v>
      </c>
      <c r="AR120" s="434">
        <f t="shared" si="119"/>
        <v>0</v>
      </c>
      <c r="AS120" s="434">
        <f t="shared" si="119"/>
        <v>0</v>
      </c>
      <c r="AT120" s="434">
        <f t="shared" si="119"/>
        <v>1</v>
      </c>
      <c r="AU120" s="434">
        <f t="shared" si="119"/>
        <v>0</v>
      </c>
      <c r="AV120" s="434">
        <f t="shared" si="119"/>
        <v>0</v>
      </c>
      <c r="AW120" s="434">
        <f t="shared" si="119"/>
        <v>0</v>
      </c>
      <c r="AX120" s="434">
        <f t="shared" si="119"/>
        <v>0</v>
      </c>
      <c r="AY120" s="434">
        <f t="shared" si="119"/>
        <v>0</v>
      </c>
      <c r="AZ120" s="434">
        <f t="shared" si="119"/>
        <v>0</v>
      </c>
      <c r="BA120" s="434">
        <f t="shared" si="119"/>
        <v>0</v>
      </c>
      <c r="BB120" s="434">
        <f t="shared" si="119"/>
        <v>0</v>
      </c>
      <c r="BC120" s="434">
        <f t="shared" si="119"/>
        <v>1</v>
      </c>
      <c r="BD120" s="434">
        <f t="shared" si="119"/>
        <v>0</v>
      </c>
      <c r="BE120" s="434">
        <f t="shared" si="119"/>
        <v>0</v>
      </c>
      <c r="BF120" s="434">
        <f t="shared" si="119"/>
        <v>0</v>
      </c>
      <c r="BG120" s="434">
        <f t="shared" si="119"/>
        <v>0</v>
      </c>
      <c r="BH120" s="434">
        <f t="shared" si="119"/>
        <v>0</v>
      </c>
      <c r="BI120" s="434">
        <f t="shared" si="119"/>
        <v>0</v>
      </c>
      <c r="BJ120" s="434">
        <f t="shared" si="119"/>
        <v>1</v>
      </c>
    </row>
    <row r="121" spans="2:62" ht="13.5" customHeight="1">
      <c r="B121" s="5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S121" s="8"/>
      <c r="U121" s="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</row>
    <row r="122" spans="1:62" ht="13.5" customHeight="1">
      <c r="A122" s="231"/>
      <c r="B122" s="502" t="s">
        <v>229</v>
      </c>
      <c r="C122" s="503"/>
      <c r="D122" s="503"/>
      <c r="E122" s="503"/>
      <c r="F122" s="503"/>
      <c r="G122" s="503"/>
      <c r="H122" s="503"/>
      <c r="I122" s="503"/>
      <c r="J122" s="503"/>
      <c r="K122" s="225"/>
      <c r="L122" s="225"/>
      <c r="M122" s="225"/>
      <c r="N122" s="225"/>
      <c r="O122" s="45"/>
      <c r="P122" s="45"/>
      <c r="Q122" s="45"/>
      <c r="R122" s="45"/>
      <c r="S122" s="45"/>
      <c r="T122" s="45"/>
      <c r="U122" s="45"/>
      <c r="V122" s="45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</row>
    <row r="123" ht="13.5" customHeight="1">
      <c r="H123" s="8"/>
    </row>
    <row r="124" spans="2:62" ht="13.5" customHeight="1">
      <c r="B124" s="56" t="s">
        <v>114</v>
      </c>
      <c r="O124" s="7"/>
      <c r="P124" s="53"/>
      <c r="Q124" s="8"/>
      <c r="R124" s="7"/>
      <c r="BJ124" s="13"/>
    </row>
    <row r="125" spans="15:62" ht="13.5" customHeight="1">
      <c r="O125" s="7"/>
      <c r="P125" s="53"/>
      <c r="Q125" s="8"/>
      <c r="R125" s="7"/>
      <c r="BJ125" s="13"/>
    </row>
    <row r="126" spans="2:62" ht="13.5" customHeight="1">
      <c r="B126" s="56" t="s">
        <v>256</v>
      </c>
      <c r="O126" s="7"/>
      <c r="P126" s="53"/>
      <c r="Q126" s="8"/>
      <c r="R126" s="7"/>
      <c r="BJ126" s="13"/>
    </row>
    <row r="127" spans="15:62" ht="13.5" customHeight="1">
      <c r="O127" s="7"/>
      <c r="P127" s="53"/>
      <c r="Q127" s="8"/>
      <c r="R127" s="7"/>
      <c r="BJ127" s="13"/>
    </row>
    <row r="128" spans="2:62" ht="13.5" customHeight="1">
      <c r="B128" s="56" t="s">
        <v>258</v>
      </c>
      <c r="O128" s="7"/>
      <c r="P128" s="53"/>
      <c r="Q128" s="8"/>
      <c r="R128" s="7"/>
      <c r="BJ128" s="13"/>
    </row>
    <row r="129" spans="8:62" ht="13.5" customHeight="1">
      <c r="H129" s="55"/>
      <c r="O129" s="7"/>
      <c r="P129" s="53"/>
      <c r="Q129" s="8"/>
      <c r="R129" s="7"/>
      <c r="BJ129" s="13"/>
    </row>
    <row r="130" spans="8:62" ht="13.5" customHeight="1">
      <c r="H130" s="55"/>
      <c r="Q130" s="8"/>
      <c r="R130" s="7"/>
      <c r="BJ130" s="13"/>
    </row>
    <row r="131" spans="2:62" ht="13.5" customHeight="1">
      <c r="B131" s="7" t="s">
        <v>257</v>
      </c>
      <c r="H131" s="55"/>
      <c r="P131" s="7" t="s">
        <v>119</v>
      </c>
      <c r="Q131" s="8"/>
      <c r="R131" s="7"/>
      <c r="BJ131" s="13"/>
    </row>
    <row r="132" spans="2:62" ht="13.5" customHeight="1">
      <c r="B132" s="7"/>
      <c r="H132" s="55"/>
      <c r="Q132" s="8"/>
      <c r="R132" s="7"/>
      <c r="BJ132" s="13"/>
    </row>
    <row r="133" spans="2:62" ht="13.5" customHeight="1">
      <c r="B133" s="7" t="s">
        <v>259</v>
      </c>
      <c r="Q133" s="8"/>
      <c r="R133" s="7"/>
      <c r="BJ133" s="13"/>
    </row>
    <row r="134" spans="15:62" ht="13.5" customHeight="1">
      <c r="O134" s="7"/>
      <c r="P134" s="53"/>
      <c r="Q134" s="8"/>
      <c r="R134" s="7"/>
      <c r="BJ134" s="13"/>
    </row>
    <row r="135" spans="15:62" ht="13.5" customHeight="1">
      <c r="O135" s="7"/>
      <c r="P135" s="53"/>
      <c r="Q135" s="8"/>
      <c r="R135" s="7"/>
      <c r="BJ135" s="13"/>
    </row>
    <row r="136" spans="15:62" ht="13.5" customHeight="1">
      <c r="O136" s="7"/>
      <c r="P136" s="53"/>
      <c r="Q136" s="8"/>
      <c r="R136" s="7"/>
      <c r="BJ136" s="13"/>
    </row>
    <row r="137" spans="15:62" ht="13.5" customHeight="1">
      <c r="O137" s="7"/>
      <c r="P137" s="53"/>
      <c r="Q137" s="8"/>
      <c r="R137" s="7"/>
      <c r="BJ137" s="13"/>
    </row>
    <row r="138" spans="15:62" ht="13.5" customHeight="1">
      <c r="O138" s="7"/>
      <c r="P138" s="53"/>
      <c r="Q138" s="8"/>
      <c r="R138" s="7"/>
      <c r="BJ138" s="13"/>
    </row>
    <row r="139" spans="15:62" ht="13.5" customHeight="1">
      <c r="O139" s="7"/>
      <c r="P139" s="53"/>
      <c r="Q139" s="8"/>
      <c r="R139" s="7"/>
      <c r="BJ139" s="13"/>
    </row>
    <row r="140" spans="1:62" ht="13.5" customHeight="1">
      <c r="A140" s="468" t="s">
        <v>285</v>
      </c>
      <c r="B140" s="46"/>
      <c r="C140" s="47"/>
      <c r="D140" s="48"/>
      <c r="E140" s="48"/>
      <c r="F140" s="48"/>
      <c r="G140" s="48"/>
      <c r="H140" s="47"/>
      <c r="I140" s="48"/>
      <c r="J140" s="48"/>
      <c r="K140" s="48"/>
      <c r="L140" s="48"/>
      <c r="M140" s="48"/>
      <c r="N140" s="48"/>
      <c r="O140" s="48"/>
      <c r="P140" s="47"/>
      <c r="Q140" s="43"/>
      <c r="R140" s="44"/>
      <c r="S140" s="47"/>
      <c r="T140" s="47"/>
      <c r="U140" s="47"/>
      <c r="V140" s="47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</row>
    <row r="141" spans="1:62" ht="13.5" customHeight="1">
      <c r="A141" s="468"/>
      <c r="B141" s="46"/>
      <c r="C141" s="47"/>
      <c r="D141" s="48"/>
      <c r="E141" s="48"/>
      <c r="F141" s="48"/>
      <c r="G141" s="48"/>
      <c r="H141" s="47"/>
      <c r="I141" s="48"/>
      <c r="J141" s="48"/>
      <c r="K141" s="48"/>
      <c r="L141" s="48"/>
      <c r="M141" s="48"/>
      <c r="N141" s="48"/>
      <c r="O141" s="48"/>
      <c r="P141" s="47"/>
      <c r="Q141" s="43"/>
      <c r="R141" s="44"/>
      <c r="S141" s="47"/>
      <c r="T141" s="47"/>
      <c r="U141" s="47"/>
      <c r="V141" s="47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</row>
    <row r="142" spans="1:62" ht="13.5" customHeight="1">
      <c r="A142" s="468"/>
      <c r="B142" s="46"/>
      <c r="C142" s="47"/>
      <c r="D142" s="48"/>
      <c r="E142" s="48"/>
      <c r="F142" s="48"/>
      <c r="G142" s="48"/>
      <c r="H142" s="47"/>
      <c r="I142" s="48"/>
      <c r="J142" s="48"/>
      <c r="K142" s="48"/>
      <c r="L142" s="48"/>
      <c r="M142" s="48"/>
      <c r="N142" s="48"/>
      <c r="O142" s="48"/>
      <c r="P142" s="47"/>
      <c r="Q142" s="43"/>
      <c r="R142" s="44"/>
      <c r="S142" s="47"/>
      <c r="T142" s="47"/>
      <c r="U142" s="47"/>
      <c r="V142" s="47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</row>
    <row r="143" spans="1:62" ht="13.5" customHeight="1">
      <c r="A143" s="461"/>
      <c r="B143" s="462"/>
      <c r="C143" s="504" t="s">
        <v>21</v>
      </c>
      <c r="D143" s="505"/>
      <c r="E143" s="505"/>
      <c r="F143" s="505"/>
      <c r="G143" s="505"/>
      <c r="H143" s="506"/>
      <c r="I143" s="461"/>
      <c r="J143" s="461"/>
      <c r="K143" s="461"/>
      <c r="L143" s="461"/>
      <c r="M143" s="461"/>
      <c r="N143" s="461"/>
      <c r="O143" s="461"/>
      <c r="P143" s="461"/>
      <c r="Q143" s="519" t="s">
        <v>287</v>
      </c>
      <c r="R143" s="520"/>
      <c r="S143" s="520"/>
      <c r="T143" s="520"/>
      <c r="U143" s="520"/>
      <c r="V143" s="521"/>
      <c r="W143" s="522" t="s">
        <v>221</v>
      </c>
      <c r="X143" s="523"/>
      <c r="Y143" s="523"/>
      <c r="Z143" s="523"/>
      <c r="AA143" s="523"/>
      <c r="AB143" s="523"/>
      <c r="AC143" s="523"/>
      <c r="AD143" s="523"/>
      <c r="AE143" s="523"/>
      <c r="AF143" s="523"/>
      <c r="AG143" s="523"/>
      <c r="AH143" s="523"/>
      <c r="AI143" s="523"/>
      <c r="AJ143" s="523"/>
      <c r="AK143" s="523"/>
      <c r="AL143" s="523"/>
      <c r="AM143" s="523"/>
      <c r="AN143" s="523"/>
      <c r="AO143" s="523"/>
      <c r="AP143" s="523"/>
      <c r="AQ143" s="523"/>
      <c r="AR143" s="523"/>
      <c r="AS143" s="523"/>
      <c r="AT143" s="523"/>
      <c r="AU143" s="523"/>
      <c r="AV143" s="523"/>
      <c r="AW143" s="523"/>
      <c r="AX143" s="523"/>
      <c r="AY143" s="523"/>
      <c r="AZ143" s="523"/>
      <c r="BA143" s="523"/>
      <c r="BB143" s="523"/>
      <c r="BC143" s="523"/>
      <c r="BD143" s="523"/>
      <c r="BE143" s="523"/>
      <c r="BF143" s="523"/>
      <c r="BG143" s="523"/>
      <c r="BH143" s="523"/>
      <c r="BI143" s="523"/>
      <c r="BJ143" s="524"/>
    </row>
    <row r="144" spans="1:62" ht="13.5" customHeight="1">
      <c r="A144" s="461"/>
      <c r="B144" s="462"/>
      <c r="C144" s="504" t="s">
        <v>23</v>
      </c>
      <c r="D144" s="505"/>
      <c r="E144" s="505"/>
      <c r="F144" s="505"/>
      <c r="G144" s="505"/>
      <c r="H144" s="506"/>
      <c r="I144" s="461"/>
      <c r="J144" s="461"/>
      <c r="K144" s="461"/>
      <c r="L144" s="461"/>
      <c r="M144" s="461"/>
      <c r="N144" s="461"/>
      <c r="O144" s="461"/>
      <c r="P144" s="461"/>
      <c r="Q144" s="513" t="s">
        <v>20</v>
      </c>
      <c r="R144" s="507" t="s">
        <v>24</v>
      </c>
      <c r="S144" s="508"/>
      <c r="T144" s="508"/>
      <c r="U144" s="509"/>
      <c r="V144" s="463"/>
      <c r="W144" s="510" t="s">
        <v>25</v>
      </c>
      <c r="X144" s="511"/>
      <c r="Y144" s="511"/>
      <c r="Z144" s="511"/>
      <c r="AA144" s="511"/>
      <c r="AB144" s="511"/>
      <c r="AC144" s="511"/>
      <c r="AD144" s="512"/>
      <c r="AE144" s="510" t="s">
        <v>26</v>
      </c>
      <c r="AF144" s="511"/>
      <c r="AG144" s="511"/>
      <c r="AH144" s="511"/>
      <c r="AI144" s="511"/>
      <c r="AJ144" s="511"/>
      <c r="AK144" s="511"/>
      <c r="AL144" s="512"/>
      <c r="AM144" s="510" t="s">
        <v>27</v>
      </c>
      <c r="AN144" s="511"/>
      <c r="AO144" s="511"/>
      <c r="AP144" s="511"/>
      <c r="AQ144" s="511"/>
      <c r="AR144" s="511"/>
      <c r="AS144" s="511"/>
      <c r="AT144" s="512"/>
      <c r="AU144" s="510" t="s">
        <v>28</v>
      </c>
      <c r="AV144" s="511"/>
      <c r="AW144" s="511"/>
      <c r="AX144" s="511"/>
      <c r="AY144" s="511"/>
      <c r="AZ144" s="511"/>
      <c r="BA144" s="511"/>
      <c r="BB144" s="512"/>
      <c r="BC144" s="510" t="s">
        <v>29</v>
      </c>
      <c r="BD144" s="511"/>
      <c r="BE144" s="511"/>
      <c r="BF144" s="511"/>
      <c r="BG144" s="511"/>
      <c r="BH144" s="511"/>
      <c r="BI144" s="511"/>
      <c r="BJ144" s="512"/>
    </row>
    <row r="145" spans="1:62" ht="13.5" customHeight="1">
      <c r="A145" s="461" t="s">
        <v>30</v>
      </c>
      <c r="B145" s="462" t="s">
        <v>31</v>
      </c>
      <c r="C145" s="461" t="s">
        <v>32</v>
      </c>
      <c r="D145" s="464"/>
      <c r="E145" s="464"/>
      <c r="F145" s="464"/>
      <c r="G145" s="464"/>
      <c r="H145" s="461" t="s">
        <v>33</v>
      </c>
      <c r="I145" s="464"/>
      <c r="J145" s="464"/>
      <c r="K145" s="464"/>
      <c r="L145" s="464"/>
      <c r="M145" s="464"/>
      <c r="N145" s="465"/>
      <c r="O145" s="464" t="s">
        <v>219</v>
      </c>
      <c r="P145" s="461" t="s">
        <v>34</v>
      </c>
      <c r="Q145" s="514"/>
      <c r="R145" s="466" t="s">
        <v>20</v>
      </c>
      <c r="S145" s="463" t="s">
        <v>217</v>
      </c>
      <c r="T145" s="463" t="s">
        <v>35</v>
      </c>
      <c r="U145" s="463" t="s">
        <v>216</v>
      </c>
      <c r="V145" s="463" t="s">
        <v>267</v>
      </c>
      <c r="W145" s="467">
        <v>1</v>
      </c>
      <c r="X145" s="467" t="s">
        <v>124</v>
      </c>
      <c r="Y145" s="467" t="s">
        <v>125</v>
      </c>
      <c r="Z145" s="467" t="s">
        <v>126</v>
      </c>
      <c r="AA145" s="467" t="s">
        <v>124</v>
      </c>
      <c r="AB145" s="467" t="s">
        <v>125</v>
      </c>
      <c r="AC145" s="467" t="s">
        <v>126</v>
      </c>
      <c r="AD145" s="467">
        <v>2</v>
      </c>
      <c r="AE145" s="467">
        <v>3</v>
      </c>
      <c r="AF145" s="467" t="s">
        <v>124</v>
      </c>
      <c r="AG145" s="467" t="s">
        <v>125</v>
      </c>
      <c r="AH145" s="467" t="s">
        <v>126</v>
      </c>
      <c r="AI145" s="467" t="s">
        <v>124</v>
      </c>
      <c r="AJ145" s="467" t="s">
        <v>125</v>
      </c>
      <c r="AK145" s="467" t="s">
        <v>126</v>
      </c>
      <c r="AL145" s="467">
        <v>4</v>
      </c>
      <c r="AM145" s="467">
        <v>5</v>
      </c>
      <c r="AN145" s="467" t="s">
        <v>124</v>
      </c>
      <c r="AO145" s="467" t="s">
        <v>125</v>
      </c>
      <c r="AP145" s="467" t="s">
        <v>126</v>
      </c>
      <c r="AQ145" s="467" t="s">
        <v>124</v>
      </c>
      <c r="AR145" s="467" t="s">
        <v>125</v>
      </c>
      <c r="AS145" s="467" t="s">
        <v>126</v>
      </c>
      <c r="AT145" s="467">
        <v>6</v>
      </c>
      <c r="AU145" s="467">
        <v>7</v>
      </c>
      <c r="AV145" s="467" t="s">
        <v>124</v>
      </c>
      <c r="AW145" s="467" t="s">
        <v>125</v>
      </c>
      <c r="AX145" s="467" t="s">
        <v>126</v>
      </c>
      <c r="AY145" s="467" t="s">
        <v>124</v>
      </c>
      <c r="AZ145" s="467" t="s">
        <v>125</v>
      </c>
      <c r="BA145" s="467" t="s">
        <v>126</v>
      </c>
      <c r="BB145" s="467">
        <v>8</v>
      </c>
      <c r="BC145" s="467">
        <v>9</v>
      </c>
      <c r="BD145" s="467" t="s">
        <v>124</v>
      </c>
      <c r="BE145" s="467" t="s">
        <v>125</v>
      </c>
      <c r="BF145" s="467" t="s">
        <v>126</v>
      </c>
      <c r="BG145" s="467" t="s">
        <v>124</v>
      </c>
      <c r="BH145" s="467" t="s">
        <v>125</v>
      </c>
      <c r="BI145" s="467" t="s">
        <v>126</v>
      </c>
      <c r="BJ145" s="467">
        <v>10</v>
      </c>
    </row>
    <row r="146" spans="1:62" ht="13.5" customHeight="1">
      <c r="A146" s="461"/>
      <c r="B146" s="462"/>
      <c r="C146" s="461"/>
      <c r="D146" s="464"/>
      <c r="E146" s="464"/>
      <c r="F146" s="464"/>
      <c r="G146" s="464"/>
      <c r="H146" s="461"/>
      <c r="I146" s="464"/>
      <c r="J146" s="464"/>
      <c r="K146" s="464"/>
      <c r="L146" s="464"/>
      <c r="M146" s="464"/>
      <c r="N146" s="465"/>
      <c r="O146" s="464" t="s">
        <v>218</v>
      </c>
      <c r="P146" s="461" t="s">
        <v>218</v>
      </c>
      <c r="Q146" s="515"/>
      <c r="R146" s="466"/>
      <c r="S146" s="463"/>
      <c r="T146" s="463"/>
      <c r="U146" s="463"/>
      <c r="V146" s="463" t="s">
        <v>268</v>
      </c>
      <c r="W146" s="467">
        <v>18</v>
      </c>
      <c r="X146" s="467">
        <v>18</v>
      </c>
      <c r="Y146" s="467">
        <v>18</v>
      </c>
      <c r="Z146" s="467">
        <v>18</v>
      </c>
      <c r="AA146" s="467">
        <v>18</v>
      </c>
      <c r="AB146" s="467">
        <v>18</v>
      </c>
      <c r="AC146" s="467">
        <v>18</v>
      </c>
      <c r="AD146" s="467">
        <v>18</v>
      </c>
      <c r="AE146" s="467">
        <v>18</v>
      </c>
      <c r="AF146" s="467">
        <v>18</v>
      </c>
      <c r="AG146" s="467">
        <v>18</v>
      </c>
      <c r="AH146" s="467">
        <v>18</v>
      </c>
      <c r="AI146" s="467">
        <v>18</v>
      </c>
      <c r="AJ146" s="467">
        <v>18</v>
      </c>
      <c r="AK146" s="467">
        <v>18</v>
      </c>
      <c r="AL146" s="467">
        <v>18</v>
      </c>
      <c r="AM146" s="467">
        <v>18</v>
      </c>
      <c r="AN146" s="467">
        <v>18</v>
      </c>
      <c r="AO146" s="467">
        <v>18</v>
      </c>
      <c r="AP146" s="467">
        <v>18</v>
      </c>
      <c r="AQ146" s="467">
        <v>18</v>
      </c>
      <c r="AR146" s="467">
        <v>18</v>
      </c>
      <c r="AS146" s="467">
        <v>18</v>
      </c>
      <c r="AT146" s="467">
        <v>18</v>
      </c>
      <c r="AU146" s="467">
        <v>18</v>
      </c>
      <c r="AV146" s="467">
        <v>18</v>
      </c>
      <c r="AW146" s="467">
        <v>18</v>
      </c>
      <c r="AX146" s="467">
        <v>18</v>
      </c>
      <c r="AY146" s="467">
        <v>19</v>
      </c>
      <c r="AZ146" s="467">
        <v>19</v>
      </c>
      <c r="BA146" s="467">
        <v>19</v>
      </c>
      <c r="BB146" s="467">
        <v>19</v>
      </c>
      <c r="BC146" s="467">
        <v>6</v>
      </c>
      <c r="BD146" s="467">
        <v>6</v>
      </c>
      <c r="BE146" s="467">
        <v>6</v>
      </c>
      <c r="BF146" s="467">
        <v>6</v>
      </c>
      <c r="BG146" s="467">
        <v>5</v>
      </c>
      <c r="BH146" s="467">
        <v>5</v>
      </c>
      <c r="BI146" s="467">
        <v>5</v>
      </c>
      <c r="BJ146" s="467">
        <v>5</v>
      </c>
    </row>
    <row r="147" spans="1:62" ht="13.5" customHeight="1">
      <c r="A147" s="461">
        <v>1</v>
      </c>
      <c r="B147" s="462">
        <v>2</v>
      </c>
      <c r="C147" s="461">
        <v>3</v>
      </c>
      <c r="D147" s="464"/>
      <c r="E147" s="464"/>
      <c r="F147" s="464"/>
      <c r="G147" s="464"/>
      <c r="H147" s="461">
        <v>4</v>
      </c>
      <c r="I147" s="464"/>
      <c r="J147" s="464"/>
      <c r="K147" s="464"/>
      <c r="L147" s="464"/>
      <c r="M147" s="464"/>
      <c r="N147" s="464"/>
      <c r="O147" s="464">
        <v>5</v>
      </c>
      <c r="P147" s="461">
        <v>6</v>
      </c>
      <c r="Q147" s="466">
        <v>7</v>
      </c>
      <c r="R147" s="466">
        <v>8</v>
      </c>
      <c r="S147" s="463">
        <v>9</v>
      </c>
      <c r="T147" s="463">
        <v>10</v>
      </c>
      <c r="U147" s="463">
        <v>11</v>
      </c>
      <c r="V147" s="463">
        <v>12</v>
      </c>
      <c r="W147" s="467">
        <v>13</v>
      </c>
      <c r="X147" s="467"/>
      <c r="Y147" s="467"/>
      <c r="Z147" s="467"/>
      <c r="AA147" s="467"/>
      <c r="AB147" s="467"/>
      <c r="AC147" s="467"/>
      <c r="AD147" s="467">
        <v>14</v>
      </c>
      <c r="AE147" s="467">
        <v>15</v>
      </c>
      <c r="AF147" s="467"/>
      <c r="AG147" s="467"/>
      <c r="AH147" s="467"/>
      <c r="AI147" s="467"/>
      <c r="AJ147" s="467"/>
      <c r="AK147" s="467"/>
      <c r="AL147" s="467">
        <v>16</v>
      </c>
      <c r="AM147" s="467">
        <v>17</v>
      </c>
      <c r="AN147" s="467"/>
      <c r="AO147" s="467"/>
      <c r="AP147" s="467"/>
      <c r="AQ147" s="467"/>
      <c r="AR147" s="467"/>
      <c r="AS147" s="467"/>
      <c r="AT147" s="467">
        <v>18</v>
      </c>
      <c r="AU147" s="467">
        <v>19</v>
      </c>
      <c r="AV147" s="467"/>
      <c r="AW147" s="467"/>
      <c r="AX147" s="467"/>
      <c r="AY147" s="467"/>
      <c r="AZ147" s="467"/>
      <c r="BA147" s="467"/>
      <c r="BB147" s="467">
        <v>20</v>
      </c>
      <c r="BC147" s="467">
        <v>21</v>
      </c>
      <c r="BD147" s="467"/>
      <c r="BE147" s="467"/>
      <c r="BF147" s="467"/>
      <c r="BG147" s="467"/>
      <c r="BH147" s="467"/>
      <c r="BI147" s="467"/>
      <c r="BJ147" s="467">
        <v>22</v>
      </c>
    </row>
    <row r="148" spans="1:62" ht="15">
      <c r="A148" s="470" t="s">
        <v>240</v>
      </c>
      <c r="B148" s="426" t="s">
        <v>165</v>
      </c>
      <c r="C148" s="427"/>
      <c r="D148" s="428"/>
      <c r="E148" s="428"/>
      <c r="F148" s="428"/>
      <c r="G148" s="428"/>
      <c r="H148" s="427"/>
      <c r="I148" s="428"/>
      <c r="J148" s="428"/>
      <c r="K148" s="428"/>
      <c r="L148" s="428"/>
      <c r="M148" s="428"/>
      <c r="N148" s="428"/>
      <c r="O148" s="428"/>
      <c r="P148" s="427">
        <v>6</v>
      </c>
      <c r="Q148" s="446">
        <f aca="true" t="shared" si="120" ref="Q148:V148">SUM(Q149:Q155)</f>
        <v>900</v>
      </c>
      <c r="R148" s="446">
        <f t="shared" si="120"/>
        <v>450</v>
      </c>
      <c r="S148" s="446">
        <f t="shared" si="120"/>
        <v>208</v>
      </c>
      <c r="T148" s="446">
        <f t="shared" si="120"/>
        <v>222</v>
      </c>
      <c r="U148" s="446">
        <f t="shared" si="120"/>
        <v>20</v>
      </c>
      <c r="V148" s="446">
        <f t="shared" si="120"/>
        <v>450</v>
      </c>
      <c r="W148" s="429"/>
      <c r="X148" s="430"/>
      <c r="Y148" s="430"/>
      <c r="Z148" s="430"/>
      <c r="AA148" s="430"/>
      <c r="AB148" s="430"/>
      <c r="AC148" s="430"/>
      <c r="AD148" s="429"/>
      <c r="AE148" s="429"/>
      <c r="AF148" s="430"/>
      <c r="AG148" s="430"/>
      <c r="AH148" s="430"/>
      <c r="AI148" s="430"/>
      <c r="AJ148" s="430"/>
      <c r="AK148" s="430"/>
      <c r="AL148" s="429"/>
      <c r="AM148" s="429"/>
      <c r="AN148" s="430"/>
      <c r="AO148" s="430"/>
      <c r="AP148" s="430"/>
      <c r="AQ148" s="430"/>
      <c r="AR148" s="430"/>
      <c r="AS148" s="430"/>
      <c r="AT148" s="429"/>
      <c r="AU148" s="429"/>
      <c r="AV148" s="430"/>
      <c r="AW148" s="430"/>
      <c r="AX148" s="430"/>
      <c r="AY148" s="430"/>
      <c r="AZ148" s="430"/>
      <c r="BA148" s="430"/>
      <c r="BB148" s="429"/>
      <c r="BC148" s="429"/>
      <c r="BD148" s="430"/>
      <c r="BE148" s="430"/>
      <c r="BF148" s="430"/>
      <c r="BG148" s="430"/>
      <c r="BH148" s="430"/>
      <c r="BI148" s="430"/>
      <c r="BJ148" s="429"/>
    </row>
    <row r="149" spans="1:62" ht="15">
      <c r="A149" s="476" t="s">
        <v>295</v>
      </c>
      <c r="B149" s="295" t="s">
        <v>286</v>
      </c>
      <c r="C149" s="17" t="str">
        <f>D149&amp;" "&amp;E149&amp;" "&amp;F149&amp;" "&amp;G149</f>
        <v>   </v>
      </c>
      <c r="D149" s="16"/>
      <c r="E149" s="16"/>
      <c r="F149" s="16"/>
      <c r="G149" s="16"/>
      <c r="H149" s="17" t="str">
        <f aca="true" t="shared" si="121" ref="H149:H155">I149&amp;" "&amp;J149&amp;" "&amp;M149&amp;" "&amp;N149</f>
        <v>5   </v>
      </c>
      <c r="I149" s="18">
        <v>5</v>
      </c>
      <c r="J149" s="18"/>
      <c r="K149" s="18"/>
      <c r="L149" s="18"/>
      <c r="M149" s="18"/>
      <c r="N149" s="18"/>
      <c r="O149" s="18">
        <v>5</v>
      </c>
      <c r="P149" s="433"/>
      <c r="Q149" s="448">
        <v>144</v>
      </c>
      <c r="R149" s="448">
        <f aca="true" t="shared" si="122" ref="R149:R155">S149+T149+U149</f>
        <v>72</v>
      </c>
      <c r="S149" s="448">
        <f aca="true" t="shared" si="123" ref="S149:S155">X149*X$6+AA149*AA$6+AF149*AF$6+AI149*AI$6+AN149*AN$6+AQ149*AQ$6+AV149*AV$6+AY149*AY$6+BD149*BD$6+BG149*BG$6</f>
        <v>36</v>
      </c>
      <c r="T149" s="448">
        <f aca="true" t="shared" si="124" ref="T149:T155">Y149*Y$6+AB149*AB$6+AG149*AG$6+AJ149*AJ$6+AO149*AO$6+AR149*AR$6+AW149*AW$6+AZ149*AZ$6+BE149*BE$6+BH149*BH$6</f>
        <v>36</v>
      </c>
      <c r="U149" s="448">
        <f aca="true" t="shared" si="125" ref="U149:U155">Z149*Z$6+AC149*AC$6+AH149*AH$6+AK149*AK$6+AP149*AP$6+AS149*AS$6+AX149*AX$6+BA149*BA$6+BF149*BF$6+BI149*BI$6</f>
        <v>0</v>
      </c>
      <c r="V149" s="448">
        <f aca="true" t="shared" si="126" ref="V149:V155">Q149-R149</f>
        <v>72</v>
      </c>
      <c r="W149" s="434">
        <f>IF(SUM(X149:Z149)&gt;0,X149&amp;"/"&amp;Y149&amp;"/"&amp;Z149,"")</f>
      </c>
      <c r="X149" s="219"/>
      <c r="Y149" s="219"/>
      <c r="Z149" s="219"/>
      <c r="AA149" s="219"/>
      <c r="AB149" s="219"/>
      <c r="AC149" s="219"/>
      <c r="AD149" s="434">
        <f>IF(SUM(AA149:AC149)&gt;0,AA149&amp;"/"&amp;AB149&amp;"/"&amp;AC149,"")</f>
      </c>
      <c r="AE149" s="434">
        <f>IF(SUM(AF149:AH149)&gt;0,AF149&amp;"/"&amp;AG149&amp;"/"&amp;AH149,"")</f>
      </c>
      <c r="AF149" s="219"/>
      <c r="AG149" s="219"/>
      <c r="AH149" s="219"/>
      <c r="AI149" s="219"/>
      <c r="AJ149" s="219"/>
      <c r="AK149" s="219"/>
      <c r="AL149" s="434">
        <f>IF(SUM(AI149:AK149)&gt;0,AI149&amp;"/"&amp;AJ149&amp;"/"&amp;AK149,"")</f>
      </c>
      <c r="AM149" s="434" t="str">
        <f>IF(SUM(AN149:AP149)&gt;0,AN149&amp;"/"&amp;AO149&amp;"/"&amp;AP149,"")</f>
        <v>2/2/</v>
      </c>
      <c r="AN149" s="219">
        <v>2</v>
      </c>
      <c r="AO149" s="219">
        <v>2</v>
      </c>
      <c r="AP149" s="219"/>
      <c r="AQ149" s="219"/>
      <c r="AR149" s="219"/>
      <c r="AS149" s="219"/>
      <c r="AT149" s="434">
        <f>IF(SUM(AQ149:AS149)&gt;0,AQ149&amp;"/"&amp;AR149&amp;"/"&amp;AS149,"")</f>
      </c>
      <c r="AU149" s="434">
        <f>IF(SUM(AV149:AX149)&gt;0,AV149&amp;"/"&amp;AW149&amp;"/"&amp;AX149,"")</f>
      </c>
      <c r="AV149" s="219"/>
      <c r="AW149" s="219"/>
      <c r="AX149" s="219"/>
      <c r="AY149" s="219"/>
      <c r="AZ149" s="219"/>
      <c r="BA149" s="219"/>
      <c r="BB149" s="434">
        <f>IF(SUM(AY149:BA149)&gt;0,AY149&amp;"/"&amp;AZ149&amp;"/"&amp;BA149,"")</f>
      </c>
      <c r="BC149" s="434">
        <f>IF(SUM(BD149:BF149)&gt;0,BD149&amp;"/"&amp;BE149&amp;"/"&amp;BF149,"")</f>
      </c>
      <c r="BD149" s="219"/>
      <c r="BE149" s="219"/>
      <c r="BF149" s="219"/>
      <c r="BG149" s="219"/>
      <c r="BH149" s="219"/>
      <c r="BI149" s="219"/>
      <c r="BJ149" s="434">
        <f>IF(SUM(BG149:BI149)&gt;0,BG149&amp;"/"&amp;BH149&amp;"/"&amp;BI149,"")</f>
      </c>
    </row>
    <row r="150" spans="1:62" ht="15">
      <c r="A150" s="476" t="s">
        <v>296</v>
      </c>
      <c r="B150" s="295" t="s">
        <v>176</v>
      </c>
      <c r="C150" s="17" t="str">
        <f>D150&amp;" "&amp;E150&amp;" "&amp;F150&amp;" "&amp;G150</f>
        <v>5   </v>
      </c>
      <c r="D150" s="16">
        <v>5</v>
      </c>
      <c r="E150" s="16"/>
      <c r="F150" s="16"/>
      <c r="G150" s="16"/>
      <c r="H150" s="17" t="str">
        <f t="shared" si="121"/>
        <v>   </v>
      </c>
      <c r="I150" s="18"/>
      <c r="J150" s="18"/>
      <c r="K150" s="18"/>
      <c r="L150" s="18"/>
      <c r="M150" s="18"/>
      <c r="N150" s="18"/>
      <c r="O150" s="18"/>
      <c r="P150" s="433"/>
      <c r="Q150" s="448">
        <v>144</v>
      </c>
      <c r="R150" s="448">
        <f t="shared" si="122"/>
        <v>72</v>
      </c>
      <c r="S150" s="448">
        <f t="shared" si="123"/>
        <v>36</v>
      </c>
      <c r="T150" s="448">
        <f t="shared" si="124"/>
        <v>36</v>
      </c>
      <c r="U150" s="448">
        <f t="shared" si="125"/>
        <v>0</v>
      </c>
      <c r="V150" s="448">
        <f t="shared" si="126"/>
        <v>72</v>
      </c>
      <c r="W150" s="434">
        <f aca="true" t="shared" si="127" ref="W150:W155">IF(SUM(X150:Z150)&gt;0,X150&amp;"/"&amp;Y150&amp;"/"&amp;Z150,"")</f>
      </c>
      <c r="X150" s="219"/>
      <c r="Y150" s="219"/>
      <c r="Z150" s="219"/>
      <c r="AA150" s="219"/>
      <c r="AB150" s="219"/>
      <c r="AC150" s="219"/>
      <c r="AD150" s="434">
        <f aca="true" t="shared" si="128" ref="AD150:AD155">IF(SUM(AA150:AC150)&gt;0,AA150&amp;"/"&amp;AB150&amp;"/"&amp;AC150,"")</f>
      </c>
      <c r="AE150" s="434">
        <f aca="true" t="shared" si="129" ref="AE150:AE155">IF(SUM(AF150:AH150)&gt;0,AF150&amp;"/"&amp;AG150&amp;"/"&amp;AH150,"")</f>
      </c>
      <c r="AF150" s="219"/>
      <c r="AG150" s="219"/>
      <c r="AH150" s="219"/>
      <c r="AI150" s="219"/>
      <c r="AJ150" s="219"/>
      <c r="AK150" s="219"/>
      <c r="AL150" s="434">
        <f aca="true" t="shared" si="130" ref="AL150:AL155">IF(SUM(AI150:AK150)&gt;0,AI150&amp;"/"&amp;AJ150&amp;"/"&amp;AK150,"")</f>
      </c>
      <c r="AM150" s="434" t="str">
        <f aca="true" t="shared" si="131" ref="AM150:AM155">IF(SUM(AN150:AP150)&gt;0,AN150&amp;"/"&amp;AO150&amp;"/"&amp;AP150,"")</f>
        <v>2/2/</v>
      </c>
      <c r="AN150" s="219">
        <v>2</v>
      </c>
      <c r="AO150" s="219">
        <v>2</v>
      </c>
      <c r="AP150" s="219"/>
      <c r="AQ150" s="219"/>
      <c r="AR150" s="219"/>
      <c r="AS150" s="219"/>
      <c r="AT150" s="434">
        <f aca="true" t="shared" si="132" ref="AT150:AT155">IF(SUM(AQ150:AS150)&gt;0,AQ150&amp;"/"&amp;AR150&amp;"/"&amp;AS150,"")</f>
      </c>
      <c r="AU150" s="434">
        <f aca="true" t="shared" si="133" ref="AU150:AU155">IF(SUM(AV150:AX150)&gt;0,AV150&amp;"/"&amp;AW150&amp;"/"&amp;AX150,"")</f>
      </c>
      <c r="AV150" s="219"/>
      <c r="AW150" s="219"/>
      <c r="AX150" s="219"/>
      <c r="AY150" s="219"/>
      <c r="AZ150" s="219"/>
      <c r="BA150" s="219"/>
      <c r="BB150" s="434">
        <f aca="true" t="shared" si="134" ref="BB150:BB155">IF(SUM(AY150:BA150)&gt;0,AY150&amp;"/"&amp;AZ150&amp;"/"&amp;BA150,"")</f>
      </c>
      <c r="BC150" s="434">
        <f aca="true" t="shared" si="135" ref="BC150:BC155">IF(SUM(BD150:BF150)&gt;0,BD150&amp;"/"&amp;BE150&amp;"/"&amp;BF150,"")</f>
      </c>
      <c r="BD150" s="219"/>
      <c r="BE150" s="219"/>
      <c r="BF150" s="219"/>
      <c r="BG150" s="219"/>
      <c r="BH150" s="219"/>
      <c r="BI150" s="219"/>
      <c r="BJ150" s="434">
        <f aca="true" t="shared" si="136" ref="BJ150:BJ155">IF(SUM(BG150:BI150)&gt;0,BG150&amp;"/"&amp;BH150&amp;"/"&amp;BI150,"")</f>
      </c>
    </row>
    <row r="151" spans="1:62" ht="15">
      <c r="A151" s="476" t="s">
        <v>297</v>
      </c>
      <c r="B151" s="295" t="s">
        <v>178</v>
      </c>
      <c r="C151" s="17" t="str">
        <f aca="true" t="shared" si="137" ref="C151:C156">D151&amp;" "&amp;E151&amp;" "&amp;F151&amp;" "&amp;G151</f>
        <v>   </v>
      </c>
      <c r="D151" s="16"/>
      <c r="E151" s="16"/>
      <c r="F151" s="16"/>
      <c r="G151" s="16"/>
      <c r="H151" s="17" t="str">
        <f t="shared" si="121"/>
        <v>6   </v>
      </c>
      <c r="I151" s="18">
        <v>6</v>
      </c>
      <c r="J151" s="18"/>
      <c r="K151" s="18"/>
      <c r="L151" s="18"/>
      <c r="M151" s="18"/>
      <c r="N151" s="18"/>
      <c r="O151" s="18">
        <v>6</v>
      </c>
      <c r="P151" s="433"/>
      <c r="Q151" s="448">
        <v>144</v>
      </c>
      <c r="R151" s="448">
        <f t="shared" si="122"/>
        <v>72</v>
      </c>
      <c r="S151" s="448">
        <f t="shared" si="123"/>
        <v>36</v>
      </c>
      <c r="T151" s="448">
        <f t="shared" si="124"/>
        <v>36</v>
      </c>
      <c r="U151" s="448">
        <f t="shared" si="125"/>
        <v>0</v>
      </c>
      <c r="V151" s="448">
        <f t="shared" si="126"/>
        <v>72</v>
      </c>
      <c r="W151" s="434">
        <f t="shared" si="127"/>
      </c>
      <c r="X151" s="219"/>
      <c r="Y151" s="219"/>
      <c r="Z151" s="219"/>
      <c r="AA151" s="219"/>
      <c r="AB151" s="219"/>
      <c r="AC151" s="219"/>
      <c r="AD151" s="434">
        <f t="shared" si="128"/>
      </c>
      <c r="AE151" s="434">
        <f t="shared" si="129"/>
      </c>
      <c r="AF151" s="219"/>
      <c r="AG151" s="219"/>
      <c r="AH151" s="219"/>
      <c r="AI151" s="219"/>
      <c r="AJ151" s="219"/>
      <c r="AK151" s="219"/>
      <c r="AL151" s="434">
        <f t="shared" si="130"/>
      </c>
      <c r="AM151" s="434">
        <f t="shared" si="131"/>
      </c>
      <c r="AN151" s="219"/>
      <c r="AO151" s="219"/>
      <c r="AP151" s="219"/>
      <c r="AQ151" s="219">
        <v>2</v>
      </c>
      <c r="AR151" s="219">
        <v>2</v>
      </c>
      <c r="AS151" s="219"/>
      <c r="AT151" s="434" t="str">
        <f t="shared" si="132"/>
        <v>2/2/</v>
      </c>
      <c r="AU151" s="434">
        <f t="shared" si="133"/>
      </c>
      <c r="AV151" s="219"/>
      <c r="AW151" s="219"/>
      <c r="AX151" s="219"/>
      <c r="AY151" s="219"/>
      <c r="AZ151" s="219"/>
      <c r="BA151" s="219"/>
      <c r="BB151" s="434">
        <f t="shared" si="134"/>
      </c>
      <c r="BC151" s="434">
        <f t="shared" si="135"/>
      </c>
      <c r="BD151" s="219"/>
      <c r="BE151" s="219"/>
      <c r="BF151" s="219"/>
      <c r="BG151" s="219"/>
      <c r="BH151" s="219"/>
      <c r="BI151" s="219"/>
      <c r="BJ151" s="434">
        <f t="shared" si="136"/>
      </c>
    </row>
    <row r="152" spans="1:62" ht="15">
      <c r="A152" s="476" t="s">
        <v>201</v>
      </c>
      <c r="B152" s="295" t="s">
        <v>202</v>
      </c>
      <c r="C152" s="17" t="str">
        <f t="shared" si="137"/>
        <v>   </v>
      </c>
      <c r="D152" s="16"/>
      <c r="E152" s="16"/>
      <c r="F152" s="16"/>
      <c r="G152" s="16"/>
      <c r="H152" s="17" t="str">
        <f t="shared" si="121"/>
        <v>9   </v>
      </c>
      <c r="I152" s="18">
        <v>9</v>
      </c>
      <c r="J152" s="18"/>
      <c r="K152" s="18"/>
      <c r="L152" s="18"/>
      <c r="M152" s="18"/>
      <c r="N152" s="18"/>
      <c r="O152" s="18"/>
      <c r="P152" s="433"/>
      <c r="Q152" s="448">
        <v>96</v>
      </c>
      <c r="R152" s="448">
        <f t="shared" si="122"/>
        <v>48</v>
      </c>
      <c r="S152" s="448">
        <f t="shared" si="123"/>
        <v>24</v>
      </c>
      <c r="T152" s="448">
        <f t="shared" si="124"/>
        <v>24</v>
      </c>
      <c r="U152" s="448">
        <f t="shared" si="125"/>
        <v>0</v>
      </c>
      <c r="V152" s="448">
        <f t="shared" si="126"/>
        <v>48</v>
      </c>
      <c r="W152" s="434">
        <f t="shared" si="127"/>
      </c>
      <c r="X152" s="219"/>
      <c r="Y152" s="219"/>
      <c r="Z152" s="219"/>
      <c r="AA152" s="219"/>
      <c r="AB152" s="219"/>
      <c r="AC152" s="219"/>
      <c r="AD152" s="434">
        <f t="shared" si="128"/>
      </c>
      <c r="AE152" s="434">
        <f t="shared" si="129"/>
      </c>
      <c r="AF152" s="219"/>
      <c r="AG152" s="219"/>
      <c r="AH152" s="219"/>
      <c r="AI152" s="219"/>
      <c r="AJ152" s="219"/>
      <c r="AK152" s="219"/>
      <c r="AL152" s="434">
        <f t="shared" si="130"/>
      </c>
      <c r="AM152" s="434">
        <f t="shared" si="131"/>
      </c>
      <c r="AN152" s="219"/>
      <c r="AO152" s="219"/>
      <c r="AP152" s="219"/>
      <c r="AQ152" s="219"/>
      <c r="AR152" s="219"/>
      <c r="AS152" s="219"/>
      <c r="AT152" s="434">
        <f t="shared" si="132"/>
      </c>
      <c r="AU152" s="434">
        <f t="shared" si="133"/>
      </c>
      <c r="AV152" s="219"/>
      <c r="AW152" s="219"/>
      <c r="AX152" s="219"/>
      <c r="AY152" s="219"/>
      <c r="AZ152" s="219"/>
      <c r="BA152" s="219"/>
      <c r="BB152" s="434">
        <f t="shared" si="134"/>
      </c>
      <c r="BC152" s="434" t="str">
        <f t="shared" si="135"/>
        <v>4/4/</v>
      </c>
      <c r="BD152" s="219">
        <v>4</v>
      </c>
      <c r="BE152" s="219">
        <v>4</v>
      </c>
      <c r="BF152" s="219"/>
      <c r="BG152" s="219"/>
      <c r="BH152" s="219"/>
      <c r="BI152" s="219"/>
      <c r="BJ152" s="434">
        <f t="shared" si="136"/>
      </c>
    </row>
    <row r="153" spans="1:62" ht="15">
      <c r="A153" s="476" t="s">
        <v>203</v>
      </c>
      <c r="B153" s="295" t="s">
        <v>182</v>
      </c>
      <c r="C153" s="17" t="str">
        <f t="shared" si="137"/>
        <v>9   </v>
      </c>
      <c r="D153" s="16">
        <v>9</v>
      </c>
      <c r="E153" s="16"/>
      <c r="F153" s="16"/>
      <c r="G153" s="16"/>
      <c r="H153" s="17" t="str">
        <f t="shared" si="121"/>
        <v>   </v>
      </c>
      <c r="I153" s="18"/>
      <c r="J153" s="18"/>
      <c r="K153" s="18"/>
      <c r="L153" s="18"/>
      <c r="M153" s="18"/>
      <c r="N153" s="18"/>
      <c r="O153" s="18"/>
      <c r="P153" s="433"/>
      <c r="Q153" s="448">
        <v>192</v>
      </c>
      <c r="R153" s="448">
        <f t="shared" si="122"/>
        <v>96</v>
      </c>
      <c r="S153" s="448">
        <f aca="true" t="shared" si="138" ref="S153:U154">X153*X$6+AA153*AA$6+AF153*AF$6+AI153*AI$6+AN153*AN$6+AQ153*AQ$6+AV153*AV$6+AY153*AY$6+BD153*BD$6+BG153*BG$6</f>
        <v>36</v>
      </c>
      <c r="T153" s="448">
        <f t="shared" si="138"/>
        <v>60</v>
      </c>
      <c r="U153" s="448">
        <f t="shared" si="138"/>
        <v>0</v>
      </c>
      <c r="V153" s="448">
        <f t="shared" si="126"/>
        <v>96</v>
      </c>
      <c r="W153" s="434">
        <f>IF(SUM(X153:Z153)&gt;0,X153&amp;"/"&amp;Y153&amp;"/"&amp;Z153,"")</f>
      </c>
      <c r="X153" s="219"/>
      <c r="Y153" s="219"/>
      <c r="Z153" s="219"/>
      <c r="AA153" s="219"/>
      <c r="AB153" s="219"/>
      <c r="AC153" s="219"/>
      <c r="AD153" s="434">
        <f>IF(SUM(AA153:AC153)&gt;0,AA153&amp;"/"&amp;AB153&amp;"/"&amp;AC153,"")</f>
      </c>
      <c r="AE153" s="434">
        <f>IF(SUM(AF153:AH153)&gt;0,AF153&amp;"/"&amp;AG153&amp;"/"&amp;AH153,"")</f>
      </c>
      <c r="AF153" s="219"/>
      <c r="AG153" s="219"/>
      <c r="AH153" s="219"/>
      <c r="AI153" s="219"/>
      <c r="AJ153" s="219"/>
      <c r="AK153" s="219"/>
      <c r="AL153" s="434">
        <f>IF(SUM(AI153:AK153)&gt;0,AI153&amp;"/"&amp;AJ153&amp;"/"&amp;AK153,"")</f>
      </c>
      <c r="AM153" s="434">
        <f>IF(SUM(AN153:AP153)&gt;0,AN153&amp;"/"&amp;AO153&amp;"/"&amp;AP153,"")</f>
      </c>
      <c r="AN153" s="219"/>
      <c r="AO153" s="219"/>
      <c r="AP153" s="219"/>
      <c r="AQ153" s="219"/>
      <c r="AR153" s="219"/>
      <c r="AS153" s="219"/>
      <c r="AT153" s="434">
        <f>IF(SUM(AQ153:AS153)&gt;0,AQ153&amp;"/"&amp;AR153&amp;"/"&amp;AS153,"")</f>
      </c>
      <c r="AU153" s="434">
        <f>IF(SUM(AV153:AX153)&gt;0,AV153&amp;"/"&amp;AW153&amp;"/"&amp;AX153,"")</f>
      </c>
      <c r="AV153" s="219"/>
      <c r="AW153" s="219"/>
      <c r="AX153" s="219"/>
      <c r="AY153" s="219"/>
      <c r="AZ153" s="219"/>
      <c r="BA153" s="219"/>
      <c r="BB153" s="434">
        <f>IF(SUM(AY153:BA153)&gt;0,AY153&amp;"/"&amp;AZ153&amp;"/"&amp;BA153,"")</f>
      </c>
      <c r="BC153" s="434" t="str">
        <f>IF(SUM(BD153:BF153)&gt;0,BD153&amp;"/"&amp;BE153&amp;"/"&amp;BF153,"")</f>
        <v>6/10/</v>
      </c>
      <c r="BD153" s="219">
        <v>6</v>
      </c>
      <c r="BE153" s="219">
        <v>10</v>
      </c>
      <c r="BF153" s="219"/>
      <c r="BG153" s="219"/>
      <c r="BH153" s="219"/>
      <c r="BI153" s="219"/>
      <c r="BJ153" s="434">
        <f>IF(SUM(BG153:BI153)&gt;0,BG153&amp;"/"&amp;BH153&amp;"/"&amp;BI153,"")</f>
      </c>
    </row>
    <row r="154" spans="1:62" ht="25.5">
      <c r="A154" s="476" t="s">
        <v>298</v>
      </c>
      <c r="B154" s="295" t="s">
        <v>180</v>
      </c>
      <c r="C154" s="17" t="str">
        <f t="shared" si="137"/>
        <v>   </v>
      </c>
      <c r="D154" s="16"/>
      <c r="E154" s="16"/>
      <c r="F154" s="16"/>
      <c r="G154" s="16"/>
      <c r="H154" s="17" t="str">
        <f t="shared" si="121"/>
        <v>10   </v>
      </c>
      <c r="I154" s="18">
        <v>10</v>
      </c>
      <c r="J154" s="18"/>
      <c r="K154" s="18"/>
      <c r="L154" s="18"/>
      <c r="M154" s="18"/>
      <c r="N154" s="18"/>
      <c r="O154" s="18"/>
      <c r="P154" s="433"/>
      <c r="Q154" s="448">
        <v>80</v>
      </c>
      <c r="R154" s="448">
        <f t="shared" si="122"/>
        <v>40</v>
      </c>
      <c r="S154" s="448">
        <f t="shared" si="138"/>
        <v>20</v>
      </c>
      <c r="T154" s="448">
        <f t="shared" si="138"/>
        <v>20</v>
      </c>
      <c r="U154" s="448">
        <f t="shared" si="138"/>
        <v>0</v>
      </c>
      <c r="V154" s="448">
        <f t="shared" si="126"/>
        <v>40</v>
      </c>
      <c r="W154" s="434">
        <f>IF(SUM(X154:Z154)&gt;0,X154&amp;"/"&amp;Y154&amp;"/"&amp;Z154,"")</f>
      </c>
      <c r="X154" s="219"/>
      <c r="Y154" s="219"/>
      <c r="Z154" s="219"/>
      <c r="AA154" s="219"/>
      <c r="AB154" s="219"/>
      <c r="AC154" s="219"/>
      <c r="AD154" s="434">
        <f>IF(SUM(AA154:AC154)&gt;0,AA154&amp;"/"&amp;AB154&amp;"/"&amp;AC154,"")</f>
      </c>
      <c r="AE154" s="434">
        <f>IF(SUM(AF154:AH154)&gt;0,AF154&amp;"/"&amp;AG154&amp;"/"&amp;AH154,"")</f>
      </c>
      <c r="AF154" s="219"/>
      <c r="AG154" s="219"/>
      <c r="AH154" s="219"/>
      <c r="AI154" s="219"/>
      <c r="AJ154" s="219"/>
      <c r="AK154" s="219"/>
      <c r="AL154" s="434">
        <f>IF(SUM(AI154:AK154)&gt;0,AI154&amp;"/"&amp;AJ154&amp;"/"&amp;AK154,"")</f>
      </c>
      <c r="AM154" s="434">
        <f>IF(SUM(AN154:AP154)&gt;0,AN154&amp;"/"&amp;AO154&amp;"/"&amp;AP154,"")</f>
      </c>
      <c r="AN154" s="219"/>
      <c r="AO154" s="219"/>
      <c r="AP154" s="219"/>
      <c r="AQ154" s="219"/>
      <c r="AR154" s="219"/>
      <c r="AS154" s="219"/>
      <c r="AT154" s="434">
        <f>IF(SUM(AQ154:AS154)&gt;0,AQ154&amp;"/"&amp;AR154&amp;"/"&amp;AS154,"")</f>
      </c>
      <c r="AU154" s="434">
        <f>IF(SUM(AV154:AX154)&gt;0,AV154&amp;"/"&amp;AW154&amp;"/"&amp;AX154,"")</f>
      </c>
      <c r="AV154" s="219"/>
      <c r="AW154" s="219"/>
      <c r="AX154" s="219"/>
      <c r="AY154" s="219"/>
      <c r="AZ154" s="219"/>
      <c r="BA154" s="219"/>
      <c r="BB154" s="434">
        <f>IF(SUM(AY154:BA154)&gt;0,AY154&amp;"/"&amp;AZ154&amp;"/"&amp;BA154,"")</f>
      </c>
      <c r="BC154" s="434">
        <f>IF(SUM(BD154:BF154)&gt;0,BD154&amp;"/"&amp;BE154&amp;"/"&amp;BF154,"")</f>
      </c>
      <c r="BD154" s="219"/>
      <c r="BE154" s="219"/>
      <c r="BF154" s="219"/>
      <c r="BG154" s="219">
        <v>4</v>
      </c>
      <c r="BH154" s="219">
        <v>4</v>
      </c>
      <c r="BI154" s="219"/>
      <c r="BJ154" s="434" t="str">
        <f>IF(SUM(BG154:BI154)&gt;0,BG154&amp;"/"&amp;BH154&amp;"/"&amp;BI154,"")</f>
        <v>4/4/</v>
      </c>
    </row>
    <row r="155" spans="1:62" ht="25.5">
      <c r="A155" s="476" t="s">
        <v>299</v>
      </c>
      <c r="B155" s="295" t="s">
        <v>204</v>
      </c>
      <c r="C155" s="17" t="str">
        <f t="shared" si="137"/>
        <v>10   </v>
      </c>
      <c r="D155" s="16">
        <v>10</v>
      </c>
      <c r="E155" s="16"/>
      <c r="F155" s="16"/>
      <c r="G155" s="16"/>
      <c r="H155" s="17" t="str">
        <f t="shared" si="121"/>
        <v>   </v>
      </c>
      <c r="I155" s="18"/>
      <c r="J155" s="18"/>
      <c r="K155" s="18"/>
      <c r="L155" s="18"/>
      <c r="M155" s="18"/>
      <c r="N155" s="18"/>
      <c r="O155" s="18"/>
      <c r="P155" s="433"/>
      <c r="Q155" s="448">
        <v>100</v>
      </c>
      <c r="R155" s="448">
        <f t="shared" si="122"/>
        <v>50</v>
      </c>
      <c r="S155" s="448">
        <f t="shared" si="123"/>
        <v>20</v>
      </c>
      <c r="T155" s="448">
        <f t="shared" si="124"/>
        <v>10</v>
      </c>
      <c r="U155" s="448">
        <f t="shared" si="125"/>
        <v>20</v>
      </c>
      <c r="V155" s="448">
        <f t="shared" si="126"/>
        <v>50</v>
      </c>
      <c r="W155" s="434">
        <f t="shared" si="127"/>
      </c>
      <c r="X155" s="219"/>
      <c r="Y155" s="219"/>
      <c r="Z155" s="219"/>
      <c r="AA155" s="219"/>
      <c r="AB155" s="219"/>
      <c r="AC155" s="219"/>
      <c r="AD155" s="434">
        <f t="shared" si="128"/>
      </c>
      <c r="AE155" s="434">
        <f t="shared" si="129"/>
      </c>
      <c r="AF155" s="219"/>
      <c r="AG155" s="219"/>
      <c r="AH155" s="219"/>
      <c r="AI155" s="219"/>
      <c r="AJ155" s="219"/>
      <c r="AK155" s="219"/>
      <c r="AL155" s="434">
        <f t="shared" si="130"/>
      </c>
      <c r="AM155" s="434">
        <f t="shared" si="131"/>
      </c>
      <c r="AN155" s="219"/>
      <c r="AO155" s="219"/>
      <c r="AP155" s="219"/>
      <c r="AQ155" s="219"/>
      <c r="AR155" s="219"/>
      <c r="AS155" s="219"/>
      <c r="AT155" s="434">
        <f t="shared" si="132"/>
      </c>
      <c r="AU155" s="434">
        <f t="shared" si="133"/>
      </c>
      <c r="AV155" s="219"/>
      <c r="AW155" s="219"/>
      <c r="AX155" s="219"/>
      <c r="AY155" s="219"/>
      <c r="AZ155" s="219"/>
      <c r="BA155" s="219"/>
      <c r="BB155" s="434">
        <f t="shared" si="134"/>
      </c>
      <c r="BC155" s="434">
        <f t="shared" si="135"/>
      </c>
      <c r="BD155" s="219"/>
      <c r="BE155" s="219"/>
      <c r="BF155" s="219"/>
      <c r="BG155" s="219">
        <v>4</v>
      </c>
      <c r="BH155" s="219">
        <v>2</v>
      </c>
      <c r="BI155" s="219">
        <v>4</v>
      </c>
      <c r="BJ155" s="434" t="str">
        <f t="shared" si="136"/>
        <v>4/2/4</v>
      </c>
    </row>
    <row r="156" spans="1:62" ht="13.5" customHeight="1">
      <c r="A156" s="191"/>
      <c r="B156" s="297" t="s">
        <v>85</v>
      </c>
      <c r="C156" s="17" t="str">
        <f t="shared" si="137"/>
        <v>   </v>
      </c>
      <c r="D156" s="16"/>
      <c r="E156" s="16"/>
      <c r="F156" s="16"/>
      <c r="G156" s="16"/>
      <c r="H156" s="431"/>
      <c r="I156" s="16"/>
      <c r="J156" s="16"/>
      <c r="K156" s="16"/>
      <c r="L156" s="16"/>
      <c r="M156" s="16"/>
      <c r="N156" s="16"/>
      <c r="O156" s="16"/>
      <c r="P156" s="431"/>
      <c r="Q156" s="475">
        <f aca="true" t="shared" si="139" ref="Q156:V156">SUM(Q149:Q155)</f>
        <v>900</v>
      </c>
      <c r="R156" s="475">
        <f t="shared" si="139"/>
        <v>450</v>
      </c>
      <c r="S156" s="475">
        <f t="shared" si="139"/>
        <v>208</v>
      </c>
      <c r="T156" s="475">
        <f t="shared" si="139"/>
        <v>222</v>
      </c>
      <c r="U156" s="475">
        <f t="shared" si="139"/>
        <v>20</v>
      </c>
      <c r="V156" s="475">
        <f t="shared" si="139"/>
        <v>450</v>
      </c>
      <c r="W156" s="440"/>
      <c r="X156" s="440"/>
      <c r="Y156" s="440"/>
      <c r="Z156" s="440"/>
      <c r="AA156" s="440"/>
      <c r="AB156" s="440"/>
      <c r="AC156" s="440"/>
      <c r="AD156" s="440"/>
      <c r="AE156" s="440"/>
      <c r="AF156" s="440"/>
      <c r="AG156" s="440"/>
      <c r="AH156" s="440"/>
      <c r="AI156" s="440"/>
      <c r="AJ156" s="440"/>
      <c r="AK156" s="440"/>
      <c r="AL156" s="440"/>
      <c r="AM156" s="440"/>
      <c r="AN156" s="440"/>
      <c r="AO156" s="440"/>
      <c r="AP156" s="440"/>
      <c r="AQ156" s="440"/>
      <c r="AR156" s="440"/>
      <c r="AS156" s="440"/>
      <c r="AT156" s="440"/>
      <c r="AU156" s="440"/>
      <c r="AV156" s="440"/>
      <c r="AW156" s="440"/>
      <c r="AX156" s="440"/>
      <c r="AY156" s="440"/>
      <c r="AZ156" s="440"/>
      <c r="BA156" s="440"/>
      <c r="BB156" s="440"/>
      <c r="BC156" s="440"/>
      <c r="BD156" s="440"/>
      <c r="BE156" s="440"/>
      <c r="BF156" s="440"/>
      <c r="BG156" s="440"/>
      <c r="BH156" s="440"/>
      <c r="BI156" s="440"/>
      <c r="BJ156" s="440"/>
    </row>
    <row r="157" spans="1:62" ht="13.5" customHeight="1">
      <c r="A157" s="227"/>
      <c r="B157" s="442"/>
      <c r="C157" s="443" t="s">
        <v>262</v>
      </c>
      <c r="D157" s="455"/>
      <c r="E157" s="455"/>
      <c r="F157" s="455"/>
      <c r="G157" s="455"/>
      <c r="H157" s="443"/>
      <c r="I157" s="456"/>
      <c r="J157" s="456"/>
      <c r="K157" s="456"/>
      <c r="L157" s="456"/>
      <c r="M157" s="456"/>
      <c r="N157" s="456"/>
      <c r="O157" s="456"/>
      <c r="P157" s="460"/>
      <c r="Q157" s="17"/>
      <c r="R157" s="17"/>
      <c r="S157" s="17"/>
      <c r="T157" s="17"/>
      <c r="U157" s="17"/>
      <c r="V157" s="17"/>
      <c r="W157" s="440">
        <f>SUM(X157:Z157)</f>
        <v>0</v>
      </c>
      <c r="X157" s="440">
        <f aca="true" t="shared" si="140" ref="X157:AC157">SUM(X149:X155)</f>
        <v>0</v>
      </c>
      <c r="Y157" s="440">
        <f t="shared" si="140"/>
        <v>0</v>
      </c>
      <c r="Z157" s="440">
        <f t="shared" si="140"/>
        <v>0</v>
      </c>
      <c r="AA157" s="440">
        <f t="shared" si="140"/>
        <v>0</v>
      </c>
      <c r="AB157" s="440">
        <f t="shared" si="140"/>
        <v>0</v>
      </c>
      <c r="AC157" s="440">
        <f t="shared" si="140"/>
        <v>0</v>
      </c>
      <c r="AD157" s="440">
        <f>SUM(AA157:AC157)</f>
        <v>0</v>
      </c>
      <c r="AE157" s="440">
        <f>SUM(AF157:AH157)</f>
        <v>0</v>
      </c>
      <c r="AF157" s="440">
        <f aca="true" t="shared" si="141" ref="AF157:AK157">SUM(AF149:AF155)</f>
        <v>0</v>
      </c>
      <c r="AG157" s="440">
        <f t="shared" si="141"/>
        <v>0</v>
      </c>
      <c r="AH157" s="440">
        <f t="shared" si="141"/>
        <v>0</v>
      </c>
      <c r="AI157" s="440">
        <f t="shared" si="141"/>
        <v>0</v>
      </c>
      <c r="AJ157" s="440">
        <f t="shared" si="141"/>
        <v>0</v>
      </c>
      <c r="AK157" s="440">
        <f t="shared" si="141"/>
        <v>0</v>
      </c>
      <c r="AL157" s="440">
        <f>SUM(AI157:AK157)</f>
        <v>0</v>
      </c>
      <c r="AM157" s="440">
        <f>SUM(AN157:AP157)</f>
        <v>8</v>
      </c>
      <c r="AN157" s="440">
        <f aca="true" t="shared" si="142" ref="AN157:AS157">SUM(AN149:AN155)</f>
        <v>4</v>
      </c>
      <c r="AO157" s="440">
        <f t="shared" si="142"/>
        <v>4</v>
      </c>
      <c r="AP157" s="440">
        <f t="shared" si="142"/>
        <v>0</v>
      </c>
      <c r="AQ157" s="440">
        <f t="shared" si="142"/>
        <v>2</v>
      </c>
      <c r="AR157" s="440">
        <f t="shared" si="142"/>
        <v>2</v>
      </c>
      <c r="AS157" s="440">
        <f t="shared" si="142"/>
        <v>0</v>
      </c>
      <c r="AT157" s="440">
        <f>SUM(AQ157:AS157)</f>
        <v>4</v>
      </c>
      <c r="AU157" s="440">
        <f>SUM(AV157:AX157)</f>
        <v>0</v>
      </c>
      <c r="AV157" s="440">
        <f aca="true" t="shared" si="143" ref="AV157:BA157">SUM(AV149:AV155)</f>
        <v>0</v>
      </c>
      <c r="AW157" s="440">
        <f t="shared" si="143"/>
        <v>0</v>
      </c>
      <c r="AX157" s="440">
        <f t="shared" si="143"/>
        <v>0</v>
      </c>
      <c r="AY157" s="440">
        <f t="shared" si="143"/>
        <v>0</v>
      </c>
      <c r="AZ157" s="440">
        <f t="shared" si="143"/>
        <v>0</v>
      </c>
      <c r="BA157" s="440">
        <f t="shared" si="143"/>
        <v>0</v>
      </c>
      <c r="BB157" s="440">
        <f>SUM(AY157:BA157)</f>
        <v>0</v>
      </c>
      <c r="BC157" s="440">
        <f>SUM(BD157:BF157)</f>
        <v>24</v>
      </c>
      <c r="BD157" s="440">
        <f aca="true" t="shared" si="144" ref="BD157:BI157">SUM(BD149:BD155)</f>
        <v>10</v>
      </c>
      <c r="BE157" s="440">
        <f t="shared" si="144"/>
        <v>14</v>
      </c>
      <c r="BF157" s="440">
        <f t="shared" si="144"/>
        <v>0</v>
      </c>
      <c r="BG157" s="440">
        <f t="shared" si="144"/>
        <v>8</v>
      </c>
      <c r="BH157" s="440">
        <f t="shared" si="144"/>
        <v>6</v>
      </c>
      <c r="BI157" s="440">
        <f t="shared" si="144"/>
        <v>4</v>
      </c>
      <c r="BJ157" s="440">
        <f>SUM(BG157:BI157)</f>
        <v>18</v>
      </c>
    </row>
    <row r="158" spans="1:62" ht="13.5" customHeight="1">
      <c r="A158" s="227"/>
      <c r="B158" s="22"/>
      <c r="C158" s="443" t="s">
        <v>263</v>
      </c>
      <c r="D158" s="443"/>
      <c r="E158" s="443"/>
      <c r="F158" s="443"/>
      <c r="G158" s="443"/>
      <c r="H158" s="443"/>
      <c r="I158" s="456"/>
      <c r="J158" s="456"/>
      <c r="K158" s="456"/>
      <c r="L158" s="456"/>
      <c r="M158" s="456"/>
      <c r="N158" s="456"/>
      <c r="O158" s="456"/>
      <c r="P158" s="460"/>
      <c r="Q158" s="17"/>
      <c r="R158" s="17"/>
      <c r="S158" s="17"/>
      <c r="T158" s="17"/>
      <c r="U158" s="17"/>
      <c r="V158" s="17"/>
      <c r="W158" s="432">
        <f>SUM(X149:Z155)*W146</f>
        <v>0</v>
      </c>
      <c r="X158" s="432"/>
      <c r="Y158" s="432"/>
      <c r="Z158" s="432"/>
      <c r="AA158" s="432"/>
      <c r="AB158" s="432"/>
      <c r="AC158" s="432"/>
      <c r="AD158" s="432">
        <f>SUM(AA149:AC155)*AD146</f>
        <v>0</v>
      </c>
      <c r="AE158" s="432">
        <f>SUM(AF149:AH155)*AE146</f>
        <v>0</v>
      </c>
      <c r="AF158" s="432"/>
      <c r="AG158" s="432"/>
      <c r="AH158" s="432"/>
      <c r="AI158" s="432"/>
      <c r="AJ158" s="432"/>
      <c r="AK158" s="432"/>
      <c r="AL158" s="432">
        <f>SUM(AI149:AK155)*AL146</f>
        <v>0</v>
      </c>
      <c r="AM158" s="432">
        <f>SUM(AN149:AP155)*AM146</f>
        <v>144</v>
      </c>
      <c r="AN158" s="432"/>
      <c r="AO158" s="432"/>
      <c r="AP158" s="432"/>
      <c r="AQ158" s="432"/>
      <c r="AR158" s="432"/>
      <c r="AS158" s="432"/>
      <c r="AT158" s="432">
        <f>SUM(AQ149:AS155)*AT146</f>
        <v>72</v>
      </c>
      <c r="AU158" s="432">
        <f>SUM(AV149:AX155)*AU146</f>
        <v>0</v>
      </c>
      <c r="AV158" s="444"/>
      <c r="AW158" s="444"/>
      <c r="AX158" s="444"/>
      <c r="AY158" s="444"/>
      <c r="AZ158" s="444"/>
      <c r="BA158" s="444"/>
      <c r="BB158" s="432">
        <f>SUM(AY149:BA155)*BB146</f>
        <v>0</v>
      </c>
      <c r="BC158" s="432">
        <f>SUM(BD149:BF155)*BC146</f>
        <v>144</v>
      </c>
      <c r="BD158" s="432"/>
      <c r="BE158" s="432"/>
      <c r="BF158" s="432"/>
      <c r="BG158" s="432"/>
      <c r="BH158" s="432"/>
      <c r="BI158" s="432"/>
      <c r="BJ158" s="432">
        <f>SUM(BG149:BI155)*BJ146</f>
        <v>90</v>
      </c>
    </row>
    <row r="159" spans="1:62" ht="13.5" customHeight="1">
      <c r="A159" s="227"/>
      <c r="B159" s="445"/>
      <c r="C159" s="516" t="s">
        <v>264</v>
      </c>
      <c r="D159" s="517"/>
      <c r="E159" s="517"/>
      <c r="F159" s="517"/>
      <c r="G159" s="517"/>
      <c r="H159" s="517"/>
      <c r="I159" s="517"/>
      <c r="J159" s="517"/>
      <c r="K159" s="517"/>
      <c r="L159" s="517"/>
      <c r="M159" s="517"/>
      <c r="N159" s="517"/>
      <c r="O159" s="517"/>
      <c r="P159" s="518"/>
      <c r="Q159" s="17">
        <f>SUM(W159:BJ159)</f>
        <v>1</v>
      </c>
      <c r="R159" s="17"/>
      <c r="S159" s="17"/>
      <c r="T159" s="17"/>
      <c r="U159" s="17"/>
      <c r="V159" s="17"/>
      <c r="W159" s="434">
        <f>COUNTIF($P$148:$P$155,W145)</f>
        <v>0</v>
      </c>
      <c r="X159" s="434">
        <f aca="true" t="shared" si="145" ref="X159:BJ159">COUNTIF($P$148:$P$155,X145)</f>
        <v>0</v>
      </c>
      <c r="Y159" s="434">
        <f t="shared" si="145"/>
        <v>0</v>
      </c>
      <c r="Z159" s="434">
        <f t="shared" si="145"/>
        <v>0</v>
      </c>
      <c r="AA159" s="434">
        <f t="shared" si="145"/>
        <v>0</v>
      </c>
      <c r="AB159" s="434">
        <f t="shared" si="145"/>
        <v>0</v>
      </c>
      <c r="AC159" s="434">
        <f t="shared" si="145"/>
        <v>0</v>
      </c>
      <c r="AD159" s="434">
        <f t="shared" si="145"/>
        <v>0</v>
      </c>
      <c r="AE159" s="434">
        <f t="shared" si="145"/>
        <v>0</v>
      </c>
      <c r="AF159" s="434">
        <f t="shared" si="145"/>
        <v>0</v>
      </c>
      <c r="AG159" s="434">
        <f t="shared" si="145"/>
        <v>0</v>
      </c>
      <c r="AH159" s="434">
        <f t="shared" si="145"/>
        <v>0</v>
      </c>
      <c r="AI159" s="434">
        <f t="shared" si="145"/>
        <v>0</v>
      </c>
      <c r="AJ159" s="434">
        <f t="shared" si="145"/>
        <v>0</v>
      </c>
      <c r="AK159" s="434">
        <f t="shared" si="145"/>
        <v>0</v>
      </c>
      <c r="AL159" s="434">
        <f t="shared" si="145"/>
        <v>0</v>
      </c>
      <c r="AM159" s="434">
        <f t="shared" si="145"/>
        <v>0</v>
      </c>
      <c r="AN159" s="434">
        <f t="shared" si="145"/>
        <v>0</v>
      </c>
      <c r="AO159" s="434">
        <f t="shared" si="145"/>
        <v>0</v>
      </c>
      <c r="AP159" s="434">
        <f t="shared" si="145"/>
        <v>0</v>
      </c>
      <c r="AQ159" s="434">
        <f t="shared" si="145"/>
        <v>0</v>
      </c>
      <c r="AR159" s="434">
        <f t="shared" si="145"/>
        <v>0</v>
      </c>
      <c r="AS159" s="434">
        <f t="shared" si="145"/>
        <v>0</v>
      </c>
      <c r="AT159" s="434">
        <f t="shared" si="145"/>
        <v>1</v>
      </c>
      <c r="AU159" s="434">
        <f t="shared" si="145"/>
        <v>0</v>
      </c>
      <c r="AV159" s="434">
        <f t="shared" si="145"/>
        <v>0</v>
      </c>
      <c r="AW159" s="434">
        <f t="shared" si="145"/>
        <v>0</v>
      </c>
      <c r="AX159" s="434">
        <f t="shared" si="145"/>
        <v>0</v>
      </c>
      <c r="AY159" s="434">
        <f t="shared" si="145"/>
        <v>0</v>
      </c>
      <c r="AZ159" s="434">
        <f t="shared" si="145"/>
        <v>0</v>
      </c>
      <c r="BA159" s="434">
        <f t="shared" si="145"/>
        <v>0</v>
      </c>
      <c r="BB159" s="434">
        <f t="shared" si="145"/>
        <v>0</v>
      </c>
      <c r="BC159" s="434">
        <f t="shared" si="145"/>
        <v>0</v>
      </c>
      <c r="BD159" s="434">
        <f t="shared" si="145"/>
        <v>0</v>
      </c>
      <c r="BE159" s="434">
        <f t="shared" si="145"/>
        <v>0</v>
      </c>
      <c r="BF159" s="434">
        <f t="shared" si="145"/>
        <v>0</v>
      </c>
      <c r="BG159" s="434">
        <f t="shared" si="145"/>
        <v>0</v>
      </c>
      <c r="BH159" s="434">
        <f t="shared" si="145"/>
        <v>0</v>
      </c>
      <c r="BI159" s="434">
        <f t="shared" si="145"/>
        <v>0</v>
      </c>
      <c r="BJ159" s="434">
        <f t="shared" si="145"/>
        <v>0</v>
      </c>
    </row>
    <row r="160" spans="1:62" ht="13.5" customHeight="1">
      <c r="A160" s="227"/>
      <c r="B160" s="445"/>
      <c r="C160" s="457" t="s">
        <v>261</v>
      </c>
      <c r="D160" s="458"/>
      <c r="E160" s="458"/>
      <c r="F160" s="458"/>
      <c r="G160" s="458"/>
      <c r="H160" s="458"/>
      <c r="I160" s="458"/>
      <c r="J160" s="458"/>
      <c r="K160" s="458"/>
      <c r="L160" s="458"/>
      <c r="M160" s="458"/>
      <c r="N160" s="458"/>
      <c r="O160" s="459"/>
      <c r="P160" s="460"/>
      <c r="Q160" s="17">
        <f>SUM(W160:BJ160)</f>
        <v>2</v>
      </c>
      <c r="R160" s="17"/>
      <c r="S160" s="17"/>
      <c r="T160" s="17"/>
      <c r="U160" s="17"/>
      <c r="V160" s="17"/>
      <c r="W160" s="434">
        <f aca="true" t="shared" si="146" ref="W160:BJ160">COUNTIF($O$149:$O$155,W145)</f>
        <v>0</v>
      </c>
      <c r="X160" s="434">
        <f t="shared" si="146"/>
        <v>0</v>
      </c>
      <c r="Y160" s="434">
        <f t="shared" si="146"/>
        <v>0</v>
      </c>
      <c r="Z160" s="434">
        <f t="shared" si="146"/>
        <v>0</v>
      </c>
      <c r="AA160" s="434">
        <f t="shared" si="146"/>
        <v>0</v>
      </c>
      <c r="AB160" s="434">
        <f t="shared" si="146"/>
        <v>0</v>
      </c>
      <c r="AC160" s="434">
        <f t="shared" si="146"/>
        <v>0</v>
      </c>
      <c r="AD160" s="434">
        <f t="shared" si="146"/>
        <v>0</v>
      </c>
      <c r="AE160" s="434">
        <f t="shared" si="146"/>
        <v>0</v>
      </c>
      <c r="AF160" s="434">
        <f t="shared" si="146"/>
        <v>0</v>
      </c>
      <c r="AG160" s="434">
        <f t="shared" si="146"/>
        <v>0</v>
      </c>
      <c r="AH160" s="434">
        <f t="shared" si="146"/>
        <v>0</v>
      </c>
      <c r="AI160" s="434">
        <f t="shared" si="146"/>
        <v>0</v>
      </c>
      <c r="AJ160" s="434">
        <f t="shared" si="146"/>
        <v>0</v>
      </c>
      <c r="AK160" s="434">
        <f t="shared" si="146"/>
        <v>0</v>
      </c>
      <c r="AL160" s="434">
        <f t="shared" si="146"/>
        <v>0</v>
      </c>
      <c r="AM160" s="434">
        <f t="shared" si="146"/>
        <v>1</v>
      </c>
      <c r="AN160" s="434">
        <f t="shared" si="146"/>
        <v>0</v>
      </c>
      <c r="AO160" s="434">
        <f t="shared" si="146"/>
        <v>0</v>
      </c>
      <c r="AP160" s="434">
        <f t="shared" si="146"/>
        <v>0</v>
      </c>
      <c r="AQ160" s="434">
        <f t="shared" si="146"/>
        <v>0</v>
      </c>
      <c r="AR160" s="434">
        <f t="shared" si="146"/>
        <v>0</v>
      </c>
      <c r="AS160" s="434">
        <f t="shared" si="146"/>
        <v>0</v>
      </c>
      <c r="AT160" s="434">
        <f t="shared" si="146"/>
        <v>1</v>
      </c>
      <c r="AU160" s="434">
        <f t="shared" si="146"/>
        <v>0</v>
      </c>
      <c r="AV160" s="434">
        <f t="shared" si="146"/>
        <v>0</v>
      </c>
      <c r="AW160" s="434">
        <f t="shared" si="146"/>
        <v>0</v>
      </c>
      <c r="AX160" s="434">
        <f t="shared" si="146"/>
        <v>0</v>
      </c>
      <c r="AY160" s="434">
        <f t="shared" si="146"/>
        <v>0</v>
      </c>
      <c r="AZ160" s="434">
        <f t="shared" si="146"/>
        <v>0</v>
      </c>
      <c r="BA160" s="434">
        <f t="shared" si="146"/>
        <v>0</v>
      </c>
      <c r="BB160" s="434">
        <f t="shared" si="146"/>
        <v>0</v>
      </c>
      <c r="BC160" s="434">
        <f t="shared" si="146"/>
        <v>0</v>
      </c>
      <c r="BD160" s="434">
        <f t="shared" si="146"/>
        <v>0</v>
      </c>
      <c r="BE160" s="434">
        <f t="shared" si="146"/>
        <v>0</v>
      </c>
      <c r="BF160" s="434">
        <f t="shared" si="146"/>
        <v>0</v>
      </c>
      <c r="BG160" s="434">
        <f t="shared" si="146"/>
        <v>0</v>
      </c>
      <c r="BH160" s="434">
        <f t="shared" si="146"/>
        <v>0</v>
      </c>
      <c r="BI160" s="434">
        <f t="shared" si="146"/>
        <v>0</v>
      </c>
      <c r="BJ160" s="434">
        <f t="shared" si="146"/>
        <v>0</v>
      </c>
    </row>
    <row r="161" spans="1:62" ht="13.5" customHeight="1">
      <c r="A161" s="227"/>
      <c r="B161" s="445"/>
      <c r="C161" s="443" t="s">
        <v>265</v>
      </c>
      <c r="D161" s="455"/>
      <c r="E161" s="455"/>
      <c r="F161" s="455"/>
      <c r="G161" s="455"/>
      <c r="H161" s="443"/>
      <c r="I161" s="456"/>
      <c r="J161" s="456"/>
      <c r="K161" s="456"/>
      <c r="L161" s="456"/>
      <c r="M161" s="456"/>
      <c r="N161" s="456"/>
      <c r="O161" s="456"/>
      <c r="P161" s="460"/>
      <c r="Q161" s="17">
        <f>SUM(W161:BJ161)</f>
        <v>3</v>
      </c>
      <c r="R161" s="17"/>
      <c r="S161" s="17"/>
      <c r="T161" s="17"/>
      <c r="U161" s="17"/>
      <c r="V161" s="17"/>
      <c r="W161" s="434">
        <f aca="true" t="shared" si="147" ref="W161:BJ161">COUNTIF($D$149:$G$155,W145)</f>
        <v>0</v>
      </c>
      <c r="X161" s="434">
        <f t="shared" si="147"/>
        <v>0</v>
      </c>
      <c r="Y161" s="434">
        <f t="shared" si="147"/>
        <v>0</v>
      </c>
      <c r="Z161" s="434">
        <f t="shared" si="147"/>
        <v>0</v>
      </c>
      <c r="AA161" s="434">
        <f t="shared" si="147"/>
        <v>0</v>
      </c>
      <c r="AB161" s="434">
        <f t="shared" si="147"/>
        <v>0</v>
      </c>
      <c r="AC161" s="434">
        <f t="shared" si="147"/>
        <v>0</v>
      </c>
      <c r="AD161" s="434">
        <f t="shared" si="147"/>
        <v>0</v>
      </c>
      <c r="AE161" s="434">
        <f t="shared" si="147"/>
        <v>0</v>
      </c>
      <c r="AF161" s="434">
        <f t="shared" si="147"/>
        <v>0</v>
      </c>
      <c r="AG161" s="434">
        <f t="shared" si="147"/>
        <v>0</v>
      </c>
      <c r="AH161" s="434">
        <f t="shared" si="147"/>
        <v>0</v>
      </c>
      <c r="AI161" s="434">
        <f t="shared" si="147"/>
        <v>0</v>
      </c>
      <c r="AJ161" s="434">
        <f t="shared" si="147"/>
        <v>0</v>
      </c>
      <c r="AK161" s="434">
        <f t="shared" si="147"/>
        <v>0</v>
      </c>
      <c r="AL161" s="434">
        <f t="shared" si="147"/>
        <v>0</v>
      </c>
      <c r="AM161" s="434">
        <f t="shared" si="147"/>
        <v>1</v>
      </c>
      <c r="AN161" s="434">
        <f t="shared" si="147"/>
        <v>0</v>
      </c>
      <c r="AO161" s="434">
        <f t="shared" si="147"/>
        <v>0</v>
      </c>
      <c r="AP161" s="434">
        <f t="shared" si="147"/>
        <v>0</v>
      </c>
      <c r="AQ161" s="434">
        <f t="shared" si="147"/>
        <v>0</v>
      </c>
      <c r="AR161" s="434">
        <f t="shared" si="147"/>
        <v>0</v>
      </c>
      <c r="AS161" s="434">
        <f t="shared" si="147"/>
        <v>0</v>
      </c>
      <c r="AT161" s="434">
        <f t="shared" si="147"/>
        <v>0</v>
      </c>
      <c r="AU161" s="434">
        <f t="shared" si="147"/>
        <v>0</v>
      </c>
      <c r="AV161" s="434">
        <f t="shared" si="147"/>
        <v>0</v>
      </c>
      <c r="AW161" s="434">
        <f t="shared" si="147"/>
        <v>0</v>
      </c>
      <c r="AX161" s="434">
        <f t="shared" si="147"/>
        <v>0</v>
      </c>
      <c r="AY161" s="434">
        <f t="shared" si="147"/>
        <v>0</v>
      </c>
      <c r="AZ161" s="434">
        <f t="shared" si="147"/>
        <v>0</v>
      </c>
      <c r="BA161" s="434">
        <f t="shared" si="147"/>
        <v>0</v>
      </c>
      <c r="BB161" s="434">
        <f t="shared" si="147"/>
        <v>0</v>
      </c>
      <c r="BC161" s="434">
        <f t="shared" si="147"/>
        <v>1</v>
      </c>
      <c r="BD161" s="434">
        <f t="shared" si="147"/>
        <v>0</v>
      </c>
      <c r="BE161" s="434">
        <f t="shared" si="147"/>
        <v>0</v>
      </c>
      <c r="BF161" s="434">
        <f t="shared" si="147"/>
        <v>0</v>
      </c>
      <c r="BG161" s="434">
        <f t="shared" si="147"/>
        <v>0</v>
      </c>
      <c r="BH161" s="434">
        <f t="shared" si="147"/>
        <v>0</v>
      </c>
      <c r="BI161" s="434">
        <f t="shared" si="147"/>
        <v>0</v>
      </c>
      <c r="BJ161" s="434">
        <f t="shared" si="147"/>
        <v>1</v>
      </c>
    </row>
    <row r="162" spans="1:62" ht="13.5" customHeight="1">
      <c r="A162" s="227"/>
      <c r="B162" s="445"/>
      <c r="C162" s="443" t="s">
        <v>266</v>
      </c>
      <c r="D162" s="455"/>
      <c r="E162" s="455"/>
      <c r="F162" s="455"/>
      <c r="G162" s="455"/>
      <c r="H162" s="443"/>
      <c r="I162" s="456"/>
      <c r="J162" s="456"/>
      <c r="K162" s="456"/>
      <c r="L162" s="456"/>
      <c r="M162" s="456"/>
      <c r="N162" s="456"/>
      <c r="O162" s="456"/>
      <c r="P162" s="460"/>
      <c r="Q162" s="17">
        <f>SUM(W162:BJ162)</f>
        <v>4</v>
      </c>
      <c r="R162" s="17"/>
      <c r="S162" s="17"/>
      <c r="T162" s="17"/>
      <c r="U162" s="17"/>
      <c r="V162" s="17"/>
      <c r="W162" s="434">
        <f aca="true" t="shared" si="148" ref="W162:BJ162">COUNTIF($I$149:$N$155,W145)</f>
        <v>0</v>
      </c>
      <c r="X162" s="434">
        <f t="shared" si="148"/>
        <v>0</v>
      </c>
      <c r="Y162" s="434">
        <f t="shared" si="148"/>
        <v>0</v>
      </c>
      <c r="Z162" s="434">
        <f t="shared" si="148"/>
        <v>0</v>
      </c>
      <c r="AA162" s="434">
        <f t="shared" si="148"/>
        <v>0</v>
      </c>
      <c r="AB162" s="434">
        <f t="shared" si="148"/>
        <v>0</v>
      </c>
      <c r="AC162" s="434">
        <f t="shared" si="148"/>
        <v>0</v>
      </c>
      <c r="AD162" s="434">
        <f t="shared" si="148"/>
        <v>0</v>
      </c>
      <c r="AE162" s="434">
        <f t="shared" si="148"/>
        <v>0</v>
      </c>
      <c r="AF162" s="434">
        <f t="shared" si="148"/>
        <v>0</v>
      </c>
      <c r="AG162" s="434">
        <f t="shared" si="148"/>
        <v>0</v>
      </c>
      <c r="AH162" s="434">
        <f t="shared" si="148"/>
        <v>0</v>
      </c>
      <c r="AI162" s="434">
        <f t="shared" si="148"/>
        <v>0</v>
      </c>
      <c r="AJ162" s="434">
        <f t="shared" si="148"/>
        <v>0</v>
      </c>
      <c r="AK162" s="434">
        <f t="shared" si="148"/>
        <v>0</v>
      </c>
      <c r="AL162" s="434">
        <f t="shared" si="148"/>
        <v>0</v>
      </c>
      <c r="AM162" s="434">
        <f t="shared" si="148"/>
        <v>1</v>
      </c>
      <c r="AN162" s="434">
        <f t="shared" si="148"/>
        <v>0</v>
      </c>
      <c r="AO162" s="434">
        <f t="shared" si="148"/>
        <v>0</v>
      </c>
      <c r="AP162" s="434">
        <f t="shared" si="148"/>
        <v>0</v>
      </c>
      <c r="AQ162" s="434">
        <f t="shared" si="148"/>
        <v>0</v>
      </c>
      <c r="AR162" s="434">
        <f t="shared" si="148"/>
        <v>0</v>
      </c>
      <c r="AS162" s="434">
        <f t="shared" si="148"/>
        <v>0</v>
      </c>
      <c r="AT162" s="434">
        <f t="shared" si="148"/>
        <v>1</v>
      </c>
      <c r="AU162" s="434">
        <f t="shared" si="148"/>
        <v>0</v>
      </c>
      <c r="AV162" s="434">
        <f t="shared" si="148"/>
        <v>0</v>
      </c>
      <c r="AW162" s="434">
        <f t="shared" si="148"/>
        <v>0</v>
      </c>
      <c r="AX162" s="434">
        <f t="shared" si="148"/>
        <v>0</v>
      </c>
      <c r="AY162" s="434">
        <f t="shared" si="148"/>
        <v>0</v>
      </c>
      <c r="AZ162" s="434">
        <f t="shared" si="148"/>
        <v>0</v>
      </c>
      <c r="BA162" s="434">
        <f t="shared" si="148"/>
        <v>0</v>
      </c>
      <c r="BB162" s="434">
        <f t="shared" si="148"/>
        <v>0</v>
      </c>
      <c r="BC162" s="434">
        <f t="shared" si="148"/>
        <v>1</v>
      </c>
      <c r="BD162" s="434">
        <f t="shared" si="148"/>
        <v>0</v>
      </c>
      <c r="BE162" s="434">
        <f t="shared" si="148"/>
        <v>0</v>
      </c>
      <c r="BF162" s="434">
        <f t="shared" si="148"/>
        <v>0</v>
      </c>
      <c r="BG162" s="434">
        <f t="shared" si="148"/>
        <v>0</v>
      </c>
      <c r="BH162" s="434">
        <f t="shared" si="148"/>
        <v>0</v>
      </c>
      <c r="BI162" s="434">
        <f t="shared" si="148"/>
        <v>0</v>
      </c>
      <c r="BJ162" s="434">
        <f t="shared" si="148"/>
        <v>1</v>
      </c>
    </row>
    <row r="163" spans="2:62" ht="13.5" customHeight="1">
      <c r="B163" s="52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S163" s="8"/>
      <c r="U163" s="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</row>
    <row r="164" spans="1:62" ht="13.5" customHeight="1">
      <c r="A164" s="231"/>
      <c r="B164" s="502" t="s">
        <v>229</v>
      </c>
      <c r="C164" s="503"/>
      <c r="D164" s="503"/>
      <c r="E164" s="503"/>
      <c r="F164" s="503"/>
      <c r="G164" s="503"/>
      <c r="H164" s="503"/>
      <c r="I164" s="503"/>
      <c r="J164" s="503"/>
      <c r="K164" s="225"/>
      <c r="L164" s="225"/>
      <c r="M164" s="225"/>
      <c r="N164" s="225"/>
      <c r="O164" s="45"/>
      <c r="P164" s="45"/>
      <c r="Q164" s="45"/>
      <c r="R164" s="45"/>
      <c r="S164" s="45"/>
      <c r="T164" s="45"/>
      <c r="U164" s="45"/>
      <c r="V164" s="45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</row>
    <row r="165" ht="13.5" customHeight="1">
      <c r="H165" s="8"/>
    </row>
    <row r="166" spans="2:62" ht="13.5" customHeight="1">
      <c r="B166" s="56" t="s">
        <v>114</v>
      </c>
      <c r="O166" s="7"/>
      <c r="P166" s="53"/>
      <c r="Q166" s="8"/>
      <c r="R166" s="7"/>
      <c r="BJ166" s="13"/>
    </row>
    <row r="167" spans="15:62" ht="13.5" customHeight="1">
      <c r="O167" s="7"/>
      <c r="P167" s="53"/>
      <c r="Q167" s="8"/>
      <c r="R167" s="7"/>
      <c r="BJ167" s="13"/>
    </row>
    <row r="168" spans="2:62" ht="13.5" customHeight="1">
      <c r="B168" s="56" t="s">
        <v>256</v>
      </c>
      <c r="O168" s="7"/>
      <c r="P168" s="53"/>
      <c r="Q168" s="8"/>
      <c r="R168" s="7"/>
      <c r="BJ168" s="13"/>
    </row>
    <row r="169" spans="15:62" ht="13.5" customHeight="1">
      <c r="O169" s="7"/>
      <c r="P169" s="53"/>
      <c r="Q169" s="8"/>
      <c r="R169" s="7"/>
      <c r="BJ169" s="13"/>
    </row>
    <row r="170" spans="2:62" ht="13.5" customHeight="1">
      <c r="B170" s="56" t="s">
        <v>258</v>
      </c>
      <c r="O170" s="7"/>
      <c r="P170" s="53"/>
      <c r="Q170" s="8"/>
      <c r="R170" s="7"/>
      <c r="BJ170" s="13"/>
    </row>
    <row r="171" spans="8:62" ht="13.5" customHeight="1">
      <c r="H171" s="55"/>
      <c r="O171" s="7"/>
      <c r="P171" s="53"/>
      <c r="Q171" s="8"/>
      <c r="R171" s="7"/>
      <c r="BJ171" s="13"/>
    </row>
    <row r="172" spans="8:62" ht="13.5" customHeight="1">
      <c r="H172" s="55"/>
      <c r="Q172" s="8"/>
      <c r="R172" s="7"/>
      <c r="BJ172" s="13"/>
    </row>
    <row r="173" spans="2:62" ht="13.5" customHeight="1">
      <c r="B173" s="7" t="s">
        <v>257</v>
      </c>
      <c r="H173" s="55"/>
      <c r="P173" s="7" t="s">
        <v>119</v>
      </c>
      <c r="Q173" s="8"/>
      <c r="R173" s="7"/>
      <c r="BJ173" s="13"/>
    </row>
    <row r="174" spans="2:62" ht="13.5" customHeight="1">
      <c r="B174" s="7"/>
      <c r="H174" s="55"/>
      <c r="Q174" s="8"/>
      <c r="R174" s="7"/>
      <c r="BJ174" s="13"/>
    </row>
    <row r="175" spans="2:62" ht="13.5" customHeight="1">
      <c r="B175" s="7" t="s">
        <v>259</v>
      </c>
      <c r="Q175" s="8"/>
      <c r="R175" s="7"/>
      <c r="BJ175" s="13"/>
    </row>
    <row r="176" spans="15:62" ht="13.5" customHeight="1">
      <c r="O176" s="7"/>
      <c r="P176" s="53"/>
      <c r="Q176" s="8"/>
      <c r="R176" s="7"/>
      <c r="BJ176" s="13"/>
    </row>
  </sheetData>
  <mergeCells count="49">
    <mergeCell ref="B86:J86"/>
    <mergeCell ref="O81:R81"/>
    <mergeCell ref="O82:P82"/>
    <mergeCell ref="C75:P75"/>
    <mergeCell ref="S83:U84"/>
    <mergeCell ref="O84:P84"/>
    <mergeCell ref="S81:AE81"/>
    <mergeCell ref="B81:H81"/>
    <mergeCell ref="O83:P83"/>
    <mergeCell ref="S82:U82"/>
    <mergeCell ref="V82:AE82"/>
    <mergeCell ref="V83:AE84"/>
    <mergeCell ref="W3:BJ3"/>
    <mergeCell ref="W4:AD4"/>
    <mergeCell ref="AE4:AL4"/>
    <mergeCell ref="AM4:AT4"/>
    <mergeCell ref="AU4:BB4"/>
    <mergeCell ref="BC4:BJ4"/>
    <mergeCell ref="C3:H3"/>
    <mergeCell ref="C4:H4"/>
    <mergeCell ref="Q3:V3"/>
    <mergeCell ref="R4:U4"/>
    <mergeCell ref="Q4:Q6"/>
    <mergeCell ref="C102:H102"/>
    <mergeCell ref="Q102:V102"/>
    <mergeCell ref="W102:BJ102"/>
    <mergeCell ref="C103:H103"/>
    <mergeCell ref="Q103:Q105"/>
    <mergeCell ref="R103:U103"/>
    <mergeCell ref="W103:AD103"/>
    <mergeCell ref="AE103:AL103"/>
    <mergeCell ref="AM103:AT103"/>
    <mergeCell ref="AU103:BB103"/>
    <mergeCell ref="C159:P159"/>
    <mergeCell ref="B164:J164"/>
    <mergeCell ref="BC103:BJ103"/>
    <mergeCell ref="C117:P117"/>
    <mergeCell ref="AE144:AL144"/>
    <mergeCell ref="AM144:AT144"/>
    <mergeCell ref="AU144:BB144"/>
    <mergeCell ref="BC144:BJ144"/>
    <mergeCell ref="Q143:V143"/>
    <mergeCell ref="W143:BJ143"/>
    <mergeCell ref="B122:J122"/>
    <mergeCell ref="C143:H143"/>
    <mergeCell ref="R144:U144"/>
    <mergeCell ref="W144:AD144"/>
    <mergeCell ref="C144:H144"/>
    <mergeCell ref="Q144:Q146"/>
  </mergeCells>
  <printOptions/>
  <pageMargins left="0.18" right="0.16" top="0.18" bottom="0.18" header="0.18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2"/>
  <sheetViews>
    <sheetView workbookViewId="0" topLeftCell="A1">
      <selection activeCell="A14" sqref="A14"/>
    </sheetView>
  </sheetViews>
  <sheetFormatPr defaultColWidth="8.796875" defaultRowHeight="13.5" customHeight="1" outlineLevelCol="1"/>
  <cols>
    <col min="1" max="1" width="9.09765625" style="89" customWidth="1"/>
    <col min="2" max="2" width="33.3984375" style="92" customWidth="1"/>
    <col min="3" max="3" width="3.69921875" style="89" customWidth="1" collapsed="1"/>
    <col min="4" max="7" width="4.09765625" style="93" hidden="1" customWidth="1" outlineLevel="1"/>
    <col min="8" max="8" width="3.69921875" style="89" customWidth="1" collapsed="1"/>
    <col min="9" max="11" width="4.19921875" style="93" hidden="1" customWidth="1" outlineLevel="1"/>
    <col min="12" max="12" width="0.1015625" style="93" hidden="1" customWidth="1" outlineLevel="1"/>
    <col min="13" max="13" width="5.19921875" style="93" customWidth="1" collapsed="1"/>
    <col min="14" max="14" width="4.796875" style="89" customWidth="1"/>
    <col min="15" max="15" width="4.69921875" style="91" customWidth="1"/>
    <col min="16" max="16" width="4.69921875" style="83" customWidth="1"/>
    <col min="17" max="17" width="4.3984375" style="89" customWidth="1"/>
    <col min="18" max="18" width="3.69921875" style="89" customWidth="1"/>
    <col min="19" max="19" width="4.09765625" style="89" customWidth="1"/>
    <col min="20" max="20" width="3.8984375" style="89" customWidth="1"/>
    <col min="21" max="21" width="3.796875" style="89" customWidth="1" collapsed="1"/>
    <col min="22" max="27" width="4.19921875" style="89" hidden="1" customWidth="1" outlineLevel="1"/>
    <col min="28" max="28" width="3.69921875" style="89" customWidth="1" collapsed="1"/>
    <col min="29" max="29" width="3.19921875" style="89" customWidth="1" collapsed="1"/>
    <col min="30" max="34" width="4.19921875" style="89" hidden="1" customWidth="1" outlineLevel="1"/>
    <col min="35" max="35" width="0.1015625" style="89" hidden="1" customWidth="1" outlineLevel="1"/>
    <col min="36" max="36" width="3" style="89" customWidth="1" collapsed="1"/>
    <col min="37" max="37" width="3.296875" style="89" customWidth="1" collapsed="1"/>
    <col min="38" max="43" width="4.19921875" style="89" hidden="1" customWidth="1" outlineLevel="1"/>
    <col min="44" max="44" width="3.3984375" style="89" customWidth="1" collapsed="1"/>
    <col min="45" max="45" width="3.296875" style="89" customWidth="1" collapsed="1"/>
    <col min="46" max="51" width="4.19921875" style="89" hidden="1" customWidth="1" outlineLevel="1"/>
    <col min="52" max="52" width="3.3984375" style="89" customWidth="1" collapsed="1"/>
    <col min="53" max="53" width="3.296875" style="89" customWidth="1" collapsed="1"/>
    <col min="54" max="59" width="4.19921875" style="89" hidden="1" customWidth="1" outlineLevel="1"/>
    <col min="60" max="60" width="3.3984375" style="89" customWidth="1" collapsed="1"/>
  </cols>
  <sheetData>
    <row r="1" spans="1:60" ht="13.5" customHeight="1">
      <c r="A1" s="70" t="s">
        <v>169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4"/>
      <c r="AK1" s="74"/>
      <c r="AL1" s="74"/>
      <c r="AM1" s="74"/>
      <c r="AN1" s="74"/>
      <c r="AO1" s="74"/>
      <c r="AP1" s="74"/>
      <c r="AQ1" s="74"/>
      <c r="AR1" s="74"/>
      <c r="AS1" s="75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</row>
    <row r="2" spans="1:60" ht="13.5" customHeight="1" thickBot="1">
      <c r="A2" s="72"/>
      <c r="B2" s="77"/>
      <c r="C2" s="78"/>
      <c r="D2" s="79"/>
      <c r="E2" s="79"/>
      <c r="F2" s="79"/>
      <c r="G2" s="79"/>
      <c r="H2" s="78"/>
      <c r="I2" s="79"/>
      <c r="J2" s="79"/>
      <c r="K2" s="79"/>
      <c r="L2" s="79"/>
      <c r="M2" s="79"/>
      <c r="N2" s="78"/>
      <c r="O2" s="76"/>
      <c r="P2" s="80"/>
      <c r="Q2" s="78"/>
      <c r="R2" s="78"/>
      <c r="S2" s="78"/>
      <c r="T2" s="78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</row>
    <row r="3" spans="1:60" ht="13.5" customHeight="1">
      <c r="A3" s="113"/>
      <c r="B3" s="114"/>
      <c r="C3" s="113" t="s">
        <v>21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17"/>
      <c r="P3" s="118"/>
      <c r="Q3" s="119" t="s">
        <v>22</v>
      </c>
      <c r="R3" s="119"/>
      <c r="S3" s="119"/>
      <c r="T3" s="120"/>
      <c r="U3" s="81" t="s">
        <v>90</v>
      </c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</row>
    <row r="4" spans="1:60" ht="13.5" customHeight="1">
      <c r="A4" s="121"/>
      <c r="B4" s="122"/>
      <c r="C4" s="123" t="s">
        <v>23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542" t="s">
        <v>20</v>
      </c>
      <c r="P4" s="126" t="s">
        <v>24</v>
      </c>
      <c r="Q4" s="127"/>
      <c r="R4" s="127"/>
      <c r="S4" s="128"/>
      <c r="T4" s="129"/>
      <c r="U4" s="101" t="s">
        <v>25</v>
      </c>
      <c r="V4" s="102"/>
      <c r="W4" s="102"/>
      <c r="X4" s="102"/>
      <c r="Y4" s="102"/>
      <c r="Z4" s="102"/>
      <c r="AA4" s="102"/>
      <c r="AB4" s="103"/>
      <c r="AC4" s="104" t="s">
        <v>26</v>
      </c>
      <c r="AD4" s="102"/>
      <c r="AE4" s="102"/>
      <c r="AF4" s="102"/>
      <c r="AG4" s="102"/>
      <c r="AH4" s="102"/>
      <c r="AI4" s="102"/>
      <c r="AJ4" s="103"/>
      <c r="AK4" s="104" t="s">
        <v>27</v>
      </c>
      <c r="AL4" s="102"/>
      <c r="AM4" s="102"/>
      <c r="AN4" s="102"/>
      <c r="AO4" s="102"/>
      <c r="AP4" s="102"/>
      <c r="AQ4" s="102"/>
      <c r="AR4" s="103"/>
      <c r="AS4" s="104" t="s">
        <v>28</v>
      </c>
      <c r="AT4" s="102"/>
      <c r="AU4" s="102"/>
      <c r="AV4" s="102"/>
      <c r="AW4" s="102"/>
      <c r="AX4" s="102"/>
      <c r="AY4" s="102"/>
      <c r="AZ4" s="103"/>
      <c r="BA4" s="102" t="s">
        <v>29</v>
      </c>
      <c r="BB4" s="102"/>
      <c r="BC4" s="102"/>
      <c r="BD4" s="102"/>
      <c r="BE4" s="102"/>
      <c r="BF4" s="102"/>
      <c r="BG4" s="102"/>
      <c r="BH4" s="102"/>
    </row>
    <row r="5" spans="1:60" ht="13.5" customHeight="1">
      <c r="A5" s="121" t="s">
        <v>30</v>
      </c>
      <c r="B5" s="122" t="s">
        <v>31</v>
      </c>
      <c r="C5" s="130" t="s">
        <v>32</v>
      </c>
      <c r="D5" s="131"/>
      <c r="E5" s="131"/>
      <c r="F5" s="131"/>
      <c r="G5" s="131"/>
      <c r="H5" s="132" t="s">
        <v>33</v>
      </c>
      <c r="I5" s="131"/>
      <c r="J5" s="131"/>
      <c r="K5" s="131"/>
      <c r="L5" s="131"/>
      <c r="M5" s="133" t="s">
        <v>200</v>
      </c>
      <c r="N5" s="134" t="s">
        <v>34</v>
      </c>
      <c r="O5" s="543"/>
      <c r="P5" s="135" t="s">
        <v>20</v>
      </c>
      <c r="Q5" s="136" t="s">
        <v>217</v>
      </c>
      <c r="R5" s="136" t="s">
        <v>35</v>
      </c>
      <c r="S5" s="136" t="s">
        <v>216</v>
      </c>
      <c r="T5" s="137" t="s">
        <v>214</v>
      </c>
      <c r="U5" s="105">
        <v>1</v>
      </c>
      <c r="V5" s="103" t="s">
        <v>124</v>
      </c>
      <c r="W5" s="103" t="s">
        <v>125</v>
      </c>
      <c r="X5" s="103" t="s">
        <v>126</v>
      </c>
      <c r="Y5" s="103" t="s">
        <v>124</v>
      </c>
      <c r="Z5" s="103" t="s">
        <v>125</v>
      </c>
      <c r="AA5" s="103" t="s">
        <v>126</v>
      </c>
      <c r="AB5" s="103">
        <v>2</v>
      </c>
      <c r="AC5" s="103">
        <v>3</v>
      </c>
      <c r="AD5" s="103" t="s">
        <v>124</v>
      </c>
      <c r="AE5" s="103" t="s">
        <v>125</v>
      </c>
      <c r="AF5" s="103" t="s">
        <v>126</v>
      </c>
      <c r="AG5" s="103" t="s">
        <v>124</v>
      </c>
      <c r="AH5" s="103" t="s">
        <v>125</v>
      </c>
      <c r="AI5" s="103" t="s">
        <v>126</v>
      </c>
      <c r="AJ5" s="106">
        <v>4</v>
      </c>
      <c r="AK5" s="106">
        <v>5</v>
      </c>
      <c r="AL5" s="106" t="s">
        <v>124</v>
      </c>
      <c r="AM5" s="106" t="s">
        <v>125</v>
      </c>
      <c r="AN5" s="106" t="s">
        <v>126</v>
      </c>
      <c r="AO5" s="106" t="s">
        <v>124</v>
      </c>
      <c r="AP5" s="106" t="s">
        <v>125</v>
      </c>
      <c r="AQ5" s="106" t="s">
        <v>126</v>
      </c>
      <c r="AR5" s="106">
        <v>6</v>
      </c>
      <c r="AS5" s="106">
        <v>7</v>
      </c>
      <c r="AT5" s="106" t="s">
        <v>124</v>
      </c>
      <c r="AU5" s="106" t="s">
        <v>125</v>
      </c>
      <c r="AV5" s="106" t="s">
        <v>126</v>
      </c>
      <c r="AW5" s="106" t="s">
        <v>124</v>
      </c>
      <c r="AX5" s="106" t="s">
        <v>125</v>
      </c>
      <c r="AY5" s="106" t="s">
        <v>126</v>
      </c>
      <c r="AZ5" s="106">
        <v>8</v>
      </c>
      <c r="BA5" s="106">
        <v>9</v>
      </c>
      <c r="BB5" s="106" t="s">
        <v>124</v>
      </c>
      <c r="BC5" s="106" t="s">
        <v>125</v>
      </c>
      <c r="BD5" s="106" t="s">
        <v>126</v>
      </c>
      <c r="BE5" s="106" t="s">
        <v>124</v>
      </c>
      <c r="BF5" s="106" t="s">
        <v>125</v>
      </c>
      <c r="BG5" s="106" t="s">
        <v>126</v>
      </c>
      <c r="BH5" s="104">
        <v>10</v>
      </c>
    </row>
    <row r="6" spans="1:60" ht="13.5" customHeight="1" thickBot="1">
      <c r="A6" s="123"/>
      <c r="B6" s="138"/>
      <c r="C6" s="139"/>
      <c r="D6" s="140"/>
      <c r="E6" s="140"/>
      <c r="F6" s="140"/>
      <c r="G6" s="140"/>
      <c r="H6" s="124"/>
      <c r="I6" s="141"/>
      <c r="J6" s="141"/>
      <c r="K6" s="141"/>
      <c r="L6" s="141"/>
      <c r="M6" s="142" t="s">
        <v>37</v>
      </c>
      <c r="N6" s="143" t="s">
        <v>37</v>
      </c>
      <c r="O6" s="544"/>
      <c r="P6" s="144"/>
      <c r="Q6" s="145"/>
      <c r="R6" s="145"/>
      <c r="S6" s="145"/>
      <c r="T6" s="146" t="s">
        <v>215</v>
      </c>
      <c r="U6" s="107">
        <v>18</v>
      </c>
      <c r="V6" s="108">
        <v>18</v>
      </c>
      <c r="W6" s="108">
        <v>18</v>
      </c>
      <c r="X6" s="108">
        <v>18</v>
      </c>
      <c r="Y6" s="109">
        <v>18</v>
      </c>
      <c r="Z6" s="109">
        <v>18</v>
      </c>
      <c r="AA6" s="109">
        <v>18</v>
      </c>
      <c r="AB6" s="109">
        <v>18</v>
      </c>
      <c r="AC6" s="108">
        <v>18</v>
      </c>
      <c r="AD6" s="108">
        <v>18</v>
      </c>
      <c r="AE6" s="108">
        <v>18</v>
      </c>
      <c r="AF6" s="108">
        <v>18</v>
      </c>
      <c r="AG6" s="109">
        <v>18</v>
      </c>
      <c r="AH6" s="109">
        <v>18</v>
      </c>
      <c r="AI6" s="109">
        <v>18</v>
      </c>
      <c r="AJ6" s="109">
        <v>18</v>
      </c>
      <c r="AK6" s="106">
        <v>18</v>
      </c>
      <c r="AL6" s="106">
        <v>18</v>
      </c>
      <c r="AM6" s="106">
        <v>18</v>
      </c>
      <c r="AN6" s="106">
        <v>18</v>
      </c>
      <c r="AO6" s="106">
        <v>18</v>
      </c>
      <c r="AP6" s="106">
        <v>18</v>
      </c>
      <c r="AQ6" s="106">
        <v>18</v>
      </c>
      <c r="AR6" s="106">
        <v>18</v>
      </c>
      <c r="AS6" s="106">
        <v>18</v>
      </c>
      <c r="AT6" s="106">
        <v>18</v>
      </c>
      <c r="AU6" s="106">
        <v>18</v>
      </c>
      <c r="AV6" s="106">
        <v>18</v>
      </c>
      <c r="AW6" s="106">
        <v>18</v>
      </c>
      <c r="AX6" s="106">
        <v>18</v>
      </c>
      <c r="AY6" s="106">
        <v>18</v>
      </c>
      <c r="AZ6" s="106">
        <v>18</v>
      </c>
      <c r="BA6" s="106"/>
      <c r="BB6" s="106"/>
      <c r="BC6" s="106"/>
      <c r="BD6" s="106"/>
      <c r="BE6" s="106">
        <v>12</v>
      </c>
      <c r="BF6" s="106">
        <v>12</v>
      </c>
      <c r="BG6" s="106">
        <v>12</v>
      </c>
      <c r="BH6" s="104">
        <v>12</v>
      </c>
    </row>
    <row r="7" spans="1:60" ht="13.5" customHeight="1" thickBot="1">
      <c r="A7" s="147">
        <v>1</v>
      </c>
      <c r="B7" s="148">
        <v>2</v>
      </c>
      <c r="C7" s="149">
        <v>3</v>
      </c>
      <c r="D7" s="150"/>
      <c r="E7" s="150"/>
      <c r="F7" s="150"/>
      <c r="G7" s="150"/>
      <c r="H7" s="151">
        <v>4</v>
      </c>
      <c r="I7" s="152"/>
      <c r="J7" s="152"/>
      <c r="K7" s="152"/>
      <c r="L7" s="152"/>
      <c r="M7" s="152">
        <v>5</v>
      </c>
      <c r="N7" s="153">
        <v>6</v>
      </c>
      <c r="O7" s="154">
        <v>7</v>
      </c>
      <c r="P7" s="154">
        <v>8</v>
      </c>
      <c r="Q7" s="155">
        <v>9</v>
      </c>
      <c r="R7" s="155">
        <v>10</v>
      </c>
      <c r="S7" s="155">
        <v>11</v>
      </c>
      <c r="T7" s="156">
        <v>12</v>
      </c>
      <c r="U7" s="162">
        <v>13</v>
      </c>
      <c r="V7" s="163"/>
      <c r="W7" s="163"/>
      <c r="X7" s="164"/>
      <c r="Y7" s="165"/>
      <c r="Z7" s="163"/>
      <c r="AA7" s="163"/>
      <c r="AB7" s="166">
        <v>14</v>
      </c>
      <c r="AC7" s="163">
        <v>15</v>
      </c>
      <c r="AD7" s="163"/>
      <c r="AE7" s="163"/>
      <c r="AF7" s="164"/>
      <c r="AG7" s="165"/>
      <c r="AH7" s="163"/>
      <c r="AI7" s="163"/>
      <c r="AJ7" s="166">
        <v>16</v>
      </c>
      <c r="AK7" s="165">
        <v>17</v>
      </c>
      <c r="AL7" s="165"/>
      <c r="AM7" s="165"/>
      <c r="AN7" s="165"/>
      <c r="AO7" s="165"/>
      <c r="AP7" s="165"/>
      <c r="AQ7" s="165"/>
      <c r="AR7" s="165">
        <v>18</v>
      </c>
      <c r="AS7" s="165">
        <v>19</v>
      </c>
      <c r="AT7" s="165"/>
      <c r="AU7" s="165"/>
      <c r="AV7" s="165"/>
      <c r="AW7" s="165"/>
      <c r="AX7" s="165"/>
      <c r="AY7" s="165"/>
      <c r="AZ7" s="165">
        <v>20</v>
      </c>
      <c r="BA7" s="165">
        <v>21</v>
      </c>
      <c r="BB7" s="165"/>
      <c r="BC7" s="165"/>
      <c r="BD7" s="165"/>
      <c r="BE7" s="165"/>
      <c r="BF7" s="165"/>
      <c r="BG7" s="165"/>
      <c r="BH7" s="401">
        <v>22</v>
      </c>
    </row>
    <row r="8" spans="1:60" ht="13.5" customHeight="1" thickBot="1">
      <c r="A8" s="389" t="s">
        <v>170</v>
      </c>
      <c r="B8" s="390" t="s">
        <v>165</v>
      </c>
      <c r="C8" s="235" t="str">
        <f aca="true" t="shared" si="0" ref="C8:C17">D8&amp;" "&amp;E8&amp;" "&amp;F8&amp;" "&amp;G8</f>
        <v>   </v>
      </c>
      <c r="D8" s="98"/>
      <c r="E8" s="98"/>
      <c r="F8" s="98"/>
      <c r="G8" s="98"/>
      <c r="H8" s="100" t="str">
        <f aca="true" t="shared" si="1" ref="H8:H17">I8&amp;" "&amp;J8&amp;" "&amp;K8&amp;" "&amp;L8</f>
        <v>   </v>
      </c>
      <c r="I8" s="98"/>
      <c r="J8" s="98"/>
      <c r="K8" s="98"/>
      <c r="L8" s="98"/>
      <c r="M8" s="98"/>
      <c r="N8" s="99"/>
      <c r="O8" s="96">
        <f aca="true" t="shared" si="2" ref="O8:T8">SUM(O9:O10,O14:O16)</f>
        <v>900</v>
      </c>
      <c r="P8" s="96">
        <f t="shared" si="2"/>
        <v>480</v>
      </c>
      <c r="Q8" s="96">
        <f t="shared" si="2"/>
        <v>216</v>
      </c>
      <c r="R8" s="96">
        <f t="shared" si="2"/>
        <v>240</v>
      </c>
      <c r="S8" s="96">
        <f t="shared" si="2"/>
        <v>24</v>
      </c>
      <c r="T8" s="96">
        <f t="shared" si="2"/>
        <v>420</v>
      </c>
      <c r="U8" s="157">
        <f aca="true" t="shared" si="3" ref="U8:U16">IF(SUM(V8:X8)&gt;0,V8&amp;"/"&amp;W8&amp;"/"&amp;X8,"")</f>
      </c>
      <c r="V8" s="158"/>
      <c r="W8" s="158"/>
      <c r="X8" s="158"/>
      <c r="Y8" s="158"/>
      <c r="Z8" s="158"/>
      <c r="AA8" s="158"/>
      <c r="AB8" s="159"/>
      <c r="AC8" s="160"/>
      <c r="AD8" s="158"/>
      <c r="AE8" s="158"/>
      <c r="AF8" s="158"/>
      <c r="AG8" s="158"/>
      <c r="AH8" s="158"/>
      <c r="AI8" s="158"/>
      <c r="AJ8" s="161"/>
      <c r="AK8" s="157"/>
      <c r="AL8" s="158"/>
      <c r="AM8" s="158"/>
      <c r="AN8" s="158"/>
      <c r="AO8" s="158"/>
      <c r="AP8" s="158"/>
      <c r="AQ8" s="158"/>
      <c r="AR8" s="159"/>
      <c r="AS8" s="160"/>
      <c r="AT8" s="158"/>
      <c r="AU8" s="158"/>
      <c r="AV8" s="158"/>
      <c r="AW8" s="158"/>
      <c r="AX8" s="158"/>
      <c r="AY8" s="158"/>
      <c r="AZ8" s="161"/>
      <c r="BA8" s="157"/>
      <c r="BB8" s="158"/>
      <c r="BC8" s="158"/>
      <c r="BD8" s="158"/>
      <c r="BE8" s="158"/>
      <c r="BF8" s="158"/>
      <c r="BG8" s="158"/>
      <c r="BH8" s="161"/>
    </row>
    <row r="9" spans="1:60" ht="15.75" customHeight="1">
      <c r="A9" s="391" t="s">
        <v>171</v>
      </c>
      <c r="B9" s="392" t="s">
        <v>172</v>
      </c>
      <c r="C9" s="303" t="str">
        <f t="shared" si="0"/>
        <v>   </v>
      </c>
      <c r="D9" s="304"/>
      <c r="E9" s="304"/>
      <c r="F9" s="304"/>
      <c r="G9" s="304"/>
      <c r="H9" s="95" t="str">
        <f t="shared" si="1"/>
        <v>5   </v>
      </c>
      <c r="I9" s="305">
        <v>5</v>
      </c>
      <c r="J9" s="305"/>
      <c r="K9" s="305"/>
      <c r="L9" s="305"/>
      <c r="M9" s="305">
        <v>5</v>
      </c>
      <c r="N9" s="94"/>
      <c r="O9" s="95">
        <v>100</v>
      </c>
      <c r="P9" s="95">
        <f aca="true" t="shared" si="4" ref="P9:P16">Q9+R9+S9</f>
        <v>72</v>
      </c>
      <c r="Q9" s="95">
        <f>V9*V$6+Y9*Y$6+AD9*AD$6+AG9*AG$6+AL9*AL$6+AO9*AO$6+AT9*AT$6+AW9*AW$6+BB9*BB$6+BE9*BE$6</f>
        <v>36</v>
      </c>
      <c r="R9" s="95">
        <f>W9*W$6+Z9*Z$6+AE9*AE$6+AH9*AH$6+AM9*AM$6+AP9*AP$6+AU9*AU$6+AX9*AX$6+BC9*BC$6+BF9*BF$6</f>
        <v>36</v>
      </c>
      <c r="S9" s="95">
        <f>X9*X$6+AA9*AA$6+AF9*AF$6+AI9*AI$6+AN9*AN$6+AQ9*AQ$6+AV9*AV$6+AY9*AY$6+BD9*BD$6+BG9*BG$6</f>
        <v>0</v>
      </c>
      <c r="T9" s="306">
        <f aca="true" t="shared" si="5" ref="T9:T16">O9-P9</f>
        <v>28</v>
      </c>
      <c r="U9" s="307">
        <f t="shared" si="3"/>
      </c>
      <c r="V9" s="110"/>
      <c r="W9" s="110"/>
      <c r="X9" s="110"/>
      <c r="Y9" s="110"/>
      <c r="Z9" s="110"/>
      <c r="AA9" s="110"/>
      <c r="AB9" s="308">
        <f aca="true" t="shared" si="6" ref="AB9:AB16">IF(SUM(Y9:AA9)&gt;0,Y9&amp;"/"&amp;Z9&amp;"/"&amp;AA9,"")</f>
      </c>
      <c r="AC9" s="307">
        <f aca="true" t="shared" si="7" ref="AC9:AC16">IF(SUM(AD9:AF9)&gt;0,AD9&amp;"/"&amp;AE9&amp;"/"&amp;AF9,"")</f>
      </c>
      <c r="AD9" s="110"/>
      <c r="AE9" s="110"/>
      <c r="AF9" s="110"/>
      <c r="AG9" s="110"/>
      <c r="AH9" s="110"/>
      <c r="AI9" s="110"/>
      <c r="AJ9" s="308">
        <f aca="true" t="shared" si="8" ref="AJ9:AJ16">IF(SUM(AG9:AI9)&gt;0,AG9&amp;"/"&amp;AH9&amp;"/"&amp;AI9,"")</f>
      </c>
      <c r="AK9" s="307" t="str">
        <f aca="true" t="shared" si="9" ref="AK9:AK16">IF(SUM(AL9:AN9)&gt;0,AL9&amp;"/"&amp;AM9&amp;"/"&amp;AN9,"")</f>
        <v>2/2/</v>
      </c>
      <c r="AL9" s="110">
        <v>2</v>
      </c>
      <c r="AM9" s="110">
        <v>2</v>
      </c>
      <c r="AN9" s="110"/>
      <c r="AO9" s="110"/>
      <c r="AP9" s="110"/>
      <c r="AQ9" s="110"/>
      <c r="AR9" s="308">
        <f aca="true" t="shared" si="10" ref="AR9:AR16">IF(SUM(AO9:AQ9)&gt;0,AO9&amp;"/"&amp;AP9&amp;"/"&amp;AQ9,"")</f>
      </c>
      <c r="AS9" s="307">
        <f aca="true" t="shared" si="11" ref="AS9:AS16">IF(SUM(AT9:AV9)&gt;0,AT9&amp;"/"&amp;AU9&amp;"/"&amp;AV9,"")</f>
      </c>
      <c r="AT9" s="110"/>
      <c r="AU9" s="110"/>
      <c r="AV9" s="110"/>
      <c r="AW9" s="110"/>
      <c r="AX9" s="110"/>
      <c r="AY9" s="110"/>
      <c r="AZ9" s="308">
        <f aca="true" t="shared" si="12" ref="AZ9:AZ16">IF(SUM(AW9:AY9)&gt;0,AW9&amp;"/"&amp;AX9&amp;"/"&amp;AY9,"")</f>
      </c>
      <c r="BA9" s="307">
        <f aca="true" t="shared" si="13" ref="BA9:BA16">IF(SUM(BB9:BD9)&gt;0,BB9&amp;"/"&amp;BC9&amp;"/"&amp;BD9,"")</f>
      </c>
      <c r="BB9" s="110"/>
      <c r="BC9" s="110"/>
      <c r="BD9" s="110"/>
      <c r="BE9" s="110"/>
      <c r="BF9" s="110"/>
      <c r="BG9" s="110"/>
      <c r="BH9" s="402">
        <f aca="true" t="shared" si="14" ref="BH9:BH16">IF(SUM(BE9:BG9)&gt;0,BE9&amp;"/"&amp;BF9&amp;"/"&amp;BG9,"")</f>
      </c>
    </row>
    <row r="10" spans="1:60" ht="14.25" customHeight="1">
      <c r="A10" s="393" t="s">
        <v>173</v>
      </c>
      <c r="B10" s="394" t="s">
        <v>174</v>
      </c>
      <c r="C10" s="303" t="str">
        <f t="shared" si="0"/>
        <v>   </v>
      </c>
      <c r="D10" s="304"/>
      <c r="E10" s="304"/>
      <c r="F10" s="304"/>
      <c r="G10" s="304"/>
      <c r="H10" s="95" t="str">
        <f t="shared" si="1"/>
        <v>   </v>
      </c>
      <c r="I10" s="309"/>
      <c r="J10" s="309"/>
      <c r="K10" s="309"/>
      <c r="L10" s="309"/>
      <c r="M10" s="309"/>
      <c r="N10" s="84"/>
      <c r="O10" s="85">
        <f aca="true" t="shared" si="15" ref="O10:T10">SUM(O11:O13)</f>
        <v>300</v>
      </c>
      <c r="P10" s="85">
        <f t="shared" si="15"/>
        <v>144</v>
      </c>
      <c r="Q10" s="85">
        <f t="shared" si="15"/>
        <v>72</v>
      </c>
      <c r="R10" s="85">
        <f t="shared" si="15"/>
        <v>72</v>
      </c>
      <c r="S10" s="85">
        <f t="shared" si="15"/>
        <v>0</v>
      </c>
      <c r="T10" s="85">
        <f t="shared" si="15"/>
        <v>156</v>
      </c>
      <c r="U10" s="310">
        <f t="shared" si="3"/>
      </c>
      <c r="V10" s="111"/>
      <c r="W10" s="111"/>
      <c r="X10" s="111"/>
      <c r="Y10" s="111"/>
      <c r="Z10" s="111"/>
      <c r="AA10" s="111"/>
      <c r="AB10" s="311">
        <f t="shared" si="6"/>
      </c>
      <c r="AC10" s="310">
        <f t="shared" si="7"/>
      </c>
      <c r="AD10" s="111"/>
      <c r="AE10" s="111"/>
      <c r="AF10" s="111"/>
      <c r="AG10" s="111"/>
      <c r="AH10" s="111"/>
      <c r="AI10" s="111"/>
      <c r="AJ10" s="311">
        <f t="shared" si="8"/>
      </c>
      <c r="AK10" s="310">
        <f t="shared" si="9"/>
      </c>
      <c r="AL10" s="111"/>
      <c r="AM10" s="111"/>
      <c r="AN10" s="111"/>
      <c r="AO10" s="111"/>
      <c r="AP10" s="111"/>
      <c r="AQ10" s="111"/>
      <c r="AR10" s="311">
        <f t="shared" si="10"/>
      </c>
      <c r="AS10" s="310">
        <f t="shared" si="11"/>
      </c>
      <c r="AT10" s="111"/>
      <c r="AU10" s="111"/>
      <c r="AV10" s="111"/>
      <c r="AW10" s="111"/>
      <c r="AX10" s="111"/>
      <c r="AY10" s="111"/>
      <c r="AZ10" s="311">
        <f t="shared" si="12"/>
      </c>
      <c r="BA10" s="310">
        <f t="shared" si="13"/>
      </c>
      <c r="BB10" s="111"/>
      <c r="BC10" s="111"/>
      <c r="BD10" s="111"/>
      <c r="BE10" s="111"/>
      <c r="BF10" s="111"/>
      <c r="BG10" s="111"/>
      <c r="BH10" s="403">
        <f t="shared" si="14"/>
      </c>
    </row>
    <row r="11" spans="1:60" ht="13.5" customHeight="1">
      <c r="A11" s="395" t="s">
        <v>175</v>
      </c>
      <c r="B11" s="396" t="s">
        <v>176</v>
      </c>
      <c r="C11" s="303" t="str">
        <f t="shared" si="0"/>
        <v>5   </v>
      </c>
      <c r="D11" s="304">
        <v>5</v>
      </c>
      <c r="E11" s="304"/>
      <c r="F11" s="304"/>
      <c r="G11" s="304"/>
      <c r="H11" s="95" t="str">
        <f t="shared" si="1"/>
        <v>   </v>
      </c>
      <c r="I11" s="309"/>
      <c r="J11" s="309"/>
      <c r="K11" s="309"/>
      <c r="L11" s="309"/>
      <c r="M11" s="309">
        <v>5</v>
      </c>
      <c r="N11" s="84"/>
      <c r="O11" s="85">
        <v>96</v>
      </c>
      <c r="P11" s="85">
        <f t="shared" si="4"/>
        <v>36</v>
      </c>
      <c r="Q11" s="85">
        <f aca="true" t="shared" si="16" ref="Q11:S13">V11*V$6+Y11*Y$6+AD11*AD$6+AG11*AG$6+AL11*AL$6+AO11*AO$6+AT11*AT$6+AW11*AW$6+BB11*BB$6+BE11*BE$6</f>
        <v>18</v>
      </c>
      <c r="R11" s="85">
        <f t="shared" si="16"/>
        <v>18</v>
      </c>
      <c r="S11" s="85">
        <f t="shared" si="16"/>
        <v>0</v>
      </c>
      <c r="T11" s="312">
        <f t="shared" si="5"/>
        <v>60</v>
      </c>
      <c r="U11" s="310">
        <f t="shared" si="3"/>
      </c>
      <c r="V11" s="111"/>
      <c r="W11" s="111"/>
      <c r="X11" s="111"/>
      <c r="Y11" s="111"/>
      <c r="Z11" s="111"/>
      <c r="AA11" s="111"/>
      <c r="AB11" s="311">
        <f t="shared" si="6"/>
      </c>
      <c r="AC11" s="310">
        <f t="shared" si="7"/>
      </c>
      <c r="AD11" s="111"/>
      <c r="AE11" s="111"/>
      <c r="AF11" s="111"/>
      <c r="AG11" s="111"/>
      <c r="AH11" s="111"/>
      <c r="AI11" s="111"/>
      <c r="AJ11" s="311">
        <f t="shared" si="8"/>
      </c>
      <c r="AK11" s="310" t="str">
        <f t="shared" si="9"/>
        <v>1/1/</v>
      </c>
      <c r="AL11" s="111">
        <v>1</v>
      </c>
      <c r="AM11" s="111">
        <v>1</v>
      </c>
      <c r="AN11" s="111"/>
      <c r="AO11" s="111"/>
      <c r="AP11" s="111"/>
      <c r="AQ11" s="111"/>
      <c r="AR11" s="311">
        <f t="shared" si="10"/>
      </c>
      <c r="AS11" s="310">
        <f t="shared" si="11"/>
      </c>
      <c r="AT11" s="111"/>
      <c r="AU11" s="111"/>
      <c r="AV11" s="111"/>
      <c r="AW11" s="111"/>
      <c r="AX11" s="111"/>
      <c r="AY11" s="111"/>
      <c r="AZ11" s="311">
        <f t="shared" si="12"/>
      </c>
      <c r="BA11" s="310">
        <f t="shared" si="13"/>
      </c>
      <c r="BB11" s="111"/>
      <c r="BC11" s="111"/>
      <c r="BD11" s="111"/>
      <c r="BE11" s="111"/>
      <c r="BF11" s="111"/>
      <c r="BG11" s="111"/>
      <c r="BH11" s="403">
        <f t="shared" si="14"/>
      </c>
    </row>
    <row r="12" spans="1:60" ht="13.5" customHeight="1">
      <c r="A12" s="395" t="s">
        <v>177</v>
      </c>
      <c r="B12" s="396" t="s">
        <v>178</v>
      </c>
      <c r="C12" s="303" t="str">
        <f t="shared" si="0"/>
        <v>   </v>
      </c>
      <c r="D12" s="304"/>
      <c r="E12" s="304"/>
      <c r="F12" s="304"/>
      <c r="G12" s="304"/>
      <c r="H12" s="95" t="str">
        <f t="shared" si="1"/>
        <v>6   </v>
      </c>
      <c r="I12" s="309">
        <v>6</v>
      </c>
      <c r="J12" s="309"/>
      <c r="K12" s="309"/>
      <c r="L12" s="309"/>
      <c r="M12" s="309"/>
      <c r="N12" s="84">
        <v>6</v>
      </c>
      <c r="O12" s="85">
        <v>108</v>
      </c>
      <c r="P12" s="85">
        <f t="shared" si="4"/>
        <v>72</v>
      </c>
      <c r="Q12" s="85">
        <f t="shared" si="16"/>
        <v>36</v>
      </c>
      <c r="R12" s="85">
        <f t="shared" si="16"/>
        <v>36</v>
      </c>
      <c r="S12" s="85">
        <f t="shared" si="16"/>
        <v>0</v>
      </c>
      <c r="T12" s="312">
        <f t="shared" si="5"/>
        <v>36</v>
      </c>
      <c r="U12" s="310">
        <f t="shared" si="3"/>
      </c>
      <c r="V12" s="111"/>
      <c r="W12" s="111"/>
      <c r="X12" s="111"/>
      <c r="Y12" s="111"/>
      <c r="Z12" s="111"/>
      <c r="AA12" s="111"/>
      <c r="AB12" s="311">
        <f t="shared" si="6"/>
      </c>
      <c r="AC12" s="310">
        <f t="shared" si="7"/>
      </c>
      <c r="AD12" s="111"/>
      <c r="AE12" s="111"/>
      <c r="AF12" s="111"/>
      <c r="AG12" s="111"/>
      <c r="AH12" s="111"/>
      <c r="AI12" s="111"/>
      <c r="AJ12" s="311">
        <f t="shared" si="8"/>
      </c>
      <c r="AK12" s="310">
        <f t="shared" si="9"/>
      </c>
      <c r="AL12" s="111"/>
      <c r="AM12" s="111"/>
      <c r="AN12" s="111"/>
      <c r="AO12" s="111">
        <v>2</v>
      </c>
      <c r="AP12" s="111">
        <v>2</v>
      </c>
      <c r="AQ12" s="111"/>
      <c r="AR12" s="311" t="str">
        <f t="shared" si="10"/>
        <v>2/2/</v>
      </c>
      <c r="AS12" s="310">
        <f t="shared" si="11"/>
      </c>
      <c r="AT12" s="111"/>
      <c r="AU12" s="111"/>
      <c r="AV12" s="111"/>
      <c r="AW12" s="111"/>
      <c r="AX12" s="111"/>
      <c r="AY12" s="111"/>
      <c r="AZ12" s="311">
        <f t="shared" si="12"/>
      </c>
      <c r="BA12" s="310">
        <f t="shared" si="13"/>
      </c>
      <c r="BB12" s="111"/>
      <c r="BC12" s="111"/>
      <c r="BD12" s="111"/>
      <c r="BE12" s="111"/>
      <c r="BF12" s="111"/>
      <c r="BG12" s="111"/>
      <c r="BH12" s="403">
        <f t="shared" si="14"/>
      </c>
    </row>
    <row r="13" spans="1:60" ht="16.5" customHeight="1">
      <c r="A13" s="395" t="s">
        <v>179</v>
      </c>
      <c r="B13" s="396" t="s">
        <v>180</v>
      </c>
      <c r="C13" s="303" t="str">
        <f t="shared" si="0"/>
        <v>   </v>
      </c>
      <c r="D13" s="304"/>
      <c r="E13" s="304"/>
      <c r="F13" s="304"/>
      <c r="G13" s="304"/>
      <c r="H13" s="95" t="str">
        <f t="shared" si="1"/>
        <v>5   </v>
      </c>
      <c r="I13" s="309">
        <v>5</v>
      </c>
      <c r="J13" s="309"/>
      <c r="K13" s="309"/>
      <c r="L13" s="309"/>
      <c r="M13" s="309"/>
      <c r="N13" s="84"/>
      <c r="O13" s="85">
        <v>96</v>
      </c>
      <c r="P13" s="85">
        <f t="shared" si="4"/>
        <v>36</v>
      </c>
      <c r="Q13" s="85">
        <f t="shared" si="16"/>
        <v>18</v>
      </c>
      <c r="R13" s="85">
        <f t="shared" si="16"/>
        <v>18</v>
      </c>
      <c r="S13" s="85">
        <f t="shared" si="16"/>
        <v>0</v>
      </c>
      <c r="T13" s="312">
        <f t="shared" si="5"/>
        <v>60</v>
      </c>
      <c r="U13" s="310">
        <f t="shared" si="3"/>
      </c>
      <c r="V13" s="111"/>
      <c r="W13" s="111"/>
      <c r="X13" s="111"/>
      <c r="Y13" s="111"/>
      <c r="Z13" s="111"/>
      <c r="AA13" s="111"/>
      <c r="AB13" s="311">
        <f t="shared" si="6"/>
      </c>
      <c r="AC13" s="310">
        <f t="shared" si="7"/>
      </c>
      <c r="AD13" s="111"/>
      <c r="AE13" s="111"/>
      <c r="AF13" s="111"/>
      <c r="AG13" s="111"/>
      <c r="AH13" s="111"/>
      <c r="AI13" s="111"/>
      <c r="AJ13" s="311">
        <f t="shared" si="8"/>
      </c>
      <c r="AK13" s="310" t="str">
        <f t="shared" si="9"/>
        <v>1/1/</v>
      </c>
      <c r="AL13" s="111">
        <v>1</v>
      </c>
      <c r="AM13" s="111">
        <v>1</v>
      </c>
      <c r="AN13" s="111"/>
      <c r="AO13" s="111"/>
      <c r="AP13" s="111"/>
      <c r="AQ13" s="111"/>
      <c r="AR13" s="311">
        <f t="shared" si="10"/>
      </c>
      <c r="AS13" s="310">
        <f t="shared" si="11"/>
      </c>
      <c r="AT13" s="111"/>
      <c r="AU13" s="111"/>
      <c r="AV13" s="111"/>
      <c r="AW13" s="111"/>
      <c r="AX13" s="111"/>
      <c r="AY13" s="111"/>
      <c r="AZ13" s="311">
        <f t="shared" si="12"/>
      </c>
      <c r="BA13" s="310">
        <f t="shared" si="13"/>
      </c>
      <c r="BB13" s="111"/>
      <c r="BC13" s="111"/>
      <c r="BD13" s="111"/>
      <c r="BE13" s="111"/>
      <c r="BF13" s="111"/>
      <c r="BG13" s="111"/>
      <c r="BH13" s="403">
        <f t="shared" si="14"/>
      </c>
    </row>
    <row r="14" spans="1:60" ht="13.5" customHeight="1">
      <c r="A14" s="395" t="s">
        <v>181</v>
      </c>
      <c r="B14" s="396" t="s">
        <v>182</v>
      </c>
      <c r="C14" s="303" t="str">
        <f t="shared" si="0"/>
        <v>10   </v>
      </c>
      <c r="D14" s="304">
        <v>10</v>
      </c>
      <c r="E14" s="304"/>
      <c r="F14" s="304"/>
      <c r="G14" s="304"/>
      <c r="H14" s="95" t="str">
        <f t="shared" si="1"/>
        <v>   </v>
      </c>
      <c r="I14" s="309"/>
      <c r="J14" s="309"/>
      <c r="K14" s="309"/>
      <c r="L14" s="309"/>
      <c r="M14" s="309"/>
      <c r="N14" s="84"/>
      <c r="O14" s="85">
        <v>232</v>
      </c>
      <c r="P14" s="85">
        <f t="shared" si="4"/>
        <v>120</v>
      </c>
      <c r="Q14" s="85">
        <f aca="true" t="shared" si="17" ref="Q14:S16">V14*V$6+Y14*Y$6+AD14*AD$6+AG14*AG$6+AL14*AL$6+AO14*AO$6+AT14*AT$6+AW14*AW$6+BB14*BB$6+BE14*BE$6</f>
        <v>48</v>
      </c>
      <c r="R14" s="85">
        <f t="shared" si="17"/>
        <v>72</v>
      </c>
      <c r="S14" s="85">
        <f t="shared" si="17"/>
        <v>0</v>
      </c>
      <c r="T14" s="312">
        <f t="shared" si="5"/>
        <v>112</v>
      </c>
      <c r="U14" s="310">
        <f t="shared" si="3"/>
      </c>
      <c r="V14" s="111"/>
      <c r="W14" s="111"/>
      <c r="X14" s="111"/>
      <c r="Y14" s="111"/>
      <c r="Z14" s="111"/>
      <c r="AA14" s="111"/>
      <c r="AB14" s="311">
        <f t="shared" si="6"/>
      </c>
      <c r="AC14" s="310">
        <f t="shared" si="7"/>
      </c>
      <c r="AD14" s="111"/>
      <c r="AE14" s="111"/>
      <c r="AF14" s="111"/>
      <c r="AG14" s="111"/>
      <c r="AH14" s="111"/>
      <c r="AI14" s="111"/>
      <c r="AJ14" s="311">
        <f t="shared" si="8"/>
      </c>
      <c r="AK14" s="310">
        <f t="shared" si="9"/>
      </c>
      <c r="AL14" s="111"/>
      <c r="AM14" s="111"/>
      <c r="AN14" s="111"/>
      <c r="AO14" s="111"/>
      <c r="AP14" s="111"/>
      <c r="AQ14" s="111"/>
      <c r="AR14" s="311">
        <f t="shared" si="10"/>
      </c>
      <c r="AS14" s="310">
        <f t="shared" si="11"/>
      </c>
      <c r="AT14" s="111"/>
      <c r="AU14" s="111"/>
      <c r="AV14" s="111"/>
      <c r="AW14" s="111"/>
      <c r="AX14" s="111"/>
      <c r="AY14" s="111"/>
      <c r="AZ14" s="311">
        <f t="shared" si="12"/>
      </c>
      <c r="BA14" s="310">
        <f t="shared" si="13"/>
      </c>
      <c r="BB14" s="111"/>
      <c r="BC14" s="111"/>
      <c r="BD14" s="111"/>
      <c r="BE14" s="111">
        <v>4</v>
      </c>
      <c r="BF14" s="111">
        <v>6</v>
      </c>
      <c r="BG14" s="111"/>
      <c r="BH14" s="403" t="str">
        <f t="shared" si="14"/>
        <v>4/6/</v>
      </c>
    </row>
    <row r="15" spans="1:60" ht="13.5" customHeight="1">
      <c r="A15" s="397" t="s">
        <v>201</v>
      </c>
      <c r="B15" s="398" t="s">
        <v>202</v>
      </c>
      <c r="C15" s="303" t="str">
        <f t="shared" si="0"/>
        <v>   </v>
      </c>
      <c r="D15" s="313"/>
      <c r="E15" s="313"/>
      <c r="F15" s="313"/>
      <c r="G15" s="313"/>
      <c r="H15" s="95" t="str">
        <f t="shared" si="1"/>
        <v>10   </v>
      </c>
      <c r="I15" s="314">
        <v>10</v>
      </c>
      <c r="J15" s="314"/>
      <c r="K15" s="314"/>
      <c r="L15" s="314"/>
      <c r="M15" s="309"/>
      <c r="N15" s="84"/>
      <c r="O15" s="85">
        <v>124</v>
      </c>
      <c r="P15" s="85">
        <f t="shared" si="4"/>
        <v>72</v>
      </c>
      <c r="Q15" s="85">
        <f t="shared" si="17"/>
        <v>36</v>
      </c>
      <c r="R15" s="85">
        <f t="shared" si="17"/>
        <v>36</v>
      </c>
      <c r="S15" s="85">
        <f t="shared" si="17"/>
        <v>0</v>
      </c>
      <c r="T15" s="312">
        <f t="shared" si="5"/>
        <v>52</v>
      </c>
      <c r="U15" s="310">
        <f t="shared" si="3"/>
      </c>
      <c r="V15" s="112"/>
      <c r="W15" s="112"/>
      <c r="X15" s="112"/>
      <c r="Y15" s="112"/>
      <c r="Z15" s="112"/>
      <c r="AA15" s="112"/>
      <c r="AB15" s="311">
        <f t="shared" si="6"/>
      </c>
      <c r="AC15" s="310">
        <f t="shared" si="7"/>
      </c>
      <c r="AD15" s="112"/>
      <c r="AE15" s="112"/>
      <c r="AF15" s="112"/>
      <c r="AG15" s="112"/>
      <c r="AH15" s="112"/>
      <c r="AI15" s="112"/>
      <c r="AJ15" s="311">
        <f t="shared" si="8"/>
      </c>
      <c r="AK15" s="310">
        <f t="shared" si="9"/>
      </c>
      <c r="AL15" s="112"/>
      <c r="AM15" s="112"/>
      <c r="AN15" s="112"/>
      <c r="AO15" s="112"/>
      <c r="AP15" s="112"/>
      <c r="AQ15" s="112"/>
      <c r="AR15" s="311">
        <f t="shared" si="10"/>
      </c>
      <c r="AS15" s="310">
        <f t="shared" si="11"/>
      </c>
      <c r="AT15" s="112"/>
      <c r="AU15" s="112"/>
      <c r="AV15" s="112"/>
      <c r="AW15" s="112"/>
      <c r="AX15" s="112"/>
      <c r="AY15" s="112"/>
      <c r="AZ15" s="311">
        <f t="shared" si="12"/>
      </c>
      <c r="BA15" s="310">
        <f t="shared" si="13"/>
      </c>
      <c r="BB15" s="112"/>
      <c r="BC15" s="112"/>
      <c r="BD15" s="112"/>
      <c r="BE15" s="112">
        <v>3</v>
      </c>
      <c r="BF15" s="112">
        <v>3</v>
      </c>
      <c r="BG15" s="112"/>
      <c r="BH15" s="403" t="str">
        <f t="shared" si="14"/>
        <v>3/3/</v>
      </c>
    </row>
    <row r="16" spans="1:60" ht="12.75" customHeight="1" thickBot="1">
      <c r="A16" s="399" t="s">
        <v>203</v>
      </c>
      <c r="B16" s="400" t="s">
        <v>204</v>
      </c>
      <c r="C16" s="86" t="str">
        <f t="shared" si="0"/>
        <v>10   </v>
      </c>
      <c r="D16" s="313">
        <v>10</v>
      </c>
      <c r="E16" s="313"/>
      <c r="F16" s="313"/>
      <c r="G16" s="313"/>
      <c r="H16" s="316" t="str">
        <f t="shared" si="1"/>
        <v>   </v>
      </c>
      <c r="I16" s="314"/>
      <c r="J16" s="314"/>
      <c r="K16" s="314"/>
      <c r="L16" s="314"/>
      <c r="M16" s="315"/>
      <c r="N16" s="414"/>
      <c r="O16" s="86">
        <v>144</v>
      </c>
      <c r="P16" s="317">
        <f t="shared" si="4"/>
        <v>72</v>
      </c>
      <c r="Q16" s="317">
        <f t="shared" si="17"/>
        <v>24</v>
      </c>
      <c r="R16" s="317">
        <f t="shared" si="17"/>
        <v>24</v>
      </c>
      <c r="S16" s="317">
        <f t="shared" si="17"/>
        <v>24</v>
      </c>
      <c r="T16" s="318">
        <f t="shared" si="5"/>
        <v>72</v>
      </c>
      <c r="U16" s="319">
        <f t="shared" si="3"/>
      </c>
      <c r="V16" s="112"/>
      <c r="W16" s="112"/>
      <c r="X16" s="112"/>
      <c r="Y16" s="112"/>
      <c r="Z16" s="112"/>
      <c r="AA16" s="112"/>
      <c r="AB16" s="320">
        <f t="shared" si="6"/>
      </c>
      <c r="AC16" s="319">
        <f t="shared" si="7"/>
      </c>
      <c r="AD16" s="112"/>
      <c r="AE16" s="112"/>
      <c r="AF16" s="112"/>
      <c r="AG16" s="112"/>
      <c r="AH16" s="112"/>
      <c r="AI16" s="112"/>
      <c r="AJ16" s="320">
        <f t="shared" si="8"/>
      </c>
      <c r="AK16" s="319">
        <f t="shared" si="9"/>
      </c>
      <c r="AL16" s="112"/>
      <c r="AM16" s="112"/>
      <c r="AN16" s="112"/>
      <c r="AO16" s="112"/>
      <c r="AP16" s="112"/>
      <c r="AQ16" s="112"/>
      <c r="AR16" s="320">
        <f t="shared" si="10"/>
      </c>
      <c r="AS16" s="319">
        <f t="shared" si="11"/>
      </c>
      <c r="AT16" s="112"/>
      <c r="AU16" s="112"/>
      <c r="AV16" s="112"/>
      <c r="AW16" s="112"/>
      <c r="AX16" s="112"/>
      <c r="AY16" s="112"/>
      <c r="AZ16" s="320">
        <f t="shared" si="12"/>
      </c>
      <c r="BA16" s="319">
        <f t="shared" si="13"/>
      </c>
      <c r="BB16" s="112"/>
      <c r="BC16" s="112"/>
      <c r="BD16" s="112"/>
      <c r="BE16" s="112">
        <v>2</v>
      </c>
      <c r="BF16" s="112">
        <v>2</v>
      </c>
      <c r="BG16" s="112">
        <v>2</v>
      </c>
      <c r="BH16" s="404" t="str">
        <f t="shared" si="14"/>
        <v>2/2/2</v>
      </c>
    </row>
    <row r="17" spans="1:60" ht="13.5" customHeight="1" thickBot="1">
      <c r="A17" s="97"/>
      <c r="B17" s="236" t="s">
        <v>85</v>
      </c>
      <c r="C17" s="321" t="str">
        <f t="shared" si="0"/>
        <v>   </v>
      </c>
      <c r="D17" s="322"/>
      <c r="E17" s="322"/>
      <c r="F17" s="322"/>
      <c r="G17" s="322"/>
      <c r="H17" s="323" t="str">
        <f t="shared" si="1"/>
        <v>   </v>
      </c>
      <c r="I17" s="322"/>
      <c r="J17" s="322"/>
      <c r="K17" s="322"/>
      <c r="L17" s="322"/>
      <c r="M17" s="324"/>
      <c r="N17" s="325"/>
      <c r="O17" s="326">
        <f>P17+T17</f>
        <v>900</v>
      </c>
      <c r="P17" s="327">
        <f>P8</f>
        <v>480</v>
      </c>
      <c r="Q17" s="327">
        <f>Q8</f>
        <v>216</v>
      </c>
      <c r="R17" s="327">
        <f>R8</f>
        <v>240</v>
      </c>
      <c r="S17" s="327">
        <f>S8</f>
        <v>24</v>
      </c>
      <c r="T17" s="327">
        <f>T8</f>
        <v>420</v>
      </c>
      <c r="U17" s="328">
        <f>SUM(V17:X17)</f>
        <v>0</v>
      </c>
      <c r="V17" s="329">
        <f aca="true" t="shared" si="18" ref="V17:AA17">SUM(V8:V16)</f>
        <v>0</v>
      </c>
      <c r="W17" s="329">
        <f t="shared" si="18"/>
        <v>0</v>
      </c>
      <c r="X17" s="329">
        <f t="shared" si="18"/>
        <v>0</v>
      </c>
      <c r="Y17" s="329">
        <f t="shared" si="18"/>
        <v>0</v>
      </c>
      <c r="Z17" s="329">
        <f t="shared" si="18"/>
        <v>0</v>
      </c>
      <c r="AA17" s="329">
        <f t="shared" si="18"/>
        <v>0</v>
      </c>
      <c r="AB17" s="330">
        <f>SUM(Y17:AA17)</f>
        <v>0</v>
      </c>
      <c r="AC17" s="328">
        <f>SUM(AD17:AF17)</f>
        <v>0</v>
      </c>
      <c r="AD17" s="329">
        <f aca="true" t="shared" si="19" ref="AD17:AI17">SUM(AD8:AD16)</f>
        <v>0</v>
      </c>
      <c r="AE17" s="329">
        <f t="shared" si="19"/>
        <v>0</v>
      </c>
      <c r="AF17" s="329">
        <f t="shared" si="19"/>
        <v>0</v>
      </c>
      <c r="AG17" s="329">
        <f t="shared" si="19"/>
        <v>0</v>
      </c>
      <c r="AH17" s="329">
        <f t="shared" si="19"/>
        <v>0</v>
      </c>
      <c r="AI17" s="329">
        <f t="shared" si="19"/>
        <v>0</v>
      </c>
      <c r="AJ17" s="330">
        <f>SUM(AG17:AI17)</f>
        <v>0</v>
      </c>
      <c r="AK17" s="328">
        <f>SUM(AL17:AN17)</f>
        <v>8</v>
      </c>
      <c r="AL17" s="329">
        <f aca="true" t="shared" si="20" ref="AL17:AQ17">SUM(AL8:AL16)</f>
        <v>4</v>
      </c>
      <c r="AM17" s="329">
        <f t="shared" si="20"/>
        <v>4</v>
      </c>
      <c r="AN17" s="329">
        <f t="shared" si="20"/>
        <v>0</v>
      </c>
      <c r="AO17" s="329">
        <f t="shared" si="20"/>
        <v>2</v>
      </c>
      <c r="AP17" s="329">
        <f t="shared" si="20"/>
        <v>2</v>
      </c>
      <c r="AQ17" s="329">
        <f t="shared" si="20"/>
        <v>0</v>
      </c>
      <c r="AR17" s="330">
        <f>SUM(AO17:AQ17)</f>
        <v>4</v>
      </c>
      <c r="AS17" s="328">
        <f>SUM(AT17:AV17)</f>
        <v>0</v>
      </c>
      <c r="AT17" s="329">
        <f aca="true" t="shared" si="21" ref="AT17:AY17">SUM(AT8:AT16)</f>
        <v>0</v>
      </c>
      <c r="AU17" s="329">
        <f t="shared" si="21"/>
        <v>0</v>
      </c>
      <c r="AV17" s="329">
        <f t="shared" si="21"/>
        <v>0</v>
      </c>
      <c r="AW17" s="329">
        <f t="shared" si="21"/>
        <v>0</v>
      </c>
      <c r="AX17" s="329">
        <f t="shared" si="21"/>
        <v>0</v>
      </c>
      <c r="AY17" s="329">
        <f t="shared" si="21"/>
        <v>0</v>
      </c>
      <c r="AZ17" s="330">
        <f>SUM(AW17:AY17)</f>
        <v>0</v>
      </c>
      <c r="BA17" s="328">
        <f>SUM(BB17:BD17)</f>
        <v>0</v>
      </c>
      <c r="BB17" s="329">
        <f aca="true" t="shared" si="22" ref="BB17:BG17">SUM(BB8:BB16)</f>
        <v>0</v>
      </c>
      <c r="BC17" s="329">
        <f t="shared" si="22"/>
        <v>0</v>
      </c>
      <c r="BD17" s="329">
        <f t="shared" si="22"/>
        <v>0</v>
      </c>
      <c r="BE17" s="329">
        <f t="shared" si="22"/>
        <v>9</v>
      </c>
      <c r="BF17" s="329">
        <f t="shared" si="22"/>
        <v>11</v>
      </c>
      <c r="BG17" s="329">
        <f t="shared" si="22"/>
        <v>2</v>
      </c>
      <c r="BH17" s="405">
        <f>SUM(BE17:BG17)</f>
        <v>22</v>
      </c>
    </row>
    <row r="18" spans="1:60" ht="13.5" customHeight="1">
      <c r="A18" s="87"/>
      <c r="B18" s="237"/>
      <c r="C18" s="331" t="s">
        <v>86</v>
      </c>
      <c r="D18" s="332"/>
      <c r="E18" s="332"/>
      <c r="F18" s="332"/>
      <c r="G18" s="332"/>
      <c r="H18" s="331"/>
      <c r="I18" s="333"/>
      <c r="J18" s="333"/>
      <c r="K18" s="333"/>
      <c r="L18" s="333"/>
      <c r="M18" s="333"/>
      <c r="N18" s="334"/>
      <c r="O18" s="331"/>
      <c r="P18" s="335"/>
      <c r="Q18" s="335"/>
      <c r="R18" s="335"/>
      <c r="S18" s="335"/>
      <c r="T18" s="335"/>
      <c r="U18" s="336"/>
      <c r="V18" s="337"/>
      <c r="W18" s="337"/>
      <c r="X18" s="337"/>
      <c r="Y18" s="337"/>
      <c r="Z18" s="337"/>
      <c r="AA18" s="337"/>
      <c r="AB18" s="338"/>
      <c r="AC18" s="336"/>
      <c r="AD18" s="337"/>
      <c r="AE18" s="337"/>
      <c r="AF18" s="337"/>
      <c r="AG18" s="337"/>
      <c r="AH18" s="337"/>
      <c r="AI18" s="337"/>
      <c r="AJ18" s="339"/>
      <c r="AK18" s="340"/>
      <c r="AL18" s="337"/>
      <c r="AM18" s="337"/>
      <c r="AN18" s="337"/>
      <c r="AO18" s="337"/>
      <c r="AP18" s="337"/>
      <c r="AQ18" s="337"/>
      <c r="AR18" s="341"/>
      <c r="AS18" s="342"/>
      <c r="AT18" s="337"/>
      <c r="AU18" s="337"/>
      <c r="AV18" s="337"/>
      <c r="AW18" s="337"/>
      <c r="AX18" s="337"/>
      <c r="AY18" s="337"/>
      <c r="AZ18" s="343"/>
      <c r="BA18" s="340"/>
      <c r="BB18" s="337"/>
      <c r="BC18" s="337"/>
      <c r="BD18" s="337"/>
      <c r="BE18" s="337"/>
      <c r="BF18" s="337"/>
      <c r="BG18" s="337"/>
      <c r="BH18" s="343"/>
    </row>
    <row r="19" spans="1:60" ht="13.5" customHeight="1">
      <c r="A19" s="87"/>
      <c r="B19" s="238"/>
      <c r="C19" s="344" t="s">
        <v>87</v>
      </c>
      <c r="D19" s="344"/>
      <c r="E19" s="344"/>
      <c r="F19" s="344"/>
      <c r="G19" s="344"/>
      <c r="H19" s="344"/>
      <c r="I19" s="333"/>
      <c r="J19" s="333"/>
      <c r="K19" s="333"/>
      <c r="L19" s="333"/>
      <c r="M19" s="333"/>
      <c r="N19" s="334"/>
      <c r="O19" s="95"/>
      <c r="P19" s="306"/>
      <c r="Q19" s="306"/>
      <c r="R19" s="306"/>
      <c r="S19" s="306"/>
      <c r="T19" s="306"/>
      <c r="U19" s="345">
        <f>SUM(V8:X16)*U6</f>
        <v>0</v>
      </c>
      <c r="V19" s="345"/>
      <c r="W19" s="345"/>
      <c r="X19" s="345"/>
      <c r="Y19" s="345"/>
      <c r="Z19" s="345"/>
      <c r="AA19" s="345"/>
      <c r="AB19" s="345">
        <f>SUM(Y9:AA16)*AB6</f>
        <v>0</v>
      </c>
      <c r="AC19" s="345">
        <f>SUM(AD8:AF16)*AC6</f>
        <v>0</v>
      </c>
      <c r="AD19" s="345"/>
      <c r="AE19" s="345"/>
      <c r="AF19" s="345"/>
      <c r="AG19" s="345"/>
      <c r="AH19" s="345"/>
      <c r="AI19" s="345"/>
      <c r="AJ19" s="345">
        <f>SUM(AG9:AI16)*AJ6</f>
        <v>0</v>
      </c>
      <c r="AK19" s="345">
        <f>SUM(AL8:AN16)*AK6</f>
        <v>144</v>
      </c>
      <c r="AL19" s="345"/>
      <c r="AM19" s="345"/>
      <c r="AN19" s="345"/>
      <c r="AO19" s="345"/>
      <c r="AP19" s="345"/>
      <c r="AQ19" s="345"/>
      <c r="AR19" s="345">
        <f>SUM(AO9:AQ16)*AR6</f>
        <v>72</v>
      </c>
      <c r="AS19" s="345">
        <f>SUM(AT8:AV16)*AS6</f>
        <v>0</v>
      </c>
      <c r="AT19" s="345"/>
      <c r="AU19" s="345"/>
      <c r="AV19" s="345"/>
      <c r="AW19" s="345"/>
      <c r="AX19" s="345"/>
      <c r="AY19" s="345"/>
      <c r="AZ19" s="345">
        <f>SUM(AW9:AY16)*AZ6</f>
        <v>0</v>
      </c>
      <c r="BA19" s="345">
        <f>SUM(BB8:BD16)*BA6</f>
        <v>0</v>
      </c>
      <c r="BB19" s="345"/>
      <c r="BC19" s="345"/>
      <c r="BD19" s="345"/>
      <c r="BE19" s="345"/>
      <c r="BF19" s="345"/>
      <c r="BG19" s="345"/>
      <c r="BH19" s="406">
        <f>SUM(BE9:BG16)*BH6</f>
        <v>264</v>
      </c>
    </row>
    <row r="20" spans="1:60" ht="13.5" customHeight="1">
      <c r="A20" s="87"/>
      <c r="B20" s="239"/>
      <c r="C20" s="331" t="s">
        <v>137</v>
      </c>
      <c r="D20" s="332"/>
      <c r="E20" s="332"/>
      <c r="F20" s="332"/>
      <c r="G20" s="332"/>
      <c r="H20" s="331"/>
      <c r="I20" s="333"/>
      <c r="J20" s="333"/>
      <c r="K20" s="333"/>
      <c r="L20" s="333"/>
      <c r="M20" s="333"/>
      <c r="N20" s="334"/>
      <c r="O20" s="353">
        <f>SUM(U20:BH20)</f>
        <v>1</v>
      </c>
      <c r="P20" s="353"/>
      <c r="Q20" s="353"/>
      <c r="R20" s="353"/>
      <c r="S20" s="353"/>
      <c r="T20" s="353"/>
      <c r="U20" s="345"/>
      <c r="V20" s="347"/>
      <c r="W20" s="347"/>
      <c r="X20" s="347"/>
      <c r="Y20" s="347"/>
      <c r="Z20" s="347"/>
      <c r="AA20" s="347"/>
      <c r="AB20" s="348"/>
      <c r="AC20" s="345"/>
      <c r="AD20" s="347"/>
      <c r="AE20" s="347"/>
      <c r="AF20" s="347"/>
      <c r="AG20" s="347"/>
      <c r="AH20" s="347"/>
      <c r="AI20" s="347"/>
      <c r="AJ20" s="349"/>
      <c r="AK20" s="350"/>
      <c r="AL20" s="347"/>
      <c r="AM20" s="347"/>
      <c r="AN20" s="347"/>
      <c r="AO20" s="347"/>
      <c r="AP20" s="347"/>
      <c r="AQ20" s="347"/>
      <c r="AR20" s="349">
        <v>1</v>
      </c>
      <c r="AS20" s="351"/>
      <c r="AT20" s="347"/>
      <c r="AU20" s="347"/>
      <c r="AV20" s="347"/>
      <c r="AW20" s="347"/>
      <c r="AX20" s="347"/>
      <c r="AY20" s="347"/>
      <c r="AZ20" s="352"/>
      <c r="BA20" s="350"/>
      <c r="BB20" s="347"/>
      <c r="BC20" s="347"/>
      <c r="BD20" s="347"/>
      <c r="BE20" s="347"/>
      <c r="BF20" s="347"/>
      <c r="BG20" s="347"/>
      <c r="BH20" s="352"/>
    </row>
    <row r="21" spans="1:60" ht="13.5" customHeight="1">
      <c r="A21" s="87"/>
      <c r="B21" s="239"/>
      <c r="C21" s="346" t="s">
        <v>36</v>
      </c>
      <c r="D21" s="354"/>
      <c r="E21" s="354"/>
      <c r="F21" s="354"/>
      <c r="G21" s="354"/>
      <c r="H21" s="346"/>
      <c r="I21" s="355"/>
      <c r="J21" s="355"/>
      <c r="K21" s="355"/>
      <c r="L21" s="355"/>
      <c r="M21" s="355"/>
      <c r="N21" s="356"/>
      <c r="O21" s="353">
        <f>SUM(U21:BH21)</f>
        <v>3</v>
      </c>
      <c r="P21" s="346"/>
      <c r="Q21" s="353"/>
      <c r="R21" s="353"/>
      <c r="S21" s="353"/>
      <c r="T21" s="353"/>
      <c r="U21" s="310">
        <f>COUNTIF($D$9:$G$16,U5)</f>
        <v>0</v>
      </c>
      <c r="V21" s="310">
        <f aca="true" t="shared" si="23" ref="V21:BH21">COUNTIF($D$9:$G$16,V5)</f>
        <v>0</v>
      </c>
      <c r="W21" s="310">
        <f t="shared" si="23"/>
        <v>0</v>
      </c>
      <c r="X21" s="310">
        <f t="shared" si="23"/>
        <v>0</v>
      </c>
      <c r="Y21" s="310">
        <f t="shared" si="23"/>
        <v>0</v>
      </c>
      <c r="Z21" s="310">
        <f t="shared" si="23"/>
        <v>0</v>
      </c>
      <c r="AA21" s="310">
        <f t="shared" si="23"/>
        <v>0</v>
      </c>
      <c r="AB21" s="310">
        <f t="shared" si="23"/>
        <v>0</v>
      </c>
      <c r="AC21" s="310">
        <f t="shared" si="23"/>
        <v>0</v>
      </c>
      <c r="AD21" s="310">
        <f t="shared" si="23"/>
        <v>0</v>
      </c>
      <c r="AE21" s="310">
        <f t="shared" si="23"/>
        <v>0</v>
      </c>
      <c r="AF21" s="310">
        <f t="shared" si="23"/>
        <v>0</v>
      </c>
      <c r="AG21" s="310">
        <f t="shared" si="23"/>
        <v>0</v>
      </c>
      <c r="AH21" s="310">
        <f t="shared" si="23"/>
        <v>0</v>
      </c>
      <c r="AI21" s="310">
        <f t="shared" si="23"/>
        <v>0</v>
      </c>
      <c r="AJ21" s="310">
        <f t="shared" si="23"/>
        <v>0</v>
      </c>
      <c r="AK21" s="310">
        <f t="shared" si="23"/>
        <v>1</v>
      </c>
      <c r="AL21" s="310">
        <f t="shared" si="23"/>
        <v>0</v>
      </c>
      <c r="AM21" s="310">
        <f t="shared" si="23"/>
        <v>0</v>
      </c>
      <c r="AN21" s="310">
        <f t="shared" si="23"/>
        <v>0</v>
      </c>
      <c r="AO21" s="310">
        <f t="shared" si="23"/>
        <v>0</v>
      </c>
      <c r="AP21" s="310">
        <f t="shared" si="23"/>
        <v>0</v>
      </c>
      <c r="AQ21" s="310">
        <f t="shared" si="23"/>
        <v>0</v>
      </c>
      <c r="AR21" s="310">
        <f t="shared" si="23"/>
        <v>0</v>
      </c>
      <c r="AS21" s="310">
        <f t="shared" si="23"/>
        <v>0</v>
      </c>
      <c r="AT21" s="310">
        <f t="shared" si="23"/>
        <v>0</v>
      </c>
      <c r="AU21" s="310">
        <f t="shared" si="23"/>
        <v>0</v>
      </c>
      <c r="AV21" s="310">
        <f t="shared" si="23"/>
        <v>0</v>
      </c>
      <c r="AW21" s="310">
        <f t="shared" si="23"/>
        <v>0</v>
      </c>
      <c r="AX21" s="310">
        <f t="shared" si="23"/>
        <v>0</v>
      </c>
      <c r="AY21" s="310">
        <f t="shared" si="23"/>
        <v>0</v>
      </c>
      <c r="AZ21" s="310">
        <f t="shared" si="23"/>
        <v>0</v>
      </c>
      <c r="BA21" s="310">
        <f t="shared" si="23"/>
        <v>0</v>
      </c>
      <c r="BB21" s="310">
        <f t="shared" si="23"/>
        <v>0</v>
      </c>
      <c r="BC21" s="310">
        <f t="shared" si="23"/>
        <v>0</v>
      </c>
      <c r="BD21" s="310">
        <f t="shared" si="23"/>
        <v>0</v>
      </c>
      <c r="BE21" s="310">
        <f t="shared" si="23"/>
        <v>0</v>
      </c>
      <c r="BF21" s="310">
        <f t="shared" si="23"/>
        <v>0</v>
      </c>
      <c r="BG21" s="310">
        <f t="shared" si="23"/>
        <v>0</v>
      </c>
      <c r="BH21" s="407">
        <f t="shared" si="23"/>
        <v>2</v>
      </c>
    </row>
    <row r="22" spans="1:60" ht="13.5" customHeight="1" thickBot="1">
      <c r="A22" s="88"/>
      <c r="B22" s="240"/>
      <c r="C22" s="357" t="s">
        <v>38</v>
      </c>
      <c r="D22" s="358"/>
      <c r="E22" s="358"/>
      <c r="F22" s="358"/>
      <c r="G22" s="358"/>
      <c r="H22" s="357"/>
      <c r="I22" s="359"/>
      <c r="J22" s="359"/>
      <c r="K22" s="359"/>
      <c r="L22" s="359"/>
      <c r="M22" s="359"/>
      <c r="N22" s="360"/>
      <c r="O22" s="357">
        <f>SUM(U22:BH22)</f>
        <v>4</v>
      </c>
      <c r="P22" s="357"/>
      <c r="Q22" s="357"/>
      <c r="R22" s="357"/>
      <c r="S22" s="357"/>
      <c r="T22" s="357"/>
      <c r="U22" s="361">
        <f>COUNTIF($I$9:$L$16,U5)</f>
        <v>0</v>
      </c>
      <c r="V22" s="361">
        <f aca="true" t="shared" si="24" ref="V22:BH22">COUNTIF($I$9:$L$16,V5)</f>
        <v>0</v>
      </c>
      <c r="W22" s="361">
        <f t="shared" si="24"/>
        <v>0</v>
      </c>
      <c r="X22" s="361">
        <f t="shared" si="24"/>
        <v>0</v>
      </c>
      <c r="Y22" s="361">
        <f t="shared" si="24"/>
        <v>0</v>
      </c>
      <c r="Z22" s="361">
        <f t="shared" si="24"/>
        <v>0</v>
      </c>
      <c r="AA22" s="361">
        <f t="shared" si="24"/>
        <v>0</v>
      </c>
      <c r="AB22" s="361">
        <f t="shared" si="24"/>
        <v>0</v>
      </c>
      <c r="AC22" s="361">
        <f t="shared" si="24"/>
        <v>0</v>
      </c>
      <c r="AD22" s="361">
        <f t="shared" si="24"/>
        <v>0</v>
      </c>
      <c r="AE22" s="361">
        <f t="shared" si="24"/>
        <v>0</v>
      </c>
      <c r="AF22" s="361">
        <f t="shared" si="24"/>
        <v>0</v>
      </c>
      <c r="AG22" s="361">
        <f t="shared" si="24"/>
        <v>0</v>
      </c>
      <c r="AH22" s="361">
        <f t="shared" si="24"/>
        <v>0</v>
      </c>
      <c r="AI22" s="361">
        <f t="shared" si="24"/>
        <v>0</v>
      </c>
      <c r="AJ22" s="361">
        <f t="shared" si="24"/>
        <v>0</v>
      </c>
      <c r="AK22" s="361">
        <f t="shared" si="24"/>
        <v>2</v>
      </c>
      <c r="AL22" s="361">
        <f t="shared" si="24"/>
        <v>0</v>
      </c>
      <c r="AM22" s="361">
        <f t="shared" si="24"/>
        <v>0</v>
      </c>
      <c r="AN22" s="361">
        <f t="shared" si="24"/>
        <v>0</v>
      </c>
      <c r="AO22" s="361">
        <f t="shared" si="24"/>
        <v>0</v>
      </c>
      <c r="AP22" s="361">
        <f t="shared" si="24"/>
        <v>0</v>
      </c>
      <c r="AQ22" s="361">
        <f t="shared" si="24"/>
        <v>0</v>
      </c>
      <c r="AR22" s="361">
        <f t="shared" si="24"/>
        <v>1</v>
      </c>
      <c r="AS22" s="361">
        <f t="shared" si="24"/>
        <v>0</v>
      </c>
      <c r="AT22" s="361">
        <f t="shared" si="24"/>
        <v>0</v>
      </c>
      <c r="AU22" s="361">
        <f t="shared" si="24"/>
        <v>0</v>
      </c>
      <c r="AV22" s="361">
        <f t="shared" si="24"/>
        <v>0</v>
      </c>
      <c r="AW22" s="361">
        <f t="shared" si="24"/>
        <v>0</v>
      </c>
      <c r="AX22" s="361">
        <f t="shared" si="24"/>
        <v>0</v>
      </c>
      <c r="AY22" s="361">
        <f t="shared" si="24"/>
        <v>0</v>
      </c>
      <c r="AZ22" s="361">
        <f t="shared" si="24"/>
        <v>0</v>
      </c>
      <c r="BA22" s="361">
        <f t="shared" si="24"/>
        <v>0</v>
      </c>
      <c r="BB22" s="361">
        <f t="shared" si="24"/>
        <v>0</v>
      </c>
      <c r="BC22" s="361">
        <f t="shared" si="24"/>
        <v>0</v>
      </c>
      <c r="BD22" s="361">
        <f t="shared" si="24"/>
        <v>0</v>
      </c>
      <c r="BE22" s="361">
        <f t="shared" si="24"/>
        <v>0</v>
      </c>
      <c r="BF22" s="361">
        <f t="shared" si="24"/>
        <v>0</v>
      </c>
      <c r="BG22" s="361">
        <f t="shared" si="24"/>
        <v>0</v>
      </c>
      <c r="BH22" s="408">
        <f t="shared" si="24"/>
        <v>1</v>
      </c>
    </row>
    <row r="23" spans="2:19" ht="13.5" customHeight="1">
      <c r="B23" s="90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Q23" s="83"/>
      <c r="S23" s="83"/>
    </row>
    <row r="24" spans="1:60" ht="14.25" customHeight="1">
      <c r="A24" s="231"/>
      <c r="B24" s="502" t="s">
        <v>229</v>
      </c>
      <c r="C24" s="503"/>
      <c r="D24" s="503"/>
      <c r="E24" s="503"/>
      <c r="F24" s="503"/>
      <c r="G24" s="503"/>
      <c r="H24" s="503"/>
      <c r="I24" s="503"/>
      <c r="J24" s="503"/>
      <c r="K24" s="225"/>
      <c r="L24" s="225"/>
      <c r="M24" s="225"/>
      <c r="N24" s="225"/>
      <c r="O24" s="45"/>
      <c r="P24" s="45"/>
      <c r="Q24" s="45"/>
      <c r="R24" s="45"/>
      <c r="S24" s="45"/>
      <c r="T24" s="45"/>
      <c r="U24" s="45"/>
      <c r="V24" s="45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</row>
    <row r="25" spans="1:60" ht="13.5" customHeight="1">
      <c r="A25" s="231"/>
      <c r="B25" s="7" t="s">
        <v>233</v>
      </c>
      <c r="C25" s="250"/>
      <c r="D25" s="250"/>
      <c r="E25" s="250"/>
      <c r="F25" s="250"/>
      <c r="G25" s="250"/>
      <c r="H25" s="250"/>
      <c r="I25" s="250"/>
      <c r="J25" s="250"/>
      <c r="K25" s="225"/>
      <c r="L25" s="225"/>
      <c r="M25" s="225"/>
      <c r="N25" s="225"/>
      <c r="O25" s="45"/>
      <c r="P25" s="45"/>
      <c r="Q25" s="45"/>
      <c r="R25" s="45"/>
      <c r="S25" s="45"/>
      <c r="T25" s="45"/>
      <c r="U25" s="45"/>
      <c r="V25" s="45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</row>
    <row r="26" spans="2:19" ht="13.5" customHeight="1">
      <c r="B26" s="90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Q26" s="83"/>
      <c r="S26" s="83"/>
    </row>
    <row r="27" spans="1:60" ht="14.25" customHeight="1">
      <c r="A27" s="7"/>
      <c r="B27" s="56" t="s">
        <v>114</v>
      </c>
      <c r="C27" s="7"/>
      <c r="D27" s="55"/>
      <c r="E27" s="55"/>
      <c r="F27" s="55"/>
      <c r="G27" s="55"/>
      <c r="H27" s="7"/>
      <c r="I27" s="55"/>
      <c r="J27" s="55"/>
      <c r="K27" s="55"/>
      <c r="L27" s="55"/>
      <c r="M27" s="55"/>
      <c r="N27" s="55"/>
      <c r="O27" s="7"/>
      <c r="P27" s="53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.75" customHeight="1">
      <c r="A28" s="7"/>
      <c r="B28" s="56" t="s">
        <v>122</v>
      </c>
      <c r="C28" s="7"/>
      <c r="D28" s="55"/>
      <c r="E28" s="55"/>
      <c r="F28" s="55"/>
      <c r="G28" s="55"/>
      <c r="H28" s="7"/>
      <c r="I28" s="55"/>
      <c r="J28" s="55"/>
      <c r="K28" s="55"/>
      <c r="L28" s="55"/>
      <c r="M28" s="55"/>
      <c r="N28" s="55"/>
      <c r="O28" s="7"/>
      <c r="P28" s="53"/>
      <c r="Q28" s="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1.25" customHeight="1">
      <c r="A29" s="7"/>
      <c r="B29" s="56"/>
      <c r="C29" s="7"/>
      <c r="D29" s="55"/>
      <c r="E29" s="55"/>
      <c r="F29" s="55"/>
      <c r="G29" s="55"/>
      <c r="H29" s="7"/>
      <c r="I29" s="55"/>
      <c r="J29" s="55"/>
      <c r="K29" s="55"/>
      <c r="L29" s="55"/>
      <c r="M29" s="55"/>
      <c r="N29" s="55"/>
      <c r="O29" s="7"/>
      <c r="P29" s="53"/>
      <c r="Q29" s="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1.25" customHeight="1">
      <c r="A30" s="7"/>
      <c r="B30" s="56" t="s">
        <v>115</v>
      </c>
      <c r="C30" s="7"/>
      <c r="D30" s="55"/>
      <c r="E30" s="55"/>
      <c r="F30" s="55"/>
      <c r="G30" s="55"/>
      <c r="H30" s="7"/>
      <c r="I30" s="55"/>
      <c r="J30" s="55"/>
      <c r="K30" s="55"/>
      <c r="L30" s="55"/>
      <c r="M30" s="55"/>
      <c r="N30" s="55"/>
      <c r="O30" s="7"/>
      <c r="P30" s="53"/>
      <c r="Q30" s="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1.25" customHeight="1">
      <c r="A31" s="7"/>
      <c r="B31" s="56"/>
      <c r="C31" s="7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7"/>
      <c r="P31" s="53"/>
      <c r="Q31" s="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24" customHeight="1">
      <c r="A32" s="7"/>
      <c r="B32" s="56" t="s">
        <v>127</v>
      </c>
      <c r="C32" s="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7" t="s">
        <v>128</v>
      </c>
      <c r="P32" s="53"/>
      <c r="Q32" s="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1.25" customHeight="1">
      <c r="A33" s="7"/>
      <c r="B33" s="56"/>
      <c r="C33" s="7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7"/>
      <c r="P33" s="53"/>
      <c r="Q33" s="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1.25" customHeight="1">
      <c r="A34" s="7"/>
      <c r="B34" s="56" t="s">
        <v>115</v>
      </c>
      <c r="C34" s="7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7" t="s">
        <v>129</v>
      </c>
      <c r="P34" s="53"/>
      <c r="Q34" s="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1.25" customHeight="1">
      <c r="A35" s="7"/>
      <c r="B35" s="56"/>
      <c r="C35" s="7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7"/>
      <c r="P35" s="53"/>
      <c r="Q35" s="8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25.5" customHeight="1">
      <c r="A36" s="7"/>
      <c r="B36" s="56" t="s">
        <v>123</v>
      </c>
      <c r="C36" s="7"/>
      <c r="D36" s="55"/>
      <c r="E36" s="55"/>
      <c r="F36" s="55"/>
      <c r="G36" s="55"/>
      <c r="H36" s="7"/>
      <c r="I36" s="55"/>
      <c r="J36" s="55"/>
      <c r="K36" s="55"/>
      <c r="L36" s="55"/>
      <c r="M36" s="55"/>
      <c r="N36" s="55"/>
      <c r="O36" s="7" t="s">
        <v>119</v>
      </c>
      <c r="P36" s="53"/>
      <c r="Q36" s="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1.25" customHeight="1">
      <c r="A37" s="7"/>
      <c r="B37" s="56"/>
      <c r="C37" s="7"/>
      <c r="D37" s="55"/>
      <c r="E37" s="55"/>
      <c r="F37" s="55"/>
      <c r="G37" s="55"/>
      <c r="H37" s="7"/>
      <c r="I37" s="55"/>
      <c r="J37" s="55"/>
      <c r="K37" s="55"/>
      <c r="L37" s="55"/>
      <c r="M37" s="55"/>
      <c r="N37" s="55"/>
      <c r="O37" s="7"/>
      <c r="P37" s="53"/>
      <c r="Q37" s="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1.25" customHeight="1">
      <c r="A38" s="7"/>
      <c r="B38" s="56" t="s">
        <v>115</v>
      </c>
      <c r="C38" s="7"/>
      <c r="D38" s="55"/>
      <c r="E38" s="55"/>
      <c r="F38" s="55"/>
      <c r="G38" s="55"/>
      <c r="H38" s="7"/>
      <c r="I38" s="55"/>
      <c r="J38" s="55"/>
      <c r="K38" s="55"/>
      <c r="L38" s="55"/>
      <c r="M38" s="55"/>
      <c r="N38" s="55"/>
      <c r="O38" s="7"/>
      <c r="P38" s="53"/>
      <c r="Q38" s="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1.25" customHeight="1">
      <c r="A39" s="7"/>
      <c r="B39" s="56"/>
      <c r="C39" s="7"/>
      <c r="D39" s="55"/>
      <c r="E39" s="55"/>
      <c r="F39" s="55"/>
      <c r="G39" s="55"/>
      <c r="H39" s="7"/>
      <c r="I39" s="55"/>
      <c r="J39" s="55"/>
      <c r="K39" s="55"/>
      <c r="L39" s="55"/>
      <c r="M39" s="55"/>
      <c r="N39" s="55"/>
      <c r="O39" s="7"/>
      <c r="P39" s="53"/>
      <c r="Q39" s="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1.25" customHeight="1">
      <c r="A40" s="7"/>
      <c r="B40" s="56"/>
      <c r="C40" s="7"/>
      <c r="D40" s="55"/>
      <c r="E40" s="55"/>
      <c r="F40" s="55"/>
      <c r="G40" s="55"/>
      <c r="H40" s="7"/>
      <c r="I40" s="55"/>
      <c r="J40" s="55"/>
      <c r="K40" s="55"/>
      <c r="L40" s="55"/>
      <c r="M40" s="55"/>
      <c r="N40" s="55"/>
      <c r="O40" s="7"/>
      <c r="P40" s="53"/>
      <c r="Q40" s="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1.25" customHeight="1">
      <c r="A41" s="7"/>
      <c r="B41" s="56"/>
      <c r="C41" s="7"/>
      <c r="D41" s="55"/>
      <c r="E41" s="55"/>
      <c r="F41" s="55"/>
      <c r="G41" s="55"/>
      <c r="H41" s="7"/>
      <c r="I41" s="55"/>
      <c r="J41" s="55"/>
      <c r="K41" s="55"/>
      <c r="L41" s="55"/>
      <c r="M41" s="55"/>
      <c r="N41" s="55"/>
      <c r="O41" s="7"/>
      <c r="P41" s="53"/>
      <c r="Q41" s="8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3.5" customHeight="1">
      <c r="A42" s="7"/>
      <c r="B42" s="56"/>
      <c r="C42" s="7"/>
      <c r="D42" s="55"/>
      <c r="E42" s="55"/>
      <c r="F42" s="55"/>
      <c r="G42" s="55"/>
      <c r="H42" s="7"/>
      <c r="I42" s="55"/>
      <c r="J42" s="55"/>
      <c r="K42" s="55"/>
      <c r="L42" s="55"/>
      <c r="M42" s="55"/>
      <c r="N42" s="55"/>
      <c r="O42" s="55"/>
      <c r="P42" s="7"/>
      <c r="Q42" s="53"/>
      <c r="R42" s="8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</sheetData>
  <mergeCells count="2">
    <mergeCell ref="O4:O6"/>
    <mergeCell ref="B24:J24"/>
  </mergeCells>
  <printOptions/>
  <pageMargins left="0.25" right="0.25" top="0.27" bottom="0.44" header="0.2" footer="0.3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5"/>
  <sheetViews>
    <sheetView workbookViewId="0" topLeftCell="A1">
      <selection activeCell="M59" sqref="M59"/>
    </sheetView>
  </sheetViews>
  <sheetFormatPr defaultColWidth="8.796875" defaultRowHeight="13.5" customHeight="1" outlineLevelCol="1"/>
  <cols>
    <col min="1" max="1" width="7.8984375" style="7" customWidth="1"/>
    <col min="2" max="2" width="33.19921875" style="56" customWidth="1"/>
    <col min="3" max="3" width="4.796875" style="7" customWidth="1" collapsed="1"/>
    <col min="4" max="7" width="4.09765625" style="55" hidden="1" customWidth="1" outlineLevel="1"/>
    <col min="8" max="8" width="4.3984375" style="7" customWidth="1" collapsed="1"/>
    <col min="9" max="12" width="4.19921875" style="55" hidden="1" customWidth="1" outlineLevel="1"/>
    <col min="13" max="13" width="3.796875" style="55" customWidth="1" collapsed="1"/>
    <col min="14" max="14" width="4.19921875" style="7" customWidth="1"/>
    <col min="15" max="15" width="4.69921875" style="53" customWidth="1"/>
    <col min="16" max="16" width="4.8984375" style="8" customWidth="1"/>
    <col min="17" max="17" width="5.296875" style="7" customWidth="1"/>
    <col min="18" max="18" width="3.796875" style="7" customWidth="1"/>
    <col min="19" max="19" width="4.296875" style="7" customWidth="1"/>
    <col min="20" max="20" width="3.19921875" style="7" customWidth="1"/>
    <col min="21" max="21" width="3.3984375" style="7" customWidth="1" collapsed="1"/>
    <col min="22" max="27" width="4.19921875" style="7" hidden="1" customWidth="1" outlineLevel="1"/>
    <col min="28" max="29" width="3.3984375" style="7" customWidth="1" collapsed="1"/>
    <col min="30" max="35" width="4.19921875" style="7" hidden="1" customWidth="1" outlineLevel="1"/>
    <col min="36" max="37" width="3.3984375" style="7" customWidth="1" collapsed="1"/>
    <col min="38" max="43" width="4.19921875" style="7" hidden="1" customWidth="1" outlineLevel="1"/>
    <col min="44" max="45" width="3.3984375" style="7" customWidth="1" collapsed="1"/>
    <col min="46" max="51" width="4.19921875" style="7" hidden="1" customWidth="1" outlineLevel="1"/>
    <col min="52" max="53" width="3.3984375" style="7" customWidth="1" collapsed="1"/>
    <col min="54" max="59" width="4.19921875" style="7" hidden="1" customWidth="1" outlineLevel="1"/>
    <col min="60" max="60" width="3.3984375" style="7" customWidth="1" collapsed="1"/>
  </cols>
  <sheetData>
    <row r="1" spans="1:45" ht="13.5" customHeight="1">
      <c r="A1" s="62" t="s">
        <v>183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S1" s="66"/>
    </row>
    <row r="2" spans="1:20" ht="13.5" customHeight="1" thickBot="1">
      <c r="A2" s="67"/>
      <c r="C2" s="54"/>
      <c r="D2" s="10"/>
      <c r="E2" s="10"/>
      <c r="F2" s="10"/>
      <c r="G2" s="10"/>
      <c r="H2" s="54"/>
      <c r="I2" s="10"/>
      <c r="J2" s="10"/>
      <c r="K2" s="10"/>
      <c r="L2" s="10"/>
      <c r="M2" s="10"/>
      <c r="N2" s="54"/>
      <c r="O2" s="13"/>
      <c r="P2" s="49"/>
      <c r="Q2" s="54"/>
      <c r="R2" s="54"/>
      <c r="S2" s="54"/>
      <c r="T2" s="54"/>
    </row>
    <row r="3" spans="1:60" ht="13.5" customHeight="1">
      <c r="A3" s="167"/>
      <c r="B3" s="168"/>
      <c r="C3" s="169" t="s">
        <v>21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72"/>
      <c r="Q3" s="173" t="s">
        <v>22</v>
      </c>
      <c r="R3" s="173"/>
      <c r="S3" s="173"/>
      <c r="T3" s="174"/>
      <c r="U3" s="175" t="s">
        <v>90</v>
      </c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</row>
    <row r="4" spans="1:60" ht="13.5" customHeight="1">
      <c r="A4" s="177"/>
      <c r="B4" s="178"/>
      <c r="C4" s="179" t="s">
        <v>23</v>
      </c>
      <c r="D4" s="180"/>
      <c r="E4" s="180"/>
      <c r="F4" s="180"/>
      <c r="G4" s="180"/>
      <c r="H4" s="180"/>
      <c r="I4" s="181"/>
      <c r="J4" s="181"/>
      <c r="K4" s="181"/>
      <c r="L4" s="181"/>
      <c r="M4" s="180"/>
      <c r="N4" s="180"/>
      <c r="O4" s="545" t="s">
        <v>20</v>
      </c>
      <c r="P4" s="182" t="s">
        <v>24</v>
      </c>
      <c r="Q4" s="183"/>
      <c r="R4" s="183"/>
      <c r="S4" s="184"/>
      <c r="T4" s="185"/>
      <c r="U4" s="186" t="s">
        <v>25</v>
      </c>
      <c r="V4" s="187"/>
      <c r="W4" s="187"/>
      <c r="X4" s="187"/>
      <c r="Y4" s="187"/>
      <c r="Z4" s="187"/>
      <c r="AA4" s="187"/>
      <c r="AB4" s="188"/>
      <c r="AC4" s="189" t="s">
        <v>26</v>
      </c>
      <c r="AD4" s="187"/>
      <c r="AE4" s="187"/>
      <c r="AF4" s="187"/>
      <c r="AG4" s="187"/>
      <c r="AH4" s="187"/>
      <c r="AI4" s="187"/>
      <c r="AJ4" s="188"/>
      <c r="AK4" s="189" t="s">
        <v>27</v>
      </c>
      <c r="AL4" s="187"/>
      <c r="AM4" s="187"/>
      <c r="AN4" s="187"/>
      <c r="AO4" s="187"/>
      <c r="AP4" s="187"/>
      <c r="AQ4" s="187"/>
      <c r="AR4" s="188"/>
      <c r="AS4" s="189" t="s">
        <v>28</v>
      </c>
      <c r="AT4" s="187"/>
      <c r="AU4" s="187"/>
      <c r="AV4" s="187"/>
      <c r="AW4" s="187"/>
      <c r="AX4" s="187"/>
      <c r="AY4" s="187"/>
      <c r="AZ4" s="188"/>
      <c r="BA4" s="187" t="s">
        <v>29</v>
      </c>
      <c r="BB4" s="187"/>
      <c r="BC4" s="187"/>
      <c r="BD4" s="187"/>
      <c r="BE4" s="187"/>
      <c r="BF4" s="187"/>
      <c r="BG4" s="187"/>
      <c r="BH4" s="187"/>
    </row>
    <row r="5" spans="1:60" ht="13.5" customHeight="1">
      <c r="A5" s="177" t="s">
        <v>30</v>
      </c>
      <c r="B5" s="190" t="s">
        <v>31</v>
      </c>
      <c r="C5" s="191" t="s">
        <v>32</v>
      </c>
      <c r="D5" s="192"/>
      <c r="E5" s="192"/>
      <c r="F5" s="192"/>
      <c r="G5" s="192"/>
      <c r="H5" s="187" t="s">
        <v>33</v>
      </c>
      <c r="I5" s="193"/>
      <c r="J5" s="193"/>
      <c r="K5" s="193"/>
      <c r="L5" s="194"/>
      <c r="M5" s="192" t="s">
        <v>219</v>
      </c>
      <c r="N5" s="189" t="s">
        <v>220</v>
      </c>
      <c r="O5" s="546"/>
      <c r="P5" s="195" t="s">
        <v>20</v>
      </c>
      <c r="Q5" s="196" t="s">
        <v>217</v>
      </c>
      <c r="R5" s="196" t="s">
        <v>35</v>
      </c>
      <c r="S5" s="196" t="s">
        <v>216</v>
      </c>
      <c r="T5" s="197" t="s">
        <v>214</v>
      </c>
      <c r="U5" s="198">
        <v>1</v>
      </c>
      <c r="V5" s="191" t="s">
        <v>124</v>
      </c>
      <c r="W5" s="191" t="s">
        <v>125</v>
      </c>
      <c r="X5" s="191" t="s">
        <v>126</v>
      </c>
      <c r="Y5" s="191" t="s">
        <v>124</v>
      </c>
      <c r="Z5" s="191" t="s">
        <v>125</v>
      </c>
      <c r="AA5" s="191" t="s">
        <v>126</v>
      </c>
      <c r="AB5" s="191">
        <v>2</v>
      </c>
      <c r="AC5" s="191">
        <v>3</v>
      </c>
      <c r="AD5" s="191" t="s">
        <v>124</v>
      </c>
      <c r="AE5" s="191" t="s">
        <v>125</v>
      </c>
      <c r="AF5" s="191" t="s">
        <v>126</v>
      </c>
      <c r="AG5" s="191" t="s">
        <v>124</v>
      </c>
      <c r="AH5" s="191" t="s">
        <v>125</v>
      </c>
      <c r="AI5" s="191" t="s">
        <v>126</v>
      </c>
      <c r="AJ5" s="191">
        <v>4</v>
      </c>
      <c r="AK5" s="191">
        <v>5</v>
      </c>
      <c r="AL5" s="191" t="s">
        <v>124</v>
      </c>
      <c r="AM5" s="191" t="s">
        <v>125</v>
      </c>
      <c r="AN5" s="191" t="s">
        <v>126</v>
      </c>
      <c r="AO5" s="191" t="s">
        <v>124</v>
      </c>
      <c r="AP5" s="191" t="s">
        <v>125</v>
      </c>
      <c r="AQ5" s="191" t="s">
        <v>126</v>
      </c>
      <c r="AR5" s="191">
        <v>6</v>
      </c>
      <c r="AS5" s="191">
        <v>7</v>
      </c>
      <c r="AT5" s="191" t="s">
        <v>124</v>
      </c>
      <c r="AU5" s="191" t="s">
        <v>125</v>
      </c>
      <c r="AV5" s="191" t="s">
        <v>126</v>
      </c>
      <c r="AW5" s="191" t="s">
        <v>124</v>
      </c>
      <c r="AX5" s="191" t="s">
        <v>125</v>
      </c>
      <c r="AY5" s="191" t="s">
        <v>126</v>
      </c>
      <c r="AZ5" s="191">
        <v>8</v>
      </c>
      <c r="BA5" s="191">
        <v>9</v>
      </c>
      <c r="BB5" s="191" t="s">
        <v>124</v>
      </c>
      <c r="BC5" s="191" t="s">
        <v>125</v>
      </c>
      <c r="BD5" s="191" t="s">
        <v>126</v>
      </c>
      <c r="BE5" s="191" t="s">
        <v>124</v>
      </c>
      <c r="BF5" s="191" t="s">
        <v>125</v>
      </c>
      <c r="BG5" s="191" t="s">
        <v>126</v>
      </c>
      <c r="BH5" s="189">
        <v>10</v>
      </c>
    </row>
    <row r="6" spans="1:60" ht="13.5" customHeight="1" thickBot="1">
      <c r="A6" s="199"/>
      <c r="B6" s="200"/>
      <c r="C6" s="201"/>
      <c r="D6" s="202"/>
      <c r="E6" s="202"/>
      <c r="F6" s="202"/>
      <c r="G6" s="202"/>
      <c r="H6" s="180"/>
      <c r="I6" s="193"/>
      <c r="J6" s="193"/>
      <c r="K6" s="193"/>
      <c r="L6" s="194"/>
      <c r="M6" s="203" t="s">
        <v>218</v>
      </c>
      <c r="N6" s="179" t="s">
        <v>218</v>
      </c>
      <c r="O6" s="547"/>
      <c r="P6" s="204"/>
      <c r="Q6" s="205"/>
      <c r="R6" s="205"/>
      <c r="S6" s="205"/>
      <c r="T6" s="206" t="s">
        <v>215</v>
      </c>
      <c r="U6" s="198">
        <v>18</v>
      </c>
      <c r="V6" s="191">
        <v>18</v>
      </c>
      <c r="W6" s="191">
        <v>18</v>
      </c>
      <c r="X6" s="191">
        <v>18</v>
      </c>
      <c r="Y6" s="191">
        <v>18</v>
      </c>
      <c r="Z6" s="191">
        <v>18</v>
      </c>
      <c r="AA6" s="191">
        <v>18</v>
      </c>
      <c r="AB6" s="191">
        <v>18</v>
      </c>
      <c r="AC6" s="191">
        <v>18</v>
      </c>
      <c r="AD6" s="191">
        <v>18</v>
      </c>
      <c r="AE6" s="191">
        <v>18</v>
      </c>
      <c r="AF6" s="191">
        <v>18</v>
      </c>
      <c r="AG6" s="191">
        <v>18</v>
      </c>
      <c r="AH6" s="191">
        <v>18</v>
      </c>
      <c r="AI6" s="191">
        <v>18</v>
      </c>
      <c r="AJ6" s="191">
        <v>18</v>
      </c>
      <c r="AK6" s="191">
        <v>18</v>
      </c>
      <c r="AL6" s="191">
        <v>18</v>
      </c>
      <c r="AM6" s="191">
        <v>18</v>
      </c>
      <c r="AN6" s="191">
        <v>18</v>
      </c>
      <c r="AO6" s="191">
        <v>18</v>
      </c>
      <c r="AP6" s="191">
        <v>18</v>
      </c>
      <c r="AQ6" s="191">
        <v>18</v>
      </c>
      <c r="AR6" s="191">
        <v>18</v>
      </c>
      <c r="AS6" s="191">
        <v>18</v>
      </c>
      <c r="AT6" s="191">
        <v>18</v>
      </c>
      <c r="AU6" s="191">
        <v>18</v>
      </c>
      <c r="AV6" s="191">
        <v>18</v>
      </c>
      <c r="AW6" s="191">
        <v>18</v>
      </c>
      <c r="AX6" s="191">
        <v>18</v>
      </c>
      <c r="AY6" s="191">
        <v>18</v>
      </c>
      <c r="AZ6" s="191">
        <v>18</v>
      </c>
      <c r="BA6" s="191"/>
      <c r="BB6" s="191"/>
      <c r="BC6" s="191"/>
      <c r="BD6" s="191"/>
      <c r="BE6" s="191">
        <v>12</v>
      </c>
      <c r="BF6" s="191">
        <v>12</v>
      </c>
      <c r="BG6" s="191">
        <v>12</v>
      </c>
      <c r="BH6" s="189">
        <v>12</v>
      </c>
    </row>
    <row r="7" spans="1:60" ht="13.5" customHeight="1" thickBot="1">
      <c r="A7" s="207">
        <v>1</v>
      </c>
      <c r="B7" s="208">
        <v>2</v>
      </c>
      <c r="C7" s="209">
        <v>3</v>
      </c>
      <c r="D7" s="210"/>
      <c r="E7" s="210"/>
      <c r="F7" s="210"/>
      <c r="G7" s="210"/>
      <c r="H7" s="209">
        <v>4</v>
      </c>
      <c r="I7" s="211"/>
      <c r="J7" s="211"/>
      <c r="K7" s="211"/>
      <c r="L7" s="211"/>
      <c r="M7" s="212">
        <v>5</v>
      </c>
      <c r="N7" s="213">
        <v>6</v>
      </c>
      <c r="O7" s="214">
        <v>7</v>
      </c>
      <c r="P7" s="228">
        <v>8</v>
      </c>
      <c r="Q7" s="229">
        <v>9</v>
      </c>
      <c r="R7" s="229">
        <v>10</v>
      </c>
      <c r="S7" s="229">
        <v>11</v>
      </c>
      <c r="T7" s="215">
        <v>12</v>
      </c>
      <c r="U7" s="224">
        <v>13</v>
      </c>
      <c r="V7" s="216"/>
      <c r="W7" s="216"/>
      <c r="X7" s="216"/>
      <c r="Y7" s="216"/>
      <c r="Z7" s="216"/>
      <c r="AA7" s="216"/>
      <c r="AB7" s="216">
        <v>14</v>
      </c>
      <c r="AC7" s="216">
        <v>15</v>
      </c>
      <c r="AD7" s="216"/>
      <c r="AE7" s="216"/>
      <c r="AF7" s="216"/>
      <c r="AG7" s="216"/>
      <c r="AH7" s="216"/>
      <c r="AI7" s="216"/>
      <c r="AJ7" s="216">
        <v>16</v>
      </c>
      <c r="AK7" s="216">
        <v>17</v>
      </c>
      <c r="AL7" s="216"/>
      <c r="AM7" s="216"/>
      <c r="AN7" s="216"/>
      <c r="AO7" s="216"/>
      <c r="AP7" s="216"/>
      <c r="AQ7" s="216"/>
      <c r="AR7" s="216">
        <v>18</v>
      </c>
      <c r="AS7" s="216">
        <v>19</v>
      </c>
      <c r="AT7" s="216"/>
      <c r="AU7" s="216"/>
      <c r="AV7" s="216"/>
      <c r="AW7" s="216"/>
      <c r="AX7" s="216"/>
      <c r="AY7" s="216"/>
      <c r="AZ7" s="216">
        <v>20</v>
      </c>
      <c r="BA7" s="216">
        <v>21</v>
      </c>
      <c r="BB7" s="216"/>
      <c r="BC7" s="216"/>
      <c r="BD7" s="216"/>
      <c r="BE7" s="216"/>
      <c r="BF7" s="216"/>
      <c r="BG7" s="216"/>
      <c r="BH7" s="409">
        <v>22</v>
      </c>
    </row>
    <row r="8" spans="1:60" ht="13.5" customHeight="1">
      <c r="A8" s="68" t="s">
        <v>170</v>
      </c>
      <c r="B8" s="69" t="s">
        <v>165</v>
      </c>
      <c r="C8" s="17" t="str">
        <f aca="true" t="shared" si="0" ref="C8:C14">D8&amp;" "&amp;E8&amp;" "&amp;F8&amp;" "&amp;G8</f>
        <v>   </v>
      </c>
      <c r="D8" s="16"/>
      <c r="E8" s="16"/>
      <c r="F8" s="16"/>
      <c r="G8" s="16"/>
      <c r="H8" s="17" t="str">
        <f>I8&amp;" "&amp;J8&amp;" "&amp;K8&amp;" "&amp;M8</f>
        <v>   </v>
      </c>
      <c r="I8" s="258"/>
      <c r="J8" s="258"/>
      <c r="K8" s="258"/>
      <c r="L8" s="258"/>
      <c r="M8" s="16"/>
      <c r="N8" s="362"/>
      <c r="O8" s="232">
        <f aca="true" t="shared" si="1" ref="O8:T8">SUM(O9:O14)</f>
        <v>900</v>
      </c>
      <c r="P8" s="233">
        <f t="shared" si="1"/>
        <v>480</v>
      </c>
      <c r="Q8" s="233">
        <f t="shared" si="1"/>
        <v>216</v>
      </c>
      <c r="R8" s="233">
        <f t="shared" si="1"/>
        <v>240</v>
      </c>
      <c r="S8" s="233">
        <f t="shared" si="1"/>
        <v>24</v>
      </c>
      <c r="T8" s="234">
        <f t="shared" si="1"/>
        <v>420</v>
      </c>
      <c r="U8" s="363">
        <f>IF(SUM(V8:X8)&gt;0,V8&amp;"/"&amp;W8&amp;"/"&amp;X8,"")</f>
      </c>
      <c r="V8" s="223"/>
      <c r="W8" s="223"/>
      <c r="X8" s="223"/>
      <c r="Y8" s="223"/>
      <c r="Z8" s="223"/>
      <c r="AA8" s="223"/>
      <c r="AB8" s="364">
        <f>IF(SUM(Y8:AA8)&gt;0,Y8&amp;"/"&amp;Z8&amp;"/"&amp;AA8,"")</f>
      </c>
      <c r="AC8" s="363">
        <f>IF(SUM(AD8:AF8)&gt;0,AD8&amp;"/"&amp;AE8&amp;"/"&amp;AF8,"")</f>
      </c>
      <c r="AD8" s="223"/>
      <c r="AE8" s="223"/>
      <c r="AF8" s="223"/>
      <c r="AG8" s="223"/>
      <c r="AH8" s="223"/>
      <c r="AI8" s="223"/>
      <c r="AJ8" s="364">
        <f>IF(SUM(AG8:AI8)&gt;0,AG8&amp;"/"&amp;AH8&amp;"/"&amp;AI8,"")</f>
      </c>
      <c r="AK8" s="363">
        <f aca="true" t="shared" si="2" ref="AK8:AK14">IF(SUM(AL8:AN8)&gt;0,AL8&amp;"/"&amp;AM8&amp;"/"&amp;AN8,"")</f>
      </c>
      <c r="AL8" s="262"/>
      <c r="AM8" s="262"/>
      <c r="AN8" s="262"/>
      <c r="AO8" s="262"/>
      <c r="AP8" s="262"/>
      <c r="AQ8" s="262"/>
      <c r="AR8" s="364">
        <f aca="true" t="shared" si="3" ref="AR8:AR14">IF(SUM(AO8:AQ8)&gt;0,AO8&amp;"/"&amp;AP8&amp;"/"&amp;AQ8,"")</f>
      </c>
      <c r="AS8" s="363">
        <f>IF(SUM(AT8:AV8)&gt;0,AT8&amp;"/"&amp;AU8&amp;"/"&amp;AV8,"")</f>
      </c>
      <c r="AT8" s="223"/>
      <c r="AU8" s="223"/>
      <c r="AV8" s="223"/>
      <c r="AW8" s="223"/>
      <c r="AX8" s="223"/>
      <c r="AY8" s="223"/>
      <c r="AZ8" s="364">
        <f>IF(SUM(AW8:AY8)&gt;0,AW8&amp;"/"&amp;AX8&amp;"/"&amp;AY8,"")</f>
      </c>
      <c r="BA8" s="363">
        <f>IF(SUM(BB8:BD8)&gt;0,BB8&amp;"/"&amp;BC8&amp;"/"&amp;BD8,"")</f>
      </c>
      <c r="BB8" s="223"/>
      <c r="BC8" s="223"/>
      <c r="BD8" s="223"/>
      <c r="BE8" s="223"/>
      <c r="BF8" s="223"/>
      <c r="BG8" s="223"/>
      <c r="BH8" s="410">
        <f>IF(SUM(BE8:BG8)&gt;0,BE8&amp;"/"&amp;BF8&amp;"/"&amp;BG8,"")</f>
      </c>
    </row>
    <row r="9" spans="1:60" ht="17.25" customHeight="1">
      <c r="A9" s="60" t="s">
        <v>184</v>
      </c>
      <c r="B9" s="61" t="s">
        <v>185</v>
      </c>
      <c r="C9" s="19" t="str">
        <f t="shared" si="0"/>
        <v>   </v>
      </c>
      <c r="D9" s="258"/>
      <c r="E9" s="258"/>
      <c r="F9" s="258"/>
      <c r="G9" s="258"/>
      <c r="H9" s="19" t="str">
        <f aca="true" t="shared" si="4" ref="H9:H14">I9&amp;" "&amp;J9&amp;" "&amp;K9&amp;" "&amp;L9</f>
        <v>5   </v>
      </c>
      <c r="I9" s="18">
        <v>5</v>
      </c>
      <c r="J9" s="18"/>
      <c r="K9" s="18"/>
      <c r="L9" s="18"/>
      <c r="M9" s="18">
        <v>5</v>
      </c>
      <c r="N9" s="34"/>
      <c r="O9" s="36">
        <v>100</v>
      </c>
      <c r="P9" s="17">
        <f aca="true" t="shared" si="5" ref="P9:P14">Q9+R9+S9</f>
        <v>72</v>
      </c>
      <c r="Q9" s="17">
        <f>V9*V$6+Y9*Y$6+AD9*AD$6+AG9*AG$6+AL9*AL$6+AO9*AO$6+AT9*AT$6+AW9*AW$6+BB9*BB$6+BE9*BE$6</f>
        <v>36</v>
      </c>
      <c r="R9" s="17">
        <f>W9*W$6+Z9*Z$6+AE9*AE$6+AH9*AH$6+AM9*AM$6+AP9*AP$6+AU9*AU$6+AX9*AX$6+BC9*BC$6+BF9*BF$6</f>
        <v>36</v>
      </c>
      <c r="S9" s="17">
        <f>X9*X$6+AA9*AA$6+AF9*AF$6+AI9*AI$6+AN9*AN$6+AQ9*AQ$6+AV9*AV$6+AY9*AY$6+BD9*BD$6+BG9*BG$6</f>
        <v>0</v>
      </c>
      <c r="T9" s="264">
        <f aca="true" t="shared" si="6" ref="T9:T14">O9-P9</f>
        <v>28</v>
      </c>
      <c r="U9" s="265">
        <f aca="true" t="shared" si="7" ref="U9:U14">IF(SUM(V9:X9)&gt;0,V9&amp;"/"&amp;W9&amp;"/"&amp;X9,"")</f>
      </c>
      <c r="V9" s="219"/>
      <c r="W9" s="219"/>
      <c r="X9" s="219"/>
      <c r="Y9" s="219"/>
      <c r="Z9" s="219"/>
      <c r="AA9" s="219"/>
      <c r="AB9" s="266">
        <f aca="true" t="shared" si="8" ref="AB9:AB14">IF(SUM(Y9:AA9)&gt;0,Y9&amp;"/"&amp;Z9&amp;"/"&amp;AA9,"")</f>
      </c>
      <c r="AC9" s="265">
        <f aca="true" t="shared" si="9" ref="AC9:AC14">IF(SUM(AD9:AF9)&gt;0,AD9&amp;"/"&amp;AE9&amp;"/"&amp;AF9,"")</f>
      </c>
      <c r="AD9" s="219"/>
      <c r="AE9" s="219"/>
      <c r="AF9" s="219"/>
      <c r="AG9" s="219"/>
      <c r="AH9" s="219"/>
      <c r="AI9" s="219"/>
      <c r="AJ9" s="266">
        <f aca="true" t="shared" si="10" ref="AJ9:AJ14">IF(SUM(AG9:AI9)&gt;0,AG9&amp;"/"&amp;AH9&amp;"/"&amp;AI9,"")</f>
      </c>
      <c r="AK9" s="265" t="str">
        <f t="shared" si="2"/>
        <v>2/2/</v>
      </c>
      <c r="AL9" s="219">
        <v>2</v>
      </c>
      <c r="AM9" s="219">
        <v>2</v>
      </c>
      <c r="AN9" s="219"/>
      <c r="AO9" s="219"/>
      <c r="AP9" s="219"/>
      <c r="AQ9" s="219"/>
      <c r="AR9" s="266">
        <f t="shared" si="3"/>
      </c>
      <c r="AS9" s="265">
        <f aca="true" t="shared" si="11" ref="AS9:AS14">IF(SUM(AT9:AV9)&gt;0,AT9&amp;"/"&amp;AU9&amp;"/"&amp;AV9,"")</f>
      </c>
      <c r="AT9" s="219"/>
      <c r="AU9" s="219"/>
      <c r="AV9" s="219"/>
      <c r="AW9" s="219"/>
      <c r="AX9" s="219"/>
      <c r="AY9" s="219"/>
      <c r="AZ9" s="266">
        <f aca="true" t="shared" si="12" ref="AZ9:AZ14">IF(SUM(AW9:AY9)&gt;0,AW9&amp;"/"&amp;AX9&amp;"/"&amp;AY9,"")</f>
      </c>
      <c r="BA9" s="265">
        <f aca="true" t="shared" si="13" ref="BA9:BA14">IF(SUM(BB9:BD9)&gt;0,BB9&amp;"/"&amp;BC9&amp;"/"&amp;BD9,"")</f>
      </c>
      <c r="BB9" s="219"/>
      <c r="BC9" s="219"/>
      <c r="BD9" s="219"/>
      <c r="BE9" s="219"/>
      <c r="BF9" s="219"/>
      <c r="BG9" s="219"/>
      <c r="BH9" s="267">
        <f aca="true" t="shared" si="14" ref="BH9:BH14">IF(SUM(BE9:BG9)&gt;0,BE9&amp;"/"&amp;BF9&amp;"/"&amp;BG9,"")</f>
      </c>
    </row>
    <row r="10" spans="1:60" ht="16.5" customHeight="1">
      <c r="A10" s="60" t="s">
        <v>186</v>
      </c>
      <c r="B10" s="61" t="s">
        <v>187</v>
      </c>
      <c r="C10" s="19" t="str">
        <f t="shared" si="0"/>
        <v>5   </v>
      </c>
      <c r="D10" s="258">
        <v>5</v>
      </c>
      <c r="E10" s="258"/>
      <c r="F10" s="258"/>
      <c r="G10" s="258"/>
      <c r="H10" s="19" t="str">
        <f t="shared" si="4"/>
        <v>6   </v>
      </c>
      <c r="I10" s="18">
        <v>6</v>
      </c>
      <c r="J10" s="18"/>
      <c r="K10" s="18"/>
      <c r="L10" s="18"/>
      <c r="M10" s="18"/>
      <c r="N10" s="34">
        <v>6</v>
      </c>
      <c r="O10" s="36">
        <v>300</v>
      </c>
      <c r="P10" s="17">
        <f t="shared" si="5"/>
        <v>144</v>
      </c>
      <c r="Q10" s="17">
        <f aca="true" t="shared" si="15" ref="Q10:S13">V10*V$6+Y10*Y$6+AD10*AD$6+AG10*AG$6+AL10*AL$6+AO10*AO$6+AT10*AT$6+AW10*AW$6+BB10*BB$6+BE10*BE$6</f>
        <v>72</v>
      </c>
      <c r="R10" s="17">
        <f t="shared" si="15"/>
        <v>72</v>
      </c>
      <c r="S10" s="17">
        <f t="shared" si="15"/>
        <v>0</v>
      </c>
      <c r="T10" s="264">
        <f t="shared" si="6"/>
        <v>156</v>
      </c>
      <c r="U10" s="265">
        <f t="shared" si="7"/>
      </c>
      <c r="V10" s="219"/>
      <c r="W10" s="219"/>
      <c r="X10" s="219"/>
      <c r="Y10" s="219"/>
      <c r="Z10" s="219"/>
      <c r="AA10" s="219"/>
      <c r="AB10" s="266">
        <f t="shared" si="8"/>
      </c>
      <c r="AC10" s="265">
        <f t="shared" si="9"/>
      </c>
      <c r="AD10" s="219"/>
      <c r="AE10" s="219"/>
      <c r="AF10" s="219"/>
      <c r="AG10" s="219"/>
      <c r="AH10" s="219"/>
      <c r="AI10" s="219"/>
      <c r="AJ10" s="266">
        <f t="shared" si="10"/>
      </c>
      <c r="AK10" s="265" t="str">
        <f t="shared" si="2"/>
        <v>2/2/</v>
      </c>
      <c r="AL10" s="219">
        <v>2</v>
      </c>
      <c r="AM10" s="219">
        <v>2</v>
      </c>
      <c r="AN10" s="219"/>
      <c r="AO10" s="219">
        <v>2</v>
      </c>
      <c r="AP10" s="219">
        <v>2</v>
      </c>
      <c r="AQ10" s="219"/>
      <c r="AR10" s="266" t="str">
        <f t="shared" si="3"/>
        <v>2/2/</v>
      </c>
      <c r="AS10" s="265">
        <f t="shared" si="11"/>
      </c>
      <c r="AT10" s="219"/>
      <c r="AU10" s="219"/>
      <c r="AV10" s="219"/>
      <c r="AW10" s="219"/>
      <c r="AX10" s="219"/>
      <c r="AY10" s="219"/>
      <c r="AZ10" s="266">
        <f t="shared" si="12"/>
      </c>
      <c r="BA10" s="265">
        <f t="shared" si="13"/>
      </c>
      <c r="BB10" s="219"/>
      <c r="BC10" s="219"/>
      <c r="BD10" s="219"/>
      <c r="BE10" s="219"/>
      <c r="BF10" s="219"/>
      <c r="BG10" s="219"/>
      <c r="BH10" s="267">
        <f t="shared" si="14"/>
      </c>
    </row>
    <row r="11" spans="1:60" ht="17.25" customHeight="1">
      <c r="A11" s="60" t="s">
        <v>188</v>
      </c>
      <c r="B11" s="61" t="s">
        <v>189</v>
      </c>
      <c r="C11" s="19" t="str">
        <f t="shared" si="0"/>
        <v>   </v>
      </c>
      <c r="D11" s="258"/>
      <c r="E11" s="258"/>
      <c r="F11" s="258"/>
      <c r="G11" s="258"/>
      <c r="H11" s="19" t="str">
        <f t="shared" si="4"/>
        <v>10   </v>
      </c>
      <c r="I11" s="18">
        <v>10</v>
      </c>
      <c r="J11" s="18"/>
      <c r="K11" s="18"/>
      <c r="L11" s="18"/>
      <c r="M11" s="18">
        <v>10</v>
      </c>
      <c r="N11" s="34"/>
      <c r="O11" s="36">
        <v>150</v>
      </c>
      <c r="P11" s="17">
        <f t="shared" si="5"/>
        <v>72</v>
      </c>
      <c r="Q11" s="17">
        <f t="shared" si="15"/>
        <v>24</v>
      </c>
      <c r="R11" s="17">
        <f t="shared" si="15"/>
        <v>48</v>
      </c>
      <c r="S11" s="17">
        <f t="shared" si="15"/>
        <v>0</v>
      </c>
      <c r="T11" s="264">
        <f t="shared" si="6"/>
        <v>78</v>
      </c>
      <c r="U11" s="265">
        <f t="shared" si="7"/>
      </c>
      <c r="V11" s="219"/>
      <c r="W11" s="219"/>
      <c r="X11" s="219"/>
      <c r="Y11" s="219"/>
      <c r="Z11" s="219"/>
      <c r="AA11" s="219"/>
      <c r="AB11" s="266">
        <f t="shared" si="8"/>
      </c>
      <c r="AC11" s="265">
        <f t="shared" si="9"/>
      </c>
      <c r="AD11" s="219"/>
      <c r="AE11" s="219"/>
      <c r="AF11" s="219"/>
      <c r="AG11" s="219"/>
      <c r="AH11" s="219"/>
      <c r="AI11" s="219"/>
      <c r="AJ11" s="266">
        <f t="shared" si="10"/>
      </c>
      <c r="AK11" s="265">
        <f t="shared" si="2"/>
      </c>
      <c r="AL11" s="219"/>
      <c r="AM11" s="219"/>
      <c r="AN11" s="219"/>
      <c r="AO11" s="219"/>
      <c r="AP11" s="219"/>
      <c r="AQ11" s="219"/>
      <c r="AR11" s="266">
        <f t="shared" si="3"/>
      </c>
      <c r="AS11" s="265">
        <f t="shared" si="11"/>
      </c>
      <c r="AT11" s="219"/>
      <c r="AU11" s="219"/>
      <c r="AV11" s="219"/>
      <c r="AW11" s="219"/>
      <c r="AX11" s="219"/>
      <c r="AY11" s="219"/>
      <c r="AZ11" s="266">
        <f t="shared" si="12"/>
      </c>
      <c r="BA11" s="265">
        <f t="shared" si="13"/>
      </c>
      <c r="BB11" s="219"/>
      <c r="BC11" s="219"/>
      <c r="BD11" s="219"/>
      <c r="BE11" s="219">
        <v>2</v>
      </c>
      <c r="BF11" s="219">
        <v>4</v>
      </c>
      <c r="BG11" s="219"/>
      <c r="BH11" s="267" t="str">
        <f t="shared" si="14"/>
        <v>2/4/</v>
      </c>
    </row>
    <row r="12" spans="1:60" ht="13.5" customHeight="1">
      <c r="A12" s="60" t="s">
        <v>190</v>
      </c>
      <c r="B12" s="61" t="s">
        <v>191</v>
      </c>
      <c r="C12" s="19" t="str">
        <f t="shared" si="0"/>
        <v>10   </v>
      </c>
      <c r="D12" s="258">
        <v>10</v>
      </c>
      <c r="E12" s="258"/>
      <c r="F12" s="258"/>
      <c r="G12" s="258"/>
      <c r="H12" s="19" t="str">
        <f t="shared" si="4"/>
        <v>   </v>
      </c>
      <c r="I12" s="18"/>
      <c r="J12" s="18"/>
      <c r="K12" s="18"/>
      <c r="L12" s="18"/>
      <c r="M12" s="18"/>
      <c r="N12" s="34"/>
      <c r="O12" s="36">
        <v>150</v>
      </c>
      <c r="P12" s="17">
        <f t="shared" si="5"/>
        <v>72</v>
      </c>
      <c r="Q12" s="17">
        <f t="shared" si="15"/>
        <v>36</v>
      </c>
      <c r="R12" s="17">
        <f t="shared" si="15"/>
        <v>36</v>
      </c>
      <c r="S12" s="17">
        <f t="shared" si="15"/>
        <v>0</v>
      </c>
      <c r="T12" s="264">
        <f t="shared" si="6"/>
        <v>78</v>
      </c>
      <c r="U12" s="265">
        <f t="shared" si="7"/>
      </c>
      <c r="V12" s="219"/>
      <c r="W12" s="219"/>
      <c r="X12" s="219"/>
      <c r="Y12" s="219"/>
      <c r="Z12" s="219"/>
      <c r="AA12" s="219"/>
      <c r="AB12" s="266">
        <f t="shared" si="8"/>
      </c>
      <c r="AC12" s="265">
        <f t="shared" si="9"/>
      </c>
      <c r="AD12" s="219"/>
      <c r="AE12" s="219"/>
      <c r="AF12" s="219"/>
      <c r="AG12" s="219"/>
      <c r="AH12" s="219"/>
      <c r="AI12" s="219"/>
      <c r="AJ12" s="266">
        <f t="shared" si="10"/>
      </c>
      <c r="AK12" s="265">
        <f t="shared" si="2"/>
      </c>
      <c r="AL12" s="219"/>
      <c r="AM12" s="219"/>
      <c r="AN12" s="219"/>
      <c r="AO12" s="219"/>
      <c r="AP12" s="219"/>
      <c r="AQ12" s="219"/>
      <c r="AR12" s="266">
        <f t="shared" si="3"/>
      </c>
      <c r="AS12" s="265">
        <f t="shared" si="11"/>
      </c>
      <c r="AT12" s="219"/>
      <c r="AU12" s="219"/>
      <c r="AV12" s="219"/>
      <c r="AW12" s="219"/>
      <c r="AX12" s="219"/>
      <c r="AY12" s="219"/>
      <c r="AZ12" s="266">
        <f t="shared" si="12"/>
      </c>
      <c r="BA12" s="265">
        <f t="shared" si="13"/>
      </c>
      <c r="BB12" s="219"/>
      <c r="BC12" s="219"/>
      <c r="BD12" s="219"/>
      <c r="BE12" s="219">
        <v>3</v>
      </c>
      <c r="BF12" s="219">
        <v>3</v>
      </c>
      <c r="BG12" s="219"/>
      <c r="BH12" s="267" t="str">
        <f t="shared" si="14"/>
        <v>3/3/</v>
      </c>
    </row>
    <row r="13" spans="1:60" ht="15" customHeight="1">
      <c r="A13" s="60" t="s">
        <v>192</v>
      </c>
      <c r="B13" s="61" t="s">
        <v>193</v>
      </c>
      <c r="C13" s="19" t="str">
        <f t="shared" si="0"/>
        <v>10   </v>
      </c>
      <c r="D13" s="258">
        <v>10</v>
      </c>
      <c r="E13" s="258"/>
      <c r="F13" s="258"/>
      <c r="G13" s="258"/>
      <c r="H13" s="19" t="str">
        <f t="shared" si="4"/>
        <v>   </v>
      </c>
      <c r="I13" s="18"/>
      <c r="J13" s="18"/>
      <c r="K13" s="18"/>
      <c r="L13" s="18"/>
      <c r="M13" s="18">
        <v>10</v>
      </c>
      <c r="N13" s="34"/>
      <c r="O13" s="36">
        <v>100</v>
      </c>
      <c r="P13" s="17">
        <f t="shared" si="5"/>
        <v>72</v>
      </c>
      <c r="Q13" s="17">
        <f t="shared" si="15"/>
        <v>24</v>
      </c>
      <c r="R13" s="17">
        <f t="shared" si="15"/>
        <v>48</v>
      </c>
      <c r="S13" s="17">
        <f t="shared" si="15"/>
        <v>0</v>
      </c>
      <c r="T13" s="264">
        <f t="shared" si="6"/>
        <v>28</v>
      </c>
      <c r="U13" s="265">
        <f t="shared" si="7"/>
      </c>
      <c r="V13" s="219"/>
      <c r="W13" s="219"/>
      <c r="X13" s="219"/>
      <c r="Y13" s="219"/>
      <c r="Z13" s="219"/>
      <c r="AA13" s="219"/>
      <c r="AB13" s="266">
        <f t="shared" si="8"/>
      </c>
      <c r="AC13" s="265">
        <f t="shared" si="9"/>
      </c>
      <c r="AD13" s="219"/>
      <c r="AE13" s="219"/>
      <c r="AF13" s="219"/>
      <c r="AG13" s="219"/>
      <c r="AH13" s="219"/>
      <c r="AI13" s="219"/>
      <c r="AJ13" s="266">
        <f t="shared" si="10"/>
      </c>
      <c r="AK13" s="265">
        <f t="shared" si="2"/>
      </c>
      <c r="AL13" s="219"/>
      <c r="AM13" s="219"/>
      <c r="AN13" s="219"/>
      <c r="AO13" s="219"/>
      <c r="AP13" s="219"/>
      <c r="AQ13" s="219"/>
      <c r="AR13" s="266">
        <f t="shared" si="3"/>
      </c>
      <c r="AS13" s="265">
        <f t="shared" si="11"/>
      </c>
      <c r="AT13" s="219"/>
      <c r="AU13" s="219"/>
      <c r="AV13" s="219"/>
      <c r="AW13" s="219"/>
      <c r="AX13" s="219"/>
      <c r="AY13" s="219"/>
      <c r="AZ13" s="266">
        <f t="shared" si="12"/>
      </c>
      <c r="BA13" s="265">
        <f t="shared" si="13"/>
      </c>
      <c r="BB13" s="219"/>
      <c r="BC13" s="219"/>
      <c r="BD13" s="219"/>
      <c r="BE13" s="219">
        <v>2</v>
      </c>
      <c r="BF13" s="219">
        <v>4</v>
      </c>
      <c r="BG13" s="219"/>
      <c r="BH13" s="267" t="str">
        <f t="shared" si="14"/>
        <v>2/4/</v>
      </c>
    </row>
    <row r="14" spans="1:60" ht="13.5" customHeight="1" thickBot="1">
      <c r="A14" s="253" t="s">
        <v>194</v>
      </c>
      <c r="B14" s="251" t="s">
        <v>195</v>
      </c>
      <c r="C14" s="275" t="str">
        <f t="shared" si="0"/>
        <v>   </v>
      </c>
      <c r="D14" s="276"/>
      <c r="E14" s="276"/>
      <c r="F14" s="276"/>
      <c r="G14" s="276"/>
      <c r="H14" s="275" t="str">
        <f t="shared" si="4"/>
        <v>10   </v>
      </c>
      <c r="I14" s="268">
        <v>10</v>
      </c>
      <c r="J14" s="268"/>
      <c r="K14" s="268"/>
      <c r="L14" s="268"/>
      <c r="M14" s="268"/>
      <c r="N14" s="35"/>
      <c r="O14" s="37">
        <v>100</v>
      </c>
      <c r="P14" s="20">
        <f t="shared" si="5"/>
        <v>48</v>
      </c>
      <c r="Q14" s="20">
        <f>V14*V$6+Y14*Y$6+AD14*AD$6+AG14*AG$6+AL14*AL$6+AO14*AO$6+AT14*AT$6+AW14*AW$6+BB14*BB$6+BE14*BE$6</f>
        <v>24</v>
      </c>
      <c r="R14" s="20">
        <f>W14*W$6+Z14*Z$6+AE14*AE$6+AH14*AH$6+AM14*AM$6+AP14*AP$6+AU14*AU$6+AX14*AX$6+BC14*BC$6+BF14*BF$6</f>
        <v>0</v>
      </c>
      <c r="S14" s="20">
        <f>X14*X$6+AA14*AA$6+AF14*AF$6+AI14*AI$6+AN14*AN$6+AQ14*AQ$6+AV14*AV$6+AY14*AY$6+BD14*BD$6+BG14*BG$6</f>
        <v>24</v>
      </c>
      <c r="T14" s="269">
        <f t="shared" si="6"/>
        <v>52</v>
      </c>
      <c r="U14" s="270">
        <f t="shared" si="7"/>
      </c>
      <c r="V14" s="226"/>
      <c r="W14" s="226"/>
      <c r="X14" s="226"/>
      <c r="Y14" s="226"/>
      <c r="Z14" s="226"/>
      <c r="AA14" s="226"/>
      <c r="AB14" s="271">
        <f t="shared" si="8"/>
      </c>
      <c r="AC14" s="270">
        <f t="shared" si="9"/>
      </c>
      <c r="AD14" s="226"/>
      <c r="AE14" s="226"/>
      <c r="AF14" s="226"/>
      <c r="AG14" s="226"/>
      <c r="AH14" s="226"/>
      <c r="AI14" s="226"/>
      <c r="AJ14" s="271">
        <f t="shared" si="10"/>
      </c>
      <c r="AK14" s="270">
        <f t="shared" si="2"/>
      </c>
      <c r="AL14" s="226"/>
      <c r="AM14" s="226"/>
      <c r="AN14" s="226"/>
      <c r="AO14" s="226"/>
      <c r="AP14" s="226"/>
      <c r="AQ14" s="226"/>
      <c r="AR14" s="271">
        <f t="shared" si="3"/>
      </c>
      <c r="AS14" s="270">
        <f t="shared" si="11"/>
      </c>
      <c r="AT14" s="226"/>
      <c r="AU14" s="226"/>
      <c r="AV14" s="226"/>
      <c r="AW14" s="226"/>
      <c r="AX14" s="226"/>
      <c r="AY14" s="226"/>
      <c r="AZ14" s="271">
        <f t="shared" si="12"/>
      </c>
      <c r="BA14" s="270">
        <f t="shared" si="13"/>
      </c>
      <c r="BB14" s="226"/>
      <c r="BC14" s="226"/>
      <c r="BD14" s="226"/>
      <c r="BE14" s="226">
        <v>2</v>
      </c>
      <c r="BF14" s="226"/>
      <c r="BG14" s="226">
        <v>2</v>
      </c>
      <c r="BH14" s="272" t="str">
        <f t="shared" si="14"/>
        <v>2//2</v>
      </c>
    </row>
    <row r="15" spans="1:60" ht="13.5" customHeight="1" thickBot="1">
      <c r="A15" s="9"/>
      <c r="B15" s="23" t="s">
        <v>85</v>
      </c>
      <c r="C15" s="365"/>
      <c r="D15" s="366"/>
      <c r="E15" s="366"/>
      <c r="F15" s="366"/>
      <c r="G15" s="366"/>
      <c r="H15" s="367"/>
      <c r="I15" s="366"/>
      <c r="J15" s="366"/>
      <c r="K15" s="366"/>
      <c r="L15" s="366"/>
      <c r="M15" s="366"/>
      <c r="N15" s="368"/>
      <c r="O15" s="369">
        <f>P15+T15</f>
        <v>900</v>
      </c>
      <c r="P15" s="370">
        <f>P8</f>
        <v>480</v>
      </c>
      <c r="Q15" s="370">
        <f>Q8</f>
        <v>216</v>
      </c>
      <c r="R15" s="370">
        <f>R8</f>
        <v>240</v>
      </c>
      <c r="S15" s="370">
        <f>S8</f>
        <v>24</v>
      </c>
      <c r="T15" s="371">
        <f>T8</f>
        <v>420</v>
      </c>
      <c r="U15" s="372">
        <f>SUM(V15:X15)</f>
        <v>0</v>
      </c>
      <c r="V15" s="373">
        <f aca="true" t="shared" si="16" ref="V15:AA15">SUM(V8:V14)</f>
        <v>0</v>
      </c>
      <c r="W15" s="373">
        <f t="shared" si="16"/>
        <v>0</v>
      </c>
      <c r="X15" s="373">
        <f t="shared" si="16"/>
        <v>0</v>
      </c>
      <c r="Y15" s="373">
        <f t="shared" si="16"/>
        <v>0</v>
      </c>
      <c r="Z15" s="373">
        <f t="shared" si="16"/>
        <v>0</v>
      </c>
      <c r="AA15" s="373">
        <f t="shared" si="16"/>
        <v>0</v>
      </c>
      <c r="AB15" s="374">
        <f>SUM(Y15:AA15)</f>
        <v>0</v>
      </c>
      <c r="AC15" s="372">
        <f>SUM(AD15:AF15)</f>
        <v>0</v>
      </c>
      <c r="AD15" s="373">
        <f aca="true" t="shared" si="17" ref="AD15:AI15">SUM(AD8:AD14)</f>
        <v>0</v>
      </c>
      <c r="AE15" s="373">
        <f t="shared" si="17"/>
        <v>0</v>
      </c>
      <c r="AF15" s="373">
        <f t="shared" si="17"/>
        <v>0</v>
      </c>
      <c r="AG15" s="373">
        <f t="shared" si="17"/>
        <v>0</v>
      </c>
      <c r="AH15" s="373">
        <f t="shared" si="17"/>
        <v>0</v>
      </c>
      <c r="AI15" s="373">
        <f t="shared" si="17"/>
        <v>0</v>
      </c>
      <c r="AJ15" s="374">
        <f>SUM(AG15:AI15)</f>
        <v>0</v>
      </c>
      <c r="AK15" s="372">
        <f>SUM(AL15:AN15)</f>
        <v>8</v>
      </c>
      <c r="AL15" s="373">
        <f aca="true" t="shared" si="18" ref="AL15:AQ15">SUM(AL8:AL14)</f>
        <v>4</v>
      </c>
      <c r="AM15" s="373">
        <f t="shared" si="18"/>
        <v>4</v>
      </c>
      <c r="AN15" s="373">
        <f t="shared" si="18"/>
        <v>0</v>
      </c>
      <c r="AO15" s="373">
        <f t="shared" si="18"/>
        <v>2</v>
      </c>
      <c r="AP15" s="373">
        <f t="shared" si="18"/>
        <v>2</v>
      </c>
      <c r="AQ15" s="373">
        <f t="shared" si="18"/>
        <v>0</v>
      </c>
      <c r="AR15" s="374">
        <f>SUM(AO15:AQ15)</f>
        <v>4</v>
      </c>
      <c r="AS15" s="372">
        <f>SUM(AT15:AV15)</f>
        <v>0</v>
      </c>
      <c r="AT15" s="373">
        <f aca="true" t="shared" si="19" ref="AT15:AY15">SUM(AT8:AT14)</f>
        <v>0</v>
      </c>
      <c r="AU15" s="373">
        <f t="shared" si="19"/>
        <v>0</v>
      </c>
      <c r="AV15" s="373">
        <f t="shared" si="19"/>
        <v>0</v>
      </c>
      <c r="AW15" s="373">
        <f t="shared" si="19"/>
        <v>0</v>
      </c>
      <c r="AX15" s="373">
        <f t="shared" si="19"/>
        <v>0</v>
      </c>
      <c r="AY15" s="373">
        <f t="shared" si="19"/>
        <v>0</v>
      </c>
      <c r="AZ15" s="374">
        <f>SUM(AW15:AY15)</f>
        <v>0</v>
      </c>
      <c r="BA15" s="372">
        <f>SUM(BB15:BD15)</f>
        <v>0</v>
      </c>
      <c r="BB15" s="254">
        <f aca="true" t="shared" si="20" ref="BB15:BG15">SUM(BB8:BB14)</f>
        <v>0</v>
      </c>
      <c r="BC15" s="254">
        <f t="shared" si="20"/>
        <v>0</v>
      </c>
      <c r="BD15" s="254">
        <f t="shared" si="20"/>
        <v>0</v>
      </c>
      <c r="BE15" s="254">
        <f t="shared" si="20"/>
        <v>9</v>
      </c>
      <c r="BF15" s="254">
        <f t="shared" si="20"/>
        <v>11</v>
      </c>
      <c r="BG15" s="254">
        <f t="shared" si="20"/>
        <v>2</v>
      </c>
      <c r="BH15" s="411">
        <f>SUM(BE15:BG15)</f>
        <v>22</v>
      </c>
    </row>
    <row r="16" spans="1:60" ht="13.5" customHeight="1">
      <c r="A16" s="6"/>
      <c r="B16" s="32"/>
      <c r="C16" s="278" t="s">
        <v>86</v>
      </c>
      <c r="D16" s="279"/>
      <c r="E16" s="279"/>
      <c r="F16" s="279"/>
      <c r="G16" s="279"/>
      <c r="H16" s="21"/>
      <c r="I16" s="280"/>
      <c r="J16" s="280"/>
      <c r="K16" s="280"/>
      <c r="L16" s="280"/>
      <c r="M16" s="280"/>
      <c r="N16" s="375"/>
      <c r="O16" s="21"/>
      <c r="P16" s="278"/>
      <c r="Q16" s="278"/>
      <c r="R16" s="278"/>
      <c r="S16" s="278"/>
      <c r="T16" s="278"/>
      <c r="U16" s="259"/>
      <c r="V16" s="260"/>
      <c r="W16" s="260"/>
      <c r="X16" s="260"/>
      <c r="Y16" s="260"/>
      <c r="Z16" s="260"/>
      <c r="AA16" s="260"/>
      <c r="AB16" s="261"/>
      <c r="AC16" s="259"/>
      <c r="AD16" s="260"/>
      <c r="AE16" s="260"/>
      <c r="AF16" s="260"/>
      <c r="AG16" s="260"/>
      <c r="AH16" s="260"/>
      <c r="AI16" s="260"/>
      <c r="AJ16" s="376"/>
      <c r="AK16" s="377"/>
      <c r="AL16" s="260"/>
      <c r="AM16" s="260"/>
      <c r="AN16" s="260"/>
      <c r="AO16" s="260"/>
      <c r="AP16" s="260"/>
      <c r="AQ16" s="260"/>
      <c r="AR16" s="378"/>
      <c r="AS16" s="379"/>
      <c r="AT16" s="260"/>
      <c r="AU16" s="260"/>
      <c r="AV16" s="260"/>
      <c r="AW16" s="260"/>
      <c r="AX16" s="260"/>
      <c r="AY16" s="260"/>
      <c r="AZ16" s="380"/>
      <c r="BA16" s="377"/>
      <c r="BB16" s="217"/>
      <c r="BC16" s="217"/>
      <c r="BD16" s="217"/>
      <c r="BE16" s="217"/>
      <c r="BF16" s="217"/>
      <c r="BG16" s="217"/>
      <c r="BH16" s="380"/>
    </row>
    <row r="17" spans="1:60" ht="13.5" customHeight="1">
      <c r="A17" s="6"/>
      <c r="B17" s="33"/>
      <c r="C17" s="281" t="s">
        <v>87</v>
      </c>
      <c r="D17" s="282"/>
      <c r="E17" s="282"/>
      <c r="F17" s="282"/>
      <c r="G17" s="282"/>
      <c r="H17" s="282"/>
      <c r="I17" s="280"/>
      <c r="J17" s="280"/>
      <c r="K17" s="280"/>
      <c r="L17" s="280"/>
      <c r="M17" s="280"/>
      <c r="N17" s="375"/>
      <c r="O17" s="19"/>
      <c r="P17" s="283"/>
      <c r="Q17" s="283"/>
      <c r="R17" s="283"/>
      <c r="S17" s="283"/>
      <c r="T17" s="283"/>
      <c r="U17" s="256">
        <f>SUM(V8:X14)*U6</f>
        <v>0</v>
      </c>
      <c r="V17" s="256"/>
      <c r="W17" s="256"/>
      <c r="X17" s="256"/>
      <c r="Y17" s="256"/>
      <c r="Z17" s="256"/>
      <c r="AA17" s="256"/>
      <c r="AB17" s="256">
        <f>SUM(Y9:AA14)*AB6</f>
        <v>0</v>
      </c>
      <c r="AC17" s="256">
        <f>SUM(AD8:AF14)*AC6</f>
        <v>0</v>
      </c>
      <c r="AD17" s="256"/>
      <c r="AE17" s="256"/>
      <c r="AF17" s="256"/>
      <c r="AG17" s="256"/>
      <c r="AH17" s="256"/>
      <c r="AI17" s="256"/>
      <c r="AJ17" s="256">
        <f>SUM(AG9:AI14)*AJ6</f>
        <v>0</v>
      </c>
      <c r="AK17" s="256">
        <f>SUM(AL8:AN14)*AK6</f>
        <v>144</v>
      </c>
      <c r="AL17" s="256"/>
      <c r="AM17" s="256"/>
      <c r="AN17" s="256"/>
      <c r="AO17" s="256"/>
      <c r="AP17" s="256"/>
      <c r="AQ17" s="256"/>
      <c r="AR17" s="256">
        <f>SUM(AO9:AQ14)*AR6</f>
        <v>72</v>
      </c>
      <c r="AS17" s="256">
        <f>SUM(AT8:AV14)*AS6</f>
        <v>0</v>
      </c>
      <c r="AT17" s="256"/>
      <c r="AU17" s="256"/>
      <c r="AV17" s="256"/>
      <c r="AW17" s="256"/>
      <c r="AX17" s="256"/>
      <c r="AY17" s="256"/>
      <c r="AZ17" s="256">
        <f>SUM(AW9:AY14)*AZ6</f>
        <v>0</v>
      </c>
      <c r="BA17" s="256">
        <f>SUM(BB8:BD14)*BA6</f>
        <v>0</v>
      </c>
      <c r="BB17" s="220"/>
      <c r="BC17" s="220"/>
      <c r="BD17" s="220"/>
      <c r="BE17" s="220"/>
      <c r="BF17" s="220"/>
      <c r="BG17" s="220"/>
      <c r="BH17" s="292">
        <f>SUM(BE9:BG14)*BH6</f>
        <v>264</v>
      </c>
    </row>
    <row r="18" spans="1:60" ht="13.5" customHeight="1">
      <c r="A18" s="6"/>
      <c r="B18" s="24"/>
      <c r="C18" s="278" t="s">
        <v>137</v>
      </c>
      <c r="D18" s="279"/>
      <c r="E18" s="279"/>
      <c r="F18" s="279"/>
      <c r="G18" s="279"/>
      <c r="H18" s="21"/>
      <c r="I18" s="280"/>
      <c r="J18" s="280"/>
      <c r="K18" s="280"/>
      <c r="L18" s="280"/>
      <c r="M18" s="280"/>
      <c r="N18" s="375"/>
      <c r="O18" s="284">
        <f>SUM(U18:BH18)</f>
        <v>1</v>
      </c>
      <c r="P18" s="284"/>
      <c r="Q18" s="284"/>
      <c r="R18" s="284"/>
      <c r="S18" s="284"/>
      <c r="T18" s="284"/>
      <c r="U18" s="256"/>
      <c r="V18" s="381"/>
      <c r="W18" s="381"/>
      <c r="X18" s="381"/>
      <c r="Y18" s="381"/>
      <c r="Z18" s="381"/>
      <c r="AA18" s="381"/>
      <c r="AB18" s="382"/>
      <c r="AC18" s="256"/>
      <c r="AD18" s="381"/>
      <c r="AE18" s="381"/>
      <c r="AF18" s="381"/>
      <c r="AG18" s="381"/>
      <c r="AH18" s="381"/>
      <c r="AI18" s="381"/>
      <c r="AJ18" s="383"/>
      <c r="AK18" s="384"/>
      <c r="AL18" s="381"/>
      <c r="AM18" s="381"/>
      <c r="AN18" s="381"/>
      <c r="AO18" s="381"/>
      <c r="AP18" s="381"/>
      <c r="AQ18" s="381"/>
      <c r="AR18" s="383">
        <v>1</v>
      </c>
      <c r="AS18" s="385"/>
      <c r="AT18" s="381"/>
      <c r="AU18" s="381"/>
      <c r="AV18" s="381"/>
      <c r="AW18" s="381"/>
      <c r="AX18" s="381"/>
      <c r="AY18" s="381"/>
      <c r="AZ18" s="386"/>
      <c r="BA18" s="384"/>
      <c r="BB18" s="221"/>
      <c r="BC18" s="221"/>
      <c r="BD18" s="221"/>
      <c r="BE18" s="221"/>
      <c r="BF18" s="221"/>
      <c r="BG18" s="221"/>
      <c r="BH18" s="386"/>
    </row>
    <row r="19" spans="1:60" ht="13.5" customHeight="1">
      <c r="A19" s="6"/>
      <c r="B19" s="24"/>
      <c r="C19" s="29" t="s">
        <v>36</v>
      </c>
      <c r="D19" s="285"/>
      <c r="E19" s="285"/>
      <c r="F19" s="285"/>
      <c r="G19" s="285"/>
      <c r="H19" s="263"/>
      <c r="I19" s="286"/>
      <c r="J19" s="286"/>
      <c r="K19" s="286"/>
      <c r="L19" s="286"/>
      <c r="M19" s="286"/>
      <c r="N19" s="387"/>
      <c r="O19" s="284">
        <f>SUM(U19:BH19)</f>
        <v>3</v>
      </c>
      <c r="P19" s="263"/>
      <c r="Q19" s="284"/>
      <c r="R19" s="284"/>
      <c r="S19" s="284"/>
      <c r="T19" s="284"/>
      <c r="U19" s="265">
        <f>COUNTIF($D$9:$G$14,U5)</f>
        <v>0</v>
      </c>
      <c r="V19" s="265">
        <f aca="true" t="shared" si="21" ref="V19:BH19">COUNTIF($D$9:$G$14,V5)</f>
        <v>0</v>
      </c>
      <c r="W19" s="265">
        <f t="shared" si="21"/>
        <v>0</v>
      </c>
      <c r="X19" s="265">
        <f t="shared" si="21"/>
        <v>0</v>
      </c>
      <c r="Y19" s="265">
        <f t="shared" si="21"/>
        <v>0</v>
      </c>
      <c r="Z19" s="265">
        <f t="shared" si="21"/>
        <v>0</v>
      </c>
      <c r="AA19" s="265">
        <f t="shared" si="21"/>
        <v>0</v>
      </c>
      <c r="AB19" s="265">
        <f t="shared" si="21"/>
        <v>0</v>
      </c>
      <c r="AC19" s="265">
        <f t="shared" si="21"/>
        <v>0</v>
      </c>
      <c r="AD19" s="265">
        <f t="shared" si="21"/>
        <v>0</v>
      </c>
      <c r="AE19" s="265">
        <f t="shared" si="21"/>
        <v>0</v>
      </c>
      <c r="AF19" s="265">
        <f t="shared" si="21"/>
        <v>0</v>
      </c>
      <c r="AG19" s="265">
        <f t="shared" si="21"/>
        <v>0</v>
      </c>
      <c r="AH19" s="265">
        <f t="shared" si="21"/>
        <v>0</v>
      </c>
      <c r="AI19" s="265">
        <f t="shared" si="21"/>
        <v>0</v>
      </c>
      <c r="AJ19" s="265">
        <f t="shared" si="21"/>
        <v>0</v>
      </c>
      <c r="AK19" s="265">
        <f t="shared" si="21"/>
        <v>1</v>
      </c>
      <c r="AL19" s="265">
        <f t="shared" si="21"/>
        <v>0</v>
      </c>
      <c r="AM19" s="265">
        <f t="shared" si="21"/>
        <v>0</v>
      </c>
      <c r="AN19" s="265">
        <f t="shared" si="21"/>
        <v>0</v>
      </c>
      <c r="AO19" s="265">
        <f t="shared" si="21"/>
        <v>0</v>
      </c>
      <c r="AP19" s="265">
        <f t="shared" si="21"/>
        <v>0</v>
      </c>
      <c r="AQ19" s="265">
        <f t="shared" si="21"/>
        <v>0</v>
      </c>
      <c r="AR19" s="265">
        <f t="shared" si="21"/>
        <v>0</v>
      </c>
      <c r="AS19" s="265">
        <f t="shared" si="21"/>
        <v>0</v>
      </c>
      <c r="AT19" s="265">
        <f t="shared" si="21"/>
        <v>0</v>
      </c>
      <c r="AU19" s="265">
        <f t="shared" si="21"/>
        <v>0</v>
      </c>
      <c r="AV19" s="265">
        <f t="shared" si="21"/>
        <v>0</v>
      </c>
      <c r="AW19" s="265">
        <f t="shared" si="21"/>
        <v>0</v>
      </c>
      <c r="AX19" s="265">
        <f t="shared" si="21"/>
        <v>0</v>
      </c>
      <c r="AY19" s="265">
        <f t="shared" si="21"/>
        <v>0</v>
      </c>
      <c r="AZ19" s="265">
        <f t="shared" si="21"/>
        <v>0</v>
      </c>
      <c r="BA19" s="265">
        <f t="shared" si="21"/>
        <v>0</v>
      </c>
      <c r="BB19" s="218">
        <f t="shared" si="21"/>
        <v>0</v>
      </c>
      <c r="BC19" s="218">
        <f t="shared" si="21"/>
        <v>0</v>
      </c>
      <c r="BD19" s="218">
        <f t="shared" si="21"/>
        <v>0</v>
      </c>
      <c r="BE19" s="218">
        <f t="shared" si="21"/>
        <v>0</v>
      </c>
      <c r="BF19" s="218">
        <f t="shared" si="21"/>
        <v>0</v>
      </c>
      <c r="BG19" s="218">
        <f t="shared" si="21"/>
        <v>0</v>
      </c>
      <c r="BH19" s="412">
        <f t="shared" si="21"/>
        <v>2</v>
      </c>
    </row>
    <row r="20" spans="1:60" ht="13.5" customHeight="1" thickBot="1">
      <c r="A20" s="50"/>
      <c r="B20" s="51"/>
      <c r="C20" s="287" t="s">
        <v>38</v>
      </c>
      <c r="D20" s="288"/>
      <c r="E20" s="288"/>
      <c r="F20" s="288"/>
      <c r="G20" s="288"/>
      <c r="H20" s="289"/>
      <c r="I20" s="290"/>
      <c r="J20" s="290"/>
      <c r="K20" s="290"/>
      <c r="L20" s="290"/>
      <c r="M20" s="290"/>
      <c r="N20" s="388"/>
      <c r="O20" s="289">
        <f>SUM(U20:BH20)</f>
        <v>4</v>
      </c>
      <c r="P20" s="289"/>
      <c r="Q20" s="289"/>
      <c r="R20" s="289"/>
      <c r="S20" s="289"/>
      <c r="T20" s="289"/>
      <c r="U20" s="291">
        <f>COUNTIF($I$8:$L$14,U5)</f>
        <v>0</v>
      </c>
      <c r="V20" s="291">
        <f aca="true" t="shared" si="22" ref="V20:BH20">COUNTIF($I$8:$L$14,V5)</f>
        <v>0</v>
      </c>
      <c r="W20" s="291">
        <f t="shared" si="22"/>
        <v>0</v>
      </c>
      <c r="X20" s="291">
        <f t="shared" si="22"/>
        <v>0</v>
      </c>
      <c r="Y20" s="291">
        <f t="shared" si="22"/>
        <v>0</v>
      </c>
      <c r="Z20" s="291">
        <f t="shared" si="22"/>
        <v>0</v>
      </c>
      <c r="AA20" s="291">
        <f t="shared" si="22"/>
        <v>0</v>
      </c>
      <c r="AB20" s="291">
        <f t="shared" si="22"/>
        <v>0</v>
      </c>
      <c r="AC20" s="291">
        <f t="shared" si="22"/>
        <v>0</v>
      </c>
      <c r="AD20" s="291">
        <f t="shared" si="22"/>
        <v>0</v>
      </c>
      <c r="AE20" s="291">
        <f t="shared" si="22"/>
        <v>0</v>
      </c>
      <c r="AF20" s="291">
        <f t="shared" si="22"/>
        <v>0</v>
      </c>
      <c r="AG20" s="291">
        <f t="shared" si="22"/>
        <v>0</v>
      </c>
      <c r="AH20" s="291">
        <f t="shared" si="22"/>
        <v>0</v>
      </c>
      <c r="AI20" s="291">
        <f t="shared" si="22"/>
        <v>0</v>
      </c>
      <c r="AJ20" s="291">
        <f t="shared" si="22"/>
        <v>0</v>
      </c>
      <c r="AK20" s="291">
        <f t="shared" si="22"/>
        <v>1</v>
      </c>
      <c r="AL20" s="291">
        <f t="shared" si="22"/>
        <v>0</v>
      </c>
      <c r="AM20" s="291">
        <f t="shared" si="22"/>
        <v>0</v>
      </c>
      <c r="AN20" s="291">
        <f t="shared" si="22"/>
        <v>0</v>
      </c>
      <c r="AO20" s="291">
        <f t="shared" si="22"/>
        <v>0</v>
      </c>
      <c r="AP20" s="291">
        <f t="shared" si="22"/>
        <v>0</v>
      </c>
      <c r="AQ20" s="291">
        <f t="shared" si="22"/>
        <v>0</v>
      </c>
      <c r="AR20" s="291">
        <f t="shared" si="22"/>
        <v>1</v>
      </c>
      <c r="AS20" s="291">
        <f t="shared" si="22"/>
        <v>0</v>
      </c>
      <c r="AT20" s="291">
        <f t="shared" si="22"/>
        <v>0</v>
      </c>
      <c r="AU20" s="291">
        <f t="shared" si="22"/>
        <v>0</v>
      </c>
      <c r="AV20" s="291">
        <f t="shared" si="22"/>
        <v>0</v>
      </c>
      <c r="AW20" s="291">
        <f t="shared" si="22"/>
        <v>0</v>
      </c>
      <c r="AX20" s="291">
        <f t="shared" si="22"/>
        <v>0</v>
      </c>
      <c r="AY20" s="291">
        <f t="shared" si="22"/>
        <v>0</v>
      </c>
      <c r="AZ20" s="291">
        <f t="shared" si="22"/>
        <v>0</v>
      </c>
      <c r="BA20" s="291">
        <f t="shared" si="22"/>
        <v>0</v>
      </c>
      <c r="BB20" s="222">
        <f t="shared" si="22"/>
        <v>0</v>
      </c>
      <c r="BC20" s="222">
        <f t="shared" si="22"/>
        <v>0</v>
      </c>
      <c r="BD20" s="222">
        <f t="shared" si="22"/>
        <v>0</v>
      </c>
      <c r="BE20" s="222">
        <f t="shared" si="22"/>
        <v>0</v>
      </c>
      <c r="BF20" s="222">
        <f t="shared" si="22"/>
        <v>0</v>
      </c>
      <c r="BG20" s="222">
        <f t="shared" si="22"/>
        <v>0</v>
      </c>
      <c r="BH20" s="413">
        <f t="shared" si="22"/>
        <v>2</v>
      </c>
    </row>
    <row r="21" spans="2:19" ht="13.5" customHeight="1">
      <c r="B21" s="5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Q21" s="8"/>
      <c r="S21" s="8"/>
    </row>
    <row r="22" spans="1:60" ht="14.25" customHeight="1">
      <c r="A22" s="231"/>
      <c r="B22" s="502" t="s">
        <v>229</v>
      </c>
      <c r="C22" s="503"/>
      <c r="D22" s="503"/>
      <c r="E22" s="503"/>
      <c r="F22" s="503"/>
      <c r="G22" s="503"/>
      <c r="H22" s="503"/>
      <c r="I22" s="503"/>
      <c r="J22" s="503"/>
      <c r="K22" s="225"/>
      <c r="L22" s="225"/>
      <c r="M22" s="225"/>
      <c r="N22" s="225"/>
      <c r="O22" s="45"/>
      <c r="P22" s="45"/>
      <c r="Q22" s="45"/>
      <c r="R22" s="45"/>
      <c r="S22" s="45"/>
      <c r="T22" s="45"/>
      <c r="U22" s="45"/>
      <c r="V22" s="45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1:60" ht="13.5" customHeight="1">
      <c r="A23" s="231"/>
      <c r="B23" s="7" t="s">
        <v>233</v>
      </c>
      <c r="C23" s="250"/>
      <c r="D23" s="250"/>
      <c r="E23" s="250"/>
      <c r="F23" s="250"/>
      <c r="G23" s="250"/>
      <c r="H23" s="250"/>
      <c r="I23" s="250"/>
      <c r="J23" s="250"/>
      <c r="K23" s="225"/>
      <c r="L23" s="225"/>
      <c r="M23" s="225"/>
      <c r="N23" s="225"/>
      <c r="O23" s="45"/>
      <c r="P23" s="45"/>
      <c r="Q23" s="45"/>
      <c r="R23" s="45"/>
      <c r="S23" s="45"/>
      <c r="T23" s="45"/>
      <c r="U23" s="45"/>
      <c r="V23" s="45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</row>
    <row r="25" spans="2:17" ht="13.5" customHeight="1">
      <c r="B25" s="56" t="s">
        <v>114</v>
      </c>
      <c r="N25" s="55"/>
      <c r="O25" s="7"/>
      <c r="P25" s="53"/>
      <c r="Q25" s="8"/>
    </row>
    <row r="26" spans="2:17" ht="33" customHeight="1">
      <c r="B26" s="56" t="s">
        <v>222</v>
      </c>
      <c r="N26" s="55"/>
      <c r="O26" s="7"/>
      <c r="P26" s="53"/>
      <c r="Q26" s="8"/>
    </row>
    <row r="27" spans="14:17" ht="11.25" customHeight="1">
      <c r="N27" s="55"/>
      <c r="O27" s="7"/>
      <c r="P27" s="53"/>
      <c r="Q27" s="8"/>
    </row>
    <row r="28" spans="2:17" ht="11.25" customHeight="1">
      <c r="B28" s="56" t="s">
        <v>115</v>
      </c>
      <c r="N28" s="55"/>
      <c r="O28" s="7"/>
      <c r="P28" s="53"/>
      <c r="Q28" s="8"/>
    </row>
    <row r="29" spans="8:17" ht="11.25" customHeight="1">
      <c r="H29" s="55"/>
      <c r="N29" s="55"/>
      <c r="O29" s="7"/>
      <c r="P29" s="53"/>
      <c r="Q29" s="8"/>
    </row>
    <row r="30" spans="2:17" ht="27.75" customHeight="1">
      <c r="B30" s="56" t="s">
        <v>127</v>
      </c>
      <c r="H30" s="55"/>
      <c r="N30" s="55"/>
      <c r="O30" s="7" t="s">
        <v>128</v>
      </c>
      <c r="P30" s="53"/>
      <c r="Q30" s="8"/>
    </row>
    <row r="31" spans="8:17" ht="11.25" customHeight="1">
      <c r="H31" s="55"/>
      <c r="N31" s="55"/>
      <c r="O31" s="7"/>
      <c r="P31" s="53"/>
      <c r="Q31" s="8"/>
    </row>
    <row r="32" spans="2:17" ht="11.25" customHeight="1">
      <c r="B32" s="56" t="s">
        <v>115</v>
      </c>
      <c r="H32" s="55"/>
      <c r="N32" s="55"/>
      <c r="O32" s="7" t="s">
        <v>129</v>
      </c>
      <c r="P32" s="53"/>
      <c r="Q32" s="8"/>
    </row>
    <row r="33" spans="8:17" ht="11.25" customHeight="1">
      <c r="H33" s="55"/>
      <c r="N33" s="55"/>
      <c r="O33" s="7"/>
      <c r="P33" s="53"/>
      <c r="Q33" s="8"/>
    </row>
    <row r="34" spans="2:17" ht="30" customHeight="1">
      <c r="B34" s="56" t="s">
        <v>123</v>
      </c>
      <c r="N34" s="55"/>
      <c r="O34" s="7" t="s">
        <v>119</v>
      </c>
      <c r="P34" s="53"/>
      <c r="Q34" s="8"/>
    </row>
    <row r="35" spans="14:17" ht="11.25" customHeight="1">
      <c r="N35" s="55"/>
      <c r="O35" s="7"/>
      <c r="P35" s="53"/>
      <c r="Q35" s="8"/>
    </row>
    <row r="36" spans="2:17" ht="11.25" customHeight="1">
      <c r="B36" s="56" t="s">
        <v>115</v>
      </c>
      <c r="N36" s="55"/>
      <c r="O36" s="7"/>
      <c r="P36" s="53"/>
      <c r="Q36" s="8"/>
    </row>
    <row r="38" spans="14:18" ht="13.5" customHeight="1">
      <c r="N38" s="55"/>
      <c r="O38" s="55"/>
      <c r="P38" s="7"/>
      <c r="Q38" s="53"/>
      <c r="R38" s="8"/>
    </row>
    <row r="39" spans="14:17" ht="11.25" customHeight="1">
      <c r="N39" s="55"/>
      <c r="O39" s="7"/>
      <c r="P39" s="53"/>
      <c r="Q39" s="8"/>
    </row>
    <row r="40" spans="14:17" ht="11.25" customHeight="1">
      <c r="N40" s="55"/>
      <c r="O40" s="7"/>
      <c r="P40" s="53"/>
      <c r="Q40" s="8"/>
    </row>
    <row r="41" spans="14:17" ht="11.25" customHeight="1">
      <c r="N41" s="55"/>
      <c r="O41" s="7"/>
      <c r="P41" s="53"/>
      <c r="Q41" s="8"/>
    </row>
    <row r="42" spans="14:17" ht="11.25" customHeight="1">
      <c r="N42" s="55"/>
      <c r="O42" s="7"/>
      <c r="P42" s="53"/>
      <c r="Q42" s="8"/>
    </row>
    <row r="43" spans="14:17" ht="11.25" customHeight="1">
      <c r="N43" s="55"/>
      <c r="O43" s="7"/>
      <c r="P43" s="53"/>
      <c r="Q43" s="8"/>
    </row>
    <row r="44" spans="8:17" ht="11.25" customHeight="1">
      <c r="H44" s="55"/>
      <c r="N44" s="55"/>
      <c r="O44" s="7"/>
      <c r="P44" s="53"/>
      <c r="Q44" s="8"/>
    </row>
    <row r="45" spans="8:17" ht="11.25" customHeight="1">
      <c r="H45" s="55"/>
      <c r="N45" s="55"/>
      <c r="O45" s="7"/>
      <c r="P45" s="53"/>
      <c r="Q45" s="8"/>
    </row>
    <row r="46" spans="8:17" ht="11.25" customHeight="1">
      <c r="H46" s="55"/>
      <c r="N46" s="55"/>
      <c r="O46" s="7"/>
      <c r="P46" s="53"/>
      <c r="Q46" s="8"/>
    </row>
    <row r="47" spans="8:17" ht="11.25" customHeight="1">
      <c r="H47" s="55"/>
      <c r="N47" s="55"/>
      <c r="O47" s="7"/>
      <c r="P47" s="53"/>
      <c r="Q47" s="8"/>
    </row>
    <row r="48" spans="8:17" ht="11.25" customHeight="1">
      <c r="H48" s="55"/>
      <c r="N48" s="55"/>
      <c r="O48" s="7"/>
      <c r="P48" s="53"/>
      <c r="Q48" s="8"/>
    </row>
    <row r="49" spans="14:17" ht="11.25" customHeight="1">
      <c r="N49" s="55"/>
      <c r="O49" s="7"/>
      <c r="P49" s="53"/>
      <c r="Q49" s="8"/>
    </row>
    <row r="50" spans="14:17" ht="11.25" customHeight="1">
      <c r="N50" s="55"/>
      <c r="O50" s="7"/>
      <c r="P50" s="53"/>
      <c r="Q50" s="8"/>
    </row>
    <row r="51" spans="14:17" ht="11.25" customHeight="1">
      <c r="N51" s="55"/>
      <c r="O51" s="7"/>
      <c r="P51" s="53"/>
      <c r="Q51" s="8"/>
    </row>
    <row r="52" spans="14:17" ht="11.25" customHeight="1">
      <c r="N52" s="55"/>
      <c r="O52" s="7"/>
      <c r="P52" s="53"/>
      <c r="Q52" s="8"/>
    </row>
    <row r="53" spans="14:17" ht="11.25" customHeight="1">
      <c r="N53" s="55"/>
      <c r="O53" s="7"/>
      <c r="P53" s="53"/>
      <c r="Q53" s="8"/>
    </row>
    <row r="54" spans="1:17" ht="11.25" customHeight="1">
      <c r="A54"/>
      <c r="B54"/>
      <c r="N54" s="55"/>
      <c r="O54" s="7"/>
      <c r="P54" s="53"/>
      <c r="Q54" s="8"/>
    </row>
    <row r="55" spans="1:18" ht="13.5" customHeight="1">
      <c r="A55"/>
      <c r="B55"/>
      <c r="N55" s="55"/>
      <c r="O55" s="55"/>
      <c r="P55" s="7"/>
      <c r="Q55" s="53"/>
      <c r="R55" s="8"/>
    </row>
  </sheetData>
  <mergeCells count="2">
    <mergeCell ref="O4:O6"/>
    <mergeCell ref="B22:J22"/>
  </mergeCells>
  <printOptions/>
  <pageMargins left="0.25" right="0.25" top="0.3" bottom="0.45" header="0.25" footer="0.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2006-10-05T07:15:48Z</cp:lastPrinted>
  <dcterms:created xsi:type="dcterms:W3CDTF">1997-10-13T08:55:40Z</dcterms:created>
  <dcterms:modified xsi:type="dcterms:W3CDTF">2007-02-06T06:38:55Z</dcterms:modified>
  <cp:category/>
  <cp:version/>
  <cp:contentType/>
  <cp:contentStatus/>
</cp:coreProperties>
</file>