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465" windowWidth="11475" windowHeight="5745" tabRatio="679" activeTab="1"/>
  </bookViews>
  <sheets>
    <sheet name="титул" sheetId="1" r:id="rId1"/>
    <sheet name="план" sheetId="2" r:id="rId2"/>
  </sheets>
  <definedNames>
    <definedName name="_xlnm.Print_Area" localSheetId="1">'план'!$A$1:$BM$151</definedName>
    <definedName name="_xlnm.Print_Area" localSheetId="0">'титул'!$A$1:$BA$42</definedName>
  </definedNames>
  <calcPr fullCalcOnLoad="1"/>
</workbook>
</file>

<file path=xl/sharedStrings.xml><?xml version="1.0" encoding="utf-8"?>
<sst xmlns="http://schemas.openxmlformats.org/spreadsheetml/2006/main" count="616" uniqueCount="316">
  <si>
    <t>Учебный план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</si>
  <si>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</si>
  <si>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</si>
  <si>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</si>
  <si>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</si>
  <si>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</si>
  <si>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</si>
  <si>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</si>
  <si>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</si>
  <si>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</si>
  <si>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</si>
  <si>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</si>
  <si>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</si>
  <si>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</si>
  <si>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I</t>
  </si>
  <si>
    <t>II</t>
  </si>
  <si>
    <t>III</t>
  </si>
  <si>
    <t>IV</t>
  </si>
  <si>
    <t>V</t>
  </si>
  <si>
    <t>Учебная</t>
  </si>
  <si>
    <t>Каникулы</t>
  </si>
  <si>
    <t>Всего</t>
  </si>
  <si>
    <t>обучение</t>
  </si>
  <si>
    <t>сессия</t>
  </si>
  <si>
    <t>практика</t>
  </si>
  <si>
    <t xml:space="preserve">      I</t>
  </si>
  <si>
    <t xml:space="preserve">      II</t>
  </si>
  <si>
    <t xml:space="preserve">      III</t>
  </si>
  <si>
    <t xml:space="preserve">      IV</t>
  </si>
  <si>
    <t xml:space="preserve">      V</t>
  </si>
  <si>
    <t>Аудиторные занятия</t>
  </si>
  <si>
    <t>1 курс</t>
  </si>
  <si>
    <t>2 курс</t>
  </si>
  <si>
    <t>3 курс</t>
  </si>
  <si>
    <t>4 курс</t>
  </si>
  <si>
    <t>5 курс</t>
  </si>
  <si>
    <t>Индекс</t>
  </si>
  <si>
    <t>Название дисциплины</t>
  </si>
  <si>
    <t xml:space="preserve"> Число экзаменов</t>
  </si>
  <si>
    <t xml:space="preserve"> Число зачетов</t>
  </si>
  <si>
    <t>Философия</t>
  </si>
  <si>
    <t xml:space="preserve"> Итого</t>
  </si>
  <si>
    <t>Химия</t>
  </si>
  <si>
    <t>Среднее число часов в неделю</t>
  </si>
  <si>
    <t>ГСЭ</t>
  </si>
  <si>
    <t>ГСЭ.Ф.00</t>
  </si>
  <si>
    <t>Федеральный компонент</t>
  </si>
  <si>
    <t>ГСЭ.Ф.01</t>
  </si>
  <si>
    <t>ГСЭ.Ф.02</t>
  </si>
  <si>
    <t>ГСЭ.Ф.03</t>
  </si>
  <si>
    <t>Отечественная история</t>
  </si>
  <si>
    <t>ГСЭ.Ф.10</t>
  </si>
  <si>
    <t>ГСЭ.Р.00</t>
  </si>
  <si>
    <t>Национально-региональный (вузовский) компонент</t>
  </si>
  <si>
    <t>ГСЭ.В.00</t>
  </si>
  <si>
    <t>ЕН</t>
  </si>
  <si>
    <t>Общие математические и естественно-научные дисциплины</t>
  </si>
  <si>
    <t>ЕН.Ф.00</t>
  </si>
  <si>
    <t>ЕН.Ф.01</t>
  </si>
  <si>
    <t>Математика</t>
  </si>
  <si>
    <t>ЕН.Ф.04</t>
  </si>
  <si>
    <t>Биология с основами экологии</t>
  </si>
  <si>
    <t>ЕН.Р.00</t>
  </si>
  <si>
    <t>ОПД</t>
  </si>
  <si>
    <t>ОПД.Ф.00</t>
  </si>
  <si>
    <t>ОПД.Ф.01</t>
  </si>
  <si>
    <t>Психология</t>
  </si>
  <si>
    <t>ОПД.Ф.02</t>
  </si>
  <si>
    <t>Педагогика</t>
  </si>
  <si>
    <t>ОПД.Ф.03</t>
  </si>
  <si>
    <t>ОПД.Ф.05</t>
  </si>
  <si>
    <t>ОПД.Ф.06</t>
  </si>
  <si>
    <t>Основы медицинских знаний</t>
  </si>
  <si>
    <t>ОПД.Ф.07</t>
  </si>
  <si>
    <t>Безопасность жизнедеятельности</t>
  </si>
  <si>
    <t>ОПД.Ф.08</t>
  </si>
  <si>
    <t>ОПД.Р.00</t>
  </si>
  <si>
    <t>ОПД.В.00</t>
  </si>
  <si>
    <t>ДПП</t>
  </si>
  <si>
    <t>Дисциплины предметной подготовки</t>
  </si>
  <si>
    <t>ДПП.Ф.00</t>
  </si>
  <si>
    <t>ДПП.Ф.01</t>
  </si>
  <si>
    <t>ДПП.Ф.02</t>
  </si>
  <si>
    <t>ДПП.Ф.03</t>
  </si>
  <si>
    <t>ДПП.Ф.04</t>
  </si>
  <si>
    <t>ДПП.Ф.05</t>
  </si>
  <si>
    <t>ДПП.Р.00</t>
  </si>
  <si>
    <t>ДПП.В.00</t>
  </si>
  <si>
    <t>ФТД.00</t>
  </si>
  <si>
    <t>Факультативы</t>
  </si>
  <si>
    <t>ЕН.Ф.02</t>
  </si>
  <si>
    <t>Информатика</t>
  </si>
  <si>
    <t>Общие гуманитарные и социально - экономические дисциплины</t>
  </si>
  <si>
    <t>Общая и экспериментальная физика</t>
  </si>
  <si>
    <t>Основы теоретической физики</t>
  </si>
  <si>
    <t>Методы математической физики</t>
  </si>
  <si>
    <t>Астрономия</t>
  </si>
  <si>
    <t>ДДС.00</t>
  </si>
  <si>
    <t>История физики</t>
  </si>
  <si>
    <t>Математический анализ</t>
  </si>
  <si>
    <t>Геометрия</t>
  </si>
  <si>
    <t>Алгебра</t>
  </si>
  <si>
    <t>ДДС.02</t>
  </si>
  <si>
    <t>ГСЭ.Р.01</t>
  </si>
  <si>
    <t>ГСЭ.Р.02</t>
  </si>
  <si>
    <t>Возрастная анатомия, физиология и гигиена</t>
  </si>
  <si>
    <t xml:space="preserve">Электрорадиотехника </t>
  </si>
  <si>
    <t>ДПП.Р.01</t>
  </si>
  <si>
    <t>Итого</t>
  </si>
  <si>
    <t>Число часов</t>
  </si>
  <si>
    <t xml:space="preserve"> учебных занятий</t>
  </si>
  <si>
    <t>Теория и методика обучения физике</t>
  </si>
  <si>
    <t>ЕН.Р.01</t>
  </si>
  <si>
    <t>ЕН.Р.02</t>
  </si>
  <si>
    <t xml:space="preserve"> Учебная практика</t>
  </si>
  <si>
    <t>практики</t>
  </si>
  <si>
    <t xml:space="preserve"> Название</t>
  </si>
  <si>
    <t>Название</t>
  </si>
  <si>
    <t>История образования в Сибири</t>
  </si>
  <si>
    <t>Вводный курс математики</t>
  </si>
  <si>
    <t>ДПП.Р.02</t>
  </si>
  <si>
    <t>ГСЭ.Ф.08</t>
  </si>
  <si>
    <t>Русский язык и культура речи</t>
  </si>
  <si>
    <t>Культурно-историческое пространство Томска</t>
  </si>
  <si>
    <t>Технические и аудиовизуальные средства обучения</t>
  </si>
  <si>
    <t>I. График  учебного процесса</t>
  </si>
  <si>
    <t>Условные обозначения:</t>
  </si>
  <si>
    <t>Теоретическое</t>
  </si>
  <si>
    <t>Экзаменационная</t>
  </si>
  <si>
    <t>Производст-</t>
  </si>
  <si>
    <t>венная практика</t>
  </si>
  <si>
    <t xml:space="preserve">3. План учебного процесса </t>
  </si>
  <si>
    <t>Лекции</t>
  </si>
  <si>
    <t>Итоговая государственная аттестация</t>
  </si>
  <si>
    <t>Государственное образовательное учреждение высшего профессионального образования</t>
  </si>
  <si>
    <t>"Томский  государственный педагогический университет"</t>
  </si>
  <si>
    <t>( Т Г П У )</t>
  </si>
  <si>
    <t xml:space="preserve">                        Квалификация специалиста </t>
  </si>
  <si>
    <t>–</t>
  </si>
  <si>
    <t xml:space="preserve">                         Срок обучения  </t>
  </si>
  <si>
    <t>– 5  лет</t>
  </si>
  <si>
    <t xml:space="preserve">Форма обучения </t>
  </si>
  <si>
    <t>очная</t>
  </si>
  <si>
    <t>Базовое образование</t>
  </si>
  <si>
    <t>среднее</t>
  </si>
  <si>
    <t>( полное )</t>
  </si>
  <si>
    <t>общее</t>
  </si>
  <si>
    <t xml:space="preserve">                       " Учитель  физики и математики"</t>
  </si>
  <si>
    <t>Согласовано:</t>
  </si>
  <si>
    <t xml:space="preserve"> - производственная практика,</t>
  </si>
  <si>
    <t>Производственная практика</t>
  </si>
  <si>
    <t>История и культура народов Сибири</t>
  </si>
  <si>
    <t>ДДС.01</t>
  </si>
  <si>
    <t>ГСЭ.Р.03</t>
  </si>
  <si>
    <t>Экономика Сибирского региона</t>
  </si>
  <si>
    <t>лек</t>
  </si>
  <si>
    <t>лаб</t>
  </si>
  <si>
    <t>пр</t>
  </si>
  <si>
    <t>Иностранный язык*</t>
  </si>
  <si>
    <t>Физическая культура**</t>
  </si>
  <si>
    <t>ОПД.Ф.04</t>
  </si>
  <si>
    <t xml:space="preserve"> Число курс.проектов</t>
  </si>
  <si>
    <t>П</t>
  </si>
  <si>
    <t>У</t>
  </si>
  <si>
    <t>У    - учебная практика,</t>
  </si>
  <si>
    <t>Э</t>
  </si>
  <si>
    <t>Г</t>
  </si>
  <si>
    <t>К</t>
  </si>
  <si>
    <t>Э - сессии,</t>
  </si>
  <si>
    <t xml:space="preserve"> Число курсовых работ</t>
  </si>
  <si>
    <t>Государств.</t>
  </si>
  <si>
    <t>аттестация</t>
  </si>
  <si>
    <t>Дисциплины и курсы по выбору студента, устанавливаемые вузом</t>
  </si>
  <si>
    <t>Основы специальной педагогики и психологии</t>
  </si>
  <si>
    <t>Дисциплины дополнительной специальности</t>
  </si>
  <si>
    <t xml:space="preserve">Форма </t>
  </si>
  <si>
    <t>Распределение по семестрам (час / неделю)</t>
  </si>
  <si>
    <t>контроля</t>
  </si>
  <si>
    <t>Экзамен</t>
  </si>
  <si>
    <t>Зачет</t>
  </si>
  <si>
    <t>Курсовая</t>
  </si>
  <si>
    <t>работота</t>
  </si>
  <si>
    <t>Число</t>
  </si>
  <si>
    <t>Семестр</t>
  </si>
  <si>
    <t>недель</t>
  </si>
  <si>
    <t xml:space="preserve">по основной </t>
  </si>
  <si>
    <t>специальности</t>
  </si>
  <si>
    <t>ГСЭ.В.01</t>
  </si>
  <si>
    <t>ГСЭ.В.02</t>
  </si>
  <si>
    <t>Политология</t>
  </si>
  <si>
    <t>ГСЭ.В.03</t>
  </si>
  <si>
    <t>Социология</t>
  </si>
  <si>
    <t>ГСЭ.В.04</t>
  </si>
  <si>
    <t>Культурология</t>
  </si>
  <si>
    <t>ОПД.В.01</t>
  </si>
  <si>
    <t>Психология  человека</t>
  </si>
  <si>
    <t>ОПД.В.02</t>
  </si>
  <si>
    <t>ОПД.В.03</t>
  </si>
  <si>
    <t>Функциональные основы обучения</t>
  </si>
  <si>
    <t>ДПП.В.01</t>
  </si>
  <si>
    <t>ДПП.В.02</t>
  </si>
  <si>
    <t>ДПП.В.03</t>
  </si>
  <si>
    <t>ЕН.Р.03</t>
  </si>
  <si>
    <t xml:space="preserve">Физика атомного  ядра </t>
  </si>
  <si>
    <t>Физика элементарных частиц</t>
  </si>
  <si>
    <t>Уравнения  математической физики</t>
  </si>
  <si>
    <t>ОПД.Р.01</t>
  </si>
  <si>
    <t xml:space="preserve">   </t>
  </si>
  <si>
    <t>Теория гравитации</t>
  </si>
  <si>
    <t>ДПП.В.04</t>
  </si>
  <si>
    <t>Физика твердого тела</t>
  </si>
  <si>
    <t>Физика конденсированных сред</t>
  </si>
  <si>
    <t xml:space="preserve">          </t>
  </si>
  <si>
    <t>Квантовая теория поля</t>
  </si>
  <si>
    <t>ОПД.Р.02</t>
  </si>
  <si>
    <t>Методика преподавания математики</t>
  </si>
  <si>
    <t>ЕН.Ф.01.01</t>
  </si>
  <si>
    <t>ЕН.Ф.01.02</t>
  </si>
  <si>
    <t>Аналитическая геометрия и линейная алгебра</t>
  </si>
  <si>
    <t>ЕН.Ф.01.03</t>
  </si>
  <si>
    <t>Вероятность и статистика</t>
  </si>
  <si>
    <t>2//2</t>
  </si>
  <si>
    <t>2//1</t>
  </si>
  <si>
    <t>Классическая механика</t>
  </si>
  <si>
    <t>Электродинамика</t>
  </si>
  <si>
    <t>Квантовая механика</t>
  </si>
  <si>
    <t>Статистическая физика и термодинамика</t>
  </si>
  <si>
    <t>ФТД.01</t>
  </si>
  <si>
    <t>ФТД.03</t>
  </si>
  <si>
    <t>ФТД.04</t>
  </si>
  <si>
    <t>Теория и методика обучения физике и математике</t>
  </si>
  <si>
    <t>Теория и методика обучения математике</t>
  </si>
  <si>
    <t>ОПД.Ф.04.1</t>
  </si>
  <si>
    <t>ОПД.Ф.04.2</t>
  </si>
  <si>
    <t>Перевод научно-технической литературы</t>
  </si>
  <si>
    <t>Теория групп Ли</t>
  </si>
  <si>
    <t>ДДС.01.01</t>
  </si>
  <si>
    <t>ДДС.01.02</t>
  </si>
  <si>
    <t xml:space="preserve">Дифференциальная геометрия </t>
  </si>
  <si>
    <t>ДДС.02.01</t>
  </si>
  <si>
    <t>ДДС.02.02</t>
  </si>
  <si>
    <t>Математические методы теоретической физики</t>
  </si>
  <si>
    <t>Дифференциальные и интегральные уравнения математической  физики</t>
  </si>
  <si>
    <t>ДДC.04</t>
  </si>
  <si>
    <t>ДДC.04.01</t>
  </si>
  <si>
    <t>ДДС.04.02</t>
  </si>
  <si>
    <t>ДДС.04.03</t>
  </si>
  <si>
    <t>ДПП.Ф.02.01</t>
  </si>
  <si>
    <t>ДПП.Ф.02.02</t>
  </si>
  <si>
    <t>ДПП.Ф.02.03</t>
  </si>
  <si>
    <t>ДПП.Ф.02.04</t>
  </si>
  <si>
    <t>Теория поля</t>
  </si>
  <si>
    <t xml:space="preserve"> 6 8</t>
  </si>
  <si>
    <t>1…8</t>
  </si>
  <si>
    <t>Студент выбирает 2 курсовые работы</t>
  </si>
  <si>
    <t>Аналитическая механика</t>
  </si>
  <si>
    <t>ДДС.05</t>
  </si>
  <si>
    <t>Теория чисел</t>
  </si>
  <si>
    <t xml:space="preserve">                                                          </t>
  </si>
  <si>
    <t>Проректор по УР   М.П. Войтеховская</t>
  </si>
  <si>
    <t>_________________________________</t>
  </si>
  <si>
    <t>Зам. проректора по УР    А.Ю. Михайличенко</t>
  </si>
  <si>
    <t>_______________________________________</t>
  </si>
  <si>
    <t>Декан ФМФ    А.Н. Макаренко</t>
  </si>
  <si>
    <t>__________________________</t>
  </si>
  <si>
    <t>Педагогическая</t>
  </si>
  <si>
    <t>Педагогическая по основной специальности</t>
  </si>
  <si>
    <t>Педагогическая по дополнительной специальности</t>
  </si>
  <si>
    <t>9, 10</t>
  </si>
  <si>
    <t>9, 2</t>
  </si>
  <si>
    <t>4//3</t>
  </si>
  <si>
    <t>ЕН.Ф.05</t>
  </si>
  <si>
    <t>Общие профессиональные дисциплины</t>
  </si>
  <si>
    <t>//2</t>
  </si>
  <si>
    <t>ДДC.03</t>
  </si>
  <si>
    <t>ДДС.04</t>
  </si>
  <si>
    <t>ДДC.06</t>
  </si>
  <si>
    <t>6 7 7 8</t>
  </si>
  <si>
    <t>ЕН.Ф.01.04</t>
  </si>
  <si>
    <t>Численные методы</t>
  </si>
  <si>
    <t>1 2</t>
  </si>
  <si>
    <t>1/2/</t>
  </si>
  <si>
    <t>Государственные экзамены</t>
  </si>
  <si>
    <t>1. Физика и методика ее преподавания
2.Математика и методика ее преподавания</t>
  </si>
  <si>
    <t>Защита выпускной квалификационной (дипломной) работы</t>
  </si>
  <si>
    <t>ФТД.02</t>
  </si>
  <si>
    <t>9 10</t>
  </si>
  <si>
    <t>4//</t>
  </si>
  <si>
    <t>2//</t>
  </si>
  <si>
    <t>6//</t>
  </si>
  <si>
    <t>3 4 5 66</t>
  </si>
  <si>
    <t>* - лекции / лабораторные / практические</t>
  </si>
  <si>
    <t>Спецкурс по кафедре педагогики</t>
  </si>
  <si>
    <t>Спецкурс по кафедре общей физики</t>
  </si>
  <si>
    <t>Приложение к учебному плану 032200.21 Физика с дополнительной специальностью Математика</t>
  </si>
  <si>
    <t>1 2 5</t>
  </si>
  <si>
    <t>2 5</t>
  </si>
  <si>
    <t>2 5 6</t>
  </si>
  <si>
    <t>** - не входят в число экзаменов, зачетов и количество часов в семестр</t>
  </si>
  <si>
    <t>Федеральное агентство по образованию</t>
  </si>
  <si>
    <t>Физико-математический факультет</t>
  </si>
  <si>
    <t>Утвержден Ученым советом  ТГПУ</t>
  </si>
  <si>
    <t>"______"_________________200   г.</t>
  </si>
  <si>
    <t>Председатель Ученого совета, ректор</t>
  </si>
  <si>
    <t>_____________________В.В. Обухов</t>
  </si>
  <si>
    <t xml:space="preserve"> Специальность  032200. 21  Физика</t>
  </si>
  <si>
    <t xml:space="preserve">                с  дополнительной специальностью        </t>
  </si>
  <si>
    <t xml:space="preserve"> Математика</t>
  </si>
  <si>
    <t xml:space="preserve">    К - каникулы,</t>
  </si>
  <si>
    <t>Г -итоговая государственная аттестация, включая подготовку и защиту выпускной квалификационной (дипломной) работы</t>
  </si>
  <si>
    <t>II. Сводные данные по бюджету времени (в неделях)</t>
  </si>
  <si>
    <t>1001</t>
  </si>
  <si>
    <t>Объем (час)</t>
  </si>
  <si>
    <t>Лаб. работы</t>
  </si>
  <si>
    <t>Практ. занятия</t>
  </si>
  <si>
    <t>Самост. занятия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</si>
</sst>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##"/>
    <numFmt numFmtId="190" formatCode="#,##0&quot;руб.&quot;;\-#,##0&quot;руб.&quot;"/>
    <numFmt numFmtId="191" formatCode="#,##0&quot;руб.&quot;;[Red]\-#,##0&quot;руб.&quot;"/>
    <numFmt numFmtId="192" formatCode="#,##0.00&quot;руб.&quot;;\-#,##0.00&quot;руб.&quot;"/>
    <numFmt numFmtId="193" formatCode="#,##0.00&quot;руб.&quot;;[Red]\-#,##0.00&quot;руб.&quot;"/>
    <numFmt numFmtId="194" formatCode="_-* #,##0&quot;руб.&quot;_-;\-* #,##0&quot;руб.&quot;_-;_-* &quot;-&quot;&quot;руб.&quot;_-;_-@_-"/>
    <numFmt numFmtId="195" formatCode="_-* #,##0_р_у_б_._-;\-* #,##0_р_у_б_._-;_-* &quot;-&quot;_р_у_б_._-;_-@_-"/>
    <numFmt numFmtId="196" formatCode="_-* #,##0.00&quot;руб.&quot;_-;\-* #,##0.00&quot;руб.&quot;_-;_-* &quot;-&quot;??&quot;руб.&quot;_-;_-@_-"/>
    <numFmt numFmtId="197" formatCode="_-* #,##0.00_р_у_б_._-;\-* #,##0.00_р_у_б_._-;_-* &quot;-&quot;??_р_у_б_._-;_-@_-"/>
    <numFmt numFmtId="198" formatCode="[$-FC19]d\ mmmm\ yyyy\ &quot;г.&quot;"/>
  </numFmts>
  <fonts count="26">
    <font>
      <sz val="12"/>
      <name val="Academy"/>
      <family val="0"/>
    </font>
    <font>
      <b/>
      <sz val="12"/>
      <name val="Academy"/>
      <family val="0"/>
    </font>
    <font>
      <i/>
      <sz val="12"/>
      <name val="Academy"/>
      <family val="0"/>
    </font>
    <font>
      <b/>
      <i/>
      <sz val="12"/>
      <name val="Academy"/>
      <family val="0"/>
    </font>
    <font>
      <sz val="10"/>
      <name val="Arial Cyr"/>
      <family val="0"/>
    </font>
    <font>
      <sz val="10"/>
      <name val="Academy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i/>
      <sz val="10"/>
      <name val="Times New Roman CYR"/>
      <family val="1"/>
    </font>
    <font>
      <sz val="10"/>
      <name val="Times New Roman"/>
      <family val="1"/>
    </font>
    <font>
      <u val="single"/>
      <sz val="7.2"/>
      <color indexed="12"/>
      <name val="Academy"/>
      <family val="0"/>
    </font>
    <font>
      <u val="single"/>
      <sz val="7.2"/>
      <color indexed="36"/>
      <name val="Academy"/>
      <family val="0"/>
    </font>
    <font>
      <sz val="12"/>
      <name val="Arial Cyr"/>
      <family val="0"/>
    </font>
    <font>
      <b/>
      <sz val="16"/>
      <name val="Times New Roman Cyr"/>
      <family val="0"/>
    </font>
    <font>
      <sz val="12"/>
      <name val="Times New Roman"/>
      <family val="1"/>
    </font>
    <font>
      <sz val="14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4">
    <xf numFmtId="0" fontId="0" fillId="0" borderId="0" xfId="0" applyAlignment="1">
      <alignment/>
    </xf>
    <xf numFmtId="0" fontId="5" fillId="0" borderId="0" xfId="18" applyFont="1">
      <alignment/>
      <protection/>
    </xf>
    <xf numFmtId="0" fontId="4" fillId="0" borderId="0" xfId="18">
      <alignment/>
      <protection/>
    </xf>
    <xf numFmtId="0" fontId="6" fillId="0" borderId="0" xfId="18" applyFont="1">
      <alignment/>
      <protection/>
    </xf>
    <xf numFmtId="0" fontId="7" fillId="0" borderId="0" xfId="18" applyFont="1">
      <alignment/>
      <protection/>
    </xf>
    <xf numFmtId="0" fontId="8" fillId="0" borderId="0" xfId="18" applyFont="1">
      <alignment/>
      <protection/>
    </xf>
    <xf numFmtId="0" fontId="7" fillId="0" borderId="0" xfId="18" applyFont="1" applyBorder="1">
      <alignment/>
      <protection/>
    </xf>
    <xf numFmtId="0" fontId="9" fillId="0" borderId="0" xfId="18" applyFont="1">
      <alignment/>
      <protection/>
    </xf>
    <xf numFmtId="0" fontId="10" fillId="0" borderId="0" xfId="18" applyFont="1">
      <alignment/>
      <protection/>
    </xf>
    <xf numFmtId="0" fontId="11" fillId="0" borderId="0" xfId="18" applyFont="1">
      <alignment/>
      <protection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0" fontId="12" fillId="0" borderId="1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 horizontal="justify"/>
      <protection locked="0"/>
    </xf>
    <xf numFmtId="0" fontId="7" fillId="0" borderId="1" xfId="0" applyFont="1" applyBorder="1" applyAlignment="1">
      <alignment horizontal="justify"/>
    </xf>
    <xf numFmtId="0" fontId="12" fillId="0" borderId="1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/>
      <protection locked="0"/>
    </xf>
    <xf numFmtId="0" fontId="7" fillId="0" borderId="3" xfId="0" applyFont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0" fontId="7" fillId="0" borderId="6" xfId="0" applyFont="1" applyBorder="1" applyAlignment="1" applyProtection="1">
      <alignment/>
      <protection locked="0"/>
    </xf>
    <xf numFmtId="0" fontId="7" fillId="0" borderId="7" xfId="0" applyFont="1" applyBorder="1" applyAlignment="1" applyProtection="1">
      <alignment/>
      <protection locked="0"/>
    </xf>
    <xf numFmtId="0" fontId="7" fillId="0" borderId="1" xfId="0" applyNumberFormat="1" applyFont="1" applyBorder="1" applyAlignment="1" applyProtection="1">
      <alignment/>
      <protection locked="0"/>
    </xf>
    <xf numFmtId="0" fontId="0" fillId="0" borderId="0" xfId="18" applyFont="1">
      <alignment/>
      <protection/>
    </xf>
    <xf numFmtId="0" fontId="7" fillId="0" borderId="8" xfId="0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10" xfId="0" applyFont="1" applyBorder="1" applyAlignment="1" applyProtection="1">
      <alignment horizontal="justify"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" xfId="0" applyNumberFormat="1" applyFont="1" applyBorder="1" applyAlignment="1">
      <alignment/>
    </xf>
    <xf numFmtId="0" fontId="8" fillId="0" borderId="0" xfId="18" applyFont="1" applyBorder="1">
      <alignment/>
      <protection/>
    </xf>
    <xf numFmtId="0" fontId="18" fillId="0" borderId="0" xfId="18" applyFont="1">
      <alignment/>
      <protection/>
    </xf>
    <xf numFmtId="0" fontId="6" fillId="0" borderId="0" xfId="18" applyFont="1" applyAlignment="1">
      <alignment/>
      <protection/>
    </xf>
    <xf numFmtId="0" fontId="19" fillId="0" borderId="0" xfId="18" applyFont="1">
      <alignment/>
      <protection/>
    </xf>
    <xf numFmtId="0" fontId="8" fillId="0" borderId="0" xfId="18" applyFont="1" applyAlignment="1">
      <alignment horizontal="center" vertical="top"/>
      <protection/>
    </xf>
    <xf numFmtId="1" fontId="7" fillId="0" borderId="0" xfId="18" applyNumberFormat="1" applyFont="1" applyBorder="1">
      <alignment/>
      <protection/>
    </xf>
    <xf numFmtId="0" fontId="7" fillId="0" borderId="7" xfId="0" applyFont="1" applyBorder="1" applyAlignment="1" applyProtection="1">
      <alignment horizontal="justify"/>
      <protection locked="0"/>
    </xf>
    <xf numFmtId="0" fontId="20" fillId="0" borderId="0" xfId="18" applyFont="1">
      <alignment/>
      <protection/>
    </xf>
    <xf numFmtId="0" fontId="21" fillId="0" borderId="0" xfId="18" applyFont="1">
      <alignment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7" xfId="0" applyFont="1" applyFill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49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 applyProtection="1">
      <alignment/>
      <protection locked="0"/>
    </xf>
    <xf numFmtId="0" fontId="7" fillId="0" borderId="13" xfId="18" applyFont="1" applyBorder="1" applyProtection="1">
      <alignment/>
      <protection locked="0"/>
    </xf>
    <xf numFmtId="0" fontId="7" fillId="0" borderId="3" xfId="18" applyFont="1" applyBorder="1" applyProtection="1">
      <alignment/>
      <protection locked="0"/>
    </xf>
    <xf numFmtId="0" fontId="7" fillId="0" borderId="14" xfId="18" applyFont="1" applyBorder="1" applyProtection="1">
      <alignment/>
      <protection locked="0"/>
    </xf>
    <xf numFmtId="0" fontId="7" fillId="0" borderId="15" xfId="18" applyFont="1" applyBorder="1" applyProtection="1">
      <alignment/>
      <protection locked="0"/>
    </xf>
    <xf numFmtId="0" fontId="7" fillId="0" borderId="16" xfId="18" applyFont="1" applyBorder="1" applyProtection="1">
      <alignment/>
      <protection locked="0"/>
    </xf>
    <xf numFmtId="0" fontId="7" fillId="0" borderId="4" xfId="18" applyFont="1" applyBorder="1" applyProtection="1">
      <alignment/>
      <protection locked="0"/>
    </xf>
    <xf numFmtId="0" fontId="7" fillId="0" borderId="17" xfId="18" applyFont="1" applyBorder="1" applyProtection="1">
      <alignment/>
      <protection locked="0"/>
    </xf>
    <xf numFmtId="0" fontId="7" fillId="0" borderId="1" xfId="18" applyFont="1" applyBorder="1" applyProtection="1">
      <alignment/>
      <protection locked="0"/>
    </xf>
    <xf numFmtId="0" fontId="7" fillId="0" borderId="1" xfId="18" applyNumberFormat="1" applyFont="1" applyBorder="1" applyProtection="1">
      <alignment/>
      <protection locked="0"/>
    </xf>
    <xf numFmtId="0" fontId="8" fillId="0" borderId="17" xfId="18" applyFont="1" applyBorder="1" applyProtection="1">
      <alignment/>
      <protection locked="0"/>
    </xf>
    <xf numFmtId="0" fontId="8" fillId="0" borderId="1" xfId="18" applyFont="1" applyBorder="1" applyProtection="1">
      <alignment/>
      <protection locked="0"/>
    </xf>
    <xf numFmtId="0" fontId="11" fillId="0" borderId="1" xfId="18" applyFont="1" applyBorder="1" applyProtection="1">
      <alignment/>
      <protection locked="0"/>
    </xf>
    <xf numFmtId="0" fontId="8" fillId="0" borderId="0" xfId="18" applyFont="1" applyBorder="1" applyProtection="1">
      <alignment/>
      <protection locked="0"/>
    </xf>
    <xf numFmtId="0" fontId="11" fillId="0" borderId="0" xfId="18" applyFont="1" applyBorder="1" applyProtection="1">
      <alignment/>
      <protection locked="0"/>
    </xf>
    <xf numFmtId="0" fontId="8" fillId="0" borderId="0" xfId="18" applyFont="1" applyBorder="1" applyProtection="1">
      <alignment/>
      <protection locked="0"/>
    </xf>
    <xf numFmtId="0" fontId="11" fillId="0" borderId="0" xfId="18" applyFont="1" applyProtection="1">
      <alignment/>
      <protection locked="0"/>
    </xf>
    <xf numFmtId="0" fontId="5" fillId="0" borderId="0" xfId="18" applyFont="1" applyProtection="1">
      <alignment/>
      <protection locked="0"/>
    </xf>
    <xf numFmtId="0" fontId="7" fillId="0" borderId="0" xfId="18" applyFont="1" applyProtection="1">
      <alignment/>
      <protection locked="0"/>
    </xf>
    <xf numFmtId="0" fontId="8" fillId="0" borderId="0" xfId="18" applyFo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2" borderId="0" xfId="0" applyFont="1" applyFill="1" applyBorder="1" applyAlignment="1">
      <alignment/>
    </xf>
    <xf numFmtId="0" fontId="12" fillId="2" borderId="0" xfId="0" applyFont="1" applyFill="1" applyAlignment="1">
      <alignment/>
    </xf>
    <xf numFmtId="0" fontId="7" fillId="3" borderId="2" xfId="0" applyFont="1" applyFill="1" applyBorder="1" applyAlignment="1" applyProtection="1">
      <alignment/>
      <protection/>
    </xf>
    <xf numFmtId="0" fontId="7" fillId="3" borderId="4" xfId="0" applyFont="1" applyFill="1" applyBorder="1" applyAlignment="1" applyProtection="1">
      <alignment/>
      <protection/>
    </xf>
    <xf numFmtId="0" fontId="12" fillId="3" borderId="0" xfId="0" applyFont="1" applyFill="1" applyAlignment="1">
      <alignment/>
    </xf>
    <xf numFmtId="0" fontId="7" fillId="3" borderId="0" xfId="0" applyFont="1" applyFill="1" applyBorder="1" applyAlignment="1">
      <alignment/>
    </xf>
    <xf numFmtId="0" fontId="7" fillId="3" borderId="0" xfId="0" applyFont="1" applyFill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1" xfId="0" applyFont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/>
      <protection/>
    </xf>
    <xf numFmtId="0" fontId="7" fillId="3" borderId="7" xfId="0" applyFont="1" applyFill="1" applyBorder="1" applyAlignment="1" applyProtection="1">
      <alignment/>
      <protection/>
    </xf>
    <xf numFmtId="0" fontId="12" fillId="3" borderId="1" xfId="0" applyFont="1" applyFill="1" applyBorder="1" applyAlignment="1" applyProtection="1">
      <alignment/>
      <protection/>
    </xf>
    <xf numFmtId="0" fontId="7" fillId="3" borderId="8" xfId="0" applyFont="1" applyFill="1" applyBorder="1" applyAlignment="1" applyProtection="1">
      <alignment/>
      <protection/>
    </xf>
    <xf numFmtId="0" fontId="15" fillId="0" borderId="0" xfId="0" applyFont="1" applyBorder="1" applyAlignment="1">
      <alignment horizontal="left" indent="15"/>
    </xf>
    <xf numFmtId="0" fontId="15" fillId="0" borderId="0" xfId="0" applyFont="1" applyAlignment="1">
      <alignment horizontal="left" indent="15"/>
    </xf>
    <xf numFmtId="0" fontId="15" fillId="0" borderId="0" xfId="0" applyFont="1" applyFill="1" applyBorder="1" applyAlignment="1">
      <alignment horizontal="left" indent="15"/>
    </xf>
    <xf numFmtId="0" fontId="15" fillId="0" borderId="18" xfId="0" applyFont="1" applyBorder="1" applyAlignment="1">
      <alignment horizontal="left"/>
    </xf>
    <xf numFmtId="0" fontId="15" fillId="0" borderId="18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17" xfId="0" applyFont="1" applyBorder="1" applyAlignment="1" applyProtection="1">
      <alignment horizontal="center"/>
      <protection locked="0"/>
    </xf>
    <xf numFmtId="0" fontId="15" fillId="0" borderId="17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 applyProtection="1">
      <alignment horizontal="left"/>
      <protection locked="0"/>
    </xf>
    <xf numFmtId="0" fontId="15" fillId="0" borderId="0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22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4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0" fontId="22" fillId="0" borderId="1" xfId="0" applyFont="1" applyBorder="1" applyAlignment="1">
      <alignment/>
    </xf>
    <xf numFmtId="0" fontId="15" fillId="0" borderId="7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15" fillId="0" borderId="7" xfId="0" applyFont="1" applyFill="1" applyBorder="1" applyAlignment="1">
      <alignment/>
    </xf>
    <xf numFmtId="0" fontId="22" fillId="0" borderId="1" xfId="0" applyFont="1" applyBorder="1" applyAlignment="1">
      <alignment horizontal="left"/>
    </xf>
    <xf numFmtId="0" fontId="22" fillId="0" borderId="1" xfId="0" applyFont="1" applyBorder="1" applyAlignment="1" applyProtection="1">
      <alignment/>
      <protection locked="0"/>
    </xf>
    <xf numFmtId="0" fontId="22" fillId="0" borderId="10" xfId="0" applyFont="1" applyBorder="1" applyAlignment="1">
      <alignment horizontal="left"/>
    </xf>
    <xf numFmtId="0" fontId="15" fillId="3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5" fillId="2" borderId="21" xfId="0" applyNumberFormat="1" applyFont="1" applyFill="1" applyBorder="1" applyAlignment="1" applyProtection="1">
      <alignment/>
      <protection locked="0"/>
    </xf>
    <xf numFmtId="0" fontId="15" fillId="2" borderId="1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/>
    </xf>
    <xf numFmtId="0" fontId="7" fillId="2" borderId="1" xfId="0" applyFont="1" applyFill="1" applyBorder="1" applyAlignment="1" applyProtection="1">
      <alignment/>
      <protection/>
    </xf>
    <xf numFmtId="0" fontId="7" fillId="3" borderId="1" xfId="0" applyFont="1" applyFill="1" applyBorder="1" applyAlignment="1" applyProtection="1">
      <alignment/>
      <protection locked="0"/>
    </xf>
    <xf numFmtId="0" fontId="7" fillId="3" borderId="1" xfId="0" applyNumberFormat="1" applyFont="1" applyFill="1" applyBorder="1" applyAlignment="1" applyProtection="1">
      <alignment/>
      <protection locked="0"/>
    </xf>
    <xf numFmtId="0" fontId="7" fillId="3" borderId="1" xfId="0" applyFont="1" applyFill="1" applyBorder="1" applyAlignment="1" applyProtection="1">
      <alignment/>
      <protection locked="0"/>
    </xf>
    <xf numFmtId="0" fontId="7" fillId="3" borderId="1" xfId="0" applyFont="1" applyFill="1" applyBorder="1" applyAlignment="1">
      <alignment/>
    </xf>
    <xf numFmtId="0" fontId="12" fillId="0" borderId="1" xfId="0" applyFont="1" applyBorder="1" applyAlignment="1" applyProtection="1">
      <alignment horizontal="justify"/>
      <protection locked="0"/>
    </xf>
    <xf numFmtId="0" fontId="7" fillId="2" borderId="22" xfId="0" applyFont="1" applyFill="1" applyBorder="1" applyAlignment="1">
      <alignment/>
    </xf>
    <xf numFmtId="0" fontId="7" fillId="2" borderId="1" xfId="0" applyFont="1" applyFill="1" applyBorder="1" applyAlignment="1" applyProtection="1">
      <alignment/>
      <protection locked="0"/>
    </xf>
    <xf numFmtId="0" fontId="12" fillId="2" borderId="1" xfId="0" applyFont="1" applyFill="1" applyBorder="1" applyAlignment="1" applyProtection="1">
      <alignment horizontal="justify"/>
      <protection locked="0"/>
    </xf>
    <xf numFmtId="0" fontId="7" fillId="2" borderId="1" xfId="0" applyNumberFormat="1" applyFont="1" applyFill="1" applyBorder="1" applyAlignment="1" applyProtection="1">
      <alignment/>
      <protection locked="0"/>
    </xf>
    <xf numFmtId="0" fontId="12" fillId="2" borderId="1" xfId="0" applyFont="1" applyFill="1" applyBorder="1" applyAlignment="1" applyProtection="1">
      <alignment/>
      <protection/>
    </xf>
    <xf numFmtId="0" fontId="7" fillId="2" borderId="1" xfId="0" applyFont="1" applyFill="1" applyBorder="1" applyAlignment="1">
      <alignment/>
    </xf>
    <xf numFmtId="0" fontId="12" fillId="0" borderId="1" xfId="0" applyFont="1" applyBorder="1" applyAlignment="1">
      <alignment/>
    </xf>
    <xf numFmtId="0" fontId="12" fillId="3" borderId="1" xfId="0" applyFont="1" applyFill="1" applyBorder="1" applyAlignment="1">
      <alignment/>
    </xf>
    <xf numFmtId="0" fontId="22" fillId="0" borderId="1" xfId="0" applyFont="1" applyBorder="1" applyAlignment="1" applyProtection="1">
      <alignment horizontal="left" wrapText="1"/>
      <protection locked="0"/>
    </xf>
    <xf numFmtId="0" fontId="22" fillId="0" borderId="1" xfId="0" applyFont="1" applyBorder="1" applyAlignment="1" applyProtection="1">
      <alignment horizontal="center"/>
      <protection locked="0"/>
    </xf>
    <xf numFmtId="0" fontId="22" fillId="0" borderId="1" xfId="0" applyFont="1" applyFill="1" applyBorder="1" applyAlignment="1">
      <alignment horizontal="left"/>
    </xf>
    <xf numFmtId="0" fontId="22" fillId="0" borderId="1" xfId="0" applyFont="1" applyBorder="1" applyAlignment="1" applyProtection="1">
      <alignment horizontal="center" wrapText="1"/>
      <protection locked="0"/>
    </xf>
    <xf numFmtId="0" fontId="7" fillId="3" borderId="1" xfId="0" applyNumberFormat="1" applyFont="1" applyFill="1" applyBorder="1" applyAlignment="1" applyProtection="1">
      <alignment/>
      <protection/>
    </xf>
    <xf numFmtId="0" fontId="7" fillId="3" borderId="3" xfId="0" applyFont="1" applyFill="1" applyBorder="1" applyAlignment="1" applyProtection="1">
      <alignment/>
      <protection/>
    </xf>
    <xf numFmtId="0" fontId="7" fillId="3" borderId="2" xfId="0" applyNumberFormat="1" applyFont="1" applyFill="1" applyBorder="1" applyAlignment="1" applyProtection="1">
      <alignment/>
      <protection/>
    </xf>
    <xf numFmtId="0" fontId="7" fillId="3" borderId="4" xfId="0" applyNumberFormat="1" applyFont="1" applyFill="1" applyBorder="1" applyAlignment="1" applyProtection="1">
      <alignment/>
      <protection/>
    </xf>
    <xf numFmtId="0" fontId="7" fillId="3" borderId="23" xfId="0" applyFont="1" applyFill="1" applyBorder="1" applyAlignment="1" applyProtection="1">
      <alignment/>
      <protection/>
    </xf>
    <xf numFmtId="0" fontId="7" fillId="3" borderId="23" xfId="0" applyFont="1" applyFill="1" applyBorder="1" applyAlignment="1" applyProtection="1">
      <alignment/>
      <protection locked="0"/>
    </xf>
    <xf numFmtId="0" fontId="7" fillId="3" borderId="23" xfId="0" applyFont="1" applyFill="1" applyBorder="1" applyAlignment="1">
      <alignment/>
    </xf>
    <xf numFmtId="0" fontId="7" fillId="3" borderId="19" xfId="0" applyFont="1" applyFill="1" applyBorder="1" applyAlignment="1" applyProtection="1">
      <alignment/>
      <protection locked="0"/>
    </xf>
    <xf numFmtId="0" fontId="7" fillId="3" borderId="19" xfId="0" applyFont="1" applyFill="1" applyBorder="1" applyAlignment="1">
      <alignment/>
    </xf>
    <xf numFmtId="0" fontId="7" fillId="3" borderId="19" xfId="0" applyFont="1" applyFill="1" applyBorder="1" applyAlignment="1" applyProtection="1">
      <alignment/>
      <protection/>
    </xf>
    <xf numFmtId="0" fontId="7" fillId="3" borderId="16" xfId="0" applyFont="1" applyFill="1" applyBorder="1" applyAlignment="1" applyProtection="1">
      <alignment/>
      <protection locked="0"/>
    </xf>
    <xf numFmtId="0" fontId="7" fillId="3" borderId="16" xfId="0" applyFont="1" applyFill="1" applyBorder="1" applyAlignment="1">
      <alignment/>
    </xf>
    <xf numFmtId="0" fontId="7" fillId="3" borderId="16" xfId="0" applyFont="1" applyFill="1" applyBorder="1" applyAlignment="1" applyProtection="1">
      <alignment/>
      <protection/>
    </xf>
    <xf numFmtId="0" fontId="7" fillId="3" borderId="24" xfId="0" applyFont="1" applyFill="1" applyBorder="1" applyAlignment="1" applyProtection="1">
      <alignment/>
      <protection/>
    </xf>
    <xf numFmtId="0" fontId="7" fillId="3" borderId="11" xfId="0" applyFont="1" applyFill="1" applyBorder="1" applyAlignment="1" applyProtection="1">
      <alignment/>
      <protection/>
    </xf>
    <xf numFmtId="0" fontId="7" fillId="3" borderId="25" xfId="0" applyFont="1" applyFill="1" applyBorder="1" applyAlignment="1" applyProtection="1">
      <alignment/>
      <protection/>
    </xf>
    <xf numFmtId="0" fontId="7" fillId="3" borderId="26" xfId="0" applyFont="1" applyFill="1" applyBorder="1" applyAlignment="1" applyProtection="1">
      <alignment/>
      <protection/>
    </xf>
    <xf numFmtId="0" fontId="7" fillId="3" borderId="27" xfId="0" applyFont="1" applyFill="1" applyBorder="1" applyAlignment="1" applyProtection="1">
      <alignment/>
      <protection/>
    </xf>
    <xf numFmtId="0" fontId="7" fillId="3" borderId="5" xfId="0" applyFont="1" applyFill="1" applyBorder="1" applyAlignment="1" applyProtection="1">
      <alignment/>
      <protection/>
    </xf>
    <xf numFmtId="0" fontId="15" fillId="3" borderId="7" xfId="0" applyFont="1" applyFill="1" applyBorder="1" applyAlignment="1" applyProtection="1">
      <alignment/>
      <protection/>
    </xf>
    <xf numFmtId="0" fontId="15" fillId="3" borderId="1" xfId="0" applyFont="1" applyFill="1" applyBorder="1" applyAlignment="1" applyProtection="1">
      <alignment/>
      <protection/>
    </xf>
    <xf numFmtId="0" fontId="15" fillId="3" borderId="10" xfId="0" applyFont="1" applyFill="1" applyBorder="1" applyAlignment="1" applyProtection="1">
      <alignment/>
      <protection/>
    </xf>
    <xf numFmtId="0" fontId="15" fillId="3" borderId="2" xfId="0" applyFont="1" applyFill="1" applyBorder="1" applyAlignment="1" applyProtection="1">
      <alignment/>
      <protection/>
    </xf>
    <xf numFmtId="0" fontId="15" fillId="3" borderId="19" xfId="0" applyFont="1" applyFill="1" applyBorder="1" applyAlignment="1" applyProtection="1">
      <alignment/>
      <protection/>
    </xf>
    <xf numFmtId="0" fontId="15" fillId="3" borderId="4" xfId="0" applyFont="1" applyFill="1" applyBorder="1" applyAlignment="1" applyProtection="1">
      <alignment/>
      <protection/>
    </xf>
    <xf numFmtId="0" fontId="15" fillId="3" borderId="16" xfId="0" applyFont="1" applyFill="1" applyBorder="1" applyAlignment="1" applyProtection="1">
      <alignment/>
      <protection/>
    </xf>
    <xf numFmtId="0" fontId="15" fillId="3" borderId="15" xfId="0" applyFont="1" applyFill="1" applyBorder="1" applyAlignment="1" applyProtection="1">
      <alignment/>
      <protection/>
    </xf>
    <xf numFmtId="0" fontId="15" fillId="3" borderId="14" xfId="0" applyFont="1" applyFill="1" applyBorder="1" applyAlignment="1" applyProtection="1">
      <alignment/>
      <protection/>
    </xf>
    <xf numFmtId="0" fontId="15" fillId="3" borderId="4" xfId="0" applyNumberFormat="1" applyFont="1" applyFill="1" applyBorder="1" applyAlignment="1" applyProtection="1">
      <alignment/>
      <protection/>
    </xf>
    <xf numFmtId="0" fontId="15" fillId="3" borderId="3" xfId="0" applyNumberFormat="1" applyFont="1" applyFill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/>
      <protection/>
    </xf>
    <xf numFmtId="0" fontId="7" fillId="0" borderId="29" xfId="0" applyFont="1" applyBorder="1" applyAlignment="1" applyProtection="1">
      <alignment/>
      <protection locked="0"/>
    </xf>
    <xf numFmtId="0" fontId="7" fillId="0" borderId="30" xfId="0" applyFont="1" applyBorder="1" applyAlignment="1" applyProtection="1">
      <alignment/>
      <protection locked="0"/>
    </xf>
    <xf numFmtId="0" fontId="7" fillId="3" borderId="31" xfId="0" applyFont="1" applyFill="1" applyBorder="1" applyAlignment="1" applyProtection="1">
      <alignment/>
      <protection/>
    </xf>
    <xf numFmtId="2" fontId="7" fillId="3" borderId="4" xfId="0" applyNumberFormat="1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>
      <alignment/>
      <protection locked="0"/>
    </xf>
    <xf numFmtId="0" fontId="7" fillId="3" borderId="32" xfId="0" applyFont="1" applyFill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2" fontId="7" fillId="0" borderId="28" xfId="0" applyNumberFormat="1" applyFont="1" applyBorder="1" applyAlignment="1" applyProtection="1">
      <alignment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3" borderId="2" xfId="0" applyFont="1" applyFill="1" applyBorder="1" applyAlignment="1" applyProtection="1">
      <alignment/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22" fillId="0" borderId="7" xfId="0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0" fontId="22" fillId="2" borderId="1" xfId="0" applyFont="1" applyFill="1" applyBorder="1" applyAlignment="1">
      <alignment/>
    </xf>
    <xf numFmtId="0" fontId="22" fillId="2" borderId="1" xfId="0" applyNumberFormat="1" applyFont="1" applyFill="1" applyBorder="1" applyAlignment="1" applyProtection="1">
      <alignment/>
      <protection locked="0"/>
    </xf>
    <xf numFmtId="0" fontId="22" fillId="2" borderId="1" xfId="0" applyFont="1" applyFill="1" applyBorder="1" applyAlignment="1" applyProtection="1">
      <alignment/>
      <protection locked="0"/>
    </xf>
    <xf numFmtId="0" fontId="15" fillId="0" borderId="17" xfId="0" applyFont="1" applyBorder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1" fontId="15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 applyProtection="1">
      <alignment/>
      <protection locked="0"/>
    </xf>
    <xf numFmtId="0" fontId="15" fillId="3" borderId="2" xfId="0" applyNumberFormat="1" applyFont="1" applyFill="1" applyBorder="1" applyAlignment="1" applyProtection="1">
      <alignment/>
      <protection/>
    </xf>
    <xf numFmtId="0" fontId="15" fillId="3" borderId="15" xfId="0" applyNumberFormat="1" applyFont="1" applyFill="1" applyBorder="1" applyAlignment="1" applyProtection="1">
      <alignment/>
      <protection/>
    </xf>
    <xf numFmtId="0" fontId="15" fillId="3" borderId="1" xfId="0" applyNumberFormat="1" applyFont="1" applyFill="1" applyBorder="1" applyAlignment="1" applyProtection="1">
      <alignment/>
      <protection/>
    </xf>
    <xf numFmtId="0" fontId="22" fillId="0" borderId="19" xfId="0" applyFont="1" applyBorder="1" applyAlignment="1" applyProtection="1">
      <alignment/>
      <protection locked="0"/>
    </xf>
    <xf numFmtId="0" fontId="15" fillId="3" borderId="17" xfId="0" applyNumberFormat="1" applyFont="1" applyFill="1" applyBorder="1" applyAlignment="1" applyProtection="1">
      <alignment/>
      <protection/>
    </xf>
    <xf numFmtId="0" fontId="15" fillId="3" borderId="13" xfId="0" applyNumberFormat="1" applyFont="1" applyFill="1" applyBorder="1" applyAlignment="1" applyProtection="1">
      <alignment/>
      <protection/>
    </xf>
    <xf numFmtId="0" fontId="15" fillId="2" borderId="21" xfId="0" applyFont="1" applyFill="1" applyBorder="1" applyAlignment="1" applyProtection="1">
      <alignment/>
      <protection locked="0"/>
    </xf>
    <xf numFmtId="0" fontId="15" fillId="0" borderId="1" xfId="0" applyFont="1" applyFill="1" applyBorder="1" applyAlignment="1" applyProtection="1">
      <alignment/>
      <protection locked="0"/>
    </xf>
    <xf numFmtId="0" fontId="22" fillId="0" borderId="14" xfId="0" applyFont="1" applyBorder="1" applyAlignment="1" applyProtection="1">
      <alignment/>
      <protection locked="0"/>
    </xf>
    <xf numFmtId="0" fontId="15" fillId="0" borderId="1" xfId="0" applyFont="1" applyFill="1" applyBorder="1" applyAlignment="1" applyProtection="1">
      <alignment horizontal="justify" wrapText="1"/>
      <protection locked="0"/>
    </xf>
    <xf numFmtId="0" fontId="22" fillId="3" borderId="4" xfId="0" applyFont="1" applyFill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0" fontId="15" fillId="0" borderId="10" xfId="0" applyFont="1" applyBorder="1" applyAlignment="1" applyProtection="1">
      <alignment/>
      <protection locked="0"/>
    </xf>
    <xf numFmtId="0" fontId="15" fillId="3" borderId="10" xfId="0" applyNumberFormat="1" applyFont="1" applyFill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 locked="0"/>
    </xf>
    <xf numFmtId="0" fontId="7" fillId="0" borderId="19" xfId="0" applyFont="1" applyBorder="1" applyAlignment="1">
      <alignment/>
    </xf>
    <xf numFmtId="0" fontId="12" fillId="0" borderId="1" xfId="0" applyFont="1" applyBorder="1" applyAlignment="1">
      <alignment/>
    </xf>
    <xf numFmtId="0" fontId="12" fillId="2" borderId="1" xfId="0" applyFont="1" applyFill="1" applyBorder="1" applyAlignment="1" applyProtection="1">
      <alignment/>
      <protection locked="0"/>
    </xf>
    <xf numFmtId="0" fontId="12" fillId="2" borderId="1" xfId="0" applyNumberFormat="1" applyFont="1" applyFill="1" applyBorder="1" applyAlignment="1" applyProtection="1">
      <alignment/>
      <protection locked="0"/>
    </xf>
    <xf numFmtId="0" fontId="7" fillId="3" borderId="1" xfId="0" applyFont="1" applyFill="1" applyBorder="1" applyAlignment="1" applyProtection="1">
      <alignment horizontal="left" wrapText="1"/>
      <protection locked="0"/>
    </xf>
    <xf numFmtId="0" fontId="12" fillId="3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0" fontId="12" fillId="3" borderId="7" xfId="0" applyFont="1" applyFill="1" applyBorder="1" applyAlignment="1" applyProtection="1">
      <alignment/>
      <protection/>
    </xf>
    <xf numFmtId="0" fontId="12" fillId="3" borderId="17" xfId="0" applyFont="1" applyFill="1" applyBorder="1" applyAlignment="1" applyProtection="1">
      <alignment/>
      <protection/>
    </xf>
    <xf numFmtId="0" fontId="7" fillId="3" borderId="1" xfId="0" applyNumberFormat="1" applyFont="1" applyFill="1" applyBorder="1" applyAlignment="1" applyProtection="1">
      <alignment horizontal="left"/>
      <protection locked="0"/>
    </xf>
    <xf numFmtId="0" fontId="15" fillId="0" borderId="13" xfId="0" applyFont="1" applyBorder="1" applyAlignment="1">
      <alignment horizontal="left" wrapText="1"/>
    </xf>
    <xf numFmtId="0" fontId="7" fillId="3" borderId="1" xfId="0" applyFont="1" applyFill="1" applyBorder="1" applyAlignment="1" applyProtection="1">
      <alignment wrapText="1"/>
      <protection/>
    </xf>
    <xf numFmtId="0" fontId="7" fillId="2" borderId="0" xfId="0" applyNumberFormat="1" applyFont="1" applyFill="1" applyBorder="1" applyAlignment="1" applyProtection="1">
      <alignment/>
      <protection locked="0"/>
    </xf>
    <xf numFmtId="0" fontId="22" fillId="2" borderId="1" xfId="0" applyNumberFormat="1" applyFont="1" applyFill="1" applyBorder="1" applyAlignment="1" applyProtection="1">
      <alignment horizontal="left"/>
      <protection locked="0"/>
    </xf>
    <xf numFmtId="0" fontId="7" fillId="2" borderId="1" xfId="0" applyNumberFormat="1" applyFont="1" applyFill="1" applyBorder="1" applyAlignment="1">
      <alignment/>
    </xf>
    <xf numFmtId="0" fontId="7" fillId="2" borderId="1" xfId="0" applyNumberFormat="1" applyFont="1" applyFill="1" applyBorder="1" applyAlignment="1" applyProtection="1">
      <alignment/>
      <protection/>
    </xf>
    <xf numFmtId="0" fontId="7" fillId="2" borderId="7" xfId="0" applyNumberFormat="1" applyFont="1" applyFill="1" applyBorder="1" applyAlignment="1" applyProtection="1">
      <alignment/>
      <protection locked="0"/>
    </xf>
    <xf numFmtId="0" fontId="7" fillId="2" borderId="8" xfId="0" applyNumberFormat="1" applyFont="1" applyFill="1" applyBorder="1" applyAlignment="1" applyProtection="1">
      <alignment/>
      <protection locked="0"/>
    </xf>
    <xf numFmtId="0" fontId="7" fillId="2" borderId="23" xfId="0" applyNumberFormat="1" applyFont="1" applyFill="1" applyBorder="1" applyAlignment="1" applyProtection="1">
      <alignment/>
      <protection/>
    </xf>
    <xf numFmtId="0" fontId="7" fillId="2" borderId="0" xfId="0" applyNumberFormat="1" applyFont="1" applyFill="1" applyAlignment="1" applyProtection="1">
      <alignment/>
      <protection locked="0"/>
    </xf>
    <xf numFmtId="0" fontId="15" fillId="2" borderId="13" xfId="0" applyFont="1" applyFill="1" applyBorder="1" applyAlignment="1">
      <alignment horizontal="left"/>
    </xf>
    <xf numFmtId="0" fontId="15" fillId="2" borderId="17" xfId="0" applyFont="1" applyFill="1" applyBorder="1" applyAlignment="1" applyProtection="1">
      <alignment horizontal="left"/>
      <protection locked="0"/>
    </xf>
    <xf numFmtId="0" fontId="15" fillId="2" borderId="14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15" fillId="2" borderId="19" xfId="0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 locked="0"/>
    </xf>
    <xf numFmtId="0" fontId="22" fillId="2" borderId="0" xfId="0" applyFont="1" applyFill="1" applyBorder="1" applyAlignment="1">
      <alignment/>
    </xf>
    <xf numFmtId="0" fontId="15" fillId="2" borderId="10" xfId="0" applyNumberFormat="1" applyFont="1" applyFill="1" applyBorder="1" applyAlignment="1" applyProtection="1">
      <alignment/>
      <protection locked="0"/>
    </xf>
    <xf numFmtId="0" fontId="15" fillId="2" borderId="7" xfId="0" applyNumberFormat="1" applyFont="1" applyFill="1" applyBorder="1" applyAlignment="1" applyProtection="1">
      <alignment/>
      <protection locked="0"/>
    </xf>
    <xf numFmtId="0" fontId="15" fillId="2" borderId="17" xfId="0" applyNumberFormat="1" applyFont="1" applyFill="1" applyBorder="1" applyAlignment="1" applyProtection="1">
      <alignment/>
      <protection locked="0"/>
    </xf>
    <xf numFmtId="0" fontId="15" fillId="2" borderId="20" xfId="0" applyNumberFormat="1" applyFont="1" applyFill="1" applyBorder="1" applyAlignment="1" applyProtection="1">
      <alignment/>
      <protection locked="0"/>
    </xf>
    <xf numFmtId="0" fontId="22" fillId="2" borderId="16" xfId="0" applyFont="1" applyFill="1" applyBorder="1" applyAlignment="1">
      <alignment/>
    </xf>
    <xf numFmtId="0" fontId="7" fillId="2" borderId="10" xfId="0" applyNumberFormat="1" applyFont="1" applyFill="1" applyBorder="1" applyAlignment="1" applyProtection="1">
      <alignment/>
      <protection locked="0"/>
    </xf>
    <xf numFmtId="0" fontId="7" fillId="2" borderId="19" xfId="0" applyNumberFormat="1" applyFont="1" applyFill="1" applyBorder="1" applyAlignment="1" applyProtection="1">
      <alignment/>
      <protection locked="0"/>
    </xf>
    <xf numFmtId="0" fontId="7" fillId="2" borderId="23" xfId="0" applyNumberFormat="1" applyFont="1" applyFill="1" applyBorder="1" applyAlignment="1" applyProtection="1">
      <alignment/>
      <protection locked="0"/>
    </xf>
    <xf numFmtId="0" fontId="7" fillId="2" borderId="16" xfId="0" applyNumberFormat="1" applyFont="1" applyFill="1" applyBorder="1" applyAlignment="1" applyProtection="1">
      <alignment/>
      <protection locked="0"/>
    </xf>
    <xf numFmtId="0" fontId="15" fillId="2" borderId="12" xfId="0" applyFont="1" applyFill="1" applyBorder="1" applyAlignment="1">
      <alignment horizontal="left"/>
    </xf>
    <xf numFmtId="0" fontId="15" fillId="2" borderId="0" xfId="0" applyFont="1" applyFill="1" applyBorder="1" applyAlignment="1" applyProtection="1">
      <alignment horizontal="left"/>
      <protection locked="0"/>
    </xf>
    <xf numFmtId="0" fontId="15" fillId="2" borderId="19" xfId="0" applyFont="1" applyFill="1" applyBorder="1" applyAlignment="1" applyProtection="1">
      <alignment horizontal="left"/>
      <protection locked="0"/>
    </xf>
    <xf numFmtId="0" fontId="15" fillId="2" borderId="22" xfId="0" applyFont="1" applyFill="1" applyBorder="1" applyAlignment="1">
      <alignment horizontal="left"/>
    </xf>
    <xf numFmtId="0" fontId="22" fillId="2" borderId="0" xfId="0" applyNumberFormat="1" applyFont="1" applyFill="1" applyBorder="1" applyAlignment="1" applyProtection="1">
      <alignment/>
      <protection locked="0"/>
    </xf>
    <xf numFmtId="0" fontId="22" fillId="2" borderId="0" xfId="0" applyFont="1" applyFill="1" applyBorder="1" applyAlignment="1" applyProtection="1">
      <alignment/>
      <protection locked="0"/>
    </xf>
    <xf numFmtId="0" fontId="22" fillId="2" borderId="10" xfId="0" applyFont="1" applyFill="1" applyBorder="1" applyAlignment="1">
      <alignment/>
    </xf>
    <xf numFmtId="0" fontId="22" fillId="2" borderId="10" xfId="0" applyNumberFormat="1" applyFont="1" applyFill="1" applyBorder="1" applyAlignment="1" applyProtection="1">
      <alignment/>
      <protection locked="0"/>
    </xf>
    <xf numFmtId="0" fontId="22" fillId="2" borderId="10" xfId="0" applyFont="1" applyFill="1" applyBorder="1" applyAlignment="1" applyProtection="1">
      <alignment/>
      <protection locked="0"/>
    </xf>
    <xf numFmtId="0" fontId="22" fillId="2" borderId="4" xfId="0" applyFont="1" applyFill="1" applyBorder="1" applyAlignment="1">
      <alignment/>
    </xf>
    <xf numFmtId="0" fontId="22" fillId="2" borderId="0" xfId="0" applyFont="1" applyFill="1" applyAlignment="1">
      <alignment/>
    </xf>
    <xf numFmtId="0" fontId="22" fillId="2" borderId="0" xfId="0" applyNumberFormat="1" applyFont="1" applyFill="1" applyAlignment="1" applyProtection="1">
      <alignment/>
      <protection locked="0"/>
    </xf>
    <xf numFmtId="0" fontId="22" fillId="2" borderId="0" xfId="0" applyFont="1" applyFill="1" applyAlignment="1" applyProtection="1">
      <alignment/>
      <protection locked="0"/>
    </xf>
    <xf numFmtId="0" fontId="22" fillId="2" borderId="16" xfId="0" applyNumberFormat="1" applyFont="1" applyFill="1" applyBorder="1" applyAlignment="1" applyProtection="1">
      <alignment/>
      <protection locked="0"/>
    </xf>
    <xf numFmtId="0" fontId="22" fillId="2" borderId="16" xfId="0" applyFont="1" applyFill="1" applyBorder="1" applyAlignment="1" applyProtection="1">
      <alignment/>
      <protection locked="0"/>
    </xf>
    <xf numFmtId="0" fontId="7" fillId="2" borderId="4" xfId="0" applyNumberFormat="1" applyFont="1" applyFill="1" applyBorder="1" applyAlignment="1">
      <alignment/>
    </xf>
    <xf numFmtId="0" fontId="7" fillId="2" borderId="14" xfId="0" applyNumberFormat="1" applyFont="1" applyFill="1" applyBorder="1" applyAlignment="1">
      <alignment/>
    </xf>
    <xf numFmtId="0" fontId="7" fillId="2" borderId="1" xfId="0" applyFont="1" applyFill="1" applyBorder="1" applyAlignment="1" applyProtection="1">
      <alignment/>
      <protection locked="0"/>
    </xf>
    <xf numFmtId="0" fontId="7" fillId="2" borderId="7" xfId="0" applyFont="1" applyFill="1" applyBorder="1" applyAlignment="1">
      <alignment/>
    </xf>
    <xf numFmtId="0" fontId="7" fillId="2" borderId="34" xfId="0" applyFont="1" applyFill="1" applyBorder="1" applyAlignment="1" applyProtection="1">
      <alignment/>
      <protection/>
    </xf>
    <xf numFmtId="0" fontId="7" fillId="2" borderId="7" xfId="0" applyFont="1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0" fontId="15" fillId="2" borderId="10" xfId="0" applyFont="1" applyFill="1" applyBorder="1" applyAlignment="1" applyProtection="1">
      <alignment/>
      <protection locked="0"/>
    </xf>
    <xf numFmtId="0" fontId="15" fillId="2" borderId="8" xfId="0" applyFont="1" applyFill="1" applyBorder="1" applyAlignment="1" applyProtection="1">
      <alignment/>
      <protection locked="0"/>
    </xf>
    <xf numFmtId="0" fontId="15" fillId="2" borderId="28" xfId="0" applyFont="1" applyFill="1" applyBorder="1" applyAlignment="1" applyProtection="1">
      <alignment/>
      <protection locked="0"/>
    </xf>
    <xf numFmtId="0" fontId="7" fillId="2" borderId="0" xfId="0" applyFont="1" applyFill="1" applyBorder="1" applyAlignment="1" applyProtection="1">
      <alignment/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/>
      <protection locked="0"/>
    </xf>
    <xf numFmtId="0" fontId="7" fillId="2" borderId="4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/>
      <protection locked="0"/>
    </xf>
    <xf numFmtId="0" fontId="15" fillId="2" borderId="0" xfId="0" applyFont="1" applyFill="1" applyAlignment="1">
      <alignment horizontal="left" indent="15"/>
    </xf>
    <xf numFmtId="0" fontId="7" fillId="2" borderId="35" xfId="0" applyFont="1" applyFill="1" applyBorder="1" applyAlignment="1">
      <alignment/>
    </xf>
    <xf numFmtId="0" fontId="7" fillId="2" borderId="36" xfId="0" applyFont="1" applyFill="1" applyBorder="1" applyAlignment="1" applyProtection="1">
      <alignment/>
      <protection locked="0"/>
    </xf>
    <xf numFmtId="0" fontId="7" fillId="2" borderId="37" xfId="0" applyFont="1" applyFill="1" applyBorder="1" applyAlignment="1" applyProtection="1">
      <alignment/>
      <protection locked="0"/>
    </xf>
    <xf numFmtId="0" fontId="22" fillId="2" borderId="19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12" fillId="3" borderId="1" xfId="0" applyFont="1" applyFill="1" applyBorder="1" applyAlignment="1" applyProtection="1">
      <alignment wrapText="1"/>
      <protection/>
    </xf>
    <xf numFmtId="0" fontId="7" fillId="0" borderId="8" xfId="0" applyFont="1" applyBorder="1" applyAlignment="1" applyProtection="1">
      <alignment wrapText="1"/>
      <protection locked="0"/>
    </xf>
    <xf numFmtId="0" fontId="7" fillId="3" borderId="23" xfId="0" applyFont="1" applyFill="1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 locked="0"/>
    </xf>
    <xf numFmtId="0" fontId="15" fillId="0" borderId="17" xfId="0" applyFont="1" applyBorder="1" applyAlignment="1" applyProtection="1">
      <alignment horizontal="left" wrapText="1"/>
      <protection locked="0"/>
    </xf>
    <xf numFmtId="0" fontId="15" fillId="0" borderId="15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22" fillId="0" borderId="0" xfId="0" applyFont="1" applyBorder="1" applyAlignment="1">
      <alignment wrapText="1"/>
    </xf>
    <xf numFmtId="0" fontId="15" fillId="3" borderId="7" xfId="0" applyFont="1" applyFill="1" applyBorder="1" applyAlignment="1" applyProtection="1">
      <alignment wrapText="1"/>
      <protection/>
    </xf>
    <xf numFmtId="0" fontId="15" fillId="3" borderId="10" xfId="0" applyFont="1" applyFill="1" applyBorder="1" applyAlignment="1" applyProtection="1">
      <alignment wrapText="1"/>
      <protection/>
    </xf>
    <xf numFmtId="0" fontId="15" fillId="3" borderId="1" xfId="0" applyFont="1" applyFill="1" applyBorder="1" applyAlignment="1" applyProtection="1">
      <alignment wrapText="1"/>
      <protection/>
    </xf>
    <xf numFmtId="0" fontId="22" fillId="3" borderId="1" xfId="0" applyFont="1" applyFill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 applyProtection="1">
      <alignment horizontal="left" wrapText="1"/>
      <protection locked="0"/>
    </xf>
    <xf numFmtId="0" fontId="7" fillId="0" borderId="19" xfId="0" applyFont="1" applyBorder="1" applyAlignment="1" applyProtection="1">
      <alignment wrapText="1"/>
      <protection locked="0"/>
    </xf>
    <xf numFmtId="0" fontId="7" fillId="3" borderId="7" xfId="0" applyFont="1" applyFill="1" applyBorder="1" applyAlignment="1" applyProtection="1">
      <alignment wrapText="1"/>
      <protection/>
    </xf>
    <xf numFmtId="0" fontId="7" fillId="0" borderId="1" xfId="0" applyFont="1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wrapText="1"/>
      <protection/>
    </xf>
    <xf numFmtId="0" fontId="7" fillId="3" borderId="7" xfId="0" applyFont="1" applyFill="1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7" fillId="4" borderId="1" xfId="0" applyFont="1" applyFill="1" applyBorder="1" applyAlignment="1" applyProtection="1">
      <alignment/>
      <protection locked="0"/>
    </xf>
    <xf numFmtId="0" fontId="12" fillId="4" borderId="1" xfId="0" applyFont="1" applyFill="1" applyBorder="1" applyAlignment="1" applyProtection="1">
      <alignment horizontal="justify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7" fillId="4" borderId="1" xfId="0" applyNumberFormat="1" applyFont="1" applyFill="1" applyBorder="1" applyAlignment="1" applyProtection="1">
      <alignment/>
      <protection locked="0"/>
    </xf>
    <xf numFmtId="0" fontId="12" fillId="4" borderId="1" xfId="0" applyFont="1" applyFill="1" applyBorder="1" applyAlignment="1" applyProtection="1">
      <alignment/>
      <protection/>
    </xf>
    <xf numFmtId="0" fontId="7" fillId="4" borderId="1" xfId="0" applyFont="1" applyFill="1" applyBorder="1" applyAlignment="1" applyProtection="1">
      <alignment/>
      <protection/>
    </xf>
    <xf numFmtId="0" fontId="7" fillId="5" borderId="1" xfId="0" applyFont="1" applyFill="1" applyBorder="1" applyAlignment="1" applyProtection="1">
      <alignment/>
      <protection locked="0"/>
    </xf>
    <xf numFmtId="0" fontId="12" fillId="5" borderId="1" xfId="0" applyFont="1" applyFill="1" applyBorder="1" applyAlignment="1" applyProtection="1">
      <alignment horizontal="justify"/>
      <protection locked="0"/>
    </xf>
    <xf numFmtId="0" fontId="7" fillId="5" borderId="1" xfId="0" applyFont="1" applyFill="1" applyBorder="1" applyAlignment="1" applyProtection="1">
      <alignment wrapText="1"/>
      <protection locked="0"/>
    </xf>
    <xf numFmtId="0" fontId="7" fillId="5" borderId="1" xfId="0" applyNumberFormat="1" applyFont="1" applyFill="1" applyBorder="1" applyAlignment="1" applyProtection="1">
      <alignment/>
      <protection locked="0"/>
    </xf>
    <xf numFmtId="0" fontId="12" fillId="5" borderId="1" xfId="0" applyFont="1" applyFill="1" applyBorder="1" applyAlignment="1" applyProtection="1">
      <alignment/>
      <protection/>
    </xf>
    <xf numFmtId="0" fontId="7" fillId="5" borderId="1" xfId="0" applyFont="1" applyFill="1" applyBorder="1" applyAlignment="1" applyProtection="1">
      <alignment/>
      <protection/>
    </xf>
    <xf numFmtId="0" fontId="7" fillId="5" borderId="1" xfId="0" applyNumberFormat="1" applyFont="1" applyFill="1" applyBorder="1" applyAlignment="1" applyProtection="1">
      <alignment/>
      <protection/>
    </xf>
    <xf numFmtId="0" fontId="7" fillId="5" borderId="7" xfId="0" applyFont="1" applyFill="1" applyBorder="1" applyAlignment="1" applyProtection="1">
      <alignment/>
      <protection locked="0"/>
    </xf>
    <xf numFmtId="0" fontId="12" fillId="5" borderId="7" xfId="0" applyFont="1" applyFill="1" applyBorder="1" applyAlignment="1" applyProtection="1">
      <alignment horizontal="justify"/>
      <protection locked="0"/>
    </xf>
    <xf numFmtId="0" fontId="7" fillId="5" borderId="7" xfId="0" applyFont="1" applyFill="1" applyBorder="1" applyAlignment="1" applyProtection="1">
      <alignment wrapText="1"/>
      <protection locked="0"/>
    </xf>
    <xf numFmtId="0" fontId="7" fillId="5" borderId="7" xfId="0" applyNumberFormat="1" applyFont="1" applyFill="1" applyBorder="1" applyAlignment="1" applyProtection="1">
      <alignment/>
      <protection locked="0"/>
    </xf>
    <xf numFmtId="0" fontId="12" fillId="5" borderId="7" xfId="0" applyFont="1" applyFill="1" applyBorder="1" applyAlignment="1" applyProtection="1">
      <alignment/>
      <protection/>
    </xf>
    <xf numFmtId="0" fontId="7" fillId="5" borderId="2" xfId="0" applyFont="1" applyFill="1" applyBorder="1" applyAlignment="1" applyProtection="1">
      <alignment/>
      <protection/>
    </xf>
    <xf numFmtId="0" fontId="7" fillId="5" borderId="19" xfId="0" applyFont="1" applyFill="1" applyBorder="1" applyAlignment="1" applyProtection="1">
      <alignment/>
      <protection locked="0"/>
    </xf>
    <xf numFmtId="0" fontId="7" fillId="5" borderId="17" xfId="0" applyFont="1" applyFill="1" applyBorder="1" applyAlignment="1" applyProtection="1">
      <alignment/>
      <protection locked="0"/>
    </xf>
    <xf numFmtId="0" fontId="7" fillId="5" borderId="7" xfId="0" applyFont="1" applyFill="1" applyBorder="1" applyAlignment="1" applyProtection="1">
      <alignment/>
      <protection/>
    </xf>
    <xf numFmtId="0" fontId="12" fillId="5" borderId="38" xfId="0" applyFont="1" applyFill="1" applyBorder="1" applyAlignment="1" applyProtection="1">
      <alignment/>
      <protection locked="0"/>
    </xf>
    <xf numFmtId="0" fontId="12" fillId="5" borderId="39" xfId="0" applyFont="1" applyFill="1" applyBorder="1" applyAlignment="1" applyProtection="1">
      <alignment/>
      <protection locked="0"/>
    </xf>
    <xf numFmtId="0" fontId="12" fillId="5" borderId="39" xfId="0" applyFont="1" applyFill="1" applyBorder="1" applyAlignment="1" applyProtection="1">
      <alignment wrapText="1"/>
      <protection locked="0"/>
    </xf>
    <xf numFmtId="0" fontId="12" fillId="5" borderId="39" xfId="0" applyNumberFormat="1" applyFont="1" applyFill="1" applyBorder="1" applyAlignment="1" applyProtection="1">
      <alignment/>
      <protection locked="0"/>
    </xf>
    <xf numFmtId="0" fontId="12" fillId="5" borderId="39" xfId="0" applyFont="1" applyFill="1" applyBorder="1" applyAlignment="1" applyProtection="1">
      <alignment/>
      <protection/>
    </xf>
    <xf numFmtId="0" fontId="12" fillId="5" borderId="35" xfId="0" applyFont="1" applyFill="1" applyBorder="1" applyAlignment="1" applyProtection="1">
      <alignment/>
      <protection/>
    </xf>
    <xf numFmtId="0" fontId="12" fillId="5" borderId="1" xfId="0" applyFont="1" applyFill="1" applyBorder="1" applyAlignment="1" applyProtection="1">
      <alignment/>
      <protection/>
    </xf>
    <xf numFmtId="0" fontId="12" fillId="5" borderId="39" xfId="0" applyFont="1" applyFill="1" applyBorder="1" applyAlignment="1" applyProtection="1">
      <alignment/>
      <protection/>
    </xf>
    <xf numFmtId="0" fontId="7" fillId="5" borderId="40" xfId="0" applyFont="1" applyFill="1" applyBorder="1" applyAlignment="1" applyProtection="1">
      <alignment/>
      <protection/>
    </xf>
    <xf numFmtId="0" fontId="7" fillId="5" borderId="22" xfId="0" applyFont="1" applyFill="1" applyBorder="1" applyAlignment="1" applyProtection="1">
      <alignment/>
      <protection locked="0"/>
    </xf>
    <xf numFmtId="0" fontId="7" fillId="5" borderId="41" xfId="0" applyFont="1" applyFill="1" applyBorder="1" applyAlignment="1" applyProtection="1">
      <alignment/>
      <protection locked="0"/>
    </xf>
    <xf numFmtId="0" fontId="7" fillId="5" borderId="39" xfId="0" applyFont="1" applyFill="1" applyBorder="1" applyAlignment="1" applyProtection="1">
      <alignment/>
      <protection/>
    </xf>
    <xf numFmtId="0" fontId="7" fillId="5" borderId="4" xfId="0" applyNumberFormat="1" applyFont="1" applyFill="1" applyBorder="1" applyAlignment="1" applyProtection="1">
      <alignment/>
      <protection/>
    </xf>
    <xf numFmtId="0" fontId="25" fillId="5" borderId="1" xfId="0" applyFont="1" applyFill="1" applyBorder="1" applyAlignment="1" applyProtection="1">
      <alignment/>
      <protection locked="0"/>
    </xf>
    <xf numFmtId="0" fontId="25" fillId="5" borderId="1" xfId="0" applyFont="1" applyFill="1" applyBorder="1" applyAlignment="1" applyProtection="1">
      <alignment horizontal="justify" wrapText="1"/>
      <protection locked="0"/>
    </xf>
    <xf numFmtId="0" fontId="22" fillId="5" borderId="1" xfId="0" applyFont="1" applyFill="1" applyBorder="1" applyAlignment="1">
      <alignment wrapText="1"/>
    </xf>
    <xf numFmtId="0" fontId="22" fillId="5" borderId="1" xfId="0" applyFont="1" applyFill="1" applyBorder="1" applyAlignment="1">
      <alignment/>
    </xf>
    <xf numFmtId="0" fontId="15" fillId="5" borderId="1" xfId="0" applyFont="1" applyFill="1" applyBorder="1" applyAlignment="1" applyProtection="1">
      <alignment/>
      <protection/>
    </xf>
    <xf numFmtId="0" fontId="22" fillId="5" borderId="1" xfId="0" applyNumberFormat="1" applyFont="1" applyFill="1" applyBorder="1" applyAlignment="1" applyProtection="1">
      <alignment/>
      <protection locked="0"/>
    </xf>
    <xf numFmtId="0" fontId="22" fillId="5" borderId="1" xfId="0" applyFont="1" applyFill="1" applyBorder="1" applyAlignment="1" applyProtection="1">
      <alignment/>
      <protection locked="0"/>
    </xf>
    <xf numFmtId="0" fontId="22" fillId="5" borderId="3" xfId="0" applyFont="1" applyFill="1" applyBorder="1" applyAlignment="1" applyProtection="1">
      <alignment/>
      <protection locked="0"/>
    </xf>
    <xf numFmtId="1" fontId="25" fillId="5" borderId="1" xfId="0" applyNumberFormat="1" applyFont="1" applyFill="1" applyBorder="1" applyAlignment="1">
      <alignment horizontal="right" wrapText="1"/>
    </xf>
    <xf numFmtId="0" fontId="25" fillId="5" borderId="4" xfId="0" applyFont="1" applyFill="1" applyBorder="1" applyAlignment="1" applyProtection="1">
      <alignment/>
      <protection/>
    </xf>
    <xf numFmtId="0" fontId="25" fillId="5" borderId="1" xfId="0" applyFont="1" applyFill="1" applyBorder="1" applyAlignment="1" applyProtection="1">
      <alignment/>
      <protection/>
    </xf>
    <xf numFmtId="0" fontId="15" fillId="5" borderId="1" xfId="0" applyNumberFormat="1" applyFont="1" applyFill="1" applyBorder="1" applyAlignment="1" applyProtection="1">
      <alignment/>
      <protection/>
    </xf>
    <xf numFmtId="0" fontId="15" fillId="5" borderId="1" xfId="0" applyFont="1" applyFill="1" applyBorder="1" applyAlignment="1" applyProtection="1">
      <alignment/>
      <protection locked="0"/>
    </xf>
    <xf numFmtId="0" fontId="15" fillId="5" borderId="20" xfId="0" applyNumberFormat="1" applyFont="1" applyFill="1" applyBorder="1" applyAlignment="1" applyProtection="1">
      <alignment/>
      <protection/>
    </xf>
    <xf numFmtId="0" fontId="15" fillId="5" borderId="21" xfId="0" applyFont="1" applyFill="1" applyBorder="1" applyAlignment="1" applyProtection="1">
      <alignment/>
      <protection locked="0"/>
    </xf>
    <xf numFmtId="0" fontId="15" fillId="5" borderId="1" xfId="0" applyFont="1" applyFill="1" applyBorder="1" applyAlignment="1" applyProtection="1">
      <alignment wrapText="1"/>
      <protection/>
    </xf>
    <xf numFmtId="0" fontId="15" fillId="5" borderId="1" xfId="0" applyNumberFormat="1" applyFont="1" applyFill="1" applyBorder="1" applyAlignment="1" applyProtection="1">
      <alignment/>
      <protection locked="0"/>
    </xf>
    <xf numFmtId="0" fontId="15" fillId="5" borderId="3" xfId="0" applyNumberFormat="1" applyFont="1" applyFill="1" applyBorder="1" applyAlignment="1" applyProtection="1">
      <alignment/>
      <protection locked="0"/>
    </xf>
    <xf numFmtId="0" fontId="15" fillId="5" borderId="4" xfId="0" applyNumberFormat="1" applyFont="1" applyFill="1" applyBorder="1" applyAlignment="1" applyProtection="1">
      <alignment/>
      <protection locked="0"/>
    </xf>
    <xf numFmtId="0" fontId="25" fillId="5" borderId="10" xfId="0" applyFont="1" applyFill="1" applyBorder="1" applyAlignment="1" applyProtection="1">
      <alignment/>
      <protection/>
    </xf>
    <xf numFmtId="0" fontId="15" fillId="5" borderId="18" xfId="0" applyNumberFormat="1" applyFont="1" applyFill="1" applyBorder="1" applyAlignment="1" applyProtection="1">
      <alignment/>
      <protection/>
    </xf>
    <xf numFmtId="0" fontId="25" fillId="5" borderId="21" xfId="0" applyFont="1" applyFill="1" applyBorder="1" applyAlignment="1" applyProtection="1">
      <alignment horizontal="justify" wrapText="1"/>
      <protection locked="0"/>
    </xf>
    <xf numFmtId="0" fontId="15" fillId="5" borderId="21" xfId="0" applyFont="1" applyFill="1" applyBorder="1" applyAlignment="1" applyProtection="1">
      <alignment horizontal="left" wrapText="1"/>
      <protection/>
    </xf>
    <xf numFmtId="0" fontId="15" fillId="5" borderId="21" xfId="0" applyNumberFormat="1" applyFont="1" applyFill="1" applyBorder="1" applyAlignment="1" applyProtection="1">
      <alignment/>
      <protection locked="0"/>
    </xf>
    <xf numFmtId="0" fontId="15" fillId="5" borderId="21" xfId="0" applyFont="1" applyFill="1" applyBorder="1" applyAlignment="1" applyProtection="1">
      <alignment horizontal="left"/>
      <protection/>
    </xf>
    <xf numFmtId="0" fontId="15" fillId="5" borderId="18" xfId="0" applyNumberFormat="1" applyFont="1" applyFill="1" applyBorder="1" applyAlignment="1" applyProtection="1">
      <alignment/>
      <protection locked="0"/>
    </xf>
    <xf numFmtId="0" fontId="12" fillId="5" borderId="1" xfId="0" applyFont="1" applyFill="1" applyBorder="1" applyAlignment="1" applyProtection="1">
      <alignment/>
      <protection locked="0"/>
    </xf>
    <xf numFmtId="0" fontId="7" fillId="5" borderId="1" xfId="0" applyFont="1" applyFill="1" applyBorder="1" applyAlignment="1" applyProtection="1">
      <alignment wrapText="1"/>
      <protection/>
    </xf>
    <xf numFmtId="0" fontId="12" fillId="5" borderId="1" xfId="0" applyNumberFormat="1" applyFont="1" applyFill="1" applyBorder="1" applyAlignment="1" applyProtection="1">
      <alignment/>
      <protection locked="0"/>
    </xf>
    <xf numFmtId="0" fontId="12" fillId="5" borderId="1" xfId="0" applyFont="1" applyFill="1" applyBorder="1" applyAlignment="1">
      <alignment/>
    </xf>
    <xf numFmtId="0" fontId="15" fillId="2" borderId="17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4" borderId="1" xfId="0" applyNumberFormat="1" applyFont="1" applyFill="1" applyBorder="1" applyAlignment="1" applyProtection="1">
      <alignment/>
      <protection/>
    </xf>
    <xf numFmtId="0" fontId="15" fillId="0" borderId="7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8" fillId="0" borderId="0" xfId="18" applyFont="1" applyBorder="1" applyAlignment="1" applyProtection="1">
      <alignment/>
      <protection locked="0"/>
    </xf>
    <xf numFmtId="0" fontId="7" fillId="3" borderId="13" xfId="18" applyFont="1" applyFill="1" applyBorder="1" applyProtection="1">
      <alignment/>
      <protection/>
    </xf>
    <xf numFmtId="0" fontId="7" fillId="3" borderId="14" xfId="18" applyFont="1" applyFill="1" applyBorder="1" applyProtection="1">
      <alignment/>
      <protection/>
    </xf>
    <xf numFmtId="0" fontId="7" fillId="3" borderId="17" xfId="18" applyFont="1" applyFill="1" applyBorder="1" applyProtection="1">
      <alignment/>
      <protection/>
    </xf>
    <xf numFmtId="0" fontId="7" fillId="3" borderId="0" xfId="18" applyFont="1" applyFill="1" applyBorder="1" applyProtection="1">
      <alignment/>
      <protection/>
    </xf>
    <xf numFmtId="0" fontId="7" fillId="3" borderId="19" xfId="18" applyFont="1" applyFill="1" applyBorder="1" applyProtection="1">
      <alignment/>
      <protection/>
    </xf>
    <xf numFmtId="0" fontId="7" fillId="3" borderId="2" xfId="18" applyFont="1" applyFill="1" applyBorder="1" applyProtection="1">
      <alignment/>
      <protection/>
    </xf>
    <xf numFmtId="1" fontId="7" fillId="3" borderId="19" xfId="18" applyNumberFormat="1" applyFont="1" applyFill="1" applyBorder="1" applyProtection="1">
      <alignment/>
      <protection/>
    </xf>
    <xf numFmtId="0" fontId="15" fillId="3" borderId="16" xfId="0" applyNumberFormat="1" applyFont="1" applyFill="1" applyBorder="1" applyAlignment="1" applyProtection="1">
      <alignment/>
      <protection/>
    </xf>
    <xf numFmtId="0" fontId="7" fillId="3" borderId="16" xfId="18" applyFont="1" applyFill="1" applyBorder="1" applyProtection="1">
      <alignment/>
      <protection/>
    </xf>
    <xf numFmtId="0" fontId="7" fillId="3" borderId="3" xfId="18" applyFont="1" applyFill="1" applyBorder="1" applyProtection="1">
      <alignment/>
      <protection/>
    </xf>
    <xf numFmtId="0" fontId="15" fillId="3" borderId="0" xfId="0" applyNumberFormat="1" applyFont="1" applyFill="1" applyBorder="1" applyAlignment="1" applyProtection="1">
      <alignment/>
      <protection/>
    </xf>
    <xf numFmtId="0" fontId="15" fillId="3" borderId="19" xfId="0" applyNumberFormat="1" applyFont="1" applyFill="1" applyBorder="1" applyAlignment="1" applyProtection="1">
      <alignment/>
      <protection/>
    </xf>
    <xf numFmtId="49" fontId="7" fillId="0" borderId="0" xfId="0" applyNumberFormat="1" applyFont="1" applyAlignment="1">
      <alignment/>
    </xf>
    <xf numFmtId="49" fontId="22" fillId="0" borderId="1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/>
    </xf>
    <xf numFmtId="49" fontId="7" fillId="3" borderId="0" xfId="0" applyNumberFormat="1" applyFont="1" applyFill="1" applyAlignment="1">
      <alignment/>
    </xf>
    <xf numFmtId="49" fontId="7" fillId="3" borderId="4" xfId="0" applyNumberFormat="1" applyFont="1" applyFill="1" applyBorder="1" applyAlignment="1">
      <alignment/>
    </xf>
    <xf numFmtId="1" fontId="7" fillId="0" borderId="1" xfId="0" applyNumberFormat="1" applyFont="1" applyBorder="1" applyAlignment="1" applyProtection="1">
      <alignment horizontal="center"/>
      <protection locked="0"/>
    </xf>
    <xf numFmtId="1" fontId="7" fillId="0" borderId="1" xfId="0" applyNumberFormat="1" applyFont="1" applyBorder="1" applyAlignment="1" applyProtection="1">
      <alignment horizontal="center" wrapText="1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 applyProtection="1">
      <alignment horizontal="center"/>
      <protection locked="0"/>
    </xf>
    <xf numFmtId="1" fontId="7" fillId="0" borderId="1" xfId="0" applyNumberFormat="1" applyFont="1" applyBorder="1" applyAlignment="1">
      <alignment/>
    </xf>
    <xf numFmtId="1" fontId="22" fillId="0" borderId="1" xfId="0" applyNumberFormat="1" applyFont="1" applyBorder="1" applyAlignment="1" applyProtection="1">
      <alignment horizontal="left"/>
      <protection locked="0"/>
    </xf>
    <xf numFmtId="1" fontId="22" fillId="2" borderId="1" xfId="0" applyNumberFormat="1" applyFont="1" applyFill="1" applyBorder="1" applyAlignment="1" applyProtection="1">
      <alignment horizontal="left"/>
      <protection locked="0"/>
    </xf>
    <xf numFmtId="0" fontId="13" fillId="0" borderId="0" xfId="18" applyFont="1" applyAlignment="1">
      <alignment horizontal="center"/>
      <protection/>
    </xf>
    <xf numFmtId="0" fontId="7" fillId="0" borderId="16" xfId="18" applyFont="1" applyBorder="1" applyAlignment="1" applyProtection="1">
      <alignment horizontal="center"/>
      <protection locked="0"/>
    </xf>
    <xf numFmtId="0" fontId="7" fillId="0" borderId="4" xfId="18" applyFont="1" applyBorder="1" applyAlignment="1" applyProtection="1">
      <alignment horizontal="center"/>
      <protection locked="0"/>
    </xf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 applyAlignment="1" applyProtection="1">
      <alignment horizontal="center"/>
      <protection locked="0"/>
    </xf>
    <xf numFmtId="0" fontId="8" fillId="0" borderId="0" xfId="18" applyFont="1" applyAlignment="1" applyProtection="1">
      <alignment/>
      <protection locked="0"/>
    </xf>
    <xf numFmtId="0" fontId="0" fillId="0" borderId="0" xfId="0" applyAlignment="1">
      <alignment/>
    </xf>
    <xf numFmtId="0" fontId="7" fillId="3" borderId="13" xfId="18" applyFont="1" applyFill="1" applyBorder="1" applyAlignment="1" applyProtection="1">
      <alignment horizontal="center"/>
      <protection/>
    </xf>
    <xf numFmtId="0" fontId="7" fillId="3" borderId="14" xfId="18" applyFont="1" applyFill="1" applyBorder="1" applyAlignment="1" applyProtection="1">
      <alignment horizontal="center"/>
      <protection/>
    </xf>
    <xf numFmtId="0" fontId="7" fillId="3" borderId="15" xfId="18" applyFont="1" applyFill="1" applyBorder="1" applyAlignment="1" applyProtection="1">
      <alignment horizontal="center"/>
      <protection/>
    </xf>
    <xf numFmtId="0" fontId="7" fillId="3" borderId="17" xfId="18" applyFont="1" applyFill="1" applyBorder="1" applyAlignment="1" applyProtection="1">
      <alignment horizontal="center"/>
      <protection/>
    </xf>
    <xf numFmtId="0" fontId="7" fillId="3" borderId="19" xfId="18" applyFont="1" applyFill="1" applyBorder="1" applyAlignment="1" applyProtection="1">
      <alignment horizontal="center"/>
      <protection/>
    </xf>
    <xf numFmtId="0" fontId="7" fillId="3" borderId="2" xfId="18" applyFont="1" applyFill="1" applyBorder="1" applyAlignment="1" applyProtection="1">
      <alignment horizontal="center"/>
      <protection/>
    </xf>
    <xf numFmtId="0" fontId="7" fillId="3" borderId="0" xfId="18" applyFont="1" applyFill="1" applyBorder="1" applyAlignment="1" applyProtection="1">
      <alignment horizontal="center"/>
      <protection/>
    </xf>
    <xf numFmtId="0" fontId="7" fillId="0" borderId="3" xfId="18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1" fillId="0" borderId="0" xfId="18" applyFont="1" applyAlignment="1">
      <alignment horizontal="center"/>
      <protection/>
    </xf>
    <xf numFmtId="0" fontId="7" fillId="0" borderId="0" xfId="18" applyFont="1" applyAlignment="1">
      <alignment horizontal="center"/>
      <protection/>
    </xf>
    <xf numFmtId="0" fontId="19" fillId="0" borderId="0" xfId="18" applyFont="1" applyAlignment="1">
      <alignment horizontal="center"/>
      <protection/>
    </xf>
    <xf numFmtId="0" fontId="10" fillId="0" borderId="0" xfId="18" applyFont="1" applyAlignment="1">
      <alignment horizontal="center"/>
      <protection/>
    </xf>
    <xf numFmtId="0" fontId="10" fillId="0" borderId="0" xfId="18" applyFont="1" applyAlignment="1">
      <alignment/>
      <protection/>
    </xf>
    <xf numFmtId="0" fontId="8" fillId="0" borderId="0" xfId="18" applyFont="1" applyAlignment="1">
      <alignment horizontal="center" vertical="top"/>
      <protection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0" fillId="0" borderId="4" xfId="0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2" fillId="0" borderId="1" xfId="0" applyFont="1" applyBorder="1" applyAlignment="1" applyProtection="1">
      <alignment horizontal="center"/>
      <protection locked="0"/>
    </xf>
    <xf numFmtId="0" fontId="25" fillId="0" borderId="3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7" fillId="3" borderId="3" xfId="0" applyFont="1" applyFill="1" applyBorder="1" applyAlignment="1" applyProtection="1">
      <alignment wrapText="1"/>
      <protection/>
    </xf>
    <xf numFmtId="0" fontId="11" fillId="0" borderId="0" xfId="0" applyFont="1" applyAlignment="1" applyProtection="1">
      <alignment horizontal="center"/>
      <protection locked="0"/>
    </xf>
    <xf numFmtId="0" fontId="22" fillId="0" borderId="1" xfId="0" applyFont="1" applyFill="1" applyBorder="1" applyAlignment="1">
      <alignment horizontal="center"/>
    </xf>
    <xf numFmtId="0" fontId="7" fillId="3" borderId="19" xfId="0" applyFont="1" applyFill="1" applyBorder="1" applyAlignment="1" applyProtection="1">
      <alignment horizontal="left"/>
      <protection/>
    </xf>
    <xf numFmtId="0" fontId="15" fillId="0" borderId="17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25" fillId="0" borderId="3" xfId="0" applyFont="1" applyBorder="1" applyAlignment="1" applyProtection="1">
      <alignment horizontal="center"/>
      <protection locked="0"/>
    </xf>
    <xf numFmtId="0" fontId="25" fillId="0" borderId="16" xfId="0" applyFont="1" applyBorder="1" applyAlignment="1" applyProtection="1">
      <alignment horizontal="center"/>
      <protection locked="0"/>
    </xf>
    <xf numFmtId="0" fontId="25" fillId="0" borderId="4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left"/>
      <protection locked="0"/>
    </xf>
    <xf numFmtId="0" fontId="0" fillId="0" borderId="7" xfId="0" applyBorder="1" applyAlignment="1">
      <alignment horizontal="left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13" xfId="0" applyFont="1" applyBorder="1" applyAlignment="1" applyProtection="1">
      <alignment horizontal="center"/>
      <protection locked="0"/>
    </xf>
    <xf numFmtId="0" fontId="15" fillId="0" borderId="15" xfId="0" applyFont="1" applyBorder="1" applyAlignment="1" applyProtection="1">
      <alignment horizontal="center"/>
      <protection locked="0"/>
    </xf>
    <xf numFmtId="0" fontId="22" fillId="0" borderId="1" xfId="0" applyFont="1" applyBorder="1" applyAlignment="1">
      <alignment horizontal="center"/>
    </xf>
    <xf numFmtId="0" fontId="22" fillId="0" borderId="1" xfId="0" applyFont="1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H39"/>
  <sheetViews>
    <sheetView zoomScale="75" zoomScaleNormal="75" workbookViewId="0" topLeftCell="A13">
      <selection activeCell="C36" sqref="C36"/>
    </sheetView>
  </sheetViews>
  <sheetFormatPr defaultColWidth="8.796875" defaultRowHeight="15"/>
  <cols>
    <col min="1" max="1" width="5.19921875" style="1" customWidth="1"/>
    <col min="2" max="7" width="2.296875" style="1" customWidth="1"/>
    <col min="8" max="8" width="3.19921875" style="1" customWidth="1"/>
    <col min="9" max="10" width="2.296875" style="1" customWidth="1"/>
    <col min="11" max="11" width="2.69921875" style="1" customWidth="1"/>
    <col min="12" max="13" width="2.796875" style="1" customWidth="1"/>
    <col min="14" max="20" width="2.69921875" style="1" customWidth="1"/>
    <col min="21" max="21" width="3.8984375" style="1" customWidth="1"/>
    <col min="22" max="22" width="3.69921875" style="1" customWidth="1"/>
    <col min="23" max="23" width="3.3984375" style="1" customWidth="1"/>
    <col min="24" max="24" width="2.69921875" style="1" customWidth="1"/>
    <col min="25" max="28" width="2.796875" style="1" customWidth="1"/>
    <col min="29" max="29" width="2.69921875" style="1" customWidth="1"/>
    <col min="30" max="30" width="2.796875" style="1" customWidth="1"/>
    <col min="31" max="31" width="2.69921875" style="1" customWidth="1"/>
    <col min="32" max="32" width="3.3984375" style="1" customWidth="1"/>
    <col min="33" max="35" width="2.69921875" style="1" customWidth="1"/>
    <col min="36" max="36" width="3.19921875" style="1" customWidth="1"/>
    <col min="37" max="38" width="2.69921875" style="1" customWidth="1"/>
    <col min="39" max="39" width="2.796875" style="1" customWidth="1"/>
    <col min="40" max="40" width="3" style="1" customWidth="1"/>
    <col min="41" max="42" width="2.69921875" style="1" customWidth="1"/>
    <col min="43" max="43" width="2.796875" style="1" customWidth="1"/>
    <col min="44" max="45" width="2.69921875" style="1" customWidth="1"/>
    <col min="46" max="46" width="3" style="1" customWidth="1"/>
    <col min="47" max="51" width="2.69921875" style="1" customWidth="1"/>
    <col min="52" max="52" width="2.8984375" style="1" customWidth="1"/>
    <col min="53" max="53" width="2.69921875" style="1" customWidth="1"/>
    <col min="54" max="58" width="2.296875" style="1" customWidth="1"/>
    <col min="59" max="16384" width="9" style="1" customWidth="1"/>
  </cols>
  <sheetData>
    <row r="1" spans="1:44" ht="18.75">
      <c r="A1" s="33"/>
      <c r="B1" s="25"/>
      <c r="C1" s="34"/>
      <c r="D1" s="25"/>
      <c r="E1" s="25"/>
      <c r="F1" s="25"/>
      <c r="G1" s="25"/>
      <c r="I1" s="2"/>
      <c r="M1" s="3"/>
      <c r="N1" s="4"/>
      <c r="O1" s="4"/>
      <c r="P1" s="4"/>
      <c r="Q1" s="4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</row>
    <row r="2" spans="1:36" ht="18.75">
      <c r="A2" s="33"/>
      <c r="B2" s="25"/>
      <c r="C2" s="34"/>
      <c r="D2" s="25"/>
      <c r="E2" s="25"/>
      <c r="F2" s="25"/>
      <c r="G2" s="25"/>
      <c r="I2" s="2"/>
      <c r="M2" s="3"/>
      <c r="N2" s="4"/>
      <c r="O2" s="4"/>
      <c r="Q2" s="4"/>
      <c r="T2" s="408" t="s">
        <v>299</v>
      </c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</row>
    <row r="3" spans="1:41" ht="18.75">
      <c r="A3" s="33"/>
      <c r="B3" s="25"/>
      <c r="C3" s="34"/>
      <c r="D3" s="25"/>
      <c r="E3" s="25"/>
      <c r="F3" s="25"/>
      <c r="G3" s="25"/>
      <c r="I3" s="2"/>
      <c r="M3" s="3"/>
      <c r="N3" s="4"/>
      <c r="O3" s="408" t="s">
        <v>134</v>
      </c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  <c r="AO3" s="423"/>
    </row>
    <row r="4" spans="1:40" ht="18.75">
      <c r="A4" s="33"/>
      <c r="B4" s="25"/>
      <c r="C4" s="34"/>
      <c r="D4" s="25"/>
      <c r="E4" s="25"/>
      <c r="F4" s="25"/>
      <c r="G4" s="25"/>
      <c r="I4" s="2"/>
      <c r="M4" s="3"/>
      <c r="N4" s="4"/>
      <c r="O4" s="4"/>
      <c r="P4" s="424" t="s">
        <v>135</v>
      </c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3"/>
      <c r="AE4" s="423"/>
      <c r="AF4" s="423"/>
      <c r="AG4" s="423"/>
      <c r="AH4" s="423"/>
      <c r="AI4" s="423"/>
      <c r="AJ4" s="423"/>
      <c r="AK4" s="423"/>
      <c r="AL4" s="423"/>
      <c r="AM4" s="423"/>
      <c r="AN4" s="423"/>
    </row>
    <row r="5" spans="1:32" ht="18.75">
      <c r="A5" s="33"/>
      <c r="B5" s="25"/>
      <c r="C5" s="34"/>
      <c r="D5" s="25"/>
      <c r="E5" s="25"/>
      <c r="F5" s="25"/>
      <c r="G5" s="25"/>
      <c r="I5" s="2"/>
      <c r="M5" s="3"/>
      <c r="N5" s="4"/>
      <c r="O5" s="4"/>
      <c r="P5" s="4"/>
      <c r="Q5" s="4"/>
      <c r="R5" s="4"/>
      <c r="S5" s="4"/>
      <c r="T5" s="4"/>
      <c r="X5" s="425" t="s">
        <v>136</v>
      </c>
      <c r="Y5" s="423"/>
      <c r="Z5" s="423"/>
      <c r="AA5" s="423"/>
      <c r="AB5" s="423"/>
      <c r="AC5" s="423"/>
      <c r="AD5" s="423"/>
      <c r="AE5" s="423"/>
      <c r="AF5" s="423"/>
    </row>
    <row r="6" spans="1:34" ht="18.75">
      <c r="A6" s="33"/>
      <c r="B6" s="25"/>
      <c r="C6" s="34"/>
      <c r="D6" s="25"/>
      <c r="E6" s="25"/>
      <c r="F6" s="25"/>
      <c r="G6" s="25"/>
      <c r="I6" s="2"/>
      <c r="M6" s="3"/>
      <c r="N6" s="4"/>
      <c r="O6" s="4"/>
      <c r="P6" s="4"/>
      <c r="Q6" s="4"/>
      <c r="R6" s="4"/>
      <c r="S6" s="4"/>
      <c r="T6" s="4"/>
      <c r="U6" s="5"/>
      <c r="V6" s="4"/>
      <c r="W6" s="424" t="s">
        <v>300</v>
      </c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</row>
    <row r="7" spans="1:38" ht="18.75">
      <c r="A7" s="33"/>
      <c r="B7" s="25"/>
      <c r="C7" s="34"/>
      <c r="D7" s="25"/>
      <c r="E7" s="25"/>
      <c r="F7" s="25"/>
      <c r="G7" s="25"/>
      <c r="I7" s="2"/>
      <c r="M7" s="3"/>
      <c r="N7" s="4"/>
      <c r="O7" s="4"/>
      <c r="P7" s="4"/>
      <c r="Q7" s="4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</row>
    <row r="8" spans="1:38" ht="15.75">
      <c r="A8" s="33" t="s">
        <v>301</v>
      </c>
      <c r="B8" s="5"/>
      <c r="C8" s="5"/>
      <c r="D8" s="5"/>
      <c r="E8" s="5"/>
      <c r="F8" s="5"/>
      <c r="G8" s="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20.25">
      <c r="A9" s="33" t="s">
        <v>302</v>
      </c>
      <c r="B9" s="33"/>
      <c r="C9" s="33"/>
      <c r="D9" s="33"/>
      <c r="E9" s="33"/>
      <c r="F9" s="33"/>
      <c r="G9" s="3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7"/>
      <c r="T9" s="36"/>
      <c r="U9" s="4"/>
      <c r="V9" s="4"/>
      <c r="W9" s="426" t="s">
        <v>0</v>
      </c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J9" s="4"/>
      <c r="AK9" s="4"/>
      <c r="AL9" s="4"/>
    </row>
    <row r="10" spans="1:39" ht="18.75">
      <c r="A10" s="5" t="s">
        <v>303</v>
      </c>
      <c r="B10" s="33"/>
      <c r="C10" s="33"/>
      <c r="D10" s="33"/>
      <c r="E10" s="5"/>
      <c r="F10" s="5"/>
      <c r="G10" s="5"/>
      <c r="H10" s="4"/>
      <c r="I10" s="4"/>
      <c r="J10" s="4"/>
      <c r="K10" s="8"/>
      <c r="L10" s="4"/>
      <c r="M10" s="4"/>
      <c r="N10" s="4"/>
      <c r="O10" s="4"/>
      <c r="P10" s="4"/>
      <c r="Q10" s="4"/>
      <c r="R10" s="4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29"/>
      <c r="AE10" s="429"/>
      <c r="AF10" s="429"/>
      <c r="AG10" s="429"/>
      <c r="AH10" s="429"/>
      <c r="AI10" s="4"/>
      <c r="AJ10" s="4"/>
      <c r="AK10" s="4"/>
      <c r="AL10" s="4"/>
      <c r="AM10" s="4"/>
    </row>
    <row r="11" spans="1:53" ht="18.75">
      <c r="A11" s="5" t="s">
        <v>304</v>
      </c>
      <c r="B11" s="33"/>
      <c r="C11" s="33"/>
      <c r="D11" s="33"/>
      <c r="E11" s="5"/>
      <c r="F11" s="5"/>
      <c r="G11" s="5"/>
      <c r="H11" s="4"/>
      <c r="I11" s="4"/>
      <c r="J11" s="4"/>
      <c r="K11" s="8"/>
      <c r="M11" s="4"/>
      <c r="N11" s="4"/>
      <c r="O11" s="4"/>
      <c r="P11" s="4"/>
      <c r="Q11" s="4"/>
      <c r="R11" s="4"/>
      <c r="S11" s="4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M11" s="4"/>
      <c r="AN11" s="5" t="s">
        <v>137</v>
      </c>
      <c r="AO11" s="4"/>
      <c r="AP11" s="5"/>
      <c r="AQ11" s="4"/>
      <c r="AR11" s="4"/>
      <c r="AS11" s="4"/>
      <c r="AT11" s="4"/>
      <c r="AU11" s="4"/>
      <c r="AV11" s="4"/>
      <c r="AW11" s="4"/>
      <c r="AX11" s="4"/>
      <c r="AY11" s="4"/>
      <c r="AZ11" s="41" t="s">
        <v>138</v>
      </c>
      <c r="BA11" s="4"/>
    </row>
    <row r="12" spans="2:54" ht="18.75">
      <c r="B12" s="33"/>
      <c r="C12" s="33"/>
      <c r="D12" s="33"/>
      <c r="E12" s="33"/>
      <c r="F12" s="33"/>
      <c r="G12" s="33"/>
      <c r="H12" s="6"/>
      <c r="I12" s="4"/>
      <c r="J12" s="4"/>
      <c r="K12" s="4"/>
      <c r="M12" s="4"/>
      <c r="N12" s="4"/>
      <c r="O12" s="4"/>
      <c r="P12" s="4"/>
      <c r="Q12" s="427" t="s">
        <v>305</v>
      </c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M12" s="4"/>
      <c r="AN12" s="5" t="s">
        <v>147</v>
      </c>
      <c r="AO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54" ht="18.75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P13" s="8" t="s">
        <v>306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8"/>
      <c r="AE13" s="428" t="s">
        <v>307</v>
      </c>
      <c r="AF13" s="414"/>
      <c r="AG13" s="414"/>
      <c r="AH13" s="414"/>
      <c r="AI13" s="414"/>
      <c r="AM13" s="4"/>
      <c r="AN13" s="5" t="s">
        <v>139</v>
      </c>
      <c r="AO13" s="4"/>
      <c r="AQ13" s="4"/>
      <c r="AR13" s="4"/>
      <c r="AS13" s="4"/>
      <c r="AT13" s="4"/>
      <c r="AU13" s="4"/>
      <c r="AV13" s="4"/>
      <c r="AW13" s="40" t="s">
        <v>140</v>
      </c>
      <c r="AX13" s="4"/>
      <c r="AY13" s="4"/>
      <c r="AZ13" s="4"/>
      <c r="BA13" s="4"/>
      <c r="BB13" s="4"/>
    </row>
    <row r="14" spans="1:54" ht="18.75">
      <c r="A14" s="33"/>
      <c r="B14" s="4"/>
      <c r="C14" s="4"/>
      <c r="D14" s="4"/>
      <c r="E14" s="4"/>
      <c r="F14" s="4"/>
      <c r="G14" s="4"/>
      <c r="H14" s="4"/>
      <c r="I14" s="4"/>
      <c r="J14" s="4"/>
      <c r="K14" s="4"/>
      <c r="L14" s="8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8"/>
      <c r="AA14" s="4"/>
      <c r="AB14" s="8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5"/>
      <c r="AQ14" s="4"/>
      <c r="AR14" s="5" t="s">
        <v>141</v>
      </c>
      <c r="AS14" s="4"/>
      <c r="AT14" s="4"/>
      <c r="AU14" s="4"/>
      <c r="AV14" s="4"/>
      <c r="AW14" s="41" t="s">
        <v>138</v>
      </c>
      <c r="AX14" s="5" t="s">
        <v>142</v>
      </c>
      <c r="AY14" s="4"/>
      <c r="BA14" s="4"/>
      <c r="BB14" s="4"/>
    </row>
    <row r="15" spans="1:54" ht="18.75">
      <c r="A15" s="33"/>
      <c r="B15" s="4"/>
      <c r="C15" s="4"/>
      <c r="D15" s="4"/>
      <c r="E15" s="4"/>
      <c r="F15" s="4"/>
      <c r="G15" s="4"/>
      <c r="H15" s="4"/>
      <c r="I15" s="4"/>
      <c r="J15" s="4"/>
      <c r="K15" s="4"/>
      <c r="L15" s="8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8"/>
      <c r="AA15" s="4"/>
      <c r="AB15" s="8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5"/>
      <c r="AQ15" s="4"/>
      <c r="AR15" s="40" t="s">
        <v>143</v>
      </c>
      <c r="AV15" s="4"/>
      <c r="AW15" s="4"/>
      <c r="AX15" s="41" t="s">
        <v>138</v>
      </c>
      <c r="AY15" s="5" t="s">
        <v>144</v>
      </c>
      <c r="BA15" s="4"/>
      <c r="BB15" s="4"/>
    </row>
    <row r="16" spans="1:54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W16" s="9" t="s">
        <v>125</v>
      </c>
      <c r="X16" s="4"/>
      <c r="Y16" s="4"/>
      <c r="Z16" s="4"/>
      <c r="AA16" s="4"/>
      <c r="AB16" s="4"/>
      <c r="AC16" s="4"/>
      <c r="AD16" s="4"/>
      <c r="AE16" s="4"/>
      <c r="AF16" s="4"/>
      <c r="AI16" s="4"/>
      <c r="AJ16" s="4"/>
      <c r="AK16" s="4"/>
      <c r="AL16" s="4"/>
      <c r="AM16" s="4"/>
      <c r="AN16" s="4"/>
      <c r="AO16" s="4"/>
      <c r="AP16" s="4"/>
      <c r="AQ16" s="4"/>
      <c r="AR16" s="5" t="s">
        <v>145</v>
      </c>
      <c r="AS16" s="4"/>
      <c r="AT16" s="4"/>
      <c r="AU16" s="5" t="s">
        <v>146</v>
      </c>
      <c r="AV16" s="4"/>
      <c r="AW16" s="4"/>
      <c r="AX16" s="4"/>
      <c r="AY16" s="4"/>
      <c r="AZ16" s="4"/>
      <c r="BA16" s="4"/>
      <c r="BB16" s="4"/>
    </row>
    <row r="17" spans="1:54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</row>
    <row r="18" spans="1:54" ht="12.75">
      <c r="A18" s="50"/>
      <c r="B18" s="422" t="s">
        <v>1</v>
      </c>
      <c r="C18" s="409"/>
      <c r="D18" s="409"/>
      <c r="E18" s="410"/>
      <c r="F18" s="51"/>
      <c r="G18" s="52" t="s">
        <v>2</v>
      </c>
      <c r="H18" s="52"/>
      <c r="I18" s="53"/>
      <c r="J18" s="54"/>
      <c r="K18" s="52" t="s">
        <v>3</v>
      </c>
      <c r="L18" s="52"/>
      <c r="M18" s="55"/>
      <c r="N18" s="51"/>
      <c r="O18" s="52" t="s">
        <v>4</v>
      </c>
      <c r="P18" s="52"/>
      <c r="Q18" s="52"/>
      <c r="R18" s="55"/>
      <c r="S18" s="54"/>
      <c r="T18" s="52" t="s">
        <v>5</v>
      </c>
      <c r="U18" s="52"/>
      <c r="V18" s="55"/>
      <c r="W18" s="51"/>
      <c r="X18" s="52" t="s">
        <v>6</v>
      </c>
      <c r="Y18" s="52"/>
      <c r="Z18" s="55"/>
      <c r="AA18" s="422" t="s">
        <v>7</v>
      </c>
      <c r="AB18" s="409"/>
      <c r="AC18" s="409"/>
      <c r="AD18" s="409"/>
      <c r="AE18" s="410"/>
      <c r="AF18" s="54"/>
      <c r="AG18" s="52" t="s">
        <v>8</v>
      </c>
      <c r="AH18" s="52"/>
      <c r="AI18" s="55"/>
      <c r="AJ18" s="51"/>
      <c r="AK18" s="52" t="s">
        <v>9</v>
      </c>
      <c r="AL18" s="52"/>
      <c r="AM18" s="55"/>
      <c r="AN18" s="422" t="s">
        <v>10</v>
      </c>
      <c r="AO18" s="409"/>
      <c r="AP18" s="409"/>
      <c r="AQ18" s="409"/>
      <c r="AR18" s="410"/>
      <c r="AS18" s="422" t="s">
        <v>11</v>
      </c>
      <c r="AT18" s="409"/>
      <c r="AU18" s="409"/>
      <c r="AV18" s="410"/>
      <c r="AW18" s="422" t="s">
        <v>12</v>
      </c>
      <c r="AX18" s="409"/>
      <c r="AY18" s="409"/>
      <c r="AZ18" s="409"/>
      <c r="BA18" s="410"/>
      <c r="BB18" s="4"/>
    </row>
    <row r="19" spans="1:54" ht="12.75">
      <c r="A19" s="56" t="s">
        <v>13</v>
      </c>
      <c r="B19" s="57">
        <v>1</v>
      </c>
      <c r="C19" s="57">
        <v>2</v>
      </c>
      <c r="D19" s="57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5">
        <v>9</v>
      </c>
      <c r="K19" s="57">
        <v>10</v>
      </c>
      <c r="L19" s="57">
        <v>11</v>
      </c>
      <c r="M19" s="57">
        <v>12</v>
      </c>
      <c r="N19" s="57">
        <v>13</v>
      </c>
      <c r="O19" s="57">
        <v>14</v>
      </c>
      <c r="P19" s="57">
        <v>15</v>
      </c>
      <c r="Q19" s="57">
        <v>16</v>
      </c>
      <c r="R19" s="57">
        <v>17</v>
      </c>
      <c r="S19" s="57">
        <v>18</v>
      </c>
      <c r="T19" s="57">
        <v>19</v>
      </c>
      <c r="U19" s="58">
        <v>20</v>
      </c>
      <c r="V19" s="57">
        <v>21</v>
      </c>
      <c r="W19" s="57">
        <v>22</v>
      </c>
      <c r="X19" s="57">
        <v>23</v>
      </c>
      <c r="Y19" s="57">
        <v>24</v>
      </c>
      <c r="Z19" s="57">
        <v>25</v>
      </c>
      <c r="AA19" s="57">
        <v>26</v>
      </c>
      <c r="AB19" s="57">
        <v>27</v>
      </c>
      <c r="AC19" s="57">
        <v>28</v>
      </c>
      <c r="AD19" s="57">
        <v>29</v>
      </c>
      <c r="AE19" s="57">
        <v>30</v>
      </c>
      <c r="AF19" s="57">
        <v>31</v>
      </c>
      <c r="AG19" s="57">
        <v>32</v>
      </c>
      <c r="AH19" s="57">
        <v>33</v>
      </c>
      <c r="AI19" s="57">
        <v>34</v>
      </c>
      <c r="AJ19" s="57">
        <v>35</v>
      </c>
      <c r="AK19" s="57">
        <v>36</v>
      </c>
      <c r="AL19" s="57">
        <v>37</v>
      </c>
      <c r="AM19" s="57">
        <v>38</v>
      </c>
      <c r="AN19" s="57">
        <v>39</v>
      </c>
      <c r="AO19" s="57">
        <v>40</v>
      </c>
      <c r="AP19" s="57">
        <v>41</v>
      </c>
      <c r="AQ19" s="57">
        <v>42</v>
      </c>
      <c r="AR19" s="57">
        <v>43</v>
      </c>
      <c r="AS19" s="57">
        <v>44</v>
      </c>
      <c r="AT19" s="57">
        <v>45</v>
      </c>
      <c r="AU19" s="57">
        <v>46</v>
      </c>
      <c r="AV19" s="57">
        <v>47</v>
      </c>
      <c r="AW19" s="57">
        <v>48</v>
      </c>
      <c r="AX19" s="57">
        <v>49</v>
      </c>
      <c r="AY19" s="57">
        <v>50</v>
      </c>
      <c r="AZ19" s="57">
        <v>51</v>
      </c>
      <c r="BA19" s="57">
        <v>52</v>
      </c>
      <c r="BB19" s="4"/>
    </row>
    <row r="20" spans="1:54" ht="15.75">
      <c r="A20" s="59" t="s">
        <v>14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1" t="s">
        <v>165</v>
      </c>
      <c r="U20" s="61" t="s">
        <v>165</v>
      </c>
      <c r="V20" s="61" t="s">
        <v>165</v>
      </c>
      <c r="W20" s="60" t="s">
        <v>167</v>
      </c>
      <c r="X20" s="60" t="s">
        <v>167</v>
      </c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1" t="s">
        <v>165</v>
      </c>
      <c r="AR20" s="61" t="s">
        <v>165</v>
      </c>
      <c r="AS20" s="61" t="s">
        <v>165</v>
      </c>
      <c r="AT20" s="61" t="s">
        <v>165</v>
      </c>
      <c r="AU20" s="60" t="s">
        <v>167</v>
      </c>
      <c r="AV20" s="60" t="s">
        <v>167</v>
      </c>
      <c r="AW20" s="60" t="s">
        <v>167</v>
      </c>
      <c r="AX20" s="60" t="s">
        <v>167</v>
      </c>
      <c r="AY20" s="60" t="s">
        <v>167</v>
      </c>
      <c r="AZ20" s="60" t="s">
        <v>167</v>
      </c>
      <c r="BA20" s="60" t="s">
        <v>167</v>
      </c>
      <c r="BB20" s="5"/>
    </row>
    <row r="21" spans="1:54" ht="15.75">
      <c r="A21" s="59" t="s">
        <v>15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1" t="s">
        <v>165</v>
      </c>
      <c r="U21" s="61" t="s">
        <v>165</v>
      </c>
      <c r="V21" s="61" t="s">
        <v>165</v>
      </c>
      <c r="W21" s="60" t="s">
        <v>167</v>
      </c>
      <c r="X21" s="60" t="s">
        <v>167</v>
      </c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1" t="s">
        <v>165</v>
      </c>
      <c r="AR21" s="61" t="s">
        <v>165</v>
      </c>
      <c r="AS21" s="61" t="s">
        <v>165</v>
      </c>
      <c r="AT21" s="60" t="s">
        <v>167</v>
      </c>
      <c r="AU21" s="60" t="s">
        <v>167</v>
      </c>
      <c r="AV21" s="60" t="s">
        <v>167</v>
      </c>
      <c r="AW21" s="60" t="s">
        <v>167</v>
      </c>
      <c r="AX21" s="60" t="s">
        <v>167</v>
      </c>
      <c r="AY21" s="60" t="s">
        <v>167</v>
      </c>
      <c r="AZ21" s="60" t="s">
        <v>167</v>
      </c>
      <c r="BA21" s="60" t="s">
        <v>167</v>
      </c>
      <c r="BB21" s="5"/>
    </row>
    <row r="22" spans="1:54" ht="15.75">
      <c r="A22" s="59" t="s">
        <v>16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1" t="s">
        <v>165</v>
      </c>
      <c r="U22" s="61" t="s">
        <v>165</v>
      </c>
      <c r="V22" s="61" t="s">
        <v>165</v>
      </c>
      <c r="W22" s="60" t="s">
        <v>167</v>
      </c>
      <c r="X22" s="60" t="s">
        <v>167</v>
      </c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1" t="s">
        <v>165</v>
      </c>
      <c r="AR22" s="61" t="s">
        <v>165</v>
      </c>
      <c r="AS22" s="61" t="s">
        <v>165</v>
      </c>
      <c r="AT22" s="60" t="s">
        <v>167</v>
      </c>
      <c r="AU22" s="60" t="s">
        <v>167</v>
      </c>
      <c r="AV22" s="60" t="s">
        <v>167</v>
      </c>
      <c r="AW22" s="60" t="s">
        <v>167</v>
      </c>
      <c r="AX22" s="60" t="s">
        <v>167</v>
      </c>
      <c r="AY22" s="60" t="s">
        <v>167</v>
      </c>
      <c r="AZ22" s="60" t="s">
        <v>167</v>
      </c>
      <c r="BA22" s="60" t="s">
        <v>167</v>
      </c>
      <c r="BB22" s="5"/>
    </row>
    <row r="23" spans="1:54" ht="15.75">
      <c r="A23" s="59" t="s">
        <v>17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1" t="s">
        <v>165</v>
      </c>
      <c r="U23" s="61" t="s">
        <v>165</v>
      </c>
      <c r="V23" s="61" t="s">
        <v>165</v>
      </c>
      <c r="W23" s="60" t="s">
        <v>167</v>
      </c>
      <c r="X23" s="60" t="s">
        <v>167</v>
      </c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1" t="s">
        <v>165</v>
      </c>
      <c r="AR23" s="61" t="s">
        <v>165</v>
      </c>
      <c r="AS23" s="61" t="s">
        <v>165</v>
      </c>
      <c r="AT23" s="60" t="s">
        <v>167</v>
      </c>
      <c r="AU23" s="60" t="s">
        <v>167</v>
      </c>
      <c r="AV23" s="60" t="s">
        <v>167</v>
      </c>
      <c r="AW23" s="60" t="s">
        <v>167</v>
      </c>
      <c r="AX23" s="60" t="s">
        <v>167</v>
      </c>
      <c r="AY23" s="60" t="s">
        <v>167</v>
      </c>
      <c r="AZ23" s="60" t="s">
        <v>167</v>
      </c>
      <c r="BA23" s="60" t="s">
        <v>167</v>
      </c>
      <c r="BB23" s="5"/>
    </row>
    <row r="24" spans="1:54" ht="15.75">
      <c r="A24" s="59" t="s">
        <v>18</v>
      </c>
      <c r="B24" s="60" t="s">
        <v>163</v>
      </c>
      <c r="C24" s="60" t="s">
        <v>163</v>
      </c>
      <c r="D24" s="60" t="s">
        <v>163</v>
      </c>
      <c r="E24" s="60" t="s">
        <v>163</v>
      </c>
      <c r="F24" s="60" t="s">
        <v>163</v>
      </c>
      <c r="G24" s="60" t="s">
        <v>162</v>
      </c>
      <c r="H24" s="60" t="s">
        <v>162</v>
      </c>
      <c r="I24" s="60" t="s">
        <v>162</v>
      </c>
      <c r="J24" s="60" t="s">
        <v>162</v>
      </c>
      <c r="K24" s="60" t="s">
        <v>162</v>
      </c>
      <c r="L24" s="60" t="s">
        <v>162</v>
      </c>
      <c r="M24" s="60" t="s">
        <v>162</v>
      </c>
      <c r="N24" s="60" t="s">
        <v>162</v>
      </c>
      <c r="O24" s="60" t="s">
        <v>162</v>
      </c>
      <c r="P24" s="60"/>
      <c r="Q24" s="60"/>
      <c r="R24" s="60"/>
      <c r="S24" s="60"/>
      <c r="T24" s="61"/>
      <c r="U24" s="60"/>
      <c r="V24" s="61" t="s">
        <v>165</v>
      </c>
      <c r="W24" s="60" t="s">
        <v>167</v>
      </c>
      <c r="X24" s="60" t="s">
        <v>167</v>
      </c>
      <c r="Y24" s="60" t="s">
        <v>162</v>
      </c>
      <c r="Z24" s="60" t="s">
        <v>162</v>
      </c>
      <c r="AA24" s="60" t="s">
        <v>162</v>
      </c>
      <c r="AB24" s="60" t="s">
        <v>162</v>
      </c>
      <c r="AC24" s="60" t="s">
        <v>162</v>
      </c>
      <c r="AD24" s="60" t="s">
        <v>162</v>
      </c>
      <c r="AE24" s="60"/>
      <c r="AF24" s="60"/>
      <c r="AG24" s="60"/>
      <c r="AH24" s="60"/>
      <c r="AI24" s="61"/>
      <c r="AJ24" s="61"/>
      <c r="AK24" s="61" t="s">
        <v>165</v>
      </c>
      <c r="AL24" s="60" t="s">
        <v>166</v>
      </c>
      <c r="AM24" s="60" t="s">
        <v>166</v>
      </c>
      <c r="AN24" s="60" t="s">
        <v>166</v>
      </c>
      <c r="AO24" s="60" t="s">
        <v>166</v>
      </c>
      <c r="AP24" s="60" t="s">
        <v>166</v>
      </c>
      <c r="AQ24" s="60" t="s">
        <v>166</v>
      </c>
      <c r="AR24" s="60" t="s">
        <v>166</v>
      </c>
      <c r="AS24" s="60" t="s">
        <v>166</v>
      </c>
      <c r="AT24" s="60" t="s">
        <v>167</v>
      </c>
      <c r="AU24" s="60" t="s">
        <v>167</v>
      </c>
      <c r="AV24" s="60" t="s">
        <v>167</v>
      </c>
      <c r="AW24" s="60" t="s">
        <v>167</v>
      </c>
      <c r="AX24" s="60" t="s">
        <v>167</v>
      </c>
      <c r="AY24" s="60" t="s">
        <v>167</v>
      </c>
      <c r="AZ24" s="60" t="s">
        <v>167</v>
      </c>
      <c r="BA24" s="60" t="s">
        <v>167</v>
      </c>
      <c r="BB24" s="5"/>
    </row>
    <row r="25" spans="1:54" ht="15.7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3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3"/>
      <c r="AJ25" s="62"/>
      <c r="AK25" s="64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5"/>
    </row>
    <row r="26" spans="1:54" ht="15.75">
      <c r="A26" s="65" t="s">
        <v>126</v>
      </c>
      <c r="B26" s="66"/>
      <c r="C26" s="66"/>
      <c r="D26" s="67"/>
      <c r="E26" s="67"/>
      <c r="F26" s="67"/>
      <c r="G26" s="67"/>
      <c r="H26" s="67"/>
      <c r="I26" s="62" t="s">
        <v>162</v>
      </c>
      <c r="J26" s="68" t="s">
        <v>149</v>
      </c>
      <c r="K26" s="66"/>
      <c r="L26" s="66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4"/>
    </row>
    <row r="27" spans="1:60" ht="15.75">
      <c r="A27" s="68" t="s">
        <v>164</v>
      </c>
      <c r="B27" s="67"/>
      <c r="C27" s="66"/>
      <c r="D27" s="67"/>
      <c r="E27" s="67"/>
      <c r="F27" s="67"/>
      <c r="G27" s="67"/>
      <c r="H27" s="67"/>
      <c r="I27" s="413" t="s">
        <v>168</v>
      </c>
      <c r="J27" s="414"/>
      <c r="K27" s="414"/>
      <c r="L27" s="414"/>
      <c r="M27" s="382" t="s">
        <v>308</v>
      </c>
      <c r="N27" s="310"/>
      <c r="O27" s="310"/>
      <c r="P27" s="310"/>
      <c r="Q27" s="310"/>
      <c r="R27" s="67"/>
      <c r="S27" s="68" t="s">
        <v>309</v>
      </c>
      <c r="T27" s="66"/>
      <c r="U27" s="65"/>
      <c r="V27" s="66"/>
      <c r="W27" s="67"/>
      <c r="X27" s="67"/>
      <c r="Y27" s="67"/>
      <c r="Z27" s="67"/>
      <c r="AA27" s="67"/>
      <c r="AB27" s="67"/>
      <c r="AC27" s="68"/>
      <c r="AD27" s="67"/>
      <c r="AE27" s="67"/>
      <c r="AF27" s="67"/>
      <c r="AG27" s="67"/>
      <c r="AH27" s="67"/>
      <c r="AI27" s="67"/>
      <c r="AJ27" s="67"/>
      <c r="AK27" s="67"/>
      <c r="AL27" s="68"/>
      <c r="AM27" s="67"/>
      <c r="AN27" s="67"/>
      <c r="AO27" s="67"/>
      <c r="AP27" s="67"/>
      <c r="AQ27" s="67"/>
      <c r="AR27" s="67"/>
      <c r="AS27" s="67"/>
      <c r="AT27" s="67"/>
      <c r="AU27" s="67"/>
      <c r="AV27" s="66"/>
      <c r="AW27" s="66"/>
      <c r="AX27" s="66"/>
      <c r="AY27" s="66"/>
      <c r="AZ27" s="67"/>
      <c r="BA27" s="67"/>
      <c r="BB27" s="4"/>
      <c r="BC27" s="4"/>
      <c r="BD27" s="4"/>
      <c r="BE27" s="4"/>
      <c r="BF27" s="4"/>
      <c r="BG27" s="4"/>
      <c r="BH27" s="4"/>
    </row>
    <row r="28" spans="1:54" ht="12.7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4"/>
    </row>
    <row r="29" spans="1:54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9" t="s">
        <v>310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ht="12.75">
      <c r="A31" s="4"/>
      <c r="B31" s="4"/>
      <c r="C31" s="4"/>
      <c r="D31" s="4"/>
      <c r="E31" s="4"/>
      <c r="F31" s="4"/>
      <c r="G31" s="383" t="s">
        <v>127</v>
      </c>
      <c r="H31" s="384"/>
      <c r="I31" s="384"/>
      <c r="J31" s="384"/>
      <c r="K31" s="415" t="s">
        <v>128</v>
      </c>
      <c r="L31" s="416"/>
      <c r="M31" s="416"/>
      <c r="N31" s="416"/>
      <c r="O31" s="417"/>
      <c r="P31" s="415" t="s">
        <v>19</v>
      </c>
      <c r="Q31" s="416"/>
      <c r="R31" s="416"/>
      <c r="S31" s="416"/>
      <c r="T31" s="417"/>
      <c r="U31" s="383" t="s">
        <v>129</v>
      </c>
      <c r="V31" s="384"/>
      <c r="W31" s="384"/>
      <c r="X31" s="383" t="s">
        <v>170</v>
      </c>
      <c r="Y31" s="384"/>
      <c r="Z31" s="384"/>
      <c r="AA31" s="415" t="s">
        <v>20</v>
      </c>
      <c r="AB31" s="416"/>
      <c r="AC31" s="416"/>
      <c r="AD31" s="417"/>
      <c r="AE31" s="415" t="s">
        <v>21</v>
      </c>
      <c r="AF31" s="416"/>
      <c r="AG31" s="416"/>
      <c r="AH31" s="417"/>
      <c r="AI31" s="415" t="s">
        <v>13</v>
      </c>
      <c r="AJ31" s="416"/>
      <c r="AK31" s="417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ht="12.75">
      <c r="A32" s="4"/>
      <c r="B32" s="4"/>
      <c r="C32" s="4"/>
      <c r="D32" s="4"/>
      <c r="E32" s="4"/>
      <c r="F32" s="4"/>
      <c r="G32" s="418" t="s">
        <v>22</v>
      </c>
      <c r="H32" s="419"/>
      <c r="I32" s="419"/>
      <c r="J32" s="420"/>
      <c r="K32" s="385"/>
      <c r="L32" s="386" t="s">
        <v>23</v>
      </c>
      <c r="M32" s="386"/>
      <c r="N32" s="387"/>
      <c r="O32" s="387"/>
      <c r="P32" s="418" t="s">
        <v>24</v>
      </c>
      <c r="Q32" s="419"/>
      <c r="R32" s="421"/>
      <c r="S32" s="419"/>
      <c r="T32" s="420"/>
      <c r="U32" s="385" t="s">
        <v>130</v>
      </c>
      <c r="V32" s="386"/>
      <c r="W32" s="387"/>
      <c r="X32" s="418" t="s">
        <v>171</v>
      </c>
      <c r="Y32" s="421"/>
      <c r="Z32" s="420"/>
      <c r="AA32" s="385"/>
      <c r="AB32" s="386"/>
      <c r="AC32" s="387"/>
      <c r="AD32" s="387"/>
      <c r="AE32" s="385"/>
      <c r="AF32" s="387"/>
      <c r="AG32" s="387"/>
      <c r="AH32" s="387"/>
      <c r="AI32" s="385"/>
      <c r="AJ32" s="387"/>
      <c r="AK32" s="388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ht="12.75">
      <c r="A33" s="4"/>
      <c r="B33" s="4"/>
      <c r="C33" s="4"/>
      <c r="D33" s="4"/>
      <c r="E33" s="4"/>
      <c r="F33" s="4"/>
      <c r="G33" s="385"/>
      <c r="H33" s="389">
        <f>AF33-SUM(L33:AB33)</f>
        <v>36</v>
      </c>
      <c r="I33" s="387"/>
      <c r="J33" s="387"/>
      <c r="K33" s="385"/>
      <c r="L33" s="390">
        <f>COUNTIF(B20:BA20,"Э")</f>
        <v>7</v>
      </c>
      <c r="M33" s="391"/>
      <c r="N33" s="387"/>
      <c r="O33" s="387"/>
      <c r="P33" s="385"/>
      <c r="Q33" s="387"/>
      <c r="R33" s="390">
        <f>COUNTIF(B20:BA20,"У")</f>
        <v>0</v>
      </c>
      <c r="S33" s="387"/>
      <c r="T33" s="387"/>
      <c r="U33" s="385"/>
      <c r="V33" s="390">
        <f>COUNTIF(B20:BA20,"П")</f>
        <v>0</v>
      </c>
      <c r="W33" s="387"/>
      <c r="X33" s="385"/>
      <c r="Y33" s="390">
        <f>COUNTIF(B20:BA20,"Г")</f>
        <v>0</v>
      </c>
      <c r="Z33" s="387"/>
      <c r="AA33" s="385"/>
      <c r="AB33" s="390">
        <f>COUNTIF(B20:BA20,"К")</f>
        <v>9</v>
      </c>
      <c r="AC33" s="387"/>
      <c r="AD33" s="387"/>
      <c r="AE33" s="392"/>
      <c r="AF33" s="389">
        <v>52</v>
      </c>
      <c r="AG33" s="389"/>
      <c r="AH33" s="387"/>
      <c r="AI33" s="385" t="s">
        <v>25</v>
      </c>
      <c r="AJ33" s="387"/>
      <c r="AK33" s="388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ht="12.75">
      <c r="A34" s="4"/>
      <c r="B34" s="4"/>
      <c r="C34" s="4"/>
      <c r="D34" s="4"/>
      <c r="E34" s="4"/>
      <c r="F34" s="4"/>
      <c r="G34" s="385"/>
      <c r="H34" s="389">
        <f>AF34-SUM(L34:AB34)</f>
        <v>36</v>
      </c>
      <c r="I34" s="387"/>
      <c r="J34" s="387"/>
      <c r="K34" s="385"/>
      <c r="L34" s="390">
        <f>COUNTIF(B21:BA21,"Э")</f>
        <v>6</v>
      </c>
      <c r="M34" s="391"/>
      <c r="N34" s="387"/>
      <c r="O34" s="387"/>
      <c r="P34" s="385"/>
      <c r="Q34" s="387"/>
      <c r="R34" s="393">
        <f>COUNTIF(B21:BA21,"У")</f>
        <v>0</v>
      </c>
      <c r="S34" s="387"/>
      <c r="T34" s="387"/>
      <c r="U34" s="385"/>
      <c r="V34" s="393">
        <f>COUNTIF(B21:BA21,"П")</f>
        <v>0</v>
      </c>
      <c r="W34" s="387"/>
      <c r="X34" s="385"/>
      <c r="Y34" s="390">
        <f>COUNTIF(B21:BA21,"Г")</f>
        <v>0</v>
      </c>
      <c r="Z34" s="387"/>
      <c r="AA34" s="385"/>
      <c r="AB34" s="393">
        <f>COUNTIF(B21:BA21,"К")</f>
        <v>10</v>
      </c>
      <c r="AC34" s="387"/>
      <c r="AD34" s="387"/>
      <c r="AE34" s="392"/>
      <c r="AF34" s="389">
        <v>52</v>
      </c>
      <c r="AG34" s="387"/>
      <c r="AH34" s="387"/>
      <c r="AI34" s="385" t="s">
        <v>26</v>
      </c>
      <c r="AJ34" s="387"/>
      <c r="AK34" s="388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ht="12.75">
      <c r="A35" s="4"/>
      <c r="B35" s="4"/>
      <c r="C35" s="4"/>
      <c r="D35" s="4"/>
      <c r="E35" s="4"/>
      <c r="F35" s="4"/>
      <c r="G35" s="385"/>
      <c r="H35" s="389">
        <f>AF35-SUM(L35:AB35)</f>
        <v>36</v>
      </c>
      <c r="I35" s="387"/>
      <c r="J35" s="387"/>
      <c r="K35" s="385"/>
      <c r="L35" s="390">
        <f>COUNTIF(B22:BA22,"Э")</f>
        <v>6</v>
      </c>
      <c r="M35" s="391"/>
      <c r="N35" s="387"/>
      <c r="O35" s="387"/>
      <c r="P35" s="385"/>
      <c r="Q35" s="387"/>
      <c r="R35" s="390">
        <f>COUNTIF(B22:BA22,"У")</f>
        <v>0</v>
      </c>
      <c r="S35" s="387"/>
      <c r="T35" s="387"/>
      <c r="U35" s="385"/>
      <c r="V35" s="390">
        <f>COUNTIF(B22:BA22,"П")</f>
        <v>0</v>
      </c>
      <c r="W35" s="387"/>
      <c r="X35" s="385"/>
      <c r="Y35" s="390">
        <f>COUNTIF(B22:BA22,"Г")</f>
        <v>0</v>
      </c>
      <c r="Z35" s="387"/>
      <c r="AA35" s="385"/>
      <c r="AB35" s="390">
        <f>COUNTIF(B22:BA22,"К")</f>
        <v>10</v>
      </c>
      <c r="AC35" s="387"/>
      <c r="AD35" s="387"/>
      <c r="AE35" s="392"/>
      <c r="AF35" s="389">
        <v>52</v>
      </c>
      <c r="AG35" s="387"/>
      <c r="AH35" s="387"/>
      <c r="AI35" s="385" t="s">
        <v>27</v>
      </c>
      <c r="AJ35" s="387"/>
      <c r="AK35" s="388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ht="12.75">
      <c r="A36" s="4"/>
      <c r="B36" s="4"/>
      <c r="C36" s="4"/>
      <c r="D36" s="4"/>
      <c r="E36" s="4"/>
      <c r="F36" s="4"/>
      <c r="G36" s="385"/>
      <c r="H36" s="389">
        <f>AF36-SUM(L36:AB36)</f>
        <v>36</v>
      </c>
      <c r="I36" s="387"/>
      <c r="J36" s="387"/>
      <c r="K36" s="385"/>
      <c r="L36" s="394">
        <f>COUNTIF(B23:BA23,"Э")</f>
        <v>6</v>
      </c>
      <c r="M36" s="387"/>
      <c r="N36" s="387"/>
      <c r="O36" s="387"/>
      <c r="P36" s="385"/>
      <c r="Q36" s="387"/>
      <c r="R36" s="393">
        <f>COUNTIF(B23:BA23,"У")</f>
        <v>0</v>
      </c>
      <c r="S36" s="387"/>
      <c r="T36" s="387"/>
      <c r="U36" s="385"/>
      <c r="V36" s="393">
        <f>COUNTIF(B23:BA23,"П")</f>
        <v>0</v>
      </c>
      <c r="W36" s="387"/>
      <c r="X36" s="385"/>
      <c r="Y36" s="390">
        <f>COUNTIF(B23:BA23,"Г")</f>
        <v>0</v>
      </c>
      <c r="Z36" s="387"/>
      <c r="AA36" s="385"/>
      <c r="AB36" s="393">
        <f>COUNTIF(B23:BA23,"К")</f>
        <v>10</v>
      </c>
      <c r="AC36" s="387"/>
      <c r="AD36" s="387"/>
      <c r="AE36" s="392"/>
      <c r="AF36" s="389">
        <v>52</v>
      </c>
      <c r="AG36" s="387"/>
      <c r="AH36" s="387"/>
      <c r="AI36" s="385" t="s">
        <v>28</v>
      </c>
      <c r="AJ36" s="387"/>
      <c r="AK36" s="388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2.75">
      <c r="A37" s="4"/>
      <c r="B37" s="4"/>
      <c r="C37" s="4"/>
      <c r="D37" s="4"/>
      <c r="E37" s="4"/>
      <c r="F37" s="4"/>
      <c r="G37" s="385"/>
      <c r="H37" s="389">
        <f>AF37-SUM(L37:AB37)</f>
        <v>12</v>
      </c>
      <c r="I37" s="387"/>
      <c r="J37" s="387"/>
      <c r="K37" s="385"/>
      <c r="L37" s="394">
        <f>COUNTIF(B24:BA24,"Э")</f>
        <v>2</v>
      </c>
      <c r="M37" s="387"/>
      <c r="N37" s="387"/>
      <c r="O37" s="387"/>
      <c r="P37" s="385"/>
      <c r="Q37" s="387"/>
      <c r="R37" s="390">
        <f>COUNTIF(B24:BA24,"У")</f>
        <v>5</v>
      </c>
      <c r="S37" s="387"/>
      <c r="T37" s="387"/>
      <c r="U37" s="385"/>
      <c r="V37" s="390">
        <f>COUNTIF(B24:BA24,"П")</f>
        <v>15</v>
      </c>
      <c r="W37" s="387"/>
      <c r="X37" s="385"/>
      <c r="Y37" s="390">
        <f>COUNTIF(B24:BA24,"Г")</f>
        <v>8</v>
      </c>
      <c r="Z37" s="387"/>
      <c r="AA37" s="385"/>
      <c r="AB37" s="390">
        <f>COUNTIF(B24:BA24,"К")</f>
        <v>10</v>
      </c>
      <c r="AC37" s="387"/>
      <c r="AD37" s="387"/>
      <c r="AE37" s="392"/>
      <c r="AF37" s="389">
        <v>52</v>
      </c>
      <c r="AG37" s="387"/>
      <c r="AH37" s="387"/>
      <c r="AI37" s="385" t="s">
        <v>29</v>
      </c>
      <c r="AJ37" s="387"/>
      <c r="AK37" s="388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ht="12.75">
      <c r="A38" s="4"/>
      <c r="B38" s="4"/>
      <c r="C38" s="4"/>
      <c r="D38" s="4"/>
      <c r="E38" s="4"/>
      <c r="F38" s="4"/>
      <c r="G38" s="385"/>
      <c r="H38" s="389">
        <f>SUM(H33:H37)</f>
        <v>156</v>
      </c>
      <c r="I38" s="387"/>
      <c r="J38" s="387"/>
      <c r="K38" s="385"/>
      <c r="L38" s="389">
        <v>27</v>
      </c>
      <c r="M38" s="387"/>
      <c r="N38" s="387"/>
      <c r="O38" s="387"/>
      <c r="P38" s="385"/>
      <c r="Q38" s="387"/>
      <c r="R38" s="389">
        <f>SUM(R33:R37)</f>
        <v>5</v>
      </c>
      <c r="S38" s="387"/>
      <c r="T38" s="387"/>
      <c r="U38" s="385"/>
      <c r="V38" s="389">
        <f>SUM(V33:V37)</f>
        <v>15</v>
      </c>
      <c r="W38" s="387"/>
      <c r="X38" s="385"/>
      <c r="Y38" s="389">
        <f>SUM(Y33:Y37)</f>
        <v>8</v>
      </c>
      <c r="Z38" s="387"/>
      <c r="AA38" s="385"/>
      <c r="AB38" s="389">
        <f>SUM(AB33:AB37)</f>
        <v>49</v>
      </c>
      <c r="AC38" s="389"/>
      <c r="AD38" s="387"/>
      <c r="AE38" s="385"/>
      <c r="AF38" s="389">
        <f>SUM(AF33:AF37)</f>
        <v>260</v>
      </c>
      <c r="AG38" s="387"/>
      <c r="AH38" s="387"/>
      <c r="AI38" s="385"/>
      <c r="AJ38" s="387" t="s">
        <v>21</v>
      </c>
      <c r="AK38" s="388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ht="12.75">
      <c r="A39" s="4"/>
      <c r="B39" s="4"/>
      <c r="C39" s="4"/>
      <c r="D39" s="4"/>
      <c r="E39" s="4"/>
      <c r="F39" s="4"/>
      <c r="G39" s="6"/>
      <c r="H39" s="38"/>
      <c r="I39" s="6"/>
      <c r="J39" s="6"/>
      <c r="K39" s="6"/>
      <c r="L39" s="38"/>
      <c r="M39" s="6"/>
      <c r="N39" s="6"/>
      <c r="O39" s="6"/>
      <c r="P39" s="6"/>
      <c r="Q39" s="6"/>
      <c r="R39" s="38"/>
      <c r="S39" s="6"/>
      <c r="T39" s="6"/>
      <c r="U39" s="6"/>
      <c r="V39" s="38"/>
      <c r="W39" s="6"/>
      <c r="X39" s="6"/>
      <c r="Y39" s="38"/>
      <c r="Z39" s="6"/>
      <c r="AA39" s="6"/>
      <c r="AB39" s="38"/>
      <c r="AC39" s="38"/>
      <c r="AD39" s="6"/>
      <c r="AE39" s="6"/>
      <c r="AF39" s="38"/>
      <c r="AG39" s="6"/>
      <c r="AH39" s="6"/>
      <c r="AI39" s="6"/>
      <c r="AJ39" s="6"/>
      <c r="AK39" s="6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</sheetData>
  <sheetProtection formatCells="0" formatColumns="0" formatRows="0" insertColumns="0" insertRows="0" deleteColumns="0" deleteRows="0"/>
  <mergeCells count="24">
    <mergeCell ref="W6:AH6"/>
    <mergeCell ref="W9:AG9"/>
    <mergeCell ref="Q12:AI12"/>
    <mergeCell ref="AE13:AI13"/>
    <mergeCell ref="S10:Z10"/>
    <mergeCell ref="AA10:AH10"/>
    <mergeCell ref="O3:AO3"/>
    <mergeCell ref="T2:AJ2"/>
    <mergeCell ref="P4:AN4"/>
    <mergeCell ref="X5:AF5"/>
    <mergeCell ref="B18:E18"/>
    <mergeCell ref="AA18:AE18"/>
    <mergeCell ref="AS18:AV18"/>
    <mergeCell ref="AW18:BA18"/>
    <mergeCell ref="AN18:AR18"/>
    <mergeCell ref="I27:L27"/>
    <mergeCell ref="AI31:AK31"/>
    <mergeCell ref="G32:J32"/>
    <mergeCell ref="P32:T32"/>
    <mergeCell ref="X32:Z32"/>
    <mergeCell ref="K31:O31"/>
    <mergeCell ref="P31:T31"/>
    <mergeCell ref="AA31:AD31"/>
    <mergeCell ref="AE31:AH31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360" verticalDpi="360" orientation="landscape" paperSize="9" scale="70" r:id="rId1"/>
  <colBreaks count="1" manualBreakCount="1"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Right="0"/>
  </sheetPr>
  <dimension ref="A1:BW149"/>
  <sheetViews>
    <sheetView tabSelected="1" view="pageBreakPreview" zoomScale="75" zoomScaleNormal="75" zoomScaleSheetLayoutView="75" workbookViewId="0" topLeftCell="K1">
      <selection activeCell="T4" sqref="T4:T6"/>
    </sheetView>
  </sheetViews>
  <sheetFormatPr defaultColWidth="8.796875" defaultRowHeight="15" outlineLevelCol="1"/>
  <cols>
    <col min="1" max="1" width="8.796875" style="28" customWidth="1"/>
    <col min="2" max="2" width="30.3984375" style="28" customWidth="1"/>
    <col min="3" max="3" width="6.09765625" style="289" customWidth="1" collapsed="1"/>
    <col min="4" max="10" width="4.09765625" style="231" hidden="1" customWidth="1" outlineLevel="1"/>
    <col min="11" max="11" width="5.296875" style="28" customWidth="1" collapsed="1"/>
    <col min="12" max="18" width="4.19921875" style="231" hidden="1" customWidth="1" outlineLevel="1"/>
    <col min="19" max="19" width="6.19921875" style="28" customWidth="1"/>
    <col min="20" max="20" width="7" style="29" customWidth="1"/>
    <col min="21" max="21" width="6.69921875" style="29" customWidth="1"/>
    <col min="22" max="22" width="6.09765625" style="28" customWidth="1"/>
    <col min="23" max="23" width="5.69921875" style="28" customWidth="1"/>
    <col min="24" max="24" width="6.69921875" style="28" customWidth="1"/>
    <col min="25" max="25" width="5.796875" style="28" customWidth="1"/>
    <col min="26" max="26" width="4.19921875" style="28" customWidth="1" collapsed="1"/>
    <col min="27" max="32" width="4.19921875" style="239" hidden="1" customWidth="1" outlineLevel="1"/>
    <col min="33" max="33" width="4.19921875" style="28" customWidth="1"/>
    <col min="34" max="34" width="4.3984375" style="28" customWidth="1" collapsed="1"/>
    <col min="35" max="40" width="4.19921875" style="239" hidden="1" customWidth="1" outlineLevel="1"/>
    <col min="41" max="41" width="4.19921875" style="28" customWidth="1"/>
    <col min="42" max="42" width="4.3984375" style="28" customWidth="1" collapsed="1"/>
    <col min="43" max="48" width="4.19921875" style="239" hidden="1" customWidth="1" outlineLevel="1"/>
    <col min="49" max="49" width="4.19921875" style="28" customWidth="1"/>
    <col min="50" max="50" width="4.3984375" style="28" customWidth="1" collapsed="1"/>
    <col min="51" max="56" width="4.19921875" style="239" hidden="1" customWidth="1" outlineLevel="1"/>
    <col min="57" max="57" width="4.19921875" style="28" customWidth="1"/>
    <col min="58" max="58" width="4.19921875" style="28" customWidth="1" collapsed="1"/>
    <col min="59" max="64" width="4.19921875" style="239" hidden="1" customWidth="1" outlineLevel="1"/>
    <col min="65" max="65" width="4.69921875" style="28" customWidth="1"/>
    <col min="66" max="66" width="9" style="395" customWidth="1"/>
    <col min="67" max="16384" width="9" style="29" customWidth="1"/>
  </cols>
  <sheetData>
    <row r="1" spans="1:59" ht="15.75">
      <c r="A1" s="459" t="s">
        <v>131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276"/>
      <c r="AJ1" s="276"/>
      <c r="AK1" s="276"/>
      <c r="AL1" s="276"/>
      <c r="AM1" s="276"/>
      <c r="AN1" s="276"/>
      <c r="AX1" s="69"/>
      <c r="BG1" s="239" t="s">
        <v>212</v>
      </c>
    </row>
    <row r="2" spans="1:25" ht="15.75">
      <c r="A2" s="70"/>
      <c r="C2" s="285"/>
      <c r="D2" s="224"/>
      <c r="E2" s="224"/>
      <c r="F2" s="224"/>
      <c r="G2" s="224"/>
      <c r="H2" s="224"/>
      <c r="I2" s="224"/>
      <c r="J2" s="224"/>
      <c r="K2" s="12"/>
      <c r="L2" s="224"/>
      <c r="M2" s="224"/>
      <c r="N2" s="224"/>
      <c r="O2" s="224"/>
      <c r="P2" s="224"/>
      <c r="Q2" s="224"/>
      <c r="R2" s="224"/>
      <c r="S2" s="12"/>
      <c r="T2" s="10"/>
      <c r="U2" s="10"/>
      <c r="V2" s="12"/>
      <c r="W2" s="12"/>
      <c r="X2" s="12"/>
      <c r="Y2" s="12"/>
    </row>
    <row r="3" spans="1:72" s="113" customFormat="1" ht="15">
      <c r="A3" s="80"/>
      <c r="B3" s="138"/>
      <c r="C3" s="454" t="s">
        <v>175</v>
      </c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11"/>
      <c r="U3" s="411"/>
      <c r="V3" s="412" t="s">
        <v>312</v>
      </c>
      <c r="W3" s="412"/>
      <c r="X3" s="412"/>
      <c r="Y3" s="412"/>
      <c r="Z3" s="431" t="s">
        <v>176</v>
      </c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32"/>
      <c r="AS3" s="432"/>
      <c r="AT3" s="432"/>
      <c r="AU3" s="432"/>
      <c r="AV3" s="432"/>
      <c r="AW3" s="432"/>
      <c r="AX3" s="432"/>
      <c r="AY3" s="432"/>
      <c r="AZ3" s="432"/>
      <c r="BA3" s="432"/>
      <c r="BB3" s="432"/>
      <c r="BC3" s="432"/>
      <c r="BD3" s="432"/>
      <c r="BE3" s="432"/>
      <c r="BF3" s="432"/>
      <c r="BG3" s="433"/>
      <c r="BH3" s="433"/>
      <c r="BI3" s="433"/>
      <c r="BJ3" s="433"/>
      <c r="BK3" s="433"/>
      <c r="BL3" s="433"/>
      <c r="BM3" s="434"/>
      <c r="BN3" s="396"/>
      <c r="BO3" s="140"/>
      <c r="BP3" s="140"/>
      <c r="BQ3" s="140"/>
      <c r="BR3" s="140"/>
      <c r="BS3" s="140"/>
      <c r="BT3" s="140"/>
    </row>
    <row r="4" spans="1:72" s="113" customFormat="1" ht="12">
      <c r="A4" s="80"/>
      <c r="B4" s="138"/>
      <c r="C4" s="454" t="s">
        <v>177</v>
      </c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60" t="s">
        <v>21</v>
      </c>
      <c r="U4" s="460" t="s">
        <v>30</v>
      </c>
      <c r="V4" s="460"/>
      <c r="W4" s="460"/>
      <c r="X4" s="460"/>
      <c r="Y4" s="412"/>
      <c r="Z4" s="454" t="s">
        <v>31</v>
      </c>
      <c r="AA4" s="454"/>
      <c r="AB4" s="454"/>
      <c r="AC4" s="454"/>
      <c r="AD4" s="454"/>
      <c r="AE4" s="454"/>
      <c r="AF4" s="454"/>
      <c r="AG4" s="454"/>
      <c r="AH4" s="454" t="s">
        <v>32</v>
      </c>
      <c r="AI4" s="454"/>
      <c r="AJ4" s="454"/>
      <c r="AK4" s="454"/>
      <c r="AL4" s="454"/>
      <c r="AM4" s="454"/>
      <c r="AN4" s="454"/>
      <c r="AO4" s="454"/>
      <c r="AP4" s="454" t="s">
        <v>33</v>
      </c>
      <c r="AQ4" s="454"/>
      <c r="AR4" s="454"/>
      <c r="AS4" s="454"/>
      <c r="AT4" s="454"/>
      <c r="AU4" s="454"/>
      <c r="AV4" s="454"/>
      <c r="AW4" s="454"/>
      <c r="AX4" s="454" t="s">
        <v>34</v>
      </c>
      <c r="AY4" s="454"/>
      <c r="AZ4" s="454"/>
      <c r="BA4" s="454"/>
      <c r="BB4" s="454"/>
      <c r="BC4" s="454"/>
      <c r="BD4" s="454"/>
      <c r="BE4" s="454"/>
      <c r="BF4" s="454" t="s">
        <v>35</v>
      </c>
      <c r="BG4" s="454"/>
      <c r="BH4" s="454"/>
      <c r="BI4" s="454"/>
      <c r="BJ4" s="454"/>
      <c r="BK4" s="454"/>
      <c r="BL4" s="454"/>
      <c r="BM4" s="454"/>
      <c r="BN4" s="396"/>
      <c r="BO4" s="140"/>
      <c r="BP4" s="140"/>
      <c r="BQ4" s="140"/>
      <c r="BR4" s="140"/>
      <c r="BS4" s="140"/>
      <c r="BT4" s="140"/>
    </row>
    <row r="5" spans="1:72" s="113" customFormat="1" ht="12">
      <c r="A5" s="139" t="s">
        <v>36</v>
      </c>
      <c r="B5" s="141" t="s">
        <v>37</v>
      </c>
      <c r="C5" s="141" t="s">
        <v>178</v>
      </c>
      <c r="D5" s="225"/>
      <c r="E5" s="225"/>
      <c r="F5" s="225"/>
      <c r="G5" s="225"/>
      <c r="H5" s="225"/>
      <c r="I5" s="225"/>
      <c r="J5" s="225"/>
      <c r="K5" s="139" t="s">
        <v>179</v>
      </c>
      <c r="L5" s="225"/>
      <c r="M5" s="225"/>
      <c r="N5" s="225"/>
      <c r="O5" s="225"/>
      <c r="P5" s="225"/>
      <c r="Q5" s="225"/>
      <c r="R5" s="225"/>
      <c r="S5" s="80" t="s">
        <v>180</v>
      </c>
      <c r="T5" s="481"/>
      <c r="U5" s="411" t="s">
        <v>21</v>
      </c>
      <c r="V5" s="412" t="s">
        <v>132</v>
      </c>
      <c r="W5" s="482" t="s">
        <v>313</v>
      </c>
      <c r="X5" s="482" t="s">
        <v>314</v>
      </c>
      <c r="Y5" s="482" t="s">
        <v>315</v>
      </c>
      <c r="Z5" s="406">
        <v>1</v>
      </c>
      <c r="AA5" s="407" t="s">
        <v>155</v>
      </c>
      <c r="AB5" s="407" t="s">
        <v>156</v>
      </c>
      <c r="AC5" s="407" t="s">
        <v>157</v>
      </c>
      <c r="AD5" s="407" t="s">
        <v>155</v>
      </c>
      <c r="AE5" s="407" t="s">
        <v>156</v>
      </c>
      <c r="AF5" s="407" t="s">
        <v>157</v>
      </c>
      <c r="AG5" s="406">
        <v>2</v>
      </c>
      <c r="AH5" s="406">
        <v>3</v>
      </c>
      <c r="AI5" s="407" t="s">
        <v>155</v>
      </c>
      <c r="AJ5" s="407" t="s">
        <v>156</v>
      </c>
      <c r="AK5" s="407" t="s">
        <v>157</v>
      </c>
      <c r="AL5" s="407" t="s">
        <v>155</v>
      </c>
      <c r="AM5" s="407" t="s">
        <v>156</v>
      </c>
      <c r="AN5" s="407" t="s">
        <v>157</v>
      </c>
      <c r="AO5" s="406">
        <v>4</v>
      </c>
      <c r="AP5" s="406">
        <v>5</v>
      </c>
      <c r="AQ5" s="407" t="s">
        <v>155</v>
      </c>
      <c r="AR5" s="407" t="s">
        <v>156</v>
      </c>
      <c r="AS5" s="407" t="s">
        <v>157</v>
      </c>
      <c r="AT5" s="407" t="s">
        <v>155</v>
      </c>
      <c r="AU5" s="407" t="s">
        <v>156</v>
      </c>
      <c r="AV5" s="407" t="s">
        <v>157</v>
      </c>
      <c r="AW5" s="406">
        <v>6</v>
      </c>
      <c r="AX5" s="406">
        <v>7</v>
      </c>
      <c r="AY5" s="407" t="s">
        <v>155</v>
      </c>
      <c r="AZ5" s="407" t="s">
        <v>156</v>
      </c>
      <c r="BA5" s="407" t="s">
        <v>157</v>
      </c>
      <c r="BB5" s="407" t="s">
        <v>155</v>
      </c>
      <c r="BC5" s="407" t="s">
        <v>156</v>
      </c>
      <c r="BD5" s="407" t="s">
        <v>157</v>
      </c>
      <c r="BE5" s="406">
        <v>8</v>
      </c>
      <c r="BF5" s="406">
        <v>9</v>
      </c>
      <c r="BG5" s="407" t="s">
        <v>155</v>
      </c>
      <c r="BH5" s="407" t="s">
        <v>156</v>
      </c>
      <c r="BI5" s="407" t="s">
        <v>157</v>
      </c>
      <c r="BJ5" s="407" t="s">
        <v>155</v>
      </c>
      <c r="BK5" s="407" t="s">
        <v>156</v>
      </c>
      <c r="BL5" s="407" t="s">
        <v>157</v>
      </c>
      <c r="BM5" s="406">
        <v>10</v>
      </c>
      <c r="BN5" s="396"/>
      <c r="BO5" s="140"/>
      <c r="BP5" s="140"/>
      <c r="BQ5" s="140"/>
      <c r="BR5" s="140"/>
      <c r="BS5" s="140"/>
      <c r="BT5" s="140"/>
    </row>
    <row r="6" spans="1:72" s="113" customFormat="1" ht="12">
      <c r="A6" s="80"/>
      <c r="B6" s="138"/>
      <c r="C6" s="138"/>
      <c r="D6" s="225"/>
      <c r="E6" s="225"/>
      <c r="F6" s="225"/>
      <c r="G6" s="225"/>
      <c r="H6" s="225"/>
      <c r="I6" s="225"/>
      <c r="J6" s="225"/>
      <c r="K6" s="80"/>
      <c r="L6" s="225"/>
      <c r="M6" s="225"/>
      <c r="N6" s="225"/>
      <c r="O6" s="225"/>
      <c r="P6" s="225"/>
      <c r="Q6" s="225"/>
      <c r="R6" s="225"/>
      <c r="S6" s="80" t="s">
        <v>181</v>
      </c>
      <c r="T6" s="481"/>
      <c r="U6" s="411"/>
      <c r="V6" s="412"/>
      <c r="W6" s="482"/>
      <c r="X6" s="483"/>
      <c r="Y6" s="483"/>
      <c r="Z6" s="406">
        <v>18</v>
      </c>
      <c r="AA6" s="407">
        <v>18</v>
      </c>
      <c r="AB6" s="407">
        <v>18</v>
      </c>
      <c r="AC6" s="407">
        <v>18</v>
      </c>
      <c r="AD6" s="407">
        <v>18</v>
      </c>
      <c r="AE6" s="407">
        <v>18</v>
      </c>
      <c r="AF6" s="407">
        <v>18</v>
      </c>
      <c r="AG6" s="406">
        <v>18</v>
      </c>
      <c r="AH6" s="406">
        <v>18</v>
      </c>
      <c r="AI6" s="407">
        <v>18</v>
      </c>
      <c r="AJ6" s="407">
        <v>18</v>
      </c>
      <c r="AK6" s="407">
        <v>18</v>
      </c>
      <c r="AL6" s="407">
        <v>18</v>
      </c>
      <c r="AM6" s="407">
        <v>18</v>
      </c>
      <c r="AN6" s="407">
        <v>18</v>
      </c>
      <c r="AO6" s="406">
        <v>18</v>
      </c>
      <c r="AP6" s="406">
        <v>18</v>
      </c>
      <c r="AQ6" s="407">
        <v>18</v>
      </c>
      <c r="AR6" s="407">
        <v>18</v>
      </c>
      <c r="AS6" s="407">
        <v>18</v>
      </c>
      <c r="AT6" s="407">
        <v>18</v>
      </c>
      <c r="AU6" s="407">
        <v>18</v>
      </c>
      <c r="AV6" s="407">
        <v>18</v>
      </c>
      <c r="AW6" s="406">
        <v>18</v>
      </c>
      <c r="AX6" s="406">
        <v>18</v>
      </c>
      <c r="AY6" s="407">
        <v>18</v>
      </c>
      <c r="AZ6" s="407">
        <v>18</v>
      </c>
      <c r="BA6" s="407">
        <v>18</v>
      </c>
      <c r="BB6" s="407">
        <v>18</v>
      </c>
      <c r="BC6" s="407">
        <v>18</v>
      </c>
      <c r="BD6" s="407">
        <v>18</v>
      </c>
      <c r="BE6" s="406">
        <v>18</v>
      </c>
      <c r="BF6" s="406">
        <v>6</v>
      </c>
      <c r="BG6" s="407">
        <v>6</v>
      </c>
      <c r="BH6" s="407">
        <v>6</v>
      </c>
      <c r="BI6" s="407">
        <v>6</v>
      </c>
      <c r="BJ6" s="407">
        <v>6</v>
      </c>
      <c r="BK6" s="407">
        <v>6</v>
      </c>
      <c r="BL6" s="407">
        <v>6</v>
      </c>
      <c r="BM6" s="406">
        <v>6</v>
      </c>
      <c r="BN6" s="396"/>
      <c r="BO6" s="140"/>
      <c r="BP6" s="140"/>
      <c r="BQ6" s="140"/>
      <c r="BR6" s="140"/>
      <c r="BS6" s="140"/>
      <c r="BT6" s="140"/>
    </row>
    <row r="7" spans="1:66" s="405" customFormat="1" ht="12.75">
      <c r="A7" s="400">
        <v>1</v>
      </c>
      <c r="B7" s="400">
        <v>2</v>
      </c>
      <c r="C7" s="401">
        <v>3</v>
      </c>
      <c r="D7" s="402"/>
      <c r="E7" s="402"/>
      <c r="F7" s="402"/>
      <c r="G7" s="402"/>
      <c r="H7" s="402"/>
      <c r="I7" s="402"/>
      <c r="J7" s="402"/>
      <c r="K7" s="400">
        <v>4</v>
      </c>
      <c r="L7" s="402"/>
      <c r="M7" s="402"/>
      <c r="N7" s="402"/>
      <c r="O7" s="402"/>
      <c r="P7" s="402"/>
      <c r="Q7" s="402"/>
      <c r="R7" s="402"/>
      <c r="S7" s="400">
        <v>5</v>
      </c>
      <c r="T7" s="403">
        <v>6</v>
      </c>
      <c r="U7" s="403">
        <v>7</v>
      </c>
      <c r="V7" s="404">
        <v>8</v>
      </c>
      <c r="W7" s="404">
        <v>9</v>
      </c>
      <c r="X7" s="404">
        <v>10</v>
      </c>
      <c r="Y7" s="404">
        <v>11</v>
      </c>
      <c r="Z7" s="400">
        <v>12</v>
      </c>
      <c r="AA7" s="402"/>
      <c r="AB7" s="402"/>
      <c r="AC7" s="402"/>
      <c r="AD7" s="402"/>
      <c r="AE7" s="402"/>
      <c r="AF7" s="402"/>
      <c r="AG7" s="400">
        <v>13</v>
      </c>
      <c r="AH7" s="400">
        <v>14</v>
      </c>
      <c r="AI7" s="402"/>
      <c r="AJ7" s="402"/>
      <c r="AK7" s="402"/>
      <c r="AL7" s="402"/>
      <c r="AM7" s="402"/>
      <c r="AN7" s="402"/>
      <c r="AO7" s="400">
        <v>15</v>
      </c>
      <c r="AP7" s="400">
        <v>16</v>
      </c>
      <c r="AQ7" s="402"/>
      <c r="AR7" s="402"/>
      <c r="AS7" s="402"/>
      <c r="AT7" s="402"/>
      <c r="AU7" s="402"/>
      <c r="AV7" s="402"/>
      <c r="AW7" s="400">
        <v>17</v>
      </c>
      <c r="AX7" s="400">
        <v>18</v>
      </c>
      <c r="AY7" s="402"/>
      <c r="AZ7" s="402"/>
      <c r="BA7" s="402"/>
      <c r="BB7" s="402"/>
      <c r="BC7" s="402"/>
      <c r="BD7" s="402"/>
      <c r="BE7" s="400">
        <v>19</v>
      </c>
      <c r="BF7" s="400">
        <v>20</v>
      </c>
      <c r="BG7" s="402"/>
      <c r="BH7" s="402"/>
      <c r="BI7" s="402"/>
      <c r="BJ7" s="402"/>
      <c r="BK7" s="402"/>
      <c r="BL7" s="402"/>
      <c r="BM7" s="400">
        <v>21</v>
      </c>
      <c r="BN7" s="405">
        <v>22</v>
      </c>
    </row>
    <row r="8" spans="1:71" s="135" customFormat="1" ht="25.5">
      <c r="A8" s="311" t="s">
        <v>44</v>
      </c>
      <c r="B8" s="312" t="s">
        <v>92</v>
      </c>
      <c r="C8" s="313"/>
      <c r="D8" s="314"/>
      <c r="E8" s="314"/>
      <c r="F8" s="314"/>
      <c r="G8" s="314"/>
      <c r="H8" s="314"/>
      <c r="I8" s="314"/>
      <c r="J8" s="314"/>
      <c r="K8" s="311"/>
      <c r="L8" s="314"/>
      <c r="M8" s="314"/>
      <c r="N8" s="314"/>
      <c r="O8" s="314"/>
      <c r="P8" s="314"/>
      <c r="Q8" s="314"/>
      <c r="R8" s="314"/>
      <c r="S8" s="311"/>
      <c r="T8" s="315">
        <f>U8+Y8</f>
        <v>1500</v>
      </c>
      <c r="U8" s="315">
        <f>U9+U15+U19</f>
        <v>1056</v>
      </c>
      <c r="V8" s="315">
        <f>V9+V15+V19</f>
        <v>324</v>
      </c>
      <c r="W8" s="315">
        <f>W9+W15+W19</f>
        <v>0</v>
      </c>
      <c r="X8" s="315">
        <f>X9+X15+X19</f>
        <v>732</v>
      </c>
      <c r="Y8" s="315">
        <f>Y9+Y15+Y19</f>
        <v>444</v>
      </c>
      <c r="Z8" s="316"/>
      <c r="AA8" s="311"/>
      <c r="AB8" s="311"/>
      <c r="AC8" s="311"/>
      <c r="AD8" s="311"/>
      <c r="AE8" s="311"/>
      <c r="AF8" s="311"/>
      <c r="AG8" s="316"/>
      <c r="AH8" s="316"/>
      <c r="AI8" s="311"/>
      <c r="AJ8" s="311"/>
      <c r="AK8" s="311"/>
      <c r="AL8" s="311"/>
      <c r="AM8" s="311"/>
      <c r="AN8" s="311"/>
      <c r="AO8" s="316"/>
      <c r="AP8" s="316"/>
      <c r="AQ8" s="311"/>
      <c r="AR8" s="311"/>
      <c r="AS8" s="311"/>
      <c r="AT8" s="311"/>
      <c r="AU8" s="311"/>
      <c r="AV8" s="311"/>
      <c r="AW8" s="316"/>
      <c r="AX8" s="316"/>
      <c r="AY8" s="311"/>
      <c r="AZ8" s="311"/>
      <c r="BA8" s="311"/>
      <c r="BB8" s="311"/>
      <c r="BC8" s="311"/>
      <c r="BD8" s="311"/>
      <c r="BE8" s="316"/>
      <c r="BF8" s="316"/>
      <c r="BG8" s="311"/>
      <c r="BH8" s="311"/>
      <c r="BI8" s="311"/>
      <c r="BJ8" s="311"/>
      <c r="BK8" s="311"/>
      <c r="BL8" s="311"/>
      <c r="BM8" s="316"/>
      <c r="BN8" s="397"/>
      <c r="BO8" s="128"/>
      <c r="BP8" s="128"/>
      <c r="BQ8" s="128"/>
      <c r="BR8" s="128"/>
      <c r="BS8" s="128"/>
    </row>
    <row r="9" spans="1:71" s="11" customFormat="1" ht="12.75">
      <c r="A9" s="218" t="s">
        <v>45</v>
      </c>
      <c r="B9" s="14" t="s">
        <v>46</v>
      </c>
      <c r="C9" s="223"/>
      <c r="D9" s="133"/>
      <c r="E9" s="133"/>
      <c r="F9" s="133"/>
      <c r="G9" s="133"/>
      <c r="H9" s="133"/>
      <c r="I9" s="133"/>
      <c r="J9" s="133"/>
      <c r="K9" s="81"/>
      <c r="L9" s="133"/>
      <c r="M9" s="133"/>
      <c r="N9" s="133"/>
      <c r="O9" s="133"/>
      <c r="P9" s="133"/>
      <c r="Q9" s="133"/>
      <c r="R9" s="133"/>
      <c r="S9" s="13"/>
      <c r="T9" s="83">
        <f aca="true" t="shared" si="0" ref="T9:Y9">SUM(T10:T14)</f>
        <v>1100</v>
      </c>
      <c r="U9" s="83">
        <f t="shared" si="0"/>
        <v>804</v>
      </c>
      <c r="V9" s="83">
        <f t="shared" si="0"/>
        <v>108</v>
      </c>
      <c r="W9" s="83">
        <f t="shared" si="0"/>
        <v>0</v>
      </c>
      <c r="X9" s="83">
        <f t="shared" si="0"/>
        <v>696</v>
      </c>
      <c r="Y9" s="83">
        <f t="shared" si="0"/>
        <v>296</v>
      </c>
      <c r="Z9" s="81"/>
      <c r="AA9" s="131"/>
      <c r="AB9" s="131"/>
      <c r="AC9" s="131"/>
      <c r="AD9" s="131"/>
      <c r="AE9" s="131"/>
      <c r="AF9" s="131"/>
      <c r="AG9" s="81"/>
      <c r="AH9" s="81"/>
      <c r="AI9" s="131"/>
      <c r="AJ9" s="131"/>
      <c r="AK9" s="131"/>
      <c r="AL9" s="131"/>
      <c r="AM9" s="131"/>
      <c r="AN9" s="131"/>
      <c r="AO9" s="81"/>
      <c r="AP9" s="81"/>
      <c r="AQ9" s="131"/>
      <c r="AR9" s="131"/>
      <c r="AS9" s="131"/>
      <c r="AT9" s="131"/>
      <c r="AU9" s="131"/>
      <c r="AV9" s="131"/>
      <c r="AW9" s="81"/>
      <c r="AX9" s="81"/>
      <c r="AY9" s="131"/>
      <c r="AZ9" s="131"/>
      <c r="BA9" s="131"/>
      <c r="BB9" s="131"/>
      <c r="BC9" s="131"/>
      <c r="BD9" s="131"/>
      <c r="BE9" s="81"/>
      <c r="BF9" s="81"/>
      <c r="BG9" s="131"/>
      <c r="BH9" s="131"/>
      <c r="BI9" s="131"/>
      <c r="BJ9" s="131"/>
      <c r="BK9" s="131"/>
      <c r="BL9" s="131"/>
      <c r="BM9" s="81"/>
      <c r="BN9" s="399" t="s">
        <v>311</v>
      </c>
      <c r="BO9" s="128"/>
      <c r="BP9" s="128"/>
      <c r="BQ9" s="128"/>
      <c r="BR9" s="128"/>
      <c r="BS9" s="128"/>
    </row>
    <row r="10" spans="1:71" s="11" customFormat="1" ht="12.75">
      <c r="A10" s="11" t="s">
        <v>47</v>
      </c>
      <c r="B10" s="11" t="s">
        <v>158</v>
      </c>
      <c r="C10" s="223" t="str">
        <f>D10&amp;" "&amp;E10&amp;" "&amp;H10&amp;" "&amp;J10</f>
        <v>1   </v>
      </c>
      <c r="D10" s="226">
        <v>1</v>
      </c>
      <c r="E10" s="226"/>
      <c r="F10" s="226"/>
      <c r="G10" s="226"/>
      <c r="H10" s="226"/>
      <c r="I10" s="226"/>
      <c r="J10" s="226"/>
      <c r="K10" s="81" t="str">
        <f>L10&amp;" "&amp;M10&amp;" "&amp;P10&amp;" "&amp;Q10</f>
        <v>   </v>
      </c>
      <c r="L10" s="226"/>
      <c r="M10" s="226"/>
      <c r="N10" s="226"/>
      <c r="O10" s="226"/>
      <c r="P10" s="226"/>
      <c r="Q10" s="226"/>
      <c r="R10" s="226"/>
      <c r="S10" s="44"/>
      <c r="T10" s="81">
        <v>340</v>
      </c>
      <c r="U10" s="81">
        <f>V10+W10+X10</f>
        <v>180</v>
      </c>
      <c r="V10" s="81">
        <f aca="true" t="shared" si="1" ref="V10:X14">AA10*AA$6+AD10*AD$6+AI10*AI$6+AL10*AL$6+AQ10*AQ$6+AT10*AT$6+AY10*AY$6+BB10*BB$6+BG10*BG$6+BJ10*BJ$6</f>
        <v>0</v>
      </c>
      <c r="W10" s="81">
        <f t="shared" si="1"/>
        <v>0</v>
      </c>
      <c r="X10" s="81">
        <f t="shared" si="1"/>
        <v>180</v>
      </c>
      <c r="Y10" s="81">
        <f>T10-U10</f>
        <v>160</v>
      </c>
      <c r="Z10" s="142" t="str">
        <f>IF(SUM(AA10:AC10)&gt;0,AA10&amp;"/"&amp;AB10&amp;"/"&amp;AC10,"")</f>
        <v>//10</v>
      </c>
      <c r="AA10" s="135"/>
      <c r="AB10" s="135"/>
      <c r="AC10" s="135">
        <v>10</v>
      </c>
      <c r="AD10" s="135"/>
      <c r="AE10" s="135"/>
      <c r="AF10" s="135"/>
      <c r="AG10" s="142">
        <f>IF(SUM(AD10:AF10)&gt;0,AD10&amp;"/"&amp;AE10&amp;"/"&amp;AF10,"")</f>
      </c>
      <c r="AH10" s="142">
        <f>IF(SUM(AI10:AK10)&gt;0,AI10&amp;"/"&amp;AJ10&amp;"/"&amp;AK10,"")</f>
      </c>
      <c r="AI10" s="135"/>
      <c r="AJ10" s="135"/>
      <c r="AK10" s="135"/>
      <c r="AL10" s="135"/>
      <c r="AM10" s="135"/>
      <c r="AN10" s="135"/>
      <c r="AO10" s="142">
        <f>IF(SUM(AL10:AN10)&gt;0,AL10&amp;"/"&amp;AM10&amp;"/"&amp;AN10,"")</f>
      </c>
      <c r="AP10" s="142">
        <f>IF(SUM(AQ10:AS10)&gt;0,AQ10&amp;"/"&amp;AR10&amp;"/"&amp;AS10,"")</f>
      </c>
      <c r="AQ10" s="135"/>
      <c r="AR10" s="135"/>
      <c r="AS10" s="135"/>
      <c r="AT10" s="135"/>
      <c r="AU10" s="135"/>
      <c r="AV10" s="135"/>
      <c r="AW10" s="142">
        <f>IF(SUM(AT10:AV10)&gt;0,AT10&amp;"/"&amp;AU10&amp;"/"&amp;AV10,"")</f>
      </c>
      <c r="AX10" s="142">
        <f>IF(SUM(AY10:BA10)&gt;0,AY10&amp;"/"&amp;AZ10&amp;"/"&amp;BA10,"")</f>
      </c>
      <c r="AY10" s="135"/>
      <c r="AZ10" s="135"/>
      <c r="BA10" s="135"/>
      <c r="BB10" s="135"/>
      <c r="BC10" s="135"/>
      <c r="BD10" s="135"/>
      <c r="BE10" s="142">
        <f>IF(SUM(BB10:BD10)&gt;0,BB10&amp;"/"&amp;BC10&amp;"/"&amp;BD10,"")</f>
      </c>
      <c r="BF10" s="142">
        <f>IF(SUM(BG10:BI10)&gt;0,BG10&amp;"/"&amp;BH10&amp;"/"&amp;BI10,"")</f>
      </c>
      <c r="BG10" s="135"/>
      <c r="BH10" s="135"/>
      <c r="BI10" s="135"/>
      <c r="BJ10" s="135"/>
      <c r="BK10" s="135"/>
      <c r="BL10" s="135"/>
      <c r="BM10" s="142">
        <f>IF(SUM(BJ10:BL10)&gt;0,BJ10&amp;"/"&amp;BK10&amp;"/"&amp;BL10,"")</f>
      </c>
      <c r="BN10" s="398" t="s">
        <v>311</v>
      </c>
      <c r="BO10" s="128"/>
      <c r="BP10" s="128"/>
      <c r="BQ10" s="128"/>
      <c r="BR10" s="128"/>
      <c r="BS10" s="128"/>
    </row>
    <row r="11" spans="1:71" s="11" customFormat="1" ht="12.75">
      <c r="A11" s="11" t="s">
        <v>48</v>
      </c>
      <c r="B11" s="11" t="s">
        <v>159</v>
      </c>
      <c r="C11" s="216"/>
      <c r="D11" s="227"/>
      <c r="E11" s="227"/>
      <c r="F11" s="227"/>
      <c r="G11" s="227"/>
      <c r="H11" s="227"/>
      <c r="I11" s="227"/>
      <c r="J11" s="227"/>
      <c r="K11" s="125" t="s">
        <v>253</v>
      </c>
      <c r="L11" s="226"/>
      <c r="M11" s="226"/>
      <c r="N11" s="226"/>
      <c r="O11" s="226"/>
      <c r="P11" s="226"/>
      <c r="Q11" s="226"/>
      <c r="R11" s="226"/>
      <c r="S11" s="44"/>
      <c r="T11" s="81">
        <v>408</v>
      </c>
      <c r="U11" s="81">
        <v>408</v>
      </c>
      <c r="V11" s="81">
        <f t="shared" si="1"/>
        <v>0</v>
      </c>
      <c r="W11" s="81">
        <f t="shared" si="1"/>
        <v>0</v>
      </c>
      <c r="X11" s="81">
        <v>408</v>
      </c>
      <c r="Y11" s="81">
        <f>T11-U11</f>
        <v>0</v>
      </c>
      <c r="Z11" s="142" t="str">
        <f>IF(SUM(AA11:AC11)&gt;0,AA11&amp;"/"&amp;AB11&amp;"/"&amp;AC11,"")</f>
        <v>//4</v>
      </c>
      <c r="AA11" s="135"/>
      <c r="AB11" s="135"/>
      <c r="AC11" s="135">
        <v>4</v>
      </c>
      <c r="AD11" s="135"/>
      <c r="AE11" s="135"/>
      <c r="AF11" s="135">
        <v>4</v>
      </c>
      <c r="AG11" s="142" t="str">
        <f>IF(SUM(AD11:AF11)&gt;0,AD11&amp;"/"&amp;AE11&amp;"/"&amp;AF11,"")</f>
        <v>//4</v>
      </c>
      <c r="AH11" s="142" t="str">
        <f>IF(SUM(AI11:AK11)&gt;0,AI11&amp;"/"&amp;AJ11&amp;"/"&amp;AK11,"")</f>
        <v>//4</v>
      </c>
      <c r="AI11" s="135"/>
      <c r="AJ11" s="135"/>
      <c r="AK11" s="135">
        <v>4</v>
      </c>
      <c r="AL11" s="135"/>
      <c r="AM11" s="135"/>
      <c r="AN11" s="135">
        <v>4</v>
      </c>
      <c r="AO11" s="142" t="str">
        <f>IF(SUM(AL11:AN11)&gt;0,AL11&amp;"/"&amp;AM11&amp;"/"&amp;AN11,"")</f>
        <v>//4</v>
      </c>
      <c r="AP11" s="142" t="str">
        <f>IF(SUM(AQ11:AS11)&gt;0,AQ11&amp;"/"&amp;AR11&amp;"/"&amp;AS11,"")</f>
        <v>//2</v>
      </c>
      <c r="AQ11" s="135"/>
      <c r="AR11" s="135"/>
      <c r="AS11" s="135">
        <v>2</v>
      </c>
      <c r="AT11" s="135"/>
      <c r="AU11" s="135"/>
      <c r="AV11" s="135">
        <v>2</v>
      </c>
      <c r="AW11" s="142" t="str">
        <f>IF(SUM(AT11:AV11)&gt;0,AT11&amp;"/"&amp;AU11&amp;"/"&amp;AV11,"")</f>
        <v>//2</v>
      </c>
      <c r="AX11" s="142" t="str">
        <f>IF(SUM(AY11:BA11)&gt;0,AY11&amp;"/"&amp;AZ11&amp;"/"&amp;BA11,"")</f>
        <v>//2</v>
      </c>
      <c r="AY11" s="135"/>
      <c r="AZ11" s="135"/>
      <c r="BA11" s="135">
        <v>2</v>
      </c>
      <c r="BB11" s="135"/>
      <c r="BC11" s="135"/>
      <c r="BD11" s="135">
        <v>1</v>
      </c>
      <c r="BE11" s="142" t="str">
        <f>IF(SUM(BB11:BD11)&gt;0,BB11&amp;"/"&amp;BC11&amp;"/"&amp;BD11,"")</f>
        <v>//1</v>
      </c>
      <c r="BF11" s="142">
        <f>IF(SUM(BG11:BI11)&gt;0,BG11&amp;"/"&amp;BH11&amp;"/"&amp;BI11,"")</f>
      </c>
      <c r="BG11" s="135"/>
      <c r="BH11" s="135"/>
      <c r="BI11" s="135"/>
      <c r="BJ11" s="135"/>
      <c r="BK11" s="135"/>
      <c r="BL11" s="135"/>
      <c r="BM11" s="142">
        <f>IF(SUM(BJ11:BL11)&gt;0,BJ11&amp;"/"&amp;BK11&amp;"/"&amp;BL11,"")</f>
      </c>
      <c r="BN11" s="399" t="s">
        <v>311</v>
      </c>
      <c r="BO11" s="128"/>
      <c r="BP11" s="128"/>
      <c r="BQ11" s="128"/>
      <c r="BR11" s="128"/>
      <c r="BS11" s="128"/>
    </row>
    <row r="12" spans="1:71" s="11" customFormat="1" ht="12.75">
      <c r="A12" s="11" t="s">
        <v>49</v>
      </c>
      <c r="B12" s="11" t="s">
        <v>50</v>
      </c>
      <c r="C12" s="223" t="str">
        <f>D12&amp;" "&amp;E12&amp;" "&amp;H12&amp;" "&amp;J12</f>
        <v>2   </v>
      </c>
      <c r="D12" s="226">
        <v>2</v>
      </c>
      <c r="E12" s="226"/>
      <c r="F12" s="226"/>
      <c r="G12" s="226"/>
      <c r="H12" s="226"/>
      <c r="I12" s="226"/>
      <c r="J12" s="226"/>
      <c r="K12" s="81" t="str">
        <f>L12&amp;" "&amp;M12&amp;" "&amp;P12&amp;" "&amp;Q12</f>
        <v>1   </v>
      </c>
      <c r="L12" s="226">
        <v>1</v>
      </c>
      <c r="M12" s="226"/>
      <c r="N12" s="226"/>
      <c r="O12" s="226"/>
      <c r="P12" s="226"/>
      <c r="Q12" s="226"/>
      <c r="R12" s="226"/>
      <c r="S12" s="44"/>
      <c r="T12" s="81">
        <v>120</v>
      </c>
      <c r="U12" s="81">
        <f>V12+W12+X12</f>
        <v>72</v>
      </c>
      <c r="V12" s="81">
        <f t="shared" si="1"/>
        <v>72</v>
      </c>
      <c r="W12" s="81">
        <f t="shared" si="1"/>
        <v>0</v>
      </c>
      <c r="X12" s="81">
        <f t="shared" si="1"/>
        <v>0</v>
      </c>
      <c r="Y12" s="81">
        <f>T12-U12</f>
        <v>48</v>
      </c>
      <c r="Z12" s="142" t="str">
        <f>IF(SUM(AA12:AC12)&gt;0,AA12&amp;"/"&amp;AB12&amp;"/"&amp;AC12,"")</f>
        <v>2//</v>
      </c>
      <c r="AA12" s="135">
        <v>2</v>
      </c>
      <c r="AB12" s="135"/>
      <c r="AC12" s="135"/>
      <c r="AD12" s="135">
        <v>2</v>
      </c>
      <c r="AE12" s="135"/>
      <c r="AF12" s="135"/>
      <c r="AG12" s="142" t="str">
        <f>IF(SUM(AD12:AF12)&gt;0,AD12&amp;"/"&amp;AE12&amp;"/"&amp;AF12,"")</f>
        <v>2//</v>
      </c>
      <c r="AH12" s="142">
        <f>IF(SUM(AI12:AK12)&gt;0,AI12&amp;"/"&amp;AJ12&amp;"/"&amp;AK12,"")</f>
      </c>
      <c r="AI12" s="135"/>
      <c r="AJ12" s="135"/>
      <c r="AK12" s="135"/>
      <c r="AL12" s="135"/>
      <c r="AM12" s="135"/>
      <c r="AN12" s="135"/>
      <c r="AO12" s="142">
        <f>IF(SUM(AL12:AN12)&gt;0,AL12&amp;"/"&amp;AM12&amp;"/"&amp;AN12,"")</f>
      </c>
      <c r="AP12" s="142">
        <f>IF(SUM(AQ12:AS12)&gt;0,AQ12&amp;"/"&amp;AR12&amp;"/"&amp;AS12,"")</f>
      </c>
      <c r="AQ12" s="135"/>
      <c r="AR12" s="135"/>
      <c r="AS12" s="135"/>
      <c r="AT12" s="135"/>
      <c r="AU12" s="135"/>
      <c r="AV12" s="135"/>
      <c r="AW12" s="142">
        <f>IF(SUM(AT12:AV12)&gt;0,AT12&amp;"/"&amp;AU12&amp;"/"&amp;AV12,"")</f>
      </c>
      <c r="AX12" s="142">
        <f>IF(SUM(AY12:BA12)&gt;0,AY12&amp;"/"&amp;AZ12&amp;"/"&amp;BA12,"")</f>
      </c>
      <c r="AY12" s="135"/>
      <c r="AZ12" s="135"/>
      <c r="BA12" s="135"/>
      <c r="BB12" s="135"/>
      <c r="BC12" s="135"/>
      <c r="BD12" s="135"/>
      <c r="BE12" s="142">
        <f>IF(SUM(BB12:BD12)&gt;0,BB12&amp;"/"&amp;BC12&amp;"/"&amp;BD12,"")</f>
      </c>
      <c r="BF12" s="142">
        <f>IF(SUM(BG12:BI12)&gt;0,BG12&amp;"/"&amp;BH12&amp;"/"&amp;BI12,"")</f>
      </c>
      <c r="BG12" s="135"/>
      <c r="BH12" s="135"/>
      <c r="BI12" s="135"/>
      <c r="BJ12" s="135"/>
      <c r="BK12" s="135"/>
      <c r="BL12" s="135"/>
      <c r="BM12" s="142">
        <f>IF(SUM(BJ12:BL12)&gt;0,BJ12&amp;"/"&amp;BK12&amp;"/"&amp;BL12,"")</f>
      </c>
      <c r="BN12" s="398" t="s">
        <v>311</v>
      </c>
      <c r="BO12" s="128"/>
      <c r="BP12" s="128"/>
      <c r="BQ12" s="128"/>
      <c r="BR12" s="128"/>
      <c r="BS12" s="128"/>
    </row>
    <row r="13" spans="1:71" s="11" customFormat="1" ht="12.75">
      <c r="A13" s="11" t="s">
        <v>121</v>
      </c>
      <c r="B13" s="11" t="s">
        <v>122</v>
      </c>
      <c r="C13" s="223" t="str">
        <f>D13&amp;" "&amp;E13&amp;" "&amp;H13&amp;" "&amp;J13</f>
        <v>   </v>
      </c>
      <c r="D13" s="226"/>
      <c r="E13" s="226"/>
      <c r="F13" s="226"/>
      <c r="G13" s="226"/>
      <c r="H13" s="226"/>
      <c r="I13" s="226"/>
      <c r="J13" s="226"/>
      <c r="K13" s="81" t="str">
        <f>L13&amp;" "&amp;M13&amp;" "&amp;P13&amp;" "&amp;Q13</f>
        <v>1 2  </v>
      </c>
      <c r="L13" s="226">
        <v>1</v>
      </c>
      <c r="M13" s="226">
        <v>2</v>
      </c>
      <c r="N13" s="226"/>
      <c r="O13" s="226"/>
      <c r="P13" s="226"/>
      <c r="Q13" s="226"/>
      <c r="R13" s="226"/>
      <c r="S13" s="44"/>
      <c r="T13" s="81">
        <v>120</v>
      </c>
      <c r="U13" s="81">
        <f>V13+W13+X13</f>
        <v>72</v>
      </c>
      <c r="V13" s="81">
        <f t="shared" si="1"/>
        <v>0</v>
      </c>
      <c r="W13" s="81">
        <f t="shared" si="1"/>
        <v>0</v>
      </c>
      <c r="X13" s="81">
        <f t="shared" si="1"/>
        <v>72</v>
      </c>
      <c r="Y13" s="81">
        <f>T13-U13</f>
        <v>48</v>
      </c>
      <c r="Z13" s="142" t="str">
        <f>IF(SUM(AA13:AC13)&gt;0,AA13&amp;"/"&amp;AB13&amp;"/"&amp;AC13,"")</f>
        <v>//2</v>
      </c>
      <c r="AA13" s="135"/>
      <c r="AB13" s="135"/>
      <c r="AC13" s="135">
        <v>2</v>
      </c>
      <c r="AD13" s="135"/>
      <c r="AE13" s="135"/>
      <c r="AF13" s="135">
        <v>2</v>
      </c>
      <c r="AG13" s="142" t="str">
        <f>IF(SUM(AD13:AF13)&gt;0,AD13&amp;"/"&amp;AE13&amp;"/"&amp;AF13,"")</f>
        <v>//2</v>
      </c>
      <c r="AH13" s="142">
        <f>IF(SUM(AI13:AK13)&gt;0,AI13&amp;"/"&amp;AJ13&amp;"/"&amp;AK13,"")</f>
      </c>
      <c r="AI13" s="135"/>
      <c r="AJ13" s="135"/>
      <c r="AK13" s="135"/>
      <c r="AL13" s="135"/>
      <c r="AM13" s="135"/>
      <c r="AN13" s="135"/>
      <c r="AO13" s="142">
        <f>IF(SUM(AL13:AN13)&gt;0,AL13&amp;"/"&amp;AM13&amp;"/"&amp;AN13,"")</f>
      </c>
      <c r="AP13" s="142">
        <f>IF(SUM(AQ13:AS13)&gt;0,AQ13&amp;"/"&amp;AR13&amp;"/"&amp;AS13,"")</f>
      </c>
      <c r="AQ13" s="135"/>
      <c r="AR13" s="135"/>
      <c r="AS13" s="135"/>
      <c r="AT13" s="135"/>
      <c r="AU13" s="135"/>
      <c r="AV13" s="135"/>
      <c r="AW13" s="142">
        <f>IF(SUM(AT13:AV13)&gt;0,AT13&amp;"/"&amp;AU13&amp;"/"&amp;AV13,"")</f>
      </c>
      <c r="AX13" s="142">
        <f>IF(SUM(AY13:BA13)&gt;0,AY13&amp;"/"&amp;AZ13&amp;"/"&amp;BA13,"")</f>
      </c>
      <c r="AY13" s="135"/>
      <c r="AZ13" s="135"/>
      <c r="BA13" s="135"/>
      <c r="BB13" s="135"/>
      <c r="BC13" s="135"/>
      <c r="BD13" s="135"/>
      <c r="BE13" s="142">
        <f>IF(SUM(BB13:BD13)&gt;0,BB13&amp;"/"&amp;BC13&amp;"/"&amp;BD13,"")</f>
      </c>
      <c r="BF13" s="142">
        <f>IF(SUM(BG13:BI13)&gt;0,BG13&amp;"/"&amp;BH13&amp;"/"&amp;BI13,"")</f>
      </c>
      <c r="BG13" s="135"/>
      <c r="BH13" s="135"/>
      <c r="BI13" s="135"/>
      <c r="BJ13" s="135"/>
      <c r="BK13" s="135"/>
      <c r="BL13" s="135"/>
      <c r="BM13" s="142">
        <f>IF(SUM(BJ13:BL13)&gt;0,BJ13&amp;"/"&amp;BK13&amp;"/"&amp;BL13,"")</f>
      </c>
      <c r="BN13" s="399" t="s">
        <v>311</v>
      </c>
      <c r="BO13" s="128"/>
      <c r="BP13" s="128"/>
      <c r="BQ13" s="128"/>
      <c r="BR13" s="128"/>
      <c r="BS13" s="128"/>
    </row>
    <row r="14" spans="1:71" s="11" customFormat="1" ht="12.75">
      <c r="A14" s="11" t="s">
        <v>51</v>
      </c>
      <c r="B14" s="11" t="s">
        <v>40</v>
      </c>
      <c r="C14" s="223" t="str">
        <f>D14&amp;" "&amp;E14&amp;" "&amp;H14&amp;" "&amp;J14</f>
        <v> 7  </v>
      </c>
      <c r="D14" s="226"/>
      <c r="E14" s="226">
        <v>7</v>
      </c>
      <c r="F14" s="226"/>
      <c r="G14" s="226"/>
      <c r="H14" s="226"/>
      <c r="I14" s="226"/>
      <c r="J14" s="226"/>
      <c r="K14" s="81" t="str">
        <f>L14&amp;" "&amp;M14&amp;" "&amp;P14&amp;" "&amp;Q14</f>
        <v>   </v>
      </c>
      <c r="L14" s="226"/>
      <c r="M14" s="226"/>
      <c r="N14" s="226"/>
      <c r="O14" s="226"/>
      <c r="P14" s="226"/>
      <c r="Q14" s="226"/>
      <c r="R14" s="226"/>
      <c r="S14" s="44"/>
      <c r="T14" s="81">
        <v>112</v>
      </c>
      <c r="U14" s="81">
        <f>V14+W14+X14</f>
        <v>72</v>
      </c>
      <c r="V14" s="81">
        <f t="shared" si="1"/>
        <v>36</v>
      </c>
      <c r="W14" s="81">
        <f t="shared" si="1"/>
        <v>0</v>
      </c>
      <c r="X14" s="81">
        <f t="shared" si="1"/>
        <v>36</v>
      </c>
      <c r="Y14" s="81">
        <f>T14-U14</f>
        <v>40</v>
      </c>
      <c r="Z14" s="142">
        <f>IF(SUM(AA14:AC14)&gt;0,AA14&amp;"/"&amp;AB14&amp;"/"&amp;AC14,"")</f>
      </c>
      <c r="AA14" s="135"/>
      <c r="AB14" s="135"/>
      <c r="AC14" s="135"/>
      <c r="AD14" s="135"/>
      <c r="AE14" s="135"/>
      <c r="AF14" s="135"/>
      <c r="AG14" s="142">
        <f>IF(SUM(AD14:AF14)&gt;0,AD14&amp;"/"&amp;AE14&amp;"/"&amp;AF14,"")</f>
      </c>
      <c r="AH14" s="142">
        <f>IF(SUM(AI14:AK14)&gt;0,AI14&amp;"/"&amp;AJ14&amp;"/"&amp;AK14,"")</f>
      </c>
      <c r="AI14" s="135"/>
      <c r="AJ14" s="135"/>
      <c r="AK14" s="135"/>
      <c r="AL14" s="135"/>
      <c r="AM14" s="135"/>
      <c r="AN14" s="135"/>
      <c r="AO14" s="142">
        <f>IF(SUM(AL14:AN14)&gt;0,AL14&amp;"/"&amp;AM14&amp;"/"&amp;AN14,"")</f>
      </c>
      <c r="AP14" s="142">
        <f>IF(SUM(AQ14:AS14)&gt;0,AQ14&amp;"/"&amp;AR14&amp;"/"&amp;AS14,"")</f>
      </c>
      <c r="AQ14" s="135"/>
      <c r="AR14" s="135"/>
      <c r="AS14" s="135"/>
      <c r="AT14" s="135"/>
      <c r="AU14" s="135"/>
      <c r="AV14" s="135"/>
      <c r="AW14" s="142">
        <f>IF(SUM(AT14:AV14)&gt;0,AT14&amp;"/"&amp;AU14&amp;"/"&amp;AV14,"")</f>
      </c>
      <c r="AX14" s="142" t="str">
        <f>IF(SUM(AY14:BA14)&gt;0,AY14&amp;"/"&amp;AZ14&amp;"/"&amp;BA14,"")</f>
        <v>2//2</v>
      </c>
      <c r="AY14" s="135">
        <v>2</v>
      </c>
      <c r="AZ14" s="135"/>
      <c r="BA14" s="135">
        <v>2</v>
      </c>
      <c r="BB14" s="135"/>
      <c r="BC14" s="135"/>
      <c r="BD14" s="135"/>
      <c r="BE14" s="142">
        <f>IF(SUM(BB14:BD14)&gt;0,BB14&amp;"/"&amp;BC14&amp;"/"&amp;BD14,"")</f>
      </c>
      <c r="BF14" s="142">
        <f>IF(SUM(BG14:BI14)&gt;0,BG14&amp;"/"&amp;BH14&amp;"/"&amp;BI14,"")</f>
      </c>
      <c r="BG14" s="135"/>
      <c r="BH14" s="135"/>
      <c r="BI14" s="135"/>
      <c r="BJ14" s="135"/>
      <c r="BK14" s="135"/>
      <c r="BL14" s="135"/>
      <c r="BM14" s="142">
        <f>IF(SUM(BJ14:BL14)&gt;0,BJ14&amp;"/"&amp;BK14&amp;"/"&amp;BL14,"")</f>
      </c>
      <c r="BN14" s="398" t="s">
        <v>311</v>
      </c>
      <c r="BO14" s="128"/>
      <c r="BP14" s="128"/>
      <c r="BQ14" s="128"/>
      <c r="BR14" s="128"/>
      <c r="BS14" s="128"/>
    </row>
    <row r="15" spans="1:71" s="136" customFormat="1" ht="25.5">
      <c r="A15" s="14" t="s">
        <v>52</v>
      </c>
      <c r="B15" s="129" t="s">
        <v>53</v>
      </c>
      <c r="C15" s="286"/>
      <c r="D15" s="215"/>
      <c r="E15" s="215"/>
      <c r="F15" s="215"/>
      <c r="G15" s="215"/>
      <c r="H15" s="215"/>
      <c r="I15" s="215"/>
      <c r="J15" s="215"/>
      <c r="K15" s="83"/>
      <c r="L15" s="215"/>
      <c r="M15" s="215"/>
      <c r="N15" s="215"/>
      <c r="O15" s="215"/>
      <c r="P15" s="215"/>
      <c r="Q15" s="215"/>
      <c r="R15" s="215"/>
      <c r="S15" s="46"/>
      <c r="T15" s="83">
        <f aca="true" t="shared" si="2" ref="T15:Y15">SUM(T16:T18)</f>
        <v>200</v>
      </c>
      <c r="U15" s="83">
        <f t="shared" si="2"/>
        <v>108</v>
      </c>
      <c r="V15" s="83">
        <f t="shared" si="2"/>
        <v>108</v>
      </c>
      <c r="W15" s="83">
        <f t="shared" si="2"/>
        <v>0</v>
      </c>
      <c r="X15" s="83">
        <f t="shared" si="2"/>
        <v>0</v>
      </c>
      <c r="Y15" s="83">
        <f t="shared" si="2"/>
        <v>92</v>
      </c>
      <c r="Z15" s="83"/>
      <c r="AA15" s="214"/>
      <c r="AB15" s="214"/>
      <c r="AC15" s="214"/>
      <c r="AD15" s="214"/>
      <c r="AE15" s="214"/>
      <c r="AF15" s="214"/>
      <c r="AG15" s="83"/>
      <c r="AH15" s="83"/>
      <c r="AI15" s="214"/>
      <c r="AJ15" s="214"/>
      <c r="AK15" s="214"/>
      <c r="AL15" s="214"/>
      <c r="AM15" s="214"/>
      <c r="AN15" s="214"/>
      <c r="AO15" s="83"/>
      <c r="AP15" s="83"/>
      <c r="AQ15" s="214"/>
      <c r="AR15" s="214"/>
      <c r="AS15" s="214"/>
      <c r="AT15" s="214"/>
      <c r="AU15" s="214"/>
      <c r="AV15" s="214"/>
      <c r="AW15" s="83"/>
      <c r="AX15" s="83"/>
      <c r="AY15" s="214"/>
      <c r="AZ15" s="214"/>
      <c r="BA15" s="214"/>
      <c r="BB15" s="214"/>
      <c r="BC15" s="214"/>
      <c r="BD15" s="214"/>
      <c r="BE15" s="83"/>
      <c r="BF15" s="83"/>
      <c r="BG15" s="214"/>
      <c r="BH15" s="214"/>
      <c r="BI15" s="214"/>
      <c r="BJ15" s="214"/>
      <c r="BK15" s="214"/>
      <c r="BL15" s="214"/>
      <c r="BM15" s="83"/>
      <c r="BN15" s="399" t="s">
        <v>311</v>
      </c>
      <c r="BO15" s="137"/>
      <c r="BP15" s="137"/>
      <c r="BQ15" s="137"/>
      <c r="BR15" s="137"/>
      <c r="BS15" s="137"/>
    </row>
    <row r="16" spans="1:71" s="11" customFormat="1" ht="12.75">
      <c r="A16" s="11" t="s">
        <v>103</v>
      </c>
      <c r="B16" s="11" t="s">
        <v>151</v>
      </c>
      <c r="C16" s="223" t="str">
        <f>D16&amp;" "&amp;E16&amp;" "&amp;H16&amp;" "&amp;J16</f>
        <v>   </v>
      </c>
      <c r="D16" s="226"/>
      <c r="E16" s="226"/>
      <c r="F16" s="226"/>
      <c r="G16" s="226"/>
      <c r="H16" s="226"/>
      <c r="I16" s="226"/>
      <c r="J16" s="226"/>
      <c r="K16" s="81" t="str">
        <f>L16&amp;" "&amp;M16&amp;" "&amp;P16&amp;" "&amp;Q16</f>
        <v>1   </v>
      </c>
      <c r="L16" s="226">
        <v>1</v>
      </c>
      <c r="M16" s="226"/>
      <c r="N16" s="226"/>
      <c r="O16" s="226"/>
      <c r="P16" s="226"/>
      <c r="Q16" s="226"/>
      <c r="R16" s="226"/>
      <c r="S16" s="44"/>
      <c r="T16" s="81">
        <v>70</v>
      </c>
      <c r="U16" s="81">
        <f>V16+W16+X16</f>
        <v>36</v>
      </c>
      <c r="V16" s="81">
        <f aca="true" t="shared" si="3" ref="V16:X18">AA16*AA$6+AD16*AD$6+AI16*AI$6+AL16*AL$6+AQ16*AQ$6+AT16*AT$6+AY16*AY$6+BB16*BB$6+BG16*BG$6+BJ16*BJ$6</f>
        <v>36</v>
      </c>
      <c r="W16" s="81">
        <f t="shared" si="3"/>
        <v>0</v>
      </c>
      <c r="X16" s="81">
        <f t="shared" si="3"/>
        <v>0</v>
      </c>
      <c r="Y16" s="81">
        <f>T16-U16</f>
        <v>34</v>
      </c>
      <c r="Z16" s="142" t="str">
        <f>IF(SUM(AA16:AC16)&gt;0,AA16&amp;"/"&amp;AB16&amp;"/"&amp;AC16,"")</f>
        <v>2//</v>
      </c>
      <c r="AA16" s="135">
        <v>2</v>
      </c>
      <c r="AB16" s="135"/>
      <c r="AC16" s="135"/>
      <c r="AD16" s="135"/>
      <c r="AE16" s="135"/>
      <c r="AF16" s="135"/>
      <c r="AG16" s="142">
        <f>IF(SUM(AD16:AF16)&gt;0,AD16&amp;"/"&amp;AE16&amp;"/"&amp;AF16,"")</f>
      </c>
      <c r="AH16" s="142">
        <f>IF(SUM(AI16:AK16)&gt;0,AI16&amp;"/"&amp;AJ16&amp;"/"&amp;AK16,"")</f>
      </c>
      <c r="AI16" s="135"/>
      <c r="AJ16" s="135"/>
      <c r="AK16" s="135"/>
      <c r="AL16" s="135"/>
      <c r="AM16" s="135"/>
      <c r="AN16" s="135"/>
      <c r="AO16" s="142">
        <f>IF(SUM(AL16:AN16)&gt;0,AL16&amp;"/"&amp;AM16&amp;"/"&amp;AN16,"")</f>
      </c>
      <c r="AP16" s="142">
        <f>IF(SUM(AQ16:AS16)&gt;0,AQ16&amp;"/"&amp;AR16&amp;"/"&amp;AS16,"")</f>
      </c>
      <c r="AQ16" s="135"/>
      <c r="AR16" s="135"/>
      <c r="AS16" s="135"/>
      <c r="AT16" s="135"/>
      <c r="AU16" s="135"/>
      <c r="AV16" s="135"/>
      <c r="AW16" s="142">
        <f>IF(SUM(AT16:AV16)&gt;0,AT16&amp;"/"&amp;AU16&amp;"/"&amp;AV16,"")</f>
      </c>
      <c r="AX16" s="142">
        <f>IF(SUM(AY16:BA16)&gt;0,AY16&amp;"/"&amp;AZ16&amp;"/"&amp;BA16,"")</f>
      </c>
      <c r="AY16" s="135"/>
      <c r="AZ16" s="135"/>
      <c r="BA16" s="135"/>
      <c r="BB16" s="135"/>
      <c r="BC16" s="135"/>
      <c r="BD16" s="135"/>
      <c r="BE16" s="142">
        <f>IF(SUM(BB16:BD16)&gt;0,BB16&amp;"/"&amp;BC16&amp;"/"&amp;BD16,"")</f>
      </c>
      <c r="BF16" s="142">
        <f>IF(SUM(BG16:BI16)&gt;0,BG16&amp;"/"&amp;BH16&amp;"/"&amp;BI16,"")</f>
      </c>
      <c r="BG16" s="135"/>
      <c r="BH16" s="135"/>
      <c r="BI16" s="135"/>
      <c r="BJ16" s="135"/>
      <c r="BK16" s="135"/>
      <c r="BL16" s="135"/>
      <c r="BM16" s="142">
        <f>IF(SUM(BJ16:BL16)&gt;0,BJ16&amp;"/"&amp;BK16&amp;"/"&amp;BL16,"")</f>
      </c>
      <c r="BN16" s="398" t="s">
        <v>311</v>
      </c>
      <c r="BO16" s="128"/>
      <c r="BP16" s="128"/>
      <c r="BQ16" s="128"/>
      <c r="BR16" s="128"/>
      <c r="BS16" s="128"/>
    </row>
    <row r="17" spans="1:71" s="11" customFormat="1" ht="25.5">
      <c r="A17" s="11" t="s">
        <v>104</v>
      </c>
      <c r="B17" s="16" t="s">
        <v>123</v>
      </c>
      <c r="C17" s="223" t="str">
        <f>D17&amp;" "&amp;E17&amp;" "&amp;H17&amp;" "&amp;J17</f>
        <v>   </v>
      </c>
      <c r="D17" s="226"/>
      <c r="E17" s="226"/>
      <c r="F17" s="226"/>
      <c r="G17" s="226"/>
      <c r="H17" s="226"/>
      <c r="I17" s="226"/>
      <c r="J17" s="226"/>
      <c r="K17" s="81" t="str">
        <f>L17&amp;" "&amp;M17&amp;" "&amp;P17&amp;" "&amp;Q17</f>
        <v>2   </v>
      </c>
      <c r="L17" s="226">
        <v>2</v>
      </c>
      <c r="M17" s="226"/>
      <c r="N17" s="226"/>
      <c r="O17" s="226"/>
      <c r="P17" s="226"/>
      <c r="Q17" s="226"/>
      <c r="R17" s="226"/>
      <c r="S17" s="44"/>
      <c r="T17" s="81">
        <v>70</v>
      </c>
      <c r="U17" s="81">
        <f>V17+W17+X17</f>
        <v>36</v>
      </c>
      <c r="V17" s="81">
        <f t="shared" si="3"/>
        <v>36</v>
      </c>
      <c r="W17" s="81">
        <f t="shared" si="3"/>
        <v>0</v>
      </c>
      <c r="X17" s="81">
        <f t="shared" si="3"/>
        <v>0</v>
      </c>
      <c r="Y17" s="81">
        <f>T17-U17</f>
        <v>34</v>
      </c>
      <c r="Z17" s="142">
        <f>IF(SUM(AA17:AC17)&gt;0,AA17&amp;"/"&amp;AB17&amp;"/"&amp;AC17,"")</f>
      </c>
      <c r="AA17" s="135"/>
      <c r="AB17" s="135"/>
      <c r="AC17" s="135"/>
      <c r="AD17" s="135">
        <v>2</v>
      </c>
      <c r="AE17" s="135"/>
      <c r="AF17" s="135"/>
      <c r="AG17" s="142" t="str">
        <f>IF(SUM(AD17:AF17)&gt;0,AD17&amp;"/"&amp;AE17&amp;"/"&amp;AF17,"")</f>
        <v>2//</v>
      </c>
      <c r="AH17" s="142">
        <f>IF(SUM(AI17:AK17)&gt;0,AI17&amp;"/"&amp;AJ17&amp;"/"&amp;AK17,"")</f>
      </c>
      <c r="AI17" s="135"/>
      <c r="AJ17" s="135"/>
      <c r="AK17" s="135"/>
      <c r="AL17" s="135"/>
      <c r="AM17" s="135"/>
      <c r="AN17" s="135"/>
      <c r="AO17" s="142">
        <f>IF(SUM(AL17:AN17)&gt;0,AL17&amp;"/"&amp;AM17&amp;"/"&amp;AN17,"")</f>
      </c>
      <c r="AP17" s="142">
        <f>IF(SUM(AQ17:AS17)&gt;0,AQ17&amp;"/"&amp;AR17&amp;"/"&amp;AS17,"")</f>
      </c>
      <c r="AQ17" s="135"/>
      <c r="AR17" s="135"/>
      <c r="AS17" s="135"/>
      <c r="AT17" s="135"/>
      <c r="AU17" s="135"/>
      <c r="AV17" s="135"/>
      <c r="AW17" s="142"/>
      <c r="AX17" s="142">
        <f>IF(SUM(AY17:BA17)&gt;0,AY17&amp;"/"&amp;AZ17&amp;"/"&amp;BA17,"")</f>
      </c>
      <c r="AY17" s="135"/>
      <c r="AZ17" s="135"/>
      <c r="BA17" s="135"/>
      <c r="BB17" s="135"/>
      <c r="BC17" s="135"/>
      <c r="BD17" s="135"/>
      <c r="BE17" s="142">
        <f>IF(SUM(BB17:BD17)&gt;0,BB17&amp;"/"&amp;BC17&amp;"/"&amp;BD17,"")</f>
      </c>
      <c r="BF17" s="142">
        <f>IF(SUM(BG17:BI17)&gt;0,BG17&amp;"/"&amp;BH17&amp;"/"&amp;BI17,"")</f>
      </c>
      <c r="BG17" s="135"/>
      <c r="BH17" s="135"/>
      <c r="BI17" s="135"/>
      <c r="BJ17" s="135"/>
      <c r="BK17" s="135"/>
      <c r="BL17" s="135"/>
      <c r="BM17" s="142">
        <f>IF(SUM(BJ17:BL17)&gt;0,BJ17&amp;"/"&amp;BK17&amp;"/"&amp;BL17,"")</f>
      </c>
      <c r="BN17" s="399" t="s">
        <v>311</v>
      </c>
      <c r="BO17" s="128"/>
      <c r="BP17" s="128"/>
      <c r="BQ17" s="128"/>
      <c r="BR17" s="128"/>
      <c r="BS17" s="128"/>
    </row>
    <row r="18" spans="1:71" s="11" customFormat="1" ht="12.75">
      <c r="A18" s="11" t="s">
        <v>153</v>
      </c>
      <c r="B18" s="11" t="s">
        <v>154</v>
      </c>
      <c r="C18" s="223" t="str">
        <f>D18&amp;" "&amp;E18&amp;" "&amp;H18&amp;" "&amp;J18</f>
        <v>   </v>
      </c>
      <c r="D18" s="226"/>
      <c r="E18" s="226"/>
      <c r="F18" s="226"/>
      <c r="G18" s="226"/>
      <c r="H18" s="226"/>
      <c r="I18" s="226"/>
      <c r="J18" s="226"/>
      <c r="K18" s="81" t="str">
        <f>L18&amp;" "&amp;M18&amp;" "&amp;P18&amp;" "&amp;Q18</f>
        <v>8   </v>
      </c>
      <c r="L18" s="226">
        <v>8</v>
      </c>
      <c r="M18" s="226"/>
      <c r="N18" s="226"/>
      <c r="O18" s="226"/>
      <c r="P18" s="226"/>
      <c r="Q18" s="226"/>
      <c r="R18" s="226"/>
      <c r="S18" s="44"/>
      <c r="T18" s="81">
        <v>60</v>
      </c>
      <c r="U18" s="81">
        <f>V18+W18+X18</f>
        <v>36</v>
      </c>
      <c r="V18" s="81">
        <f t="shared" si="3"/>
        <v>36</v>
      </c>
      <c r="W18" s="81">
        <f t="shared" si="3"/>
        <v>0</v>
      </c>
      <c r="X18" s="81">
        <f t="shared" si="3"/>
        <v>0</v>
      </c>
      <c r="Y18" s="81">
        <f>T18-U18</f>
        <v>24</v>
      </c>
      <c r="Z18" s="142">
        <f>IF(SUM(AA18:AC18)&gt;0,AA18&amp;"/"&amp;AB18&amp;"/"&amp;AC18,"")</f>
      </c>
      <c r="AA18" s="135"/>
      <c r="AB18" s="135"/>
      <c r="AC18" s="135"/>
      <c r="AD18" s="135"/>
      <c r="AE18" s="135"/>
      <c r="AF18" s="135"/>
      <c r="AG18" s="142">
        <f>IF(SUM(AD18:AF18)&gt;0,AD18&amp;"/"&amp;AE18&amp;"/"&amp;AF18,"")</f>
      </c>
      <c r="AH18" s="142">
        <f>IF(SUM(AI18:AK18)&gt;0,AI18&amp;"/"&amp;AJ18&amp;"/"&amp;AK18,"")</f>
      </c>
      <c r="AI18" s="135"/>
      <c r="AJ18" s="135"/>
      <c r="AK18" s="135"/>
      <c r="AL18" s="135"/>
      <c r="AM18" s="135"/>
      <c r="AN18" s="135"/>
      <c r="AO18" s="142">
        <f>IF(SUM(AL18:AN18)&gt;0,AL18&amp;"/"&amp;AM18&amp;"/"&amp;AN18,"")</f>
      </c>
      <c r="AP18" s="142">
        <f>IF(SUM(AQ18:AS18)&gt;0,AQ18&amp;"/"&amp;AR18&amp;"/"&amp;AS18,"")</f>
      </c>
      <c r="AQ18" s="135"/>
      <c r="AR18" s="135"/>
      <c r="AS18" s="135"/>
      <c r="AT18" s="135"/>
      <c r="AU18" s="135"/>
      <c r="AV18" s="135"/>
      <c r="AW18" s="142">
        <f>IF(SUM(AT18:AV18)&gt;0,AT18&amp;"/"&amp;AU18&amp;"/"&amp;AV18,"")</f>
      </c>
      <c r="AX18" s="142">
        <f>IF(SUM(AY18:BA18)&gt;0,AY18&amp;"/"&amp;AZ18&amp;"/"&amp;BA18,"")</f>
      </c>
      <c r="AY18" s="135"/>
      <c r="AZ18" s="135"/>
      <c r="BA18" s="135"/>
      <c r="BB18" s="135">
        <v>2</v>
      </c>
      <c r="BC18" s="135"/>
      <c r="BD18" s="135"/>
      <c r="BE18" s="142" t="str">
        <f>IF(SUM(BB18:BD18)&gt;0,BB18&amp;"/"&amp;BC18&amp;"/"&amp;BD18,"")</f>
        <v>2//</v>
      </c>
      <c r="BF18" s="142">
        <f>IF(SUM(BG18:BI18)&gt;0,BG18&amp;"/"&amp;BH18&amp;"/"&amp;BI18,"")</f>
      </c>
      <c r="BG18" s="135"/>
      <c r="BH18" s="135"/>
      <c r="BI18" s="135"/>
      <c r="BJ18" s="135"/>
      <c r="BK18" s="135"/>
      <c r="BL18" s="135"/>
      <c r="BM18" s="142">
        <f>IF(SUM(BJ18:BL18)&gt;0,BJ18&amp;"/"&amp;BK18&amp;"/"&amp;BL18,"")</f>
      </c>
      <c r="BN18" s="398" t="s">
        <v>311</v>
      </c>
      <c r="BO18" s="128"/>
      <c r="BP18" s="128"/>
      <c r="BQ18" s="128"/>
      <c r="BR18" s="128"/>
      <c r="BS18" s="128"/>
    </row>
    <row r="19" spans="1:71" s="136" customFormat="1" ht="25.5">
      <c r="A19" s="14" t="s">
        <v>54</v>
      </c>
      <c r="B19" s="129" t="s">
        <v>172</v>
      </c>
      <c r="C19" s="286"/>
      <c r="D19" s="215"/>
      <c r="E19" s="215"/>
      <c r="F19" s="215"/>
      <c r="G19" s="215"/>
      <c r="H19" s="215"/>
      <c r="I19" s="215"/>
      <c r="J19" s="215"/>
      <c r="K19" s="81" t="str">
        <f>L19&amp;" "&amp;M19&amp;" "&amp;P19&amp;" "&amp;Q19&amp;" "&amp;N19</f>
        <v>6 7 7 8 </v>
      </c>
      <c r="L19" s="133">
        <v>6</v>
      </c>
      <c r="M19" s="133">
        <v>7</v>
      </c>
      <c r="N19" s="133"/>
      <c r="O19" s="133"/>
      <c r="P19" s="133">
        <v>7</v>
      </c>
      <c r="Q19" s="133">
        <v>8</v>
      </c>
      <c r="R19" s="133"/>
      <c r="S19" s="46"/>
      <c r="T19" s="83">
        <v>200</v>
      </c>
      <c r="U19" s="217">
        <f>V19+W19+X19</f>
        <v>144</v>
      </c>
      <c r="V19" s="217">
        <f>AA19*AA$6+AD19*AD$6+AI19*AI$6+AL19*AL$6+AQ19*AQ$6+AT19*AT$6+AY19*AY$6+BB19*BB$6+BG19*BG$6+BJ19*BJ$6</f>
        <v>108</v>
      </c>
      <c r="W19" s="217">
        <f>AB19*AB$6+AE19*AE$6+AJ19*AJ$6+AM19*AM$6+AR19*AR$6+AU19*AU$6+AZ19*AZ$6+BC19*BC$6+BH19*BH$6+BK19*BK$6</f>
        <v>0</v>
      </c>
      <c r="X19" s="217">
        <f>AC19*AC$6+AF19*AF$6+AK19*AK$6+AN19*AN$6+AS19*AS$6+AV19*AV$6+BA19*BA$6+BD19*BD$6+BI19*BI$6+BL19*BL$6</f>
        <v>36</v>
      </c>
      <c r="Y19" s="217">
        <f>T19-U19</f>
        <v>56</v>
      </c>
      <c r="Z19" s="142">
        <f>IF(SUM(AA19:AC19)&gt;0,AA19&amp;"/"&amp;AB19&amp;"/"&amp;AC19,"")</f>
      </c>
      <c r="AA19" s="214"/>
      <c r="AB19" s="214"/>
      <c r="AC19" s="214"/>
      <c r="AD19" s="267"/>
      <c r="AE19" s="214"/>
      <c r="AF19" s="214"/>
      <c r="AG19" s="142">
        <f>IF(SUM(AD19:AF19)&gt;0,AD19&amp;"/"&amp;AE19&amp;"/"&amp;AF19,"")</f>
      </c>
      <c r="AH19" s="142">
        <f>IF(SUM(AI19:AK19)&gt;0,AI19&amp;"/"&amp;AJ19&amp;"/"&amp;AK19,"")</f>
      </c>
      <c r="AI19" s="214"/>
      <c r="AJ19" s="214"/>
      <c r="AK19" s="214"/>
      <c r="AL19" s="214"/>
      <c r="AM19" s="214"/>
      <c r="AN19" s="214"/>
      <c r="AO19" s="142">
        <f>IF(SUM(AL19:AN19)&gt;0,AL19&amp;"/"&amp;AM19&amp;"/"&amp;AN19,"")</f>
      </c>
      <c r="AP19" s="142">
        <f>IF(SUM(AQ19:AS19)&gt;0,AQ19&amp;"/"&amp;AR19&amp;"/"&amp;AS19,"")</f>
      </c>
      <c r="AQ19" s="214"/>
      <c r="AR19" s="214"/>
      <c r="AS19" s="214"/>
      <c r="AT19" s="214"/>
      <c r="AU19" s="214"/>
      <c r="AV19" s="214">
        <v>2</v>
      </c>
      <c r="AW19" s="142" t="str">
        <f>IF(SUM(AT19:AV19)&gt;0,AT19&amp;"/"&amp;AU19&amp;"/"&amp;AV19,"")</f>
        <v>//2</v>
      </c>
      <c r="AX19" s="142" t="str">
        <f>IF(SUM(AY19:BA19)&gt;0,AY19&amp;"/"&amp;AZ19&amp;"/"&amp;BA19,"")</f>
        <v>4//</v>
      </c>
      <c r="AY19" s="214">
        <v>4</v>
      </c>
      <c r="AZ19" s="214"/>
      <c r="BA19" s="214"/>
      <c r="BB19" s="214">
        <v>2</v>
      </c>
      <c r="BC19" s="214"/>
      <c r="BD19" s="214"/>
      <c r="BE19" s="142" t="str">
        <f>IF(SUM(BB19:BD19)&gt;0,BB19&amp;"/"&amp;BC19&amp;"/"&amp;BD19,"")</f>
        <v>2//</v>
      </c>
      <c r="BF19" s="142">
        <f>IF(SUM(BG19:BI19)&gt;0,BG19&amp;"/"&amp;BH19&amp;"/"&amp;BI19,"")</f>
      </c>
      <c r="BG19" s="214"/>
      <c r="BH19" s="214"/>
      <c r="BI19" s="214"/>
      <c r="BJ19" s="214"/>
      <c r="BK19" s="214"/>
      <c r="BL19" s="214"/>
      <c r="BM19" s="142">
        <f>IF(SUM(BJ19:BL19)&gt;0,BJ19&amp;"/"&amp;BK19&amp;"/"&amp;BL19,"")</f>
      </c>
      <c r="BN19" s="399" t="s">
        <v>311</v>
      </c>
      <c r="BO19" s="137"/>
      <c r="BP19" s="137"/>
      <c r="BQ19" s="137"/>
      <c r="BR19" s="137"/>
      <c r="BS19" s="137"/>
    </row>
    <row r="20" spans="1:71" s="135" customFormat="1" ht="25.5">
      <c r="A20" s="311" t="s">
        <v>55</v>
      </c>
      <c r="B20" s="312" t="s">
        <v>56</v>
      </c>
      <c r="C20" s="313"/>
      <c r="D20" s="314"/>
      <c r="E20" s="314"/>
      <c r="F20" s="314"/>
      <c r="G20" s="314"/>
      <c r="H20" s="314"/>
      <c r="I20" s="314"/>
      <c r="J20" s="314"/>
      <c r="K20" s="311"/>
      <c r="L20" s="314"/>
      <c r="M20" s="314"/>
      <c r="N20" s="314"/>
      <c r="O20" s="314"/>
      <c r="P20" s="314"/>
      <c r="Q20" s="314"/>
      <c r="R20" s="314"/>
      <c r="S20" s="311"/>
      <c r="T20" s="315">
        <f aca="true" t="shared" si="4" ref="T20:Y20">T21+T26</f>
        <v>1300</v>
      </c>
      <c r="U20" s="315">
        <f t="shared" si="4"/>
        <v>780</v>
      </c>
      <c r="V20" s="315">
        <f t="shared" si="4"/>
        <v>438</v>
      </c>
      <c r="W20" s="315">
        <f t="shared" si="4"/>
        <v>108</v>
      </c>
      <c r="X20" s="315">
        <f t="shared" si="4"/>
        <v>234</v>
      </c>
      <c r="Y20" s="315">
        <f t="shared" si="4"/>
        <v>520</v>
      </c>
      <c r="Z20" s="316"/>
      <c r="AA20" s="311"/>
      <c r="AB20" s="311"/>
      <c r="AC20" s="311"/>
      <c r="AD20" s="311"/>
      <c r="AE20" s="311"/>
      <c r="AF20" s="311"/>
      <c r="AG20" s="379">
        <f>IF(SUM(AD20:AF20)&gt;0,AD20&amp;"/"&amp;AE20&amp;"/"&amp;AF20,"")</f>
      </c>
      <c r="AH20" s="316"/>
      <c r="AI20" s="311"/>
      <c r="AJ20" s="311"/>
      <c r="AK20" s="311"/>
      <c r="AL20" s="311"/>
      <c r="AM20" s="311"/>
      <c r="AN20" s="311"/>
      <c r="AO20" s="316"/>
      <c r="AP20" s="316"/>
      <c r="AQ20" s="311"/>
      <c r="AR20" s="311"/>
      <c r="AS20" s="311"/>
      <c r="AT20" s="311"/>
      <c r="AU20" s="311"/>
      <c r="AV20" s="311"/>
      <c r="AW20" s="316"/>
      <c r="AX20" s="316"/>
      <c r="AY20" s="311"/>
      <c r="AZ20" s="311"/>
      <c r="BA20" s="311"/>
      <c r="BB20" s="311"/>
      <c r="BC20" s="311"/>
      <c r="BD20" s="311"/>
      <c r="BE20" s="316"/>
      <c r="BF20" s="316"/>
      <c r="BG20" s="311"/>
      <c r="BH20" s="311"/>
      <c r="BI20" s="311"/>
      <c r="BJ20" s="311"/>
      <c r="BK20" s="311"/>
      <c r="BL20" s="311"/>
      <c r="BM20" s="316"/>
      <c r="BN20" s="398" t="s">
        <v>311</v>
      </c>
      <c r="BO20" s="128"/>
      <c r="BP20" s="128"/>
      <c r="BQ20" s="128"/>
      <c r="BR20" s="128"/>
      <c r="BS20" s="128"/>
    </row>
    <row r="21" spans="1:66" s="136" customFormat="1" ht="12.75">
      <c r="A21" s="14" t="s">
        <v>57</v>
      </c>
      <c r="B21" s="14" t="s">
        <v>46</v>
      </c>
      <c r="C21" s="223" t="str">
        <f aca="true" t="shared" si="5" ref="C21:C63">D21&amp;" "&amp;E21&amp;" "&amp;F21&amp;" "&amp;G21&amp;" "&amp;H21&amp;" "&amp;I21&amp;" "&amp;J21</f>
        <v>      </v>
      </c>
      <c r="D21" s="215"/>
      <c r="E21" s="215"/>
      <c r="F21" s="215"/>
      <c r="G21" s="215"/>
      <c r="H21" s="215"/>
      <c r="I21" s="215"/>
      <c r="J21" s="215"/>
      <c r="K21" s="83"/>
      <c r="L21" s="215"/>
      <c r="M21" s="215"/>
      <c r="N21" s="215"/>
      <c r="O21" s="215"/>
      <c r="P21" s="215"/>
      <c r="Q21" s="215"/>
      <c r="R21" s="215"/>
      <c r="S21" s="46"/>
      <c r="T21" s="83">
        <f aca="true" t="shared" si="6" ref="T21:Y21">SUM(T22:T25)</f>
        <v>1105</v>
      </c>
      <c r="U21" s="83">
        <f t="shared" si="6"/>
        <v>666</v>
      </c>
      <c r="V21" s="83">
        <f t="shared" si="6"/>
        <v>342</v>
      </c>
      <c r="W21" s="83">
        <f t="shared" si="6"/>
        <v>108</v>
      </c>
      <c r="X21" s="83">
        <f t="shared" si="6"/>
        <v>216</v>
      </c>
      <c r="Y21" s="83">
        <f t="shared" si="6"/>
        <v>439</v>
      </c>
      <c r="Z21" s="83"/>
      <c r="AA21" s="214"/>
      <c r="AB21" s="214"/>
      <c r="AC21" s="214"/>
      <c r="AD21" s="214"/>
      <c r="AE21" s="214"/>
      <c r="AF21" s="214"/>
      <c r="AG21" s="83"/>
      <c r="AH21" s="83"/>
      <c r="AI21" s="214"/>
      <c r="AJ21" s="214"/>
      <c r="AK21" s="214"/>
      <c r="AL21" s="214"/>
      <c r="AM21" s="214"/>
      <c r="AN21" s="214"/>
      <c r="AO21" s="83"/>
      <c r="AP21" s="83"/>
      <c r="AQ21" s="214"/>
      <c r="AR21" s="214"/>
      <c r="AS21" s="214"/>
      <c r="AT21" s="214"/>
      <c r="AU21" s="214"/>
      <c r="AV21" s="214"/>
      <c r="AW21" s="83"/>
      <c r="AX21" s="83"/>
      <c r="AY21" s="214"/>
      <c r="AZ21" s="214"/>
      <c r="BA21" s="214"/>
      <c r="BB21" s="214"/>
      <c r="BC21" s="214"/>
      <c r="BD21" s="214"/>
      <c r="BE21" s="83"/>
      <c r="BF21" s="83"/>
      <c r="BG21" s="214"/>
      <c r="BH21" s="214"/>
      <c r="BI21" s="214"/>
      <c r="BJ21" s="214"/>
      <c r="BK21" s="214"/>
      <c r="BL21" s="214"/>
      <c r="BM21" s="83"/>
      <c r="BN21" s="399" t="s">
        <v>311</v>
      </c>
    </row>
    <row r="22" spans="1:66" s="11" customFormat="1" ht="25.5">
      <c r="A22" s="13" t="s">
        <v>58</v>
      </c>
      <c r="B22" s="13" t="s">
        <v>59</v>
      </c>
      <c r="C22" s="223" t="str">
        <f t="shared" si="5"/>
        <v>1 1 2 2 3 4 5</v>
      </c>
      <c r="D22" s="133">
        <v>1</v>
      </c>
      <c r="E22" s="133">
        <v>1</v>
      </c>
      <c r="F22" s="133">
        <v>2</v>
      </c>
      <c r="G22" s="133">
        <v>2</v>
      </c>
      <c r="H22" s="133">
        <v>3</v>
      </c>
      <c r="I22" s="133">
        <v>4</v>
      </c>
      <c r="J22" s="133">
        <v>5</v>
      </c>
      <c r="K22" s="81" t="str">
        <f>L22&amp;" "&amp;M22&amp;" "&amp;P22&amp;" "&amp;Q22</f>
        <v>   </v>
      </c>
      <c r="L22" s="133"/>
      <c r="M22" s="133"/>
      <c r="N22" s="133"/>
      <c r="O22" s="133"/>
      <c r="P22" s="133"/>
      <c r="Q22" s="133"/>
      <c r="R22" s="133"/>
      <c r="S22" s="47"/>
      <c r="T22" s="81">
        <v>800</v>
      </c>
      <c r="U22" s="81">
        <v>450</v>
      </c>
      <c r="V22" s="81">
        <v>234</v>
      </c>
      <c r="W22" s="81">
        <f aca="true" t="shared" si="7" ref="V22:X25">AB22*AB$6+AE22*AE$6+AJ22*AJ$6+AM22*AM$6+AR22*AR$6+AU22*AU$6+AZ22*AZ$6+BC22*BC$6+BH22*BH$6+BK22*BK$6</f>
        <v>36</v>
      </c>
      <c r="X22" s="81">
        <v>180</v>
      </c>
      <c r="Y22" s="81">
        <f>T22-U22</f>
        <v>350</v>
      </c>
      <c r="Z22" s="142" t="str">
        <f>IF(SUM(AA22:AC22)&gt;0,AA22&amp;"/"&amp;AB22&amp;"/"&amp;AC22,"")</f>
        <v>4//3</v>
      </c>
      <c r="AA22" s="131">
        <v>4</v>
      </c>
      <c r="AB22" s="131"/>
      <c r="AC22" s="131">
        <v>3</v>
      </c>
      <c r="AD22" s="131">
        <v>4</v>
      </c>
      <c r="AE22" s="131"/>
      <c r="AF22" s="131">
        <v>3</v>
      </c>
      <c r="AG22" s="142" t="str">
        <f>IF(SUM(AD22:AF22)&gt;0,AD22&amp;"/"&amp;AE22&amp;"/"&amp;AF22,"")</f>
        <v>4//3</v>
      </c>
      <c r="AH22" s="142" t="str">
        <f>IF(SUM(AI22:AK22)&gt;0,AI22&amp;"/"&amp;AJ22&amp;"/"&amp;AK22,"")</f>
        <v>2//2</v>
      </c>
      <c r="AI22" s="131">
        <v>2</v>
      </c>
      <c r="AJ22" s="131"/>
      <c r="AK22" s="131">
        <v>2</v>
      </c>
      <c r="AL22" s="131">
        <v>1</v>
      </c>
      <c r="AM22" s="131">
        <v>2</v>
      </c>
      <c r="AN22" s="131"/>
      <c r="AO22" s="142" t="str">
        <f>IF(SUM(AL22:AN22)&gt;0,AL22&amp;"/"&amp;AM22&amp;"/"&amp;AN22,"")</f>
        <v>1/2/</v>
      </c>
      <c r="AP22" s="142" t="str">
        <f>IF(SUM(AQ22:AS22)&gt;0,AQ22&amp;"/"&amp;AR22&amp;"/"&amp;AS22,"")</f>
        <v>2//2</v>
      </c>
      <c r="AQ22" s="131">
        <v>2</v>
      </c>
      <c r="AR22" s="131"/>
      <c r="AS22" s="131">
        <v>2</v>
      </c>
      <c r="AT22" s="131"/>
      <c r="AU22" s="131"/>
      <c r="AV22" s="131"/>
      <c r="AW22" s="81"/>
      <c r="AX22" s="81"/>
      <c r="AY22" s="131"/>
      <c r="AZ22" s="131"/>
      <c r="BA22" s="131"/>
      <c r="BB22" s="131"/>
      <c r="BC22" s="131"/>
      <c r="BD22" s="131"/>
      <c r="BE22" s="81"/>
      <c r="BF22" s="81"/>
      <c r="BG22" s="131"/>
      <c r="BH22" s="131"/>
      <c r="BI22" s="131"/>
      <c r="BJ22" s="131"/>
      <c r="BK22" s="131"/>
      <c r="BL22" s="131"/>
      <c r="BM22" s="81"/>
      <c r="BN22" s="398" t="s">
        <v>311</v>
      </c>
    </row>
    <row r="23" spans="1:66" s="11" customFormat="1" ht="12.75">
      <c r="A23" s="13" t="s">
        <v>90</v>
      </c>
      <c r="B23" s="13" t="s">
        <v>91</v>
      </c>
      <c r="C23" s="223" t="str">
        <f>D23&amp;" "&amp;E23&amp;" "&amp;F23&amp;" "&amp;G23&amp;" "&amp;H23&amp;" "&amp;I23&amp;" "&amp;J23</f>
        <v>      </v>
      </c>
      <c r="D23" s="133"/>
      <c r="E23" s="133"/>
      <c r="F23" s="133"/>
      <c r="G23" s="133"/>
      <c r="H23" s="133"/>
      <c r="I23" s="133"/>
      <c r="J23" s="133"/>
      <c r="K23" s="81" t="str">
        <f>L23&amp;" "&amp;M23&amp;" "&amp;N23&amp;" "&amp;O23</f>
        <v>3 3 4 </v>
      </c>
      <c r="L23" s="133">
        <v>3</v>
      </c>
      <c r="M23" s="133">
        <v>3</v>
      </c>
      <c r="N23" s="133">
        <v>4</v>
      </c>
      <c r="O23" s="133"/>
      <c r="P23" s="133"/>
      <c r="Q23" s="133"/>
      <c r="R23" s="133"/>
      <c r="S23" s="47"/>
      <c r="T23" s="81">
        <v>161</v>
      </c>
      <c r="U23" s="81">
        <v>144</v>
      </c>
      <c r="V23" s="81">
        <v>72</v>
      </c>
      <c r="W23" s="81">
        <v>72</v>
      </c>
      <c r="X23" s="81">
        <f t="shared" si="7"/>
        <v>0</v>
      </c>
      <c r="Y23" s="81">
        <f>T23-U23</f>
        <v>17</v>
      </c>
      <c r="Z23" s="142">
        <f>IF(SUM(AA23:AC23)&gt;0,AA23&amp;"/"&amp;AB23&amp;"/"&amp;AC23,"")</f>
      </c>
      <c r="AA23" s="135"/>
      <c r="AB23" s="135"/>
      <c r="AC23" s="135"/>
      <c r="AD23" s="135"/>
      <c r="AE23" s="135"/>
      <c r="AF23" s="135"/>
      <c r="AG23" s="142">
        <f>IF(SUM(AD23:AF23)&gt;0,AD23&amp;"/"&amp;AE23&amp;"/"&amp;AF23,"")</f>
      </c>
      <c r="AH23" s="142" t="str">
        <f>IF(SUM(AI23:AK23)&gt;0,AI23&amp;"/"&amp;AJ23&amp;"/"&amp;AK23,"")</f>
        <v>2/2/</v>
      </c>
      <c r="AI23" s="135">
        <v>2</v>
      </c>
      <c r="AJ23" s="135">
        <v>2</v>
      </c>
      <c r="AK23" s="135"/>
      <c r="AL23" s="135">
        <v>2</v>
      </c>
      <c r="AM23" s="135">
        <v>2</v>
      </c>
      <c r="AN23" s="135"/>
      <c r="AO23" s="142" t="str">
        <f>IF(SUM(AL23:AN23)&gt;0,AL23&amp;"/"&amp;AM23&amp;"/"&amp;AN23,"")</f>
        <v>2/2/</v>
      </c>
      <c r="AP23" s="142">
        <f>IF(SUM(AQ23:AS23)&gt;0,AQ23&amp;"/"&amp;AR23&amp;"/"&amp;AS23,"")</f>
      </c>
      <c r="AQ23" s="135"/>
      <c r="AR23" s="135"/>
      <c r="AS23" s="135"/>
      <c r="AT23" s="135"/>
      <c r="AU23" s="135"/>
      <c r="AV23" s="135"/>
      <c r="AW23" s="142">
        <f>IF(SUM(AT23:AV23)&gt;0,AT23&amp;"/"&amp;AU23&amp;"/"&amp;AV23,"")</f>
      </c>
      <c r="AX23" s="142">
        <f>IF(SUM(AY23:BA23)&gt;0,AY23&amp;"/"&amp;AZ23&amp;"/"&amp;BA23,"")</f>
      </c>
      <c r="AY23" s="135"/>
      <c r="AZ23" s="135"/>
      <c r="BA23" s="135"/>
      <c r="BB23" s="135"/>
      <c r="BC23" s="135"/>
      <c r="BD23" s="135"/>
      <c r="BE23" s="142">
        <f>IF(SUM(BB23:BD23)&gt;0,BB23&amp;"/"&amp;BC23&amp;"/"&amp;BD23,"")</f>
      </c>
      <c r="BF23" s="142">
        <f>IF(SUM(BG23:BI23)&gt;0,BG23&amp;"/"&amp;BH23&amp;"/"&amp;BI23,"")</f>
      </c>
      <c r="BG23" s="135"/>
      <c r="BH23" s="135"/>
      <c r="BI23" s="135"/>
      <c r="BJ23" s="135"/>
      <c r="BK23" s="135"/>
      <c r="BL23" s="135"/>
      <c r="BM23" s="142">
        <f>IF(SUM(BJ23:BL23)&gt;0,BJ23&amp;"/"&amp;BK23&amp;"/"&amp;BL23,"")</f>
      </c>
      <c r="BN23" s="399" t="s">
        <v>311</v>
      </c>
    </row>
    <row r="24" spans="1:66" s="11" customFormat="1" ht="12.75">
      <c r="A24" s="13" t="s">
        <v>60</v>
      </c>
      <c r="B24" s="13" t="s">
        <v>42</v>
      </c>
      <c r="C24" s="223" t="str">
        <f t="shared" si="5"/>
        <v>      </v>
      </c>
      <c r="D24" s="133"/>
      <c r="E24" s="133"/>
      <c r="F24" s="133"/>
      <c r="G24" s="133"/>
      <c r="H24" s="133"/>
      <c r="I24" s="133"/>
      <c r="J24" s="133"/>
      <c r="K24" s="81" t="str">
        <f aca="true" t="shared" si="8" ref="K24:K29">L24&amp;" "&amp;M24&amp;" "&amp;N24&amp;" "&amp;O24</f>
        <v>4   </v>
      </c>
      <c r="L24" s="133">
        <v>4</v>
      </c>
      <c r="M24" s="133"/>
      <c r="N24" s="133"/>
      <c r="O24" s="133"/>
      <c r="P24" s="133"/>
      <c r="Q24" s="133"/>
      <c r="R24" s="133"/>
      <c r="S24" s="47"/>
      <c r="T24" s="81">
        <v>72</v>
      </c>
      <c r="U24" s="81">
        <f>V24+W24+X24</f>
        <v>36</v>
      </c>
      <c r="V24" s="81">
        <f t="shared" si="7"/>
        <v>18</v>
      </c>
      <c r="W24" s="81">
        <f t="shared" si="7"/>
        <v>0</v>
      </c>
      <c r="X24" s="81">
        <f t="shared" si="7"/>
        <v>18</v>
      </c>
      <c r="Y24" s="81">
        <f>T24-U24</f>
        <v>36</v>
      </c>
      <c r="Z24" s="142">
        <f>IF(SUM(AA24:AC24)&gt;0,AA24&amp;"/"&amp;AB24&amp;"/"&amp;AC24,"")</f>
      </c>
      <c r="AA24" s="135"/>
      <c r="AB24" s="135"/>
      <c r="AC24" s="135"/>
      <c r="AD24" s="135"/>
      <c r="AE24" s="135"/>
      <c r="AF24" s="135"/>
      <c r="AG24" s="142">
        <f>IF(SUM(AD24:AF24)&gt;0,AD24&amp;"/"&amp;AE24&amp;"/"&amp;AF24,"")</f>
      </c>
      <c r="AH24" s="142">
        <f>IF(SUM(AI24:AK24)&gt;0,AI24&amp;"/"&amp;AJ24&amp;"/"&amp;AK24,"")</f>
      </c>
      <c r="AI24" s="135"/>
      <c r="AJ24" s="135"/>
      <c r="AK24" s="135"/>
      <c r="AL24" s="135">
        <v>1</v>
      </c>
      <c r="AM24" s="135"/>
      <c r="AN24" s="135">
        <v>1</v>
      </c>
      <c r="AO24" s="142" t="str">
        <f>IF(SUM(AL24:AN24)&gt;0,AL24&amp;"/"&amp;AM24&amp;"/"&amp;AN24,"")</f>
        <v>1//1</v>
      </c>
      <c r="AP24" s="142">
        <f>IF(SUM(AQ24:AS24)&gt;0,AQ24&amp;"/"&amp;AR24&amp;"/"&amp;AS24,"")</f>
      </c>
      <c r="AQ24" s="135"/>
      <c r="AR24" s="135"/>
      <c r="AS24" s="135"/>
      <c r="AT24" s="135"/>
      <c r="AU24" s="135"/>
      <c r="AV24" s="135"/>
      <c r="AW24" s="142">
        <f>IF(SUM(AT24:AV24)&gt;0,AT24&amp;"/"&amp;AU24&amp;"/"&amp;AV24,"")</f>
      </c>
      <c r="AX24" s="142">
        <f>IF(SUM(AY24:BA24)&gt;0,AY24&amp;"/"&amp;AZ24&amp;"/"&amp;BA24,"")</f>
      </c>
      <c r="AY24" s="135"/>
      <c r="AZ24" s="135"/>
      <c r="BA24" s="135"/>
      <c r="BB24" s="135"/>
      <c r="BC24" s="135"/>
      <c r="BD24" s="135"/>
      <c r="BE24" s="142">
        <f>IF(SUM(BB24:BD24)&gt;0,BB24&amp;"/"&amp;BC24&amp;"/"&amp;BD24,"")</f>
      </c>
      <c r="BF24" s="142">
        <f>IF(SUM(BG24:BI24)&gt;0,BG24&amp;"/"&amp;BH24&amp;"/"&amp;BI24,"")</f>
      </c>
      <c r="BG24" s="135"/>
      <c r="BH24" s="135"/>
      <c r="BI24" s="135"/>
      <c r="BJ24" s="135"/>
      <c r="BK24" s="135"/>
      <c r="BL24" s="135"/>
      <c r="BM24" s="142">
        <f>IF(SUM(BJ24:BL24)&gt;0,BJ24&amp;"/"&amp;BK24&amp;"/"&amp;BL24,"")</f>
      </c>
      <c r="BN24" s="398" t="s">
        <v>311</v>
      </c>
    </row>
    <row r="25" spans="1:66" s="11" customFormat="1" ht="12.75">
      <c r="A25" s="13" t="s">
        <v>271</v>
      </c>
      <c r="B25" s="13" t="s">
        <v>61</v>
      </c>
      <c r="C25" s="223" t="str">
        <f t="shared" si="5"/>
        <v>      </v>
      </c>
      <c r="D25" s="133"/>
      <c r="E25" s="133"/>
      <c r="F25" s="133"/>
      <c r="G25" s="133"/>
      <c r="H25" s="133"/>
      <c r="I25" s="133"/>
      <c r="J25" s="133"/>
      <c r="K25" s="81" t="str">
        <f t="shared" si="8"/>
        <v>5   </v>
      </c>
      <c r="L25" s="133">
        <v>5</v>
      </c>
      <c r="M25" s="133"/>
      <c r="N25" s="133"/>
      <c r="O25" s="133"/>
      <c r="P25" s="133"/>
      <c r="Q25" s="133"/>
      <c r="R25" s="133"/>
      <c r="S25" s="47"/>
      <c r="T25" s="81">
        <v>72</v>
      </c>
      <c r="U25" s="81">
        <f>V25+W25+X25</f>
        <v>36</v>
      </c>
      <c r="V25" s="81">
        <f t="shared" si="7"/>
        <v>18</v>
      </c>
      <c r="W25" s="81">
        <f t="shared" si="7"/>
        <v>0</v>
      </c>
      <c r="X25" s="81">
        <f t="shared" si="7"/>
        <v>18</v>
      </c>
      <c r="Y25" s="81">
        <f>T25-U25</f>
        <v>36</v>
      </c>
      <c r="Z25" s="142">
        <f>IF(SUM(AA25:AC25)&gt;0,AA25&amp;"/"&amp;AB25&amp;"/"&amp;AC25,"")</f>
      </c>
      <c r="AA25" s="135"/>
      <c r="AB25" s="135"/>
      <c r="AC25" s="135"/>
      <c r="AD25" s="135"/>
      <c r="AE25" s="135"/>
      <c r="AF25" s="135"/>
      <c r="AG25" s="142">
        <f>IF(SUM(AD25:AF25)&gt;0,AD25&amp;"/"&amp;AE25&amp;"/"&amp;AF25,"")</f>
      </c>
      <c r="AH25" s="142">
        <f>IF(SUM(AI25:AK25)&gt;0,AI25&amp;"/"&amp;AJ25&amp;"/"&amp;AK25,"")</f>
      </c>
      <c r="AI25" s="135"/>
      <c r="AJ25" s="135"/>
      <c r="AK25" s="135"/>
      <c r="AL25" s="135"/>
      <c r="AM25" s="135"/>
      <c r="AN25" s="135"/>
      <c r="AO25" s="142">
        <f>IF(SUM(AL25:AN25)&gt;0,AL25&amp;"/"&amp;AM25&amp;"/"&amp;AN25,"")</f>
      </c>
      <c r="AP25" s="142" t="str">
        <f>IF(SUM(AQ25:AS25)&gt;0,AQ25&amp;"/"&amp;AR25&amp;"/"&amp;AS25,"")</f>
        <v>1//1</v>
      </c>
      <c r="AQ25" s="135">
        <v>1</v>
      </c>
      <c r="AR25" s="135"/>
      <c r="AS25" s="135">
        <v>1</v>
      </c>
      <c r="AT25" s="135"/>
      <c r="AU25" s="135"/>
      <c r="AV25" s="135"/>
      <c r="AW25" s="142">
        <f>IF(SUM(AT25:AV25)&gt;0,AT25&amp;"/"&amp;AU25&amp;"/"&amp;AV25,"")</f>
      </c>
      <c r="AX25" s="142">
        <f>IF(SUM(AY25:BA25)&gt;0,AY25&amp;"/"&amp;AZ25&amp;"/"&amp;BA25,"")</f>
      </c>
      <c r="AY25" s="135"/>
      <c r="AZ25" s="135"/>
      <c r="BA25" s="135"/>
      <c r="BB25" s="135"/>
      <c r="BC25" s="135"/>
      <c r="BD25" s="135"/>
      <c r="BE25" s="142">
        <f>IF(SUM(BB25:BD25)&gt;0,BB25&amp;"/"&amp;BC25&amp;"/"&amp;BD25,"")</f>
      </c>
      <c r="BF25" s="142">
        <f>IF(SUM(BG25:BI25)&gt;0,BG25&amp;"/"&amp;BH25&amp;"/"&amp;BI25,"")</f>
      </c>
      <c r="BG25" s="135"/>
      <c r="BH25" s="135"/>
      <c r="BI25" s="135"/>
      <c r="BJ25" s="135"/>
      <c r="BK25" s="135"/>
      <c r="BL25" s="135"/>
      <c r="BM25" s="142">
        <f>IF(SUM(BJ25:BL25)&gt;0,BJ25&amp;"/"&amp;BK25&amp;"/"&amp;BL25,"")</f>
      </c>
      <c r="BN25" s="399" t="s">
        <v>311</v>
      </c>
    </row>
    <row r="26" spans="1:66" s="136" customFormat="1" ht="25.5">
      <c r="A26" s="14" t="s">
        <v>62</v>
      </c>
      <c r="B26" s="17" t="s">
        <v>53</v>
      </c>
      <c r="C26" s="223" t="str">
        <f t="shared" si="5"/>
        <v>      </v>
      </c>
      <c r="D26" s="215"/>
      <c r="E26" s="215"/>
      <c r="F26" s="215"/>
      <c r="G26" s="215"/>
      <c r="H26" s="215"/>
      <c r="I26" s="215"/>
      <c r="J26" s="215"/>
      <c r="K26" s="81" t="str">
        <f t="shared" si="8"/>
        <v>   </v>
      </c>
      <c r="L26" s="215"/>
      <c r="M26" s="215"/>
      <c r="N26" s="215"/>
      <c r="O26" s="215"/>
      <c r="P26" s="215"/>
      <c r="Q26" s="215"/>
      <c r="R26" s="215"/>
      <c r="S26" s="46"/>
      <c r="T26" s="83">
        <f>U26+Y26</f>
        <v>195</v>
      </c>
      <c r="U26" s="83">
        <f>SUM(U27:U29)</f>
        <v>114</v>
      </c>
      <c r="V26" s="83">
        <f>SUM(V27:V29)</f>
        <v>96</v>
      </c>
      <c r="W26" s="83">
        <v>0</v>
      </c>
      <c r="X26" s="83">
        <f>SUM(X27:X29)</f>
        <v>18</v>
      </c>
      <c r="Y26" s="83">
        <f>SUM(Y27:Y29)</f>
        <v>81</v>
      </c>
      <c r="Z26" s="83"/>
      <c r="AA26" s="214"/>
      <c r="AB26" s="214"/>
      <c r="AC26" s="214"/>
      <c r="AD26" s="214"/>
      <c r="AE26" s="214"/>
      <c r="AF26" s="214"/>
      <c r="AG26" s="83"/>
      <c r="AH26" s="83"/>
      <c r="AI26" s="214"/>
      <c r="AJ26" s="214"/>
      <c r="AK26" s="214"/>
      <c r="AL26" s="214"/>
      <c r="AM26" s="214"/>
      <c r="AN26" s="214"/>
      <c r="AO26" s="83"/>
      <c r="AP26" s="83"/>
      <c r="AQ26" s="214"/>
      <c r="AR26" s="214"/>
      <c r="AS26" s="214"/>
      <c r="AT26" s="214"/>
      <c r="AU26" s="214"/>
      <c r="AV26" s="214"/>
      <c r="AW26" s="83"/>
      <c r="AX26" s="83"/>
      <c r="AY26" s="214"/>
      <c r="AZ26" s="214"/>
      <c r="BA26" s="214"/>
      <c r="BB26" s="214"/>
      <c r="BC26" s="214"/>
      <c r="BD26" s="214"/>
      <c r="BE26" s="83"/>
      <c r="BF26" s="83"/>
      <c r="BG26" s="214"/>
      <c r="BH26" s="214"/>
      <c r="BI26" s="214"/>
      <c r="BJ26" s="214"/>
      <c r="BK26" s="214"/>
      <c r="BL26" s="214"/>
      <c r="BM26" s="83"/>
      <c r="BN26" s="398" t="s">
        <v>311</v>
      </c>
    </row>
    <row r="27" spans="1:66" s="11" customFormat="1" ht="12.75">
      <c r="A27" s="13" t="s">
        <v>112</v>
      </c>
      <c r="B27" s="15" t="s">
        <v>203</v>
      </c>
      <c r="C27" s="223" t="str">
        <f t="shared" si="5"/>
        <v>      </v>
      </c>
      <c r="D27" s="133"/>
      <c r="E27" s="133"/>
      <c r="F27" s="133"/>
      <c r="G27" s="133"/>
      <c r="H27" s="133"/>
      <c r="I27" s="133"/>
      <c r="J27" s="133"/>
      <c r="K27" s="81" t="str">
        <f t="shared" si="8"/>
        <v>9   </v>
      </c>
      <c r="L27" s="133">
        <v>9</v>
      </c>
      <c r="M27" s="133"/>
      <c r="N27" s="133"/>
      <c r="O27" s="133"/>
      <c r="P27" s="133"/>
      <c r="Q27" s="133"/>
      <c r="R27" s="133"/>
      <c r="S27" s="47"/>
      <c r="T27" s="81">
        <v>40</v>
      </c>
      <c r="U27" s="81">
        <f>V27+W27+X27</f>
        <v>30</v>
      </c>
      <c r="V27" s="81">
        <f aca="true" t="shared" si="9" ref="V27:X29">AA27*AA$6+AD27*AD$6+AI27*AI$6+AL27*AL$6+AQ27*AQ$6+AT27*AT$6+AY27*AY$6+BB27*BB$6+BG27*BG$6+BJ27*BJ$6</f>
        <v>30</v>
      </c>
      <c r="W27" s="81">
        <f t="shared" si="9"/>
        <v>0</v>
      </c>
      <c r="X27" s="81">
        <f t="shared" si="9"/>
        <v>0</v>
      </c>
      <c r="Y27" s="81">
        <f>T27-U27</f>
        <v>10</v>
      </c>
      <c r="Z27" s="142">
        <f>IF(SUM(AA27:AC27)&gt;0,AA27&amp;"/"&amp;AB27&amp;"/"&amp;AC27,"")</f>
      </c>
      <c r="AA27" s="135"/>
      <c r="AB27" s="135"/>
      <c r="AC27" s="135"/>
      <c r="AD27" s="135"/>
      <c r="AE27" s="135"/>
      <c r="AF27" s="135"/>
      <c r="AG27" s="142">
        <f>IF(SUM(AD27:AF27)&gt;0,AD27&amp;"/"&amp;AE27&amp;"/"&amp;AF27,"")</f>
      </c>
      <c r="AH27" s="142">
        <f>IF(SUM(AI27:AK27)&gt;0,AI27&amp;"/"&amp;AJ27&amp;"/"&amp;AK27,"")</f>
      </c>
      <c r="AI27" s="135"/>
      <c r="AJ27" s="135"/>
      <c r="AK27" s="135"/>
      <c r="AL27" s="135"/>
      <c r="AM27" s="135"/>
      <c r="AN27" s="135"/>
      <c r="AO27" s="142">
        <f>IF(SUM(AL27:AN27)&gt;0,AL27&amp;"/"&amp;AM27&amp;"/"&amp;AN27,"")</f>
      </c>
      <c r="AP27" s="142">
        <f>IF(SUM(AQ27:AS27)&gt;0,AQ27&amp;"/"&amp;AR27&amp;"/"&amp;AS27,"")</f>
      </c>
      <c r="AQ27" s="135"/>
      <c r="AR27" s="135"/>
      <c r="AS27" s="135"/>
      <c r="AT27" s="135"/>
      <c r="AU27" s="135"/>
      <c r="AV27" s="135"/>
      <c r="AW27" s="142">
        <f>IF(SUM(AT27:AV27)&gt;0,AT27&amp;"/"&amp;AU27&amp;"/"&amp;AV27,"")</f>
      </c>
      <c r="AX27" s="142">
        <f>IF(SUM(AY27:BA27)&gt;0,AY27&amp;"/"&amp;AZ27&amp;"/"&amp;BA27,"")</f>
      </c>
      <c r="AY27" s="135"/>
      <c r="AZ27" s="135"/>
      <c r="BA27" s="135"/>
      <c r="BB27" s="135"/>
      <c r="BC27" s="135"/>
      <c r="BD27" s="135"/>
      <c r="BE27" s="142">
        <f>IF(SUM(BB27:BD27)&gt;0,BB27&amp;"/"&amp;BC27&amp;"/"&amp;BD27,"")</f>
      </c>
      <c r="BF27" s="142" t="str">
        <f>IF(SUM(BG27:BI27)&gt;0,BG27&amp;"/"&amp;BH27&amp;"/"&amp;BI27,"")</f>
        <v>5//</v>
      </c>
      <c r="BG27" s="135">
        <v>5</v>
      </c>
      <c r="BH27" s="135"/>
      <c r="BI27" s="135"/>
      <c r="BJ27" s="135"/>
      <c r="BK27" s="135"/>
      <c r="BL27" s="135"/>
      <c r="BM27" s="142">
        <f>IF(SUM(BJ27:BL27)&gt;0,BJ27&amp;"/"&amp;BK27&amp;"/"&amp;BL27,"")</f>
      </c>
      <c r="BN27" s="399" t="s">
        <v>311</v>
      </c>
    </row>
    <row r="28" spans="1:66" s="11" customFormat="1" ht="12.75">
      <c r="A28" s="13" t="s">
        <v>113</v>
      </c>
      <c r="B28" s="15" t="s">
        <v>204</v>
      </c>
      <c r="C28" s="223" t="str">
        <f t="shared" si="5"/>
        <v>      </v>
      </c>
      <c r="D28" s="133"/>
      <c r="E28" s="133"/>
      <c r="F28" s="133"/>
      <c r="G28" s="133"/>
      <c r="H28" s="133"/>
      <c r="I28" s="133"/>
      <c r="J28" s="133"/>
      <c r="K28" s="81" t="str">
        <f t="shared" si="8"/>
        <v>9   </v>
      </c>
      <c r="L28" s="133">
        <v>9</v>
      </c>
      <c r="M28" s="133"/>
      <c r="N28" s="133"/>
      <c r="O28" s="133"/>
      <c r="P28" s="133"/>
      <c r="Q28" s="133"/>
      <c r="R28" s="133"/>
      <c r="S28" s="47"/>
      <c r="T28" s="81">
        <v>47</v>
      </c>
      <c r="U28" s="81">
        <f>V28+W28+X28</f>
        <v>30</v>
      </c>
      <c r="V28" s="81">
        <f>AA28*AA$6+AD28*AD$6+AI28*AI$6+AL28*AL$6+AQ28*AQ$6+AT28*AT$6+AY28*AY$6+BB28*BB$6+BG28*BG$6+BJ28*BJ$6</f>
        <v>30</v>
      </c>
      <c r="W28" s="81">
        <f>AB28*AB$6+AE28*AE$6+AJ28*AJ$6+AM28*AM$6+AR28*AR$6+AU28*AU$6+AZ28*AZ$6+BC28*BC$6+BH28*BH$6+BK28*BK$6</f>
        <v>0</v>
      </c>
      <c r="X28" s="81">
        <f>AC28*AC$6+AF28*AF$6+AK28*AK$6+AN28*AN$6+AS28*AS$6+AV28*AV$6+BA28*BA$6+BD28*BD$6+BI28*BI$6+BL28*BL$6</f>
        <v>0</v>
      </c>
      <c r="Y28" s="81">
        <f>T28-U28</f>
        <v>17</v>
      </c>
      <c r="Z28" s="142">
        <f>IF(SUM(AA28:AC28)&gt;0,AA28&amp;"/"&amp;AB28&amp;"/"&amp;AC28,"")</f>
      </c>
      <c r="AA28" s="135"/>
      <c r="AB28" s="135"/>
      <c r="AC28" s="135"/>
      <c r="AD28" s="135"/>
      <c r="AE28" s="135"/>
      <c r="AF28" s="135"/>
      <c r="AG28" s="142">
        <f>IF(SUM(AD28:AF28)&gt;0,AD28&amp;"/"&amp;AE28&amp;"/"&amp;AF28,"")</f>
      </c>
      <c r="AH28" s="142">
        <f>IF(SUM(AI28:AK28)&gt;0,AI28&amp;"/"&amp;AJ28&amp;"/"&amp;AK28,"")</f>
      </c>
      <c r="AI28" s="135"/>
      <c r="AJ28" s="135"/>
      <c r="AK28" s="135"/>
      <c r="AL28" s="135"/>
      <c r="AM28" s="135"/>
      <c r="AN28" s="135"/>
      <c r="AO28" s="142">
        <f>IF(SUM(AL28:AN28)&gt;0,AL28&amp;"/"&amp;AM28&amp;"/"&amp;AN28,"")</f>
      </c>
      <c r="AP28" s="142">
        <f>IF(SUM(AQ28:AS28)&gt;0,AQ28&amp;"/"&amp;AR28&amp;"/"&amp;AS28,"")</f>
      </c>
      <c r="AQ28" s="135"/>
      <c r="AR28" s="135"/>
      <c r="AS28" s="135"/>
      <c r="AT28" s="135"/>
      <c r="AU28" s="135"/>
      <c r="AV28" s="135"/>
      <c r="AW28" s="142">
        <f>IF(SUM(AT28:AV28)&gt;0,AT28&amp;"/"&amp;AU28&amp;"/"&amp;AV28,"")</f>
      </c>
      <c r="AX28" s="142">
        <f>IF(SUM(AY28:BA28)&gt;0,AY28&amp;"/"&amp;AZ28&amp;"/"&amp;BA28,"")</f>
      </c>
      <c r="AY28" s="135"/>
      <c r="AZ28" s="135"/>
      <c r="BA28" s="135"/>
      <c r="BB28" s="135"/>
      <c r="BC28" s="135"/>
      <c r="BD28" s="135"/>
      <c r="BE28" s="142">
        <f>IF(SUM(BB28:BD28)&gt;0,BB28&amp;"/"&amp;BC28&amp;"/"&amp;BD28,"")</f>
      </c>
      <c r="BF28" s="142" t="str">
        <f>IF(SUM(BG28:BI28)&gt;0,BG28&amp;"/"&amp;BH28&amp;"/"&amp;BI28,"")</f>
        <v>5//</v>
      </c>
      <c r="BG28" s="135">
        <v>5</v>
      </c>
      <c r="BH28" s="135"/>
      <c r="BI28" s="135"/>
      <c r="BJ28" s="135"/>
      <c r="BK28" s="135"/>
      <c r="BL28" s="135"/>
      <c r="BM28" s="142">
        <f>IF(SUM(BJ28:BL28)&gt;0,BJ28&amp;"/"&amp;BK28&amp;"/"&amp;BL28,"")</f>
      </c>
      <c r="BN28" s="398" t="s">
        <v>311</v>
      </c>
    </row>
    <row r="29" spans="1:66" s="11" customFormat="1" ht="12.75">
      <c r="A29" s="13" t="s">
        <v>202</v>
      </c>
      <c r="B29" s="15" t="s">
        <v>205</v>
      </c>
      <c r="C29" s="223" t="str">
        <f t="shared" si="5"/>
        <v>      </v>
      </c>
      <c r="D29" s="133"/>
      <c r="E29" s="133"/>
      <c r="F29" s="133"/>
      <c r="G29" s="133"/>
      <c r="H29" s="133"/>
      <c r="I29" s="133"/>
      <c r="J29" s="133"/>
      <c r="K29" s="81" t="str">
        <f t="shared" si="8"/>
        <v>4   </v>
      </c>
      <c r="L29" s="133">
        <v>4</v>
      </c>
      <c r="M29" s="133"/>
      <c r="N29" s="133"/>
      <c r="O29" s="133"/>
      <c r="P29" s="133"/>
      <c r="Q29" s="133"/>
      <c r="R29" s="133"/>
      <c r="S29" s="47"/>
      <c r="T29" s="81">
        <v>108</v>
      </c>
      <c r="U29" s="81">
        <f>V29+W29+X29</f>
        <v>54</v>
      </c>
      <c r="V29" s="81">
        <f t="shared" si="9"/>
        <v>36</v>
      </c>
      <c r="W29" s="81">
        <f t="shared" si="9"/>
        <v>0</v>
      </c>
      <c r="X29" s="81">
        <f t="shared" si="9"/>
        <v>18</v>
      </c>
      <c r="Y29" s="81">
        <f>T29-U29</f>
        <v>54</v>
      </c>
      <c r="Z29" s="142">
        <f>IF(SUM(AA29:AC29)&gt;0,AA29&amp;"/"&amp;AB29&amp;"/"&amp;AC29,"")</f>
      </c>
      <c r="AA29" s="135"/>
      <c r="AB29" s="135"/>
      <c r="AC29" s="135"/>
      <c r="AD29" s="135"/>
      <c r="AE29" s="135"/>
      <c r="AF29" s="135"/>
      <c r="AG29" s="142">
        <f>IF(SUM(AD29:AF29)&gt;0,AD29&amp;"/"&amp;AE29&amp;"/"&amp;AF29,"")</f>
      </c>
      <c r="AH29" s="142">
        <f>IF(SUM(AI29:AK29)&gt;0,AI29&amp;"/"&amp;AJ29&amp;"/"&amp;AK29,"")</f>
      </c>
      <c r="AI29" s="135"/>
      <c r="AJ29" s="135"/>
      <c r="AK29" s="135"/>
      <c r="AL29" s="135">
        <v>2</v>
      </c>
      <c r="AM29" s="135"/>
      <c r="AN29" s="135">
        <v>1</v>
      </c>
      <c r="AO29" s="142" t="str">
        <f>IF(SUM(AL29:AN29)&gt;0,AL29&amp;"/"&amp;AM29&amp;"/"&amp;AN29,"")</f>
        <v>2//1</v>
      </c>
      <c r="AP29" s="142">
        <f>IF(SUM(AQ29:AS29)&gt;0,AQ29&amp;"/"&amp;AR29&amp;"/"&amp;AS29,"")</f>
      </c>
      <c r="AQ29" s="135"/>
      <c r="AR29" s="135"/>
      <c r="AS29" s="135"/>
      <c r="AT29" s="135"/>
      <c r="AU29" s="135"/>
      <c r="AV29" s="135"/>
      <c r="AW29" s="142">
        <f>IF(SUM(AT29:AV29)&gt;0,AT29&amp;"/"&amp;AU29&amp;"/"&amp;AV29,"")</f>
      </c>
      <c r="AX29" s="142">
        <f>IF(SUM(AY29:BA29)&gt;0,AY29&amp;"/"&amp;AZ29&amp;"/"&amp;BA29,"")</f>
      </c>
      <c r="AY29" s="135"/>
      <c r="AZ29" s="135"/>
      <c r="BA29" s="135"/>
      <c r="BB29" s="135"/>
      <c r="BC29" s="135"/>
      <c r="BD29" s="135"/>
      <c r="BE29" s="142">
        <f>IF(SUM(BB29:BD29)&gt;0,BB29&amp;"/"&amp;BC29&amp;"/"&amp;BD29,"")</f>
      </c>
      <c r="BF29" s="142">
        <f>IF(SUM(BG29:BI29)&gt;0,BG29&amp;"/"&amp;BH29&amp;"/"&amp;BI29,"")</f>
      </c>
      <c r="BG29" s="135"/>
      <c r="BH29" s="135"/>
      <c r="BI29" s="135"/>
      <c r="BJ29" s="135"/>
      <c r="BK29" s="135"/>
      <c r="BL29" s="135"/>
      <c r="BM29" s="142">
        <f>IF(SUM(BJ29:BL29)&gt;0,BJ29&amp;"/"&amp;BK29&amp;"/"&amp;BL29,"")</f>
      </c>
      <c r="BN29" s="399" t="s">
        <v>311</v>
      </c>
    </row>
    <row r="30" spans="1:68" s="135" customFormat="1" ht="12.75">
      <c r="A30" s="317" t="s">
        <v>63</v>
      </c>
      <c r="B30" s="318" t="s">
        <v>272</v>
      </c>
      <c r="C30" s="319"/>
      <c r="D30" s="320"/>
      <c r="E30" s="320"/>
      <c r="F30" s="320"/>
      <c r="G30" s="320"/>
      <c r="H30" s="320"/>
      <c r="I30" s="320"/>
      <c r="J30" s="320"/>
      <c r="K30" s="317"/>
      <c r="L30" s="320"/>
      <c r="M30" s="320"/>
      <c r="N30" s="320"/>
      <c r="O30" s="320"/>
      <c r="P30" s="320"/>
      <c r="Q30" s="320"/>
      <c r="R30" s="320"/>
      <c r="S30" s="317"/>
      <c r="T30" s="321">
        <f aca="true" t="shared" si="10" ref="T30:Y30">T31+T42+T45</f>
        <v>1600</v>
      </c>
      <c r="U30" s="321">
        <f t="shared" si="10"/>
        <v>774</v>
      </c>
      <c r="V30" s="321">
        <f t="shared" si="10"/>
        <v>432</v>
      </c>
      <c r="W30" s="321">
        <f t="shared" si="10"/>
        <v>54</v>
      </c>
      <c r="X30" s="321">
        <f t="shared" si="10"/>
        <v>288</v>
      </c>
      <c r="Y30" s="321">
        <f t="shared" si="10"/>
        <v>826</v>
      </c>
      <c r="Z30" s="322"/>
      <c r="AA30" s="317"/>
      <c r="AB30" s="317"/>
      <c r="AC30" s="317"/>
      <c r="AD30" s="317"/>
      <c r="AE30" s="317"/>
      <c r="AF30" s="317"/>
      <c r="AG30" s="322"/>
      <c r="AH30" s="322"/>
      <c r="AI30" s="317"/>
      <c r="AJ30" s="317"/>
      <c r="AK30" s="317"/>
      <c r="AL30" s="317"/>
      <c r="AM30" s="317"/>
      <c r="AN30" s="317"/>
      <c r="AO30" s="322"/>
      <c r="AP30" s="322"/>
      <c r="AQ30" s="317"/>
      <c r="AR30" s="317"/>
      <c r="AS30" s="317"/>
      <c r="AT30" s="317"/>
      <c r="AU30" s="317"/>
      <c r="AV30" s="317"/>
      <c r="AW30" s="322"/>
      <c r="AX30" s="322"/>
      <c r="AY30" s="317"/>
      <c r="AZ30" s="317"/>
      <c r="BA30" s="317"/>
      <c r="BB30" s="317"/>
      <c r="BC30" s="317"/>
      <c r="BD30" s="317"/>
      <c r="BE30" s="322"/>
      <c r="BF30" s="322"/>
      <c r="BG30" s="317"/>
      <c r="BH30" s="317"/>
      <c r="BI30" s="317"/>
      <c r="BJ30" s="317"/>
      <c r="BK30" s="317"/>
      <c r="BL30" s="317"/>
      <c r="BM30" s="322"/>
      <c r="BN30" s="398" t="s">
        <v>311</v>
      </c>
      <c r="BO30" s="128"/>
      <c r="BP30" s="128"/>
    </row>
    <row r="31" spans="1:66" s="136" customFormat="1" ht="12.75">
      <c r="A31" s="14" t="s">
        <v>64</v>
      </c>
      <c r="B31" s="14" t="s">
        <v>46</v>
      </c>
      <c r="C31" s="223" t="str">
        <f t="shared" si="5"/>
        <v>      </v>
      </c>
      <c r="D31" s="215"/>
      <c r="E31" s="215"/>
      <c r="F31" s="215"/>
      <c r="G31" s="215"/>
      <c r="H31" s="215"/>
      <c r="I31" s="215"/>
      <c r="J31" s="215"/>
      <c r="K31" s="81" t="str">
        <f aca="true" t="shared" si="11" ref="K31:K44">L31&amp;" "&amp;M31&amp;" "&amp;N31&amp;" "&amp;O31</f>
        <v>   </v>
      </c>
      <c r="L31" s="215"/>
      <c r="M31" s="215"/>
      <c r="N31" s="215"/>
      <c r="O31" s="215"/>
      <c r="P31" s="215"/>
      <c r="Q31" s="215"/>
      <c r="R31" s="215"/>
      <c r="S31" s="46"/>
      <c r="T31" s="83">
        <f aca="true" t="shared" si="12" ref="T31:Y31">SUM(T32:T41)-T35</f>
        <v>1280</v>
      </c>
      <c r="U31" s="83">
        <f t="shared" si="12"/>
        <v>630</v>
      </c>
      <c r="V31" s="83">
        <f t="shared" si="12"/>
        <v>324</v>
      </c>
      <c r="W31" s="83">
        <f t="shared" si="12"/>
        <v>54</v>
      </c>
      <c r="X31" s="83">
        <f t="shared" si="12"/>
        <v>252</v>
      </c>
      <c r="Y31" s="83">
        <f t="shared" si="12"/>
        <v>650</v>
      </c>
      <c r="Z31" s="83"/>
      <c r="AA31" s="214"/>
      <c r="AB31" s="214"/>
      <c r="AC31" s="214"/>
      <c r="AD31" s="214"/>
      <c r="AE31" s="214"/>
      <c r="AF31" s="214"/>
      <c r="AG31" s="83"/>
      <c r="AH31" s="83"/>
      <c r="AI31" s="214"/>
      <c r="AJ31" s="214"/>
      <c r="AK31" s="214"/>
      <c r="AL31" s="214"/>
      <c r="AM31" s="214"/>
      <c r="AN31" s="214"/>
      <c r="AO31" s="83"/>
      <c r="AP31" s="83"/>
      <c r="AQ31" s="214"/>
      <c r="AR31" s="214"/>
      <c r="AS31" s="214"/>
      <c r="AT31" s="214"/>
      <c r="AU31" s="214"/>
      <c r="AV31" s="214"/>
      <c r="AW31" s="83"/>
      <c r="AX31" s="83"/>
      <c r="AY31" s="214"/>
      <c r="AZ31" s="214"/>
      <c r="BA31" s="214"/>
      <c r="BB31" s="214"/>
      <c r="BC31" s="214"/>
      <c r="BD31" s="214"/>
      <c r="BE31" s="83"/>
      <c r="BF31" s="83"/>
      <c r="BG31" s="214"/>
      <c r="BH31" s="214"/>
      <c r="BI31" s="214"/>
      <c r="BJ31" s="214"/>
      <c r="BK31" s="214"/>
      <c r="BL31" s="214"/>
      <c r="BM31" s="83"/>
      <c r="BN31" s="399" t="s">
        <v>311</v>
      </c>
    </row>
    <row r="32" spans="1:66" s="11" customFormat="1" ht="12.75">
      <c r="A32" s="11" t="s">
        <v>65</v>
      </c>
      <c r="B32" s="11" t="s">
        <v>66</v>
      </c>
      <c r="C32" s="223" t="str">
        <f t="shared" si="5"/>
        <v>7 8     </v>
      </c>
      <c r="D32" s="226">
        <v>7</v>
      </c>
      <c r="E32" s="226">
        <v>8</v>
      </c>
      <c r="F32" s="226"/>
      <c r="G32" s="226"/>
      <c r="H32" s="226"/>
      <c r="I32" s="226"/>
      <c r="J32" s="226"/>
      <c r="K32" s="81" t="str">
        <f t="shared" si="11"/>
        <v>   </v>
      </c>
      <c r="L32" s="226"/>
      <c r="M32" s="226"/>
      <c r="N32" s="226"/>
      <c r="O32" s="226"/>
      <c r="P32" s="226"/>
      <c r="Q32" s="226"/>
      <c r="R32" s="226"/>
      <c r="S32" s="44"/>
      <c r="T32" s="81">
        <v>300</v>
      </c>
      <c r="U32" s="81">
        <f>V32+W32+X32</f>
        <v>144</v>
      </c>
      <c r="V32" s="81">
        <f aca="true" t="shared" si="13" ref="V32:X33">AA32*AA$6+AD32*AD$6+AI32*AI$6+AL32*AL$6+AQ32*AQ$6+AT32*AT$6+AY32*AY$6+BB32*BB$6+BG32*BG$6+BJ32*BJ$6</f>
        <v>72</v>
      </c>
      <c r="W32" s="81">
        <f t="shared" si="13"/>
        <v>0</v>
      </c>
      <c r="X32" s="81">
        <f t="shared" si="13"/>
        <v>72</v>
      </c>
      <c r="Y32" s="81">
        <f>T32-U32</f>
        <v>156</v>
      </c>
      <c r="Z32" s="142">
        <f>IF(SUM(AA32:AC32)&gt;0,AA32&amp;"/"&amp;AB32&amp;"/"&amp;AC32,"")</f>
      </c>
      <c r="AA32" s="135"/>
      <c r="AB32" s="135"/>
      <c r="AC32" s="135"/>
      <c r="AD32" s="135"/>
      <c r="AE32" s="135"/>
      <c r="AF32" s="135"/>
      <c r="AG32" s="142">
        <f>IF(SUM(AD32:AF32)&gt;0,AD32&amp;"/"&amp;AE32&amp;"/"&amp;AF32,"")</f>
      </c>
      <c r="AH32" s="142">
        <f>IF(SUM(AI32:AK32)&gt;0,AI32&amp;"/"&amp;AJ32&amp;"/"&amp;AK32,"")</f>
      </c>
      <c r="AI32" s="135"/>
      <c r="AJ32" s="135"/>
      <c r="AK32" s="135"/>
      <c r="AL32" s="135"/>
      <c r="AM32" s="135"/>
      <c r="AN32" s="135"/>
      <c r="AO32" s="142">
        <f>IF(SUM(AL32:AN32)&gt;0,AL32&amp;"/"&amp;AM32&amp;"/"&amp;AN32,"")</f>
      </c>
      <c r="AP32" s="142">
        <f>IF(SUM(AQ32:AS32)&gt;0,AQ32&amp;"/"&amp;AR32&amp;"/"&amp;AS32,"")</f>
      </c>
      <c r="AQ32" s="135"/>
      <c r="AR32" s="135"/>
      <c r="AS32" s="135"/>
      <c r="AT32" s="135"/>
      <c r="AU32" s="135"/>
      <c r="AV32" s="135"/>
      <c r="AW32" s="142">
        <f>IF(SUM(AT32:AV32)&gt;0,AT32&amp;"/"&amp;AU32&amp;"/"&amp;AV32,"")</f>
      </c>
      <c r="AX32" s="142" t="str">
        <f>IF(SUM(AY32:BA32)&gt;0,AY32&amp;"/"&amp;AZ32&amp;"/"&amp;BA32,"")</f>
        <v>2//2</v>
      </c>
      <c r="AY32" s="135">
        <v>2</v>
      </c>
      <c r="AZ32" s="135"/>
      <c r="BA32" s="135">
        <v>2</v>
      </c>
      <c r="BB32" s="135">
        <v>2</v>
      </c>
      <c r="BC32" s="135"/>
      <c r="BD32" s="135">
        <v>2</v>
      </c>
      <c r="BE32" s="142" t="str">
        <f>IF(SUM(BB32:BD32)&gt;0,BB32&amp;"/"&amp;BC32&amp;"/"&amp;BD32,"")</f>
        <v>2//2</v>
      </c>
      <c r="BF32" s="142">
        <f>IF(SUM(BG32:BI32)&gt;0,BG32&amp;"/"&amp;BH32&amp;"/"&amp;BI32,"")</f>
      </c>
      <c r="BG32" s="135"/>
      <c r="BH32" s="135"/>
      <c r="BI32" s="135"/>
      <c r="BJ32" s="135"/>
      <c r="BK32" s="135"/>
      <c r="BL32" s="135"/>
      <c r="BM32" s="142">
        <f>IF(SUM(BJ32:BL32)&gt;0,BJ32&amp;"/"&amp;BK32&amp;"/"&amp;BL32,"")</f>
      </c>
      <c r="BN32" s="398" t="s">
        <v>311</v>
      </c>
    </row>
    <row r="33" spans="1:66" s="11" customFormat="1" ht="12.75">
      <c r="A33" s="11" t="s">
        <v>67</v>
      </c>
      <c r="B33" s="11" t="s">
        <v>68</v>
      </c>
      <c r="C33" s="223" t="str">
        <f t="shared" si="5"/>
        <v>7 8     </v>
      </c>
      <c r="D33" s="226">
        <v>7</v>
      </c>
      <c r="E33" s="226">
        <v>8</v>
      </c>
      <c r="F33" s="226"/>
      <c r="G33" s="226"/>
      <c r="H33" s="226"/>
      <c r="I33" s="226"/>
      <c r="J33" s="226"/>
      <c r="K33" s="81" t="str">
        <f t="shared" si="11"/>
        <v>   </v>
      </c>
      <c r="L33" s="226"/>
      <c r="M33" s="226"/>
      <c r="N33" s="226"/>
      <c r="O33" s="226"/>
      <c r="P33" s="226"/>
      <c r="Q33" s="226"/>
      <c r="R33" s="226"/>
      <c r="S33" s="44"/>
      <c r="T33" s="81">
        <v>300</v>
      </c>
      <c r="U33" s="81">
        <f>V33+W33+X33</f>
        <v>144</v>
      </c>
      <c r="V33" s="81">
        <f t="shared" si="13"/>
        <v>72</v>
      </c>
      <c r="W33" s="81">
        <f t="shared" si="13"/>
        <v>0</v>
      </c>
      <c r="X33" s="81">
        <f t="shared" si="13"/>
        <v>72</v>
      </c>
      <c r="Y33" s="81">
        <f>T33-U33</f>
        <v>156</v>
      </c>
      <c r="Z33" s="142">
        <f>IF(SUM(AA33:AC33)&gt;0,AA33&amp;"/"&amp;AB33&amp;"/"&amp;AC33,"")</f>
      </c>
      <c r="AA33" s="135"/>
      <c r="AB33" s="135"/>
      <c r="AC33" s="135"/>
      <c r="AD33" s="135"/>
      <c r="AE33" s="135"/>
      <c r="AF33" s="135"/>
      <c r="AG33" s="142">
        <f>IF(SUM(AD33:AF33)&gt;0,AD33&amp;"/"&amp;AE33&amp;"/"&amp;AF33,"")</f>
      </c>
      <c r="AH33" s="142">
        <f>IF(SUM(AI33:AK33)&gt;0,AI33&amp;"/"&amp;AJ33&amp;"/"&amp;AK33,"")</f>
      </c>
      <c r="AI33" s="135"/>
      <c r="AJ33" s="135"/>
      <c r="AK33" s="135"/>
      <c r="AL33" s="135"/>
      <c r="AM33" s="135"/>
      <c r="AN33" s="135"/>
      <c r="AO33" s="142">
        <f>IF(SUM(AL33:AN33)&gt;0,AL33&amp;"/"&amp;AM33&amp;"/"&amp;AN33,"")</f>
      </c>
      <c r="AP33" s="142">
        <f>IF(SUM(AQ33:AS33)&gt;0,AQ33&amp;"/"&amp;AR33&amp;"/"&amp;AS33,"")</f>
      </c>
      <c r="AQ33" s="135"/>
      <c r="AR33" s="135"/>
      <c r="AS33" s="135"/>
      <c r="AT33" s="135"/>
      <c r="AU33" s="135"/>
      <c r="AV33" s="135"/>
      <c r="AW33" s="142">
        <f>IF(SUM(AT33:AV33)&gt;0,AT33&amp;"/"&amp;AU33&amp;"/"&amp;AV33,"")</f>
      </c>
      <c r="AX33" s="142" t="str">
        <f>IF(SUM(AY33:BA33)&gt;0,AY33&amp;"/"&amp;AZ33&amp;"/"&amp;BA33,"")</f>
        <v>2//2</v>
      </c>
      <c r="AY33" s="135">
        <v>2</v>
      </c>
      <c r="AZ33" s="135"/>
      <c r="BA33" s="135">
        <v>2</v>
      </c>
      <c r="BB33" s="135">
        <v>2</v>
      </c>
      <c r="BC33" s="135"/>
      <c r="BD33" s="135">
        <v>2</v>
      </c>
      <c r="BE33" s="142" t="str">
        <f>IF(SUM(BB33:BD33)&gt;0,BB33&amp;"/"&amp;BC33&amp;"/"&amp;BD33,"")</f>
        <v>2//2</v>
      </c>
      <c r="BF33" s="142">
        <f>IF(SUM(BG33:BI33)&gt;0,BG33&amp;"/"&amp;BH33&amp;"/"&amp;BI33,"")</f>
      </c>
      <c r="BG33" s="135"/>
      <c r="BH33" s="135"/>
      <c r="BI33" s="135"/>
      <c r="BJ33" s="135"/>
      <c r="BK33" s="135"/>
      <c r="BL33" s="135"/>
      <c r="BM33" s="142">
        <f>IF(SUM(BJ33:BL33)&gt;0,BJ33&amp;"/"&amp;BK33&amp;"/"&amp;BL33,"")</f>
      </c>
      <c r="BN33" s="399" t="s">
        <v>311</v>
      </c>
    </row>
    <row r="34" spans="1:66" s="11" customFormat="1" ht="23.25" customHeight="1">
      <c r="A34" s="11" t="s">
        <v>69</v>
      </c>
      <c r="B34" s="16" t="s">
        <v>173</v>
      </c>
      <c r="C34" s="223" t="str">
        <f t="shared" si="5"/>
        <v>      </v>
      </c>
      <c r="D34" s="226"/>
      <c r="E34" s="226"/>
      <c r="F34" s="226"/>
      <c r="G34" s="226"/>
      <c r="H34" s="226"/>
      <c r="I34" s="226"/>
      <c r="J34" s="226"/>
      <c r="K34" s="81" t="str">
        <f t="shared" si="11"/>
        <v>8   </v>
      </c>
      <c r="L34" s="226">
        <v>8</v>
      </c>
      <c r="M34" s="226"/>
      <c r="N34" s="226"/>
      <c r="O34" s="226"/>
      <c r="P34" s="226"/>
      <c r="Q34" s="226"/>
      <c r="R34" s="226"/>
      <c r="S34" s="44"/>
      <c r="T34" s="81">
        <v>72</v>
      </c>
      <c r="U34" s="81">
        <f aca="true" t="shared" si="14" ref="U34:U44">V34+W34+X34</f>
        <v>36</v>
      </c>
      <c r="V34" s="81">
        <f aca="true" t="shared" si="15" ref="V34:V41">AA34*AA$6+AD34*AD$6+AI34*AI$6+AL34*AL$6+AQ34*AQ$6+AT34*AT$6+AY34*AY$6+BB34*BB$6+BG34*BG$6+BJ34*BJ$6</f>
        <v>36</v>
      </c>
      <c r="W34" s="81">
        <f aca="true" t="shared" si="16" ref="W34:W41">AB34*AB$6+AE34*AE$6+AJ34*AJ$6+AM34*AM$6+AR34*AR$6+AU34*AU$6+AZ34*AZ$6+BC34*BC$6+BH34*BH$6+BK34*BK$6</f>
        <v>0</v>
      </c>
      <c r="X34" s="81">
        <f aca="true" t="shared" si="17" ref="X34:X41">AC34*AC$6+AF34*AF$6+AK34*AK$6+AN34*AN$6+AS34*AS$6+AV34*AV$6+BA34*BA$6+BD34*BD$6+BI34*BI$6+BL34*BL$6</f>
        <v>0</v>
      </c>
      <c r="Y34" s="81">
        <f aca="true" t="shared" si="18" ref="Y34:Y41">T34-U34</f>
        <v>36</v>
      </c>
      <c r="Z34" s="142">
        <f aca="true" t="shared" si="19" ref="Z34:Z41">IF(SUM(AA34:AC34)&gt;0,AA34&amp;"/"&amp;AB34&amp;"/"&amp;AC34,"")</f>
      </c>
      <c r="AA34" s="135"/>
      <c r="AB34" s="135"/>
      <c r="AC34" s="135"/>
      <c r="AD34" s="135"/>
      <c r="AE34" s="135"/>
      <c r="AF34" s="135"/>
      <c r="AG34" s="142">
        <f aca="true" t="shared" si="20" ref="AG34:AG41">IF(SUM(AD34:AF34)&gt;0,AD34&amp;"/"&amp;AE34&amp;"/"&amp;AF34,"")</f>
      </c>
      <c r="AH34" s="142">
        <f aca="true" t="shared" si="21" ref="AH34:AH41">IF(SUM(AI34:AK34)&gt;0,AI34&amp;"/"&amp;AJ34&amp;"/"&amp;AK34,"")</f>
      </c>
      <c r="AI34" s="135"/>
      <c r="AJ34" s="135"/>
      <c r="AK34" s="135"/>
      <c r="AL34" s="135"/>
      <c r="AM34" s="135"/>
      <c r="AN34" s="135"/>
      <c r="AO34" s="142">
        <f aca="true" t="shared" si="22" ref="AO34:AO41">IF(SUM(AL34:AN34)&gt;0,AL34&amp;"/"&amp;AM34&amp;"/"&amp;AN34,"")</f>
      </c>
      <c r="AP34" s="142">
        <f aca="true" t="shared" si="23" ref="AP34:AP40">IF(SUM(AQ34:AS34)&gt;0,AQ34&amp;"/"&amp;AR34&amp;"/"&amp;AS34,"")</f>
      </c>
      <c r="AQ34" s="135"/>
      <c r="AR34" s="135"/>
      <c r="AS34" s="135"/>
      <c r="AT34" s="135"/>
      <c r="AU34" s="135"/>
      <c r="AV34" s="135"/>
      <c r="AW34" s="142">
        <f aca="true" t="shared" si="24" ref="AW34:AW41">IF(SUM(AT34:AV34)&gt;0,AT34&amp;"/"&amp;AU34&amp;"/"&amp;AV34,"")</f>
      </c>
      <c r="AX34" s="142">
        <f aca="true" t="shared" si="25" ref="AX34:AX41">IF(SUM(AY34:BA34)&gt;0,AY34&amp;"/"&amp;AZ34&amp;"/"&amp;BA34,"")</f>
      </c>
      <c r="AY34" s="135"/>
      <c r="AZ34" s="135"/>
      <c r="BA34" s="135"/>
      <c r="BB34" s="135">
        <v>2</v>
      </c>
      <c r="BC34" s="135"/>
      <c r="BD34" s="135"/>
      <c r="BE34" s="142" t="str">
        <f aca="true" t="shared" si="26" ref="BE34:BE41">IF(SUM(BB34:BD34)&gt;0,BB34&amp;"/"&amp;BC34&amp;"/"&amp;BD34,"")</f>
        <v>2//</v>
      </c>
      <c r="BF34" s="142">
        <f aca="true" t="shared" si="27" ref="BF34:BF41">IF(SUM(BG34:BI34)&gt;0,BG34&amp;"/"&amp;BH34&amp;"/"&amp;BI34,"")</f>
      </c>
      <c r="BG34" s="135"/>
      <c r="BH34" s="135"/>
      <c r="BI34" s="135"/>
      <c r="BJ34" s="135"/>
      <c r="BK34" s="135"/>
      <c r="BL34" s="135"/>
      <c r="BM34" s="142">
        <f aca="true" t="shared" si="28" ref="BM34:BM41">IF(SUM(BJ34:BL34)&gt;0,BJ34&amp;"/"&amp;BK34&amp;"/"&amp;BL34,"")</f>
      </c>
      <c r="BN34" s="398" t="s">
        <v>311</v>
      </c>
    </row>
    <row r="35" spans="1:66" s="11" customFormat="1" ht="25.5">
      <c r="A35" s="11" t="s">
        <v>160</v>
      </c>
      <c r="B35" s="16" t="s">
        <v>230</v>
      </c>
      <c r="C35" s="223" t="str">
        <f t="shared" si="5"/>
        <v>      </v>
      </c>
      <c r="D35" s="226"/>
      <c r="E35" s="226"/>
      <c r="F35" s="226"/>
      <c r="G35" s="226"/>
      <c r="H35" s="226"/>
      <c r="I35" s="226"/>
      <c r="J35" s="226"/>
      <c r="K35" s="81" t="str">
        <f t="shared" si="11"/>
        <v>   </v>
      </c>
      <c r="L35" s="226"/>
      <c r="M35" s="226"/>
      <c r="N35" s="226"/>
      <c r="O35" s="226"/>
      <c r="P35" s="226"/>
      <c r="Q35" s="226"/>
      <c r="R35" s="226"/>
      <c r="S35" s="48"/>
      <c r="T35" s="81">
        <f aca="true" t="shared" si="29" ref="T35:Y35">SUM(T36:T37)</f>
        <v>320</v>
      </c>
      <c r="U35" s="81">
        <f t="shared" si="29"/>
        <v>162</v>
      </c>
      <c r="V35" s="81">
        <f t="shared" si="29"/>
        <v>54</v>
      </c>
      <c r="W35" s="81">
        <f t="shared" si="29"/>
        <v>36</v>
      </c>
      <c r="X35" s="81">
        <f t="shared" si="29"/>
        <v>72</v>
      </c>
      <c r="Y35" s="81">
        <f t="shared" si="29"/>
        <v>158</v>
      </c>
      <c r="Z35" s="142">
        <f t="shared" si="19"/>
      </c>
      <c r="AA35" s="135"/>
      <c r="AB35" s="135"/>
      <c r="AC35" s="135"/>
      <c r="AD35" s="135"/>
      <c r="AE35" s="135"/>
      <c r="AF35" s="135"/>
      <c r="AG35" s="142">
        <f t="shared" si="20"/>
      </c>
      <c r="AH35" s="142">
        <f t="shared" si="21"/>
      </c>
      <c r="AI35" s="135"/>
      <c r="AJ35" s="135"/>
      <c r="AK35" s="135"/>
      <c r="AL35" s="135"/>
      <c r="AM35" s="135"/>
      <c r="AN35" s="135"/>
      <c r="AO35" s="142">
        <f t="shared" si="22"/>
      </c>
      <c r="AP35" s="142">
        <f t="shared" si="23"/>
      </c>
      <c r="AQ35" s="135"/>
      <c r="AR35" s="135"/>
      <c r="AS35" s="135"/>
      <c r="AT35" s="135"/>
      <c r="AU35" s="135"/>
      <c r="AV35" s="135"/>
      <c r="AW35" s="142">
        <f t="shared" si="24"/>
      </c>
      <c r="AX35" s="142">
        <f t="shared" si="25"/>
      </c>
      <c r="AY35" s="135"/>
      <c r="AZ35" s="135"/>
      <c r="BA35" s="135"/>
      <c r="BB35" s="135"/>
      <c r="BC35" s="135"/>
      <c r="BD35" s="135"/>
      <c r="BE35" s="142">
        <f t="shared" si="26"/>
      </c>
      <c r="BF35" s="142">
        <f t="shared" si="27"/>
      </c>
      <c r="BG35" s="135"/>
      <c r="BH35" s="135"/>
      <c r="BI35" s="135"/>
      <c r="BJ35" s="135"/>
      <c r="BK35" s="135"/>
      <c r="BL35" s="135"/>
      <c r="BM35" s="142">
        <f t="shared" si="28"/>
      </c>
      <c r="BN35" s="399" t="s">
        <v>311</v>
      </c>
    </row>
    <row r="36" spans="1:66" s="11" customFormat="1" ht="12.75">
      <c r="A36" s="11" t="s">
        <v>232</v>
      </c>
      <c r="B36" s="16" t="s">
        <v>111</v>
      </c>
      <c r="C36" s="223" t="str">
        <f t="shared" si="5"/>
        <v>8      </v>
      </c>
      <c r="D36" s="226">
        <v>8</v>
      </c>
      <c r="E36" s="226"/>
      <c r="F36" s="226"/>
      <c r="G36" s="226"/>
      <c r="H36" s="226"/>
      <c r="I36" s="226"/>
      <c r="J36" s="226"/>
      <c r="K36" s="81" t="str">
        <f t="shared" si="11"/>
        <v>   </v>
      </c>
      <c r="L36" s="226"/>
      <c r="M36" s="226"/>
      <c r="N36" s="226"/>
      <c r="O36" s="226"/>
      <c r="P36" s="226"/>
      <c r="Q36" s="226"/>
      <c r="R36" s="226"/>
      <c r="S36" s="48"/>
      <c r="T36" s="81">
        <v>216</v>
      </c>
      <c r="U36" s="81">
        <f>V36+W36+X36</f>
        <v>108</v>
      </c>
      <c r="V36" s="81">
        <f>AA36*AA$6+AD36*AD$6+AI36*AI$6+AL36*AL$6+AQ36*AQ$6+AT36*AT$6+AY36*AY$6+BB36*BB$6+BG36*BG$6+BJ36*BJ$6</f>
        <v>36</v>
      </c>
      <c r="W36" s="81">
        <v>36</v>
      </c>
      <c r="X36" s="81">
        <f>AC36*AC$6+AF36*AF$6+AK36*AK$6+AN36*AN$6+AS36*AS$6+AV36*AV$6+BA36*BA$6+BD36*BD$6+BI36*BI$6+BL36*BL$6</f>
        <v>36</v>
      </c>
      <c r="Y36" s="81">
        <f>T36-U36</f>
        <v>108</v>
      </c>
      <c r="Z36" s="142">
        <f>IF(SUM(AA36:AC36)&gt;0,AA36&amp;"/"&amp;AB36&amp;"/"&amp;AC36,"")</f>
      </c>
      <c r="AA36" s="135"/>
      <c r="AB36" s="135"/>
      <c r="AC36" s="135"/>
      <c r="AD36" s="135"/>
      <c r="AE36" s="135"/>
      <c r="AF36" s="135"/>
      <c r="AG36" s="142">
        <f>IF(SUM(AD36:AF36)&gt;0,AD36&amp;"/"&amp;AE36&amp;"/"&amp;AF36,"")</f>
      </c>
      <c r="AH36" s="142">
        <f>IF(SUM(AI36:AK36)&gt;0,AI36&amp;"/"&amp;AJ36&amp;"/"&amp;AK36,"")</f>
      </c>
      <c r="AI36" s="135"/>
      <c r="AJ36" s="135"/>
      <c r="AK36" s="135"/>
      <c r="AL36" s="135"/>
      <c r="AM36" s="135"/>
      <c r="AN36" s="135"/>
      <c r="AO36" s="142">
        <f>IF(SUM(AL36:AN36)&gt;0,AL36&amp;"/"&amp;AM36&amp;"/"&amp;AN36,"")</f>
      </c>
      <c r="AP36" s="142">
        <f>IF(SUM(AQ36:AS36)&gt;0,AQ36&amp;"/"&amp;AR36&amp;"/"&amp;AS36,"")</f>
      </c>
      <c r="AQ36" s="135"/>
      <c r="AR36" s="135"/>
      <c r="AS36" s="135"/>
      <c r="AT36" s="135"/>
      <c r="AU36" s="135"/>
      <c r="AV36" s="135"/>
      <c r="AW36" s="142">
        <f>IF(SUM(AT36:AV36)&gt;0,AT36&amp;"/"&amp;AU36&amp;"/"&amp;AV36,"")</f>
      </c>
      <c r="AX36" s="142">
        <f>IF(SUM(AY36:BA36)&gt;0,AY36&amp;"/"&amp;AZ36&amp;"/"&amp;BA36,"")</f>
      </c>
      <c r="AY36" s="135"/>
      <c r="AZ36" s="135"/>
      <c r="BA36" s="135"/>
      <c r="BB36" s="135">
        <v>2</v>
      </c>
      <c r="BC36" s="135">
        <v>2</v>
      </c>
      <c r="BD36" s="135">
        <v>2</v>
      </c>
      <c r="BE36" s="142" t="str">
        <f>IF(SUM(BB36:BD36)&gt;0,BB36&amp;"/"&amp;BC36&amp;"/"&amp;BD36,"")</f>
        <v>2/2/2</v>
      </c>
      <c r="BF36" s="142">
        <f>IF(SUM(BG36:BI36)&gt;0,BG36&amp;"/"&amp;BH36&amp;"/"&amp;BI36,"")</f>
      </c>
      <c r="BG36" s="135"/>
      <c r="BH36" s="135"/>
      <c r="BI36" s="135"/>
      <c r="BJ36" s="135"/>
      <c r="BK36" s="135"/>
      <c r="BL36" s="135"/>
      <c r="BM36" s="142">
        <f>IF(SUM(BJ36:BL36)&gt;0,BJ36&amp;"/"&amp;BK36&amp;"/"&amp;BL36,"")</f>
      </c>
      <c r="BN36" s="398" t="s">
        <v>311</v>
      </c>
    </row>
    <row r="37" spans="1:66" s="11" customFormat="1" ht="12.75">
      <c r="A37" s="11" t="s">
        <v>233</v>
      </c>
      <c r="B37" s="16" t="s">
        <v>231</v>
      </c>
      <c r="C37" s="223" t="str">
        <f t="shared" si="5"/>
        <v>7      </v>
      </c>
      <c r="D37" s="226">
        <v>7</v>
      </c>
      <c r="E37" s="226"/>
      <c r="F37" s="226"/>
      <c r="G37" s="226"/>
      <c r="H37" s="226"/>
      <c r="I37" s="226"/>
      <c r="J37" s="226"/>
      <c r="K37" s="81" t="str">
        <f t="shared" si="11"/>
        <v>   </v>
      </c>
      <c r="L37" s="226"/>
      <c r="M37" s="226"/>
      <c r="N37" s="226"/>
      <c r="O37" s="226"/>
      <c r="P37" s="226"/>
      <c r="Q37" s="226"/>
      <c r="R37" s="226"/>
      <c r="S37" s="48"/>
      <c r="T37" s="81">
        <v>104</v>
      </c>
      <c r="U37" s="81">
        <f>V37+W37+X37</f>
        <v>54</v>
      </c>
      <c r="V37" s="81">
        <f>AA37*AA$6+AD37*AD$6+AI37*AI$6+AL37*AL$6+AQ37*AQ$6+AT37*AT$6+AY37*AY$6+BB37*BB$6+BG37*BG$6+BJ37*BJ$6</f>
        <v>18</v>
      </c>
      <c r="W37" s="81">
        <f>AB37*AB$6+AE37*AE$6+AJ37*AJ$6+AM37*AM$6+AR37*AR$6+AU37*AU$6+AZ37*AZ$6+BC37*BC$6+BH37*BH$6+BK37*BK$6</f>
        <v>0</v>
      </c>
      <c r="X37" s="81">
        <f>AC37*AC$6+AF37*AF$6+AK37*AK$6+AN37*AN$6+AS37*AS$6+AV37*AV$6+BA37*BA$6+BD37*BD$6+BI37*BI$6+BL37*BL$6</f>
        <v>36</v>
      </c>
      <c r="Y37" s="81">
        <f>T37-U37</f>
        <v>50</v>
      </c>
      <c r="Z37" s="142">
        <f>IF(SUM(AA37:AC37)&gt;0,AA37&amp;"/"&amp;AB37&amp;"/"&amp;AC37,"")</f>
      </c>
      <c r="AA37" s="135"/>
      <c r="AB37" s="135"/>
      <c r="AC37" s="135"/>
      <c r="AD37" s="135"/>
      <c r="AE37" s="135"/>
      <c r="AF37" s="135"/>
      <c r="AG37" s="142">
        <f>IF(SUM(AD37:AF37)&gt;0,AD37&amp;"/"&amp;AE37&amp;"/"&amp;AF37,"")</f>
      </c>
      <c r="AH37" s="142">
        <f>IF(SUM(AI37:AK37)&gt;0,AI37&amp;"/"&amp;AJ37&amp;"/"&amp;AK37,"")</f>
      </c>
      <c r="AI37" s="135"/>
      <c r="AJ37" s="135"/>
      <c r="AK37" s="135"/>
      <c r="AL37" s="135"/>
      <c r="AM37" s="135"/>
      <c r="AN37" s="135"/>
      <c r="AO37" s="142">
        <f>IF(SUM(AL37:AN37)&gt;0,AL37&amp;"/"&amp;AM37&amp;"/"&amp;AN37,"")</f>
      </c>
      <c r="AP37" s="142">
        <f>IF(SUM(AQ37:AS37)&gt;0,AQ37&amp;"/"&amp;AR37&amp;"/"&amp;AS37,"")</f>
      </c>
      <c r="AQ37" s="135"/>
      <c r="AR37" s="135"/>
      <c r="AS37" s="135"/>
      <c r="AT37" s="135"/>
      <c r="AU37" s="135"/>
      <c r="AV37" s="135"/>
      <c r="AW37" s="142">
        <f>IF(SUM(AT37:AV37)&gt;0,AT37&amp;"/"&amp;AU37&amp;"/"&amp;AV37,"")</f>
      </c>
      <c r="AX37" s="142" t="str">
        <f>IF(SUM(AY37:BA37)&gt;0,AY37&amp;"/"&amp;AZ37&amp;"/"&amp;BA37,"")</f>
        <v>1//2</v>
      </c>
      <c r="AY37" s="135">
        <v>1</v>
      </c>
      <c r="AZ37" s="135"/>
      <c r="BA37" s="135">
        <v>2</v>
      </c>
      <c r="BB37" s="135"/>
      <c r="BC37" s="135"/>
      <c r="BD37" s="135"/>
      <c r="BE37" s="142">
        <f>IF(SUM(BB37:BD37)&gt;0,BB37&amp;"/"&amp;BC37&amp;"/"&amp;BD37,"")</f>
      </c>
      <c r="BF37" s="142">
        <f>IF(SUM(BG37:BI37)&gt;0,BG37&amp;"/"&amp;BH37&amp;"/"&amp;BI37,"")</f>
      </c>
      <c r="BG37" s="135"/>
      <c r="BH37" s="135"/>
      <c r="BI37" s="135"/>
      <c r="BJ37" s="135"/>
      <c r="BK37" s="135"/>
      <c r="BL37" s="135"/>
      <c r="BM37" s="142">
        <f>IF(SUM(BJ37:BL37)&gt;0,BJ37&amp;"/"&amp;BK37&amp;"/"&amp;BL37,"")</f>
      </c>
      <c r="BN37" s="399" t="s">
        <v>311</v>
      </c>
    </row>
    <row r="38" spans="1:66" s="11" customFormat="1" ht="12.75">
      <c r="A38" s="11" t="s">
        <v>70</v>
      </c>
      <c r="B38" s="11" t="s">
        <v>105</v>
      </c>
      <c r="C38" s="223" t="str">
        <f t="shared" si="5"/>
        <v>      </v>
      </c>
      <c r="D38" s="226"/>
      <c r="E38" s="226"/>
      <c r="F38" s="226"/>
      <c r="G38" s="226"/>
      <c r="H38" s="226"/>
      <c r="I38" s="226"/>
      <c r="J38" s="226"/>
      <c r="K38" s="81" t="str">
        <f t="shared" si="11"/>
        <v>7   </v>
      </c>
      <c r="L38" s="226">
        <v>7</v>
      </c>
      <c r="M38" s="226"/>
      <c r="N38" s="226"/>
      <c r="O38" s="226"/>
      <c r="P38" s="226"/>
      <c r="Q38" s="226"/>
      <c r="R38" s="226"/>
      <c r="S38" s="44"/>
      <c r="T38" s="81">
        <v>72</v>
      </c>
      <c r="U38" s="81">
        <f t="shared" si="14"/>
        <v>36</v>
      </c>
      <c r="V38" s="81">
        <f t="shared" si="15"/>
        <v>18</v>
      </c>
      <c r="W38" s="81">
        <f t="shared" si="16"/>
        <v>0</v>
      </c>
      <c r="X38" s="81">
        <f t="shared" si="17"/>
        <v>18</v>
      </c>
      <c r="Y38" s="81">
        <f t="shared" si="18"/>
        <v>36</v>
      </c>
      <c r="Z38" s="142">
        <f t="shared" si="19"/>
      </c>
      <c r="AA38" s="135"/>
      <c r="AB38" s="135"/>
      <c r="AC38" s="135"/>
      <c r="AD38" s="135"/>
      <c r="AE38" s="135"/>
      <c r="AF38" s="135"/>
      <c r="AG38" s="142">
        <f t="shared" si="20"/>
      </c>
      <c r="AH38" s="142">
        <f t="shared" si="21"/>
      </c>
      <c r="AI38" s="135"/>
      <c r="AJ38" s="135"/>
      <c r="AK38" s="135"/>
      <c r="AL38" s="135"/>
      <c r="AM38" s="135"/>
      <c r="AN38" s="135"/>
      <c r="AO38" s="142">
        <f t="shared" si="22"/>
      </c>
      <c r="AP38" s="142">
        <f t="shared" si="23"/>
      </c>
      <c r="AQ38" s="135"/>
      <c r="AR38" s="135"/>
      <c r="AS38" s="135"/>
      <c r="AT38" s="135"/>
      <c r="AU38" s="135"/>
      <c r="AV38" s="135"/>
      <c r="AW38" s="142">
        <f t="shared" si="24"/>
      </c>
      <c r="AX38" s="142" t="str">
        <f t="shared" si="25"/>
        <v>1//1</v>
      </c>
      <c r="AY38" s="135">
        <v>1</v>
      </c>
      <c r="AZ38" s="135"/>
      <c r="BA38" s="135">
        <v>1</v>
      </c>
      <c r="BB38" s="135"/>
      <c r="BC38" s="135"/>
      <c r="BD38" s="135"/>
      <c r="BE38" s="142">
        <f t="shared" si="26"/>
      </c>
      <c r="BF38" s="142">
        <f t="shared" si="27"/>
      </c>
      <c r="BG38" s="135"/>
      <c r="BH38" s="135"/>
      <c r="BI38" s="135"/>
      <c r="BJ38" s="135"/>
      <c r="BK38" s="135"/>
      <c r="BL38" s="135"/>
      <c r="BM38" s="142">
        <f t="shared" si="28"/>
      </c>
      <c r="BN38" s="398" t="s">
        <v>311</v>
      </c>
    </row>
    <row r="39" spans="1:66" s="11" customFormat="1" ht="12.75">
      <c r="A39" s="11" t="s">
        <v>71</v>
      </c>
      <c r="B39" s="16" t="s">
        <v>72</v>
      </c>
      <c r="C39" s="223" t="str">
        <f t="shared" si="5"/>
        <v>      </v>
      </c>
      <c r="D39" s="226"/>
      <c r="E39" s="226"/>
      <c r="F39" s="226"/>
      <c r="G39" s="226"/>
      <c r="H39" s="226"/>
      <c r="I39" s="226"/>
      <c r="J39" s="226"/>
      <c r="K39" s="81" t="str">
        <f t="shared" si="11"/>
        <v>7   </v>
      </c>
      <c r="L39" s="226">
        <v>7</v>
      </c>
      <c r="M39" s="226"/>
      <c r="N39" s="226"/>
      <c r="O39" s="226"/>
      <c r="P39" s="226"/>
      <c r="Q39" s="226"/>
      <c r="R39" s="226"/>
      <c r="S39" s="44"/>
      <c r="T39" s="81">
        <v>72</v>
      </c>
      <c r="U39" s="81">
        <f t="shared" si="14"/>
        <v>36</v>
      </c>
      <c r="V39" s="81">
        <f t="shared" si="15"/>
        <v>18</v>
      </c>
      <c r="W39" s="81">
        <f t="shared" si="16"/>
        <v>0</v>
      </c>
      <c r="X39" s="81">
        <f t="shared" si="17"/>
        <v>18</v>
      </c>
      <c r="Y39" s="81">
        <f t="shared" si="18"/>
        <v>36</v>
      </c>
      <c r="Z39" s="142">
        <f t="shared" si="19"/>
      </c>
      <c r="AA39" s="135"/>
      <c r="AB39" s="135"/>
      <c r="AC39" s="135"/>
      <c r="AD39" s="135"/>
      <c r="AE39" s="135"/>
      <c r="AF39" s="135"/>
      <c r="AG39" s="142">
        <f t="shared" si="20"/>
      </c>
      <c r="AH39" s="142">
        <f t="shared" si="21"/>
      </c>
      <c r="AI39" s="135"/>
      <c r="AJ39" s="135"/>
      <c r="AK39" s="135"/>
      <c r="AL39" s="135"/>
      <c r="AM39" s="135"/>
      <c r="AN39" s="135"/>
      <c r="AO39" s="142">
        <f t="shared" si="22"/>
      </c>
      <c r="AP39" s="142">
        <f t="shared" si="23"/>
      </c>
      <c r="AQ39" s="135"/>
      <c r="AR39" s="135"/>
      <c r="AS39" s="135"/>
      <c r="AT39" s="135"/>
      <c r="AU39" s="135"/>
      <c r="AV39" s="135"/>
      <c r="AW39" s="142">
        <f t="shared" si="24"/>
      </c>
      <c r="AX39" s="142" t="str">
        <f t="shared" si="25"/>
        <v>1//1</v>
      </c>
      <c r="AY39" s="135">
        <v>1</v>
      </c>
      <c r="AZ39" s="135"/>
      <c r="BA39" s="135">
        <v>1</v>
      </c>
      <c r="BB39" s="135"/>
      <c r="BC39" s="135"/>
      <c r="BD39" s="135"/>
      <c r="BE39" s="142">
        <f t="shared" si="26"/>
      </c>
      <c r="BF39" s="142">
        <f t="shared" si="27"/>
      </c>
      <c r="BG39" s="135"/>
      <c r="BH39" s="135"/>
      <c r="BI39" s="135"/>
      <c r="BJ39" s="135"/>
      <c r="BK39" s="135"/>
      <c r="BL39" s="135"/>
      <c r="BM39" s="142">
        <f t="shared" si="28"/>
      </c>
      <c r="BN39" s="399" t="s">
        <v>311</v>
      </c>
    </row>
    <row r="40" spans="1:66" s="11" customFormat="1" ht="12.75">
      <c r="A40" s="11" t="s">
        <v>73</v>
      </c>
      <c r="B40" s="16" t="s">
        <v>74</v>
      </c>
      <c r="C40" s="223" t="str">
        <f t="shared" si="5"/>
        <v>8      </v>
      </c>
      <c r="D40" s="226">
        <v>8</v>
      </c>
      <c r="E40" s="226"/>
      <c r="F40" s="226"/>
      <c r="G40" s="226"/>
      <c r="H40" s="226"/>
      <c r="I40" s="226"/>
      <c r="J40" s="226"/>
      <c r="K40" s="81" t="str">
        <f t="shared" si="11"/>
        <v>   </v>
      </c>
      <c r="L40" s="226"/>
      <c r="M40" s="226"/>
      <c r="N40" s="226"/>
      <c r="O40" s="226"/>
      <c r="P40" s="226"/>
      <c r="Q40" s="226"/>
      <c r="R40" s="226"/>
      <c r="S40" s="44"/>
      <c r="T40" s="81">
        <v>72</v>
      </c>
      <c r="U40" s="81">
        <f t="shared" si="14"/>
        <v>36</v>
      </c>
      <c r="V40" s="81">
        <f t="shared" si="15"/>
        <v>36</v>
      </c>
      <c r="W40" s="81">
        <f t="shared" si="16"/>
        <v>0</v>
      </c>
      <c r="X40" s="81">
        <f t="shared" si="17"/>
        <v>0</v>
      </c>
      <c r="Y40" s="81">
        <f t="shared" si="18"/>
        <v>36</v>
      </c>
      <c r="Z40" s="142">
        <f t="shared" si="19"/>
      </c>
      <c r="AA40" s="135"/>
      <c r="AB40" s="135"/>
      <c r="AC40" s="135"/>
      <c r="AD40" s="135"/>
      <c r="AE40" s="135"/>
      <c r="AF40" s="135"/>
      <c r="AG40" s="142">
        <f t="shared" si="20"/>
      </c>
      <c r="AH40" s="142">
        <f t="shared" si="21"/>
      </c>
      <c r="AI40" s="135"/>
      <c r="AJ40" s="135"/>
      <c r="AK40" s="135"/>
      <c r="AL40" s="135"/>
      <c r="AM40" s="135"/>
      <c r="AN40" s="135"/>
      <c r="AO40" s="142">
        <f t="shared" si="22"/>
      </c>
      <c r="AP40" s="142">
        <f t="shared" si="23"/>
      </c>
      <c r="AQ40" s="135"/>
      <c r="AR40" s="135"/>
      <c r="AS40" s="135"/>
      <c r="AT40" s="135"/>
      <c r="AU40" s="135"/>
      <c r="AV40" s="135"/>
      <c r="AW40" s="142">
        <f t="shared" si="24"/>
      </c>
      <c r="AX40" s="142">
        <f t="shared" si="25"/>
      </c>
      <c r="AY40" s="135"/>
      <c r="AZ40" s="135"/>
      <c r="BA40" s="135"/>
      <c r="BB40" s="135">
        <v>2</v>
      </c>
      <c r="BC40" s="135"/>
      <c r="BD40" s="135"/>
      <c r="BE40" s="142" t="str">
        <f t="shared" si="26"/>
        <v>2//</v>
      </c>
      <c r="BF40" s="142">
        <f t="shared" si="27"/>
      </c>
      <c r="BG40" s="135"/>
      <c r="BH40" s="135"/>
      <c r="BI40" s="135"/>
      <c r="BJ40" s="135"/>
      <c r="BK40" s="135"/>
      <c r="BL40" s="135"/>
      <c r="BM40" s="142">
        <f t="shared" si="28"/>
      </c>
      <c r="BN40" s="398" t="s">
        <v>311</v>
      </c>
    </row>
    <row r="41" spans="1:66" s="11" customFormat="1" ht="25.5">
      <c r="A41" s="11" t="s">
        <v>75</v>
      </c>
      <c r="B41" s="15" t="s">
        <v>124</v>
      </c>
      <c r="C41" s="223" t="str">
        <f t="shared" si="5"/>
        <v>      </v>
      </c>
      <c r="D41" s="226"/>
      <c r="E41" s="226"/>
      <c r="F41" s="226"/>
      <c r="G41" s="226"/>
      <c r="H41" s="226"/>
      <c r="I41" s="226"/>
      <c r="J41" s="226"/>
      <c r="K41" s="81" t="str">
        <f t="shared" si="11"/>
        <v>6   </v>
      </c>
      <c r="L41" s="226">
        <v>6</v>
      </c>
      <c r="M41" s="226"/>
      <c r="N41" s="226"/>
      <c r="O41" s="226"/>
      <c r="P41" s="226"/>
      <c r="Q41" s="226"/>
      <c r="R41" s="226"/>
      <c r="S41" s="44"/>
      <c r="T41" s="81">
        <v>72</v>
      </c>
      <c r="U41" s="81">
        <f t="shared" si="14"/>
        <v>36</v>
      </c>
      <c r="V41" s="81">
        <f t="shared" si="15"/>
        <v>18</v>
      </c>
      <c r="W41" s="81">
        <f t="shared" si="16"/>
        <v>18</v>
      </c>
      <c r="X41" s="81">
        <f t="shared" si="17"/>
        <v>0</v>
      </c>
      <c r="Y41" s="81">
        <f t="shared" si="18"/>
        <v>36</v>
      </c>
      <c r="Z41" s="142">
        <f t="shared" si="19"/>
      </c>
      <c r="AA41" s="135"/>
      <c r="AB41" s="135"/>
      <c r="AC41" s="135"/>
      <c r="AD41" s="135"/>
      <c r="AE41" s="135"/>
      <c r="AF41" s="135"/>
      <c r="AG41" s="142">
        <f t="shared" si="20"/>
      </c>
      <c r="AH41" s="142">
        <f t="shared" si="21"/>
      </c>
      <c r="AI41" s="135"/>
      <c r="AJ41" s="135"/>
      <c r="AK41" s="135"/>
      <c r="AL41" s="135"/>
      <c r="AM41" s="135"/>
      <c r="AN41" s="135"/>
      <c r="AO41" s="142">
        <f t="shared" si="22"/>
      </c>
      <c r="AP41" s="142"/>
      <c r="AQ41" s="135"/>
      <c r="AR41" s="135"/>
      <c r="AS41" s="135"/>
      <c r="AT41" s="135">
        <v>1</v>
      </c>
      <c r="AU41" s="135">
        <v>1</v>
      </c>
      <c r="AV41" s="135"/>
      <c r="AW41" s="142" t="str">
        <f t="shared" si="24"/>
        <v>1/1/</v>
      </c>
      <c r="AX41" s="142">
        <f t="shared" si="25"/>
      </c>
      <c r="AY41" s="135"/>
      <c r="AZ41" s="135"/>
      <c r="BA41" s="135"/>
      <c r="BB41" s="135"/>
      <c r="BC41" s="135"/>
      <c r="BD41" s="135"/>
      <c r="BE41" s="142">
        <f t="shared" si="26"/>
      </c>
      <c r="BF41" s="142">
        <f t="shared" si="27"/>
      </c>
      <c r="BG41" s="135"/>
      <c r="BH41" s="135"/>
      <c r="BI41" s="135"/>
      <c r="BJ41" s="135"/>
      <c r="BK41" s="135"/>
      <c r="BL41" s="135"/>
      <c r="BM41" s="142">
        <f t="shared" si="28"/>
      </c>
      <c r="BN41" s="399" t="s">
        <v>311</v>
      </c>
    </row>
    <row r="42" spans="1:66" s="136" customFormat="1" ht="25.5">
      <c r="A42" s="14" t="s">
        <v>76</v>
      </c>
      <c r="B42" s="17" t="s">
        <v>53</v>
      </c>
      <c r="C42" s="223" t="str">
        <f t="shared" si="5"/>
        <v>      </v>
      </c>
      <c r="D42" s="215"/>
      <c r="E42" s="215"/>
      <c r="F42" s="215"/>
      <c r="G42" s="215"/>
      <c r="H42" s="215"/>
      <c r="I42" s="215"/>
      <c r="J42" s="215"/>
      <c r="K42" s="81" t="str">
        <f t="shared" si="11"/>
        <v>   </v>
      </c>
      <c r="L42" s="215"/>
      <c r="M42" s="215"/>
      <c r="N42" s="215"/>
      <c r="O42" s="215"/>
      <c r="P42" s="215"/>
      <c r="Q42" s="215"/>
      <c r="R42" s="215"/>
      <c r="S42" s="46"/>
      <c r="T42" s="83">
        <f>U42+Y42</f>
        <v>160</v>
      </c>
      <c r="U42" s="83">
        <f>SUM(U43:U44)</f>
        <v>72</v>
      </c>
      <c r="V42" s="83">
        <f>SUM(V43:V44)</f>
        <v>36</v>
      </c>
      <c r="W42" s="83">
        <f>SUM(W43:W44)</f>
        <v>0</v>
      </c>
      <c r="X42" s="83">
        <f>SUM(X43:X44)</f>
        <v>36</v>
      </c>
      <c r="Y42" s="83">
        <f>SUM(Y43:Y44)</f>
        <v>88</v>
      </c>
      <c r="Z42" s="83"/>
      <c r="AA42" s="214"/>
      <c r="AB42" s="214"/>
      <c r="AC42" s="214"/>
      <c r="AD42" s="214"/>
      <c r="AE42" s="214"/>
      <c r="AF42" s="214"/>
      <c r="AG42" s="83"/>
      <c r="AH42" s="83"/>
      <c r="AI42" s="214"/>
      <c r="AJ42" s="214"/>
      <c r="AK42" s="214"/>
      <c r="AL42" s="214"/>
      <c r="AM42" s="214"/>
      <c r="AN42" s="214"/>
      <c r="AO42" s="83"/>
      <c r="AP42" s="83"/>
      <c r="AQ42" s="214"/>
      <c r="AR42" s="214"/>
      <c r="AS42" s="214"/>
      <c r="AT42" s="214"/>
      <c r="AU42" s="214"/>
      <c r="AV42" s="214"/>
      <c r="AW42" s="83"/>
      <c r="AX42" s="83"/>
      <c r="AY42" s="214"/>
      <c r="AZ42" s="214"/>
      <c r="BA42" s="214"/>
      <c r="BB42" s="214"/>
      <c r="BC42" s="214"/>
      <c r="BD42" s="214"/>
      <c r="BE42" s="83"/>
      <c r="BF42" s="83"/>
      <c r="BG42" s="214"/>
      <c r="BH42" s="214"/>
      <c r="BI42" s="214"/>
      <c r="BJ42" s="214"/>
      <c r="BK42" s="214"/>
      <c r="BL42" s="214"/>
      <c r="BM42" s="83"/>
      <c r="BN42" s="398" t="s">
        <v>311</v>
      </c>
    </row>
    <row r="43" spans="1:66" s="11" customFormat="1" ht="12.75">
      <c r="A43" s="13" t="s">
        <v>206</v>
      </c>
      <c r="B43" s="13" t="s">
        <v>118</v>
      </c>
      <c r="C43" s="223" t="str">
        <f t="shared" si="5"/>
        <v>      </v>
      </c>
      <c r="D43" s="133"/>
      <c r="E43" s="133"/>
      <c r="F43" s="133"/>
      <c r="G43" s="133"/>
      <c r="H43" s="133"/>
      <c r="I43" s="133"/>
      <c r="J43" s="133"/>
      <c r="K43" s="81" t="str">
        <f t="shared" si="11"/>
        <v>8   </v>
      </c>
      <c r="L43" s="133">
        <v>8</v>
      </c>
      <c r="M43" s="133"/>
      <c r="N43" s="133"/>
      <c r="O43" s="133"/>
      <c r="P43" s="133"/>
      <c r="Q43" s="133"/>
      <c r="R43" s="133"/>
      <c r="S43" s="47"/>
      <c r="T43" s="81">
        <v>100</v>
      </c>
      <c r="U43" s="81">
        <f t="shared" si="14"/>
        <v>36</v>
      </c>
      <c r="V43" s="81">
        <f>AA43*AA$6+AD43*AD$6+AI43*AI$6+AL43*AL$6+AQ43*AQ$6+AT43*AT$6+AY43*AY$6+BB43*BB$6+BG43*BG$6+BJ43*BJ$6</f>
        <v>36</v>
      </c>
      <c r="W43" s="81">
        <v>0</v>
      </c>
      <c r="X43" s="81">
        <f aca="true" t="shared" si="30" ref="V43:X45">AC43*AC$6+AF43*AF$6+AK43*AK$6+AN43*AN$6+AS43*AS$6+AV43*AV$6+BA43*BA$6+BD43*BD$6+BI43*BI$6+BL43*BL$6</f>
        <v>0</v>
      </c>
      <c r="Y43" s="81">
        <f>T43-U43</f>
        <v>64</v>
      </c>
      <c r="Z43" s="142">
        <f>IF(SUM(AA43:AC43)&gt;0,AA43&amp;"/"&amp;AB43&amp;"/"&amp;AC43,"")</f>
      </c>
      <c r="AA43" s="135"/>
      <c r="AB43" s="135" t="s">
        <v>207</v>
      </c>
      <c r="AC43" s="135"/>
      <c r="AD43" s="135"/>
      <c r="AE43" s="135"/>
      <c r="AF43" s="135"/>
      <c r="AG43" s="142">
        <f>IF(SUM(AD43:AF43)&gt;0,AD43&amp;"/"&amp;AE43&amp;"/"&amp;AF43,"")</f>
      </c>
      <c r="AH43" s="142">
        <f>IF(SUM(AI43:AK43)&gt;0,AI43&amp;"/"&amp;AJ43&amp;"/"&amp;AK43,"")</f>
      </c>
      <c r="AI43" s="135"/>
      <c r="AJ43" s="135"/>
      <c r="AK43" s="135"/>
      <c r="AL43" s="135"/>
      <c r="AM43" s="135"/>
      <c r="AN43" s="135"/>
      <c r="AO43" s="142">
        <f>IF(SUM(AL43:AN43)&gt;0,AL43&amp;"/"&amp;AM43&amp;"/"&amp;AN43,"")</f>
      </c>
      <c r="AP43" s="142">
        <f>IF(SUM(AQ43:AS43)&gt;0,AQ43&amp;"/"&amp;AR43&amp;"/"&amp;AS43,"")</f>
      </c>
      <c r="AQ43" s="135"/>
      <c r="AR43" s="135"/>
      <c r="AS43" s="135"/>
      <c r="AT43" s="135"/>
      <c r="AU43" s="135"/>
      <c r="AV43" s="135"/>
      <c r="AW43" s="142">
        <f>IF(SUM(AT43:AV43)&gt;0,AT43&amp;"/"&amp;AU43&amp;"/"&amp;AV43,"")</f>
      </c>
      <c r="AX43" s="142">
        <f>IF(SUM(AU43:AW43)&gt;0,AU43&amp;"/"&amp;AV43&amp;"/"&amp;AW43,"")</f>
      </c>
      <c r="AY43" s="135"/>
      <c r="AZ43" s="135"/>
      <c r="BA43" s="135"/>
      <c r="BB43" s="135">
        <v>2</v>
      </c>
      <c r="BC43" s="135"/>
      <c r="BD43" s="135"/>
      <c r="BE43" s="142" t="str">
        <f>IF(SUM(BB43:BD43)&gt;0,BB43&amp;"/"&amp;BC43&amp;"/"&amp;BD43,"")</f>
        <v>2//</v>
      </c>
      <c r="BF43" s="142">
        <f>IF(SUM(BG43:BI43)&gt;0,BG43&amp;"/"&amp;BH43&amp;"/"&amp;BI43,"")</f>
      </c>
      <c r="BG43" s="135"/>
      <c r="BH43" s="135"/>
      <c r="BI43" s="135"/>
      <c r="BJ43" s="135"/>
      <c r="BK43" s="135"/>
      <c r="BL43" s="135"/>
      <c r="BM43" s="142">
        <f>IF(SUM(BJ43:BL43)&gt;0,BJ43&amp;"/"&amp;BK43&amp;"/"&amp;BL43,"")</f>
      </c>
      <c r="BN43" s="399" t="s">
        <v>311</v>
      </c>
    </row>
    <row r="44" spans="1:66" s="11" customFormat="1" ht="12.75">
      <c r="A44" s="13" t="s">
        <v>214</v>
      </c>
      <c r="B44" s="13" t="s">
        <v>215</v>
      </c>
      <c r="C44" s="223" t="str">
        <f t="shared" si="5"/>
        <v>      </v>
      </c>
      <c r="D44" s="133"/>
      <c r="E44" s="133"/>
      <c r="F44" s="133"/>
      <c r="G44" s="133"/>
      <c r="H44" s="133"/>
      <c r="I44" s="133"/>
      <c r="J44" s="133"/>
      <c r="K44" s="81" t="str">
        <f t="shared" si="11"/>
        <v>8   </v>
      </c>
      <c r="L44" s="133">
        <v>8</v>
      </c>
      <c r="M44" s="133"/>
      <c r="N44" s="133"/>
      <c r="O44" s="133"/>
      <c r="P44" s="133"/>
      <c r="Q44" s="133"/>
      <c r="R44" s="133"/>
      <c r="S44" s="47"/>
      <c r="T44" s="81">
        <v>60</v>
      </c>
      <c r="U44" s="81">
        <f t="shared" si="14"/>
        <v>36</v>
      </c>
      <c r="V44" s="81">
        <f>AA44*AA$6+AD44*AD$6+AI44*AI$6+AL44*AL$6+AQ44*AQ$6+AT44*AT$6+AY44*AY$6+BB44*BB$6+BG44*BG$6+BJ44*BJ$6</f>
        <v>0</v>
      </c>
      <c r="W44" s="81">
        <v>0</v>
      </c>
      <c r="X44" s="81">
        <f t="shared" si="30"/>
        <v>36</v>
      </c>
      <c r="Y44" s="81">
        <f>T44-U44</f>
        <v>24</v>
      </c>
      <c r="Z44" s="142"/>
      <c r="AA44" s="135"/>
      <c r="AB44" s="135"/>
      <c r="AC44" s="135"/>
      <c r="AD44" s="135"/>
      <c r="AE44" s="135"/>
      <c r="AF44" s="135"/>
      <c r="AG44" s="142">
        <f>IF(SUM(AD44:AF44)&gt;0,AD44&amp;"/"&amp;AE44&amp;"/"&amp;AF44,"")</f>
      </c>
      <c r="AH44" s="142">
        <f>IF(SUM(AE44:AG44)&gt;0,AE44&amp;"/"&amp;AF44&amp;"/"&amp;AG44,"")</f>
      </c>
      <c r="AI44" s="135"/>
      <c r="AJ44" s="135"/>
      <c r="AK44" s="135"/>
      <c r="AL44" s="135"/>
      <c r="AM44" s="135"/>
      <c r="AN44" s="135"/>
      <c r="AO44" s="142">
        <f>IF(SUM(AL44:AN44)&gt;0,AL44&amp;"/"&amp;AM44&amp;"/"&amp;AN44,"")</f>
      </c>
      <c r="AP44" s="142">
        <f>IF(SUM(AM44:AO44)&gt;0,AM44&amp;"/"&amp;AN44&amp;"/"&amp;AO44,"")</f>
      </c>
      <c r="AQ44" s="135"/>
      <c r="AR44" s="135"/>
      <c r="AS44" s="135"/>
      <c r="AT44" s="135"/>
      <c r="AU44" s="135"/>
      <c r="AV44" s="135"/>
      <c r="AW44" s="142">
        <f>IF(SUM(AT44:AV44)&gt;0,AT44&amp;"/"&amp;AU44&amp;"/"&amp;AV44,"")</f>
      </c>
      <c r="AX44" s="142"/>
      <c r="AY44" s="135"/>
      <c r="AZ44" s="135"/>
      <c r="BA44" s="135">
        <v>2</v>
      </c>
      <c r="BB44" s="135"/>
      <c r="BC44" s="135"/>
      <c r="BD44" s="135"/>
      <c r="BE44" s="142" t="s">
        <v>273</v>
      </c>
      <c r="BF44" s="142">
        <f>IF(SUM(BG44:BI44)&gt;0,BG44&amp;"/"&amp;BH44&amp;"/"&amp;BI44,"")</f>
      </c>
      <c r="BG44" s="135"/>
      <c r="BH44" s="135"/>
      <c r="BI44" s="135"/>
      <c r="BJ44" s="135"/>
      <c r="BK44" s="135"/>
      <c r="BL44" s="135"/>
      <c r="BM44" s="142"/>
      <c r="BN44" s="398" t="s">
        <v>311</v>
      </c>
    </row>
    <row r="45" spans="1:66" s="136" customFormat="1" ht="25.5">
      <c r="A45" s="14" t="s">
        <v>77</v>
      </c>
      <c r="B45" s="129" t="s">
        <v>172</v>
      </c>
      <c r="C45" s="223" t="str">
        <f t="shared" si="5"/>
        <v>      </v>
      </c>
      <c r="D45" s="215"/>
      <c r="E45" s="215"/>
      <c r="F45" s="215"/>
      <c r="G45" s="215"/>
      <c r="H45" s="215"/>
      <c r="I45" s="215"/>
      <c r="J45" s="215"/>
      <c r="K45" s="81" t="str">
        <f aca="true" t="shared" si="31" ref="K45:K55">L45&amp;" "&amp;M45&amp;" "&amp;N45&amp;" "&amp;O45</f>
        <v>8 8 8 </v>
      </c>
      <c r="L45" s="215">
        <v>8</v>
      </c>
      <c r="M45" s="215">
        <v>8</v>
      </c>
      <c r="N45" s="215">
        <v>8</v>
      </c>
      <c r="O45" s="215"/>
      <c r="P45" s="215"/>
      <c r="Q45" s="215"/>
      <c r="R45" s="215"/>
      <c r="S45" s="46"/>
      <c r="T45" s="217">
        <v>160</v>
      </c>
      <c r="U45" s="217">
        <f>V45+W45+X45</f>
        <v>72</v>
      </c>
      <c r="V45" s="217">
        <f t="shared" si="30"/>
        <v>72</v>
      </c>
      <c r="W45" s="217">
        <f t="shared" si="30"/>
        <v>0</v>
      </c>
      <c r="X45" s="217">
        <f t="shared" si="30"/>
        <v>0</v>
      </c>
      <c r="Y45" s="217">
        <f>T45-U45</f>
        <v>88</v>
      </c>
      <c r="Z45" s="142">
        <f>IF(SUM(AA45:AC45)&gt;0,AA45&amp;"/"&amp;AB45&amp;"/"&amp;AC45,"")</f>
      </c>
      <c r="AA45" s="135"/>
      <c r="AB45" s="135"/>
      <c r="AC45" s="135"/>
      <c r="AD45" s="135"/>
      <c r="AE45" s="135"/>
      <c r="AF45" s="135"/>
      <c r="AG45" s="142">
        <f>IF(SUM(AD45:AF45)&gt;0,AD45&amp;"/"&amp;AE45&amp;"/"&amp;AF45,"")</f>
      </c>
      <c r="AH45" s="142">
        <f>IF(SUM(AI45:AK45)&gt;0,AI45&amp;"/"&amp;AJ45&amp;"/"&amp;AK45,"")</f>
      </c>
      <c r="AI45" s="135"/>
      <c r="AJ45" s="135"/>
      <c r="AK45" s="135"/>
      <c r="AL45" s="135"/>
      <c r="AM45" s="135"/>
      <c r="AN45" s="135"/>
      <c r="AO45" s="142">
        <f>IF(SUM(AL45:AN45)&gt;0,AL45&amp;"/"&amp;AM45&amp;"/"&amp;AN45,"")</f>
      </c>
      <c r="AP45" s="142">
        <f>IF(SUM(AQ45:AS45)&gt;0,AQ45&amp;"/"&amp;AR45&amp;"/"&amp;AS45,"")</f>
      </c>
      <c r="AQ45" s="135"/>
      <c r="AR45" s="135"/>
      <c r="AS45" s="135"/>
      <c r="AT45" s="135"/>
      <c r="AU45" s="135"/>
      <c r="AV45" s="135"/>
      <c r="AW45" s="142">
        <f>IF(SUM(AT45:AV45)&gt;0,AT45&amp;"/"&amp;AU45&amp;"/"&amp;AV45,"")</f>
      </c>
      <c r="AX45" s="142">
        <f>IF(SUM(AY45:BA45)&gt;0,AY45&amp;"/"&amp;AZ45&amp;"/"&amp;BA45,"")</f>
      </c>
      <c r="AY45" s="135"/>
      <c r="AZ45" s="135"/>
      <c r="BA45" s="135"/>
      <c r="BB45" s="135">
        <v>4</v>
      </c>
      <c r="BC45" s="135"/>
      <c r="BD45" s="135"/>
      <c r="BE45" s="142" t="str">
        <f>IF(SUM(BB45:BD45)&gt;0,BB45&amp;"/"&amp;BC45&amp;"/"&amp;BD45,"")</f>
        <v>4//</v>
      </c>
      <c r="BF45" s="142">
        <f>IF(SUM(BG45:BI45)&gt;0,BG45&amp;"/"&amp;BH45&amp;"/"&amp;BI45,"")</f>
      </c>
      <c r="BG45" s="135"/>
      <c r="BH45" s="135"/>
      <c r="BI45" s="135"/>
      <c r="BJ45" s="135"/>
      <c r="BK45" s="135"/>
      <c r="BL45" s="135"/>
      <c r="BM45" s="142">
        <f>IF(SUM(BJ45:BL45)&gt;0,BJ45&amp;"/"&amp;BK45&amp;"/"&amp;BL45,"")</f>
      </c>
      <c r="BN45" s="399" t="s">
        <v>311</v>
      </c>
    </row>
    <row r="46" spans="1:68" s="135" customFormat="1" ht="12.75">
      <c r="A46" s="317" t="s">
        <v>78</v>
      </c>
      <c r="B46" s="318" t="s">
        <v>79</v>
      </c>
      <c r="C46" s="319"/>
      <c r="D46" s="320"/>
      <c r="E46" s="320"/>
      <c r="F46" s="320"/>
      <c r="G46" s="320"/>
      <c r="H46" s="320"/>
      <c r="I46" s="320"/>
      <c r="J46" s="320"/>
      <c r="K46" s="317"/>
      <c r="L46" s="320"/>
      <c r="M46" s="320"/>
      <c r="N46" s="320"/>
      <c r="O46" s="320"/>
      <c r="P46" s="320"/>
      <c r="Q46" s="320"/>
      <c r="R46" s="320"/>
      <c r="S46" s="317"/>
      <c r="T46" s="321">
        <f aca="true" t="shared" si="32" ref="T46:Y46">T47+T53+T56</f>
        <v>2534</v>
      </c>
      <c r="U46" s="321">
        <f t="shared" si="32"/>
        <v>1386</v>
      </c>
      <c r="V46" s="321">
        <f t="shared" si="32"/>
        <v>666</v>
      </c>
      <c r="W46" s="321">
        <f t="shared" si="32"/>
        <v>414</v>
      </c>
      <c r="X46" s="321">
        <f t="shared" si="32"/>
        <v>306</v>
      </c>
      <c r="Y46" s="321">
        <f t="shared" si="32"/>
        <v>1148</v>
      </c>
      <c r="Z46" s="322"/>
      <c r="AA46" s="317"/>
      <c r="AB46" s="317"/>
      <c r="AC46" s="317"/>
      <c r="AD46" s="317"/>
      <c r="AE46" s="317"/>
      <c r="AF46" s="317"/>
      <c r="AG46" s="322"/>
      <c r="AH46" s="322"/>
      <c r="AI46" s="317"/>
      <c r="AJ46" s="317"/>
      <c r="AK46" s="317"/>
      <c r="AL46" s="317"/>
      <c r="AM46" s="317"/>
      <c r="AN46" s="317"/>
      <c r="AO46" s="322"/>
      <c r="AP46" s="322"/>
      <c r="AQ46" s="317"/>
      <c r="AR46" s="317"/>
      <c r="AS46" s="317"/>
      <c r="AT46" s="317"/>
      <c r="AU46" s="317"/>
      <c r="AV46" s="317"/>
      <c r="AW46" s="322"/>
      <c r="AX46" s="322"/>
      <c r="AY46" s="317"/>
      <c r="AZ46" s="317"/>
      <c r="BA46" s="317"/>
      <c r="BB46" s="317"/>
      <c r="BC46" s="317"/>
      <c r="BD46" s="317"/>
      <c r="BE46" s="322"/>
      <c r="BF46" s="322"/>
      <c r="BG46" s="317"/>
      <c r="BH46" s="317"/>
      <c r="BI46" s="317"/>
      <c r="BJ46" s="317"/>
      <c r="BK46" s="317"/>
      <c r="BL46" s="317"/>
      <c r="BM46" s="322"/>
      <c r="BN46" s="398" t="s">
        <v>311</v>
      </c>
      <c r="BO46" s="128"/>
      <c r="BP46" s="128"/>
    </row>
    <row r="47" spans="1:66" s="136" customFormat="1" ht="12.75">
      <c r="A47" s="14" t="s">
        <v>80</v>
      </c>
      <c r="B47" s="129" t="s">
        <v>46</v>
      </c>
      <c r="C47" s="223" t="str">
        <f t="shared" si="5"/>
        <v>      </v>
      </c>
      <c r="D47" s="215"/>
      <c r="E47" s="215"/>
      <c r="F47" s="215"/>
      <c r="G47" s="215"/>
      <c r="H47" s="215"/>
      <c r="I47" s="215"/>
      <c r="J47" s="215"/>
      <c r="K47" s="81" t="str">
        <f t="shared" si="31"/>
        <v>   </v>
      </c>
      <c r="L47" s="215"/>
      <c r="M47" s="215"/>
      <c r="N47" s="215"/>
      <c r="O47" s="215"/>
      <c r="P47" s="215"/>
      <c r="Q47" s="215"/>
      <c r="R47" s="215"/>
      <c r="S47" s="46"/>
      <c r="T47" s="83">
        <f aca="true" t="shared" si="33" ref="T47:Y47">T48+T49+T50+T51+T52</f>
        <v>2194</v>
      </c>
      <c r="U47" s="83">
        <f t="shared" si="33"/>
        <v>1224</v>
      </c>
      <c r="V47" s="83">
        <f t="shared" si="33"/>
        <v>522</v>
      </c>
      <c r="W47" s="83">
        <f t="shared" si="33"/>
        <v>414</v>
      </c>
      <c r="X47" s="83">
        <f t="shared" si="33"/>
        <v>288</v>
      </c>
      <c r="Y47" s="83">
        <f t="shared" si="33"/>
        <v>970</v>
      </c>
      <c r="Z47" s="83"/>
      <c r="AA47" s="214"/>
      <c r="AB47" s="214"/>
      <c r="AC47" s="214"/>
      <c r="AD47" s="214"/>
      <c r="AE47" s="214"/>
      <c r="AF47" s="214"/>
      <c r="AG47" s="83"/>
      <c r="AH47" s="83"/>
      <c r="AI47" s="214"/>
      <c r="AJ47" s="214"/>
      <c r="AK47" s="214"/>
      <c r="AL47" s="214"/>
      <c r="AM47" s="214"/>
      <c r="AN47" s="214"/>
      <c r="AO47" s="83"/>
      <c r="AP47" s="142">
        <f aca="true" t="shared" si="34" ref="AP47:AP52">IF(SUM(AQ47:AS47)&gt;0,AQ47&amp;"/"&amp;AR47&amp;"/"&amp;AS47,"")</f>
      </c>
      <c r="AQ47" s="214"/>
      <c r="AR47" s="214"/>
      <c r="AS47" s="214"/>
      <c r="AT47" s="214"/>
      <c r="AU47" s="214"/>
      <c r="AV47" s="214"/>
      <c r="AW47" s="83"/>
      <c r="AX47" s="83"/>
      <c r="AY47" s="214"/>
      <c r="AZ47" s="214"/>
      <c r="BA47" s="214"/>
      <c r="BB47" s="214"/>
      <c r="BC47" s="214"/>
      <c r="BD47" s="214"/>
      <c r="BE47" s="83"/>
      <c r="BF47" s="83"/>
      <c r="BG47" s="214"/>
      <c r="BH47" s="214"/>
      <c r="BI47" s="214"/>
      <c r="BJ47" s="214"/>
      <c r="BK47" s="214"/>
      <c r="BL47" s="214"/>
      <c r="BM47" s="83"/>
      <c r="BN47" s="399" t="s">
        <v>311</v>
      </c>
    </row>
    <row r="48" spans="1:66" s="11" customFormat="1" ht="12.75">
      <c r="A48" s="13" t="s">
        <v>81</v>
      </c>
      <c r="B48" s="15" t="s">
        <v>93</v>
      </c>
      <c r="C48" s="223" t="str">
        <f t="shared" si="5"/>
        <v>2 3 4 5   </v>
      </c>
      <c r="D48" s="133">
        <v>2</v>
      </c>
      <c r="E48" s="133">
        <v>3</v>
      </c>
      <c r="F48" s="133">
        <v>4</v>
      </c>
      <c r="G48" s="133">
        <v>5</v>
      </c>
      <c r="H48" s="133"/>
      <c r="I48" s="133"/>
      <c r="J48" s="133"/>
      <c r="K48" s="81" t="str">
        <f t="shared" si="31"/>
        <v>   </v>
      </c>
      <c r="L48" s="133"/>
      <c r="M48" s="133"/>
      <c r="N48" s="133"/>
      <c r="O48" s="133"/>
      <c r="P48" s="133"/>
      <c r="Q48" s="133"/>
      <c r="R48" s="133"/>
      <c r="S48" s="49"/>
      <c r="T48" s="81">
        <v>1122</v>
      </c>
      <c r="U48" s="81">
        <f>V48+W48+X48</f>
        <v>576</v>
      </c>
      <c r="V48" s="81">
        <v>144</v>
      </c>
      <c r="W48" s="81">
        <v>288</v>
      </c>
      <c r="X48" s="81">
        <v>144</v>
      </c>
      <c r="Y48" s="81">
        <f>T48-U48</f>
        <v>546</v>
      </c>
      <c r="Z48" s="142"/>
      <c r="AA48" s="135">
        <v>2</v>
      </c>
      <c r="AB48" s="135">
        <v>4</v>
      </c>
      <c r="AC48" s="135">
        <v>2</v>
      </c>
      <c r="AD48" s="135">
        <v>2</v>
      </c>
      <c r="AE48" s="135">
        <v>4</v>
      </c>
      <c r="AF48" s="135">
        <v>2</v>
      </c>
      <c r="AG48" s="142" t="str">
        <f>IF(SUM(AD48:AF48)&gt;0,AD48&amp;"/"&amp;AE48&amp;"/"&amp;AF48,"")</f>
        <v>2/4/2</v>
      </c>
      <c r="AH48" s="142" t="str">
        <f>IF(SUM(AI48:AK48)&gt;0,AI48&amp;"/"&amp;AJ48&amp;"/"&amp;AK48,"")</f>
        <v>2/4/2</v>
      </c>
      <c r="AI48" s="135">
        <v>2</v>
      </c>
      <c r="AJ48" s="135">
        <v>4</v>
      </c>
      <c r="AK48" s="135">
        <v>2</v>
      </c>
      <c r="AL48" s="135">
        <v>2</v>
      </c>
      <c r="AM48" s="135">
        <v>4</v>
      </c>
      <c r="AN48" s="135">
        <v>2</v>
      </c>
      <c r="AO48" s="142" t="str">
        <f>IF(SUM(AL48:AN48)&gt;0,AL48&amp;"/"&amp;AM48&amp;"/"&amp;AN48,"")</f>
        <v>2/4/2</v>
      </c>
      <c r="AP48" s="142" t="str">
        <f t="shared" si="34"/>
        <v>2/4/2</v>
      </c>
      <c r="AQ48" s="135">
        <v>2</v>
      </c>
      <c r="AR48" s="135">
        <v>4</v>
      </c>
      <c r="AS48" s="135">
        <v>2</v>
      </c>
      <c r="AT48" s="135"/>
      <c r="AU48" s="135"/>
      <c r="AV48" s="135"/>
      <c r="AW48" s="142">
        <f>IF(SUM(AT48:AV48)&gt;0,AT48&amp;"/"&amp;AU48&amp;"/"&amp;AV48,"")</f>
      </c>
      <c r="AX48" s="142">
        <f>IF(SUM(AY48:BA48)&gt;0,AY48&amp;"/"&amp;AZ48&amp;"/"&amp;BA48,"")</f>
      </c>
      <c r="AY48" s="135"/>
      <c r="AZ48" s="135"/>
      <c r="BA48" s="135"/>
      <c r="BB48" s="135"/>
      <c r="BC48" s="135"/>
      <c r="BD48" s="135"/>
      <c r="BE48" s="142">
        <f>IF(SUM(BB48:BD48)&gt;0,BB48&amp;"/"&amp;BC48&amp;"/"&amp;BD48,"")</f>
      </c>
      <c r="BF48" s="142">
        <f>IF(SUM(BG48:BI48)&gt;0,BG48&amp;"/"&amp;BH48&amp;"/"&amp;BI48,"")</f>
      </c>
      <c r="BG48" s="135"/>
      <c r="BH48" s="135"/>
      <c r="BI48" s="135"/>
      <c r="BJ48" s="135"/>
      <c r="BK48" s="135"/>
      <c r="BL48" s="135"/>
      <c r="BM48" s="142">
        <f>IF(SUM(BJ48:BL48)&gt;0,BJ48&amp;"/"&amp;BK48&amp;"/"&amp;BL48,"")</f>
      </c>
      <c r="BN48" s="398" t="s">
        <v>311</v>
      </c>
    </row>
    <row r="49" spans="1:66" s="11" customFormat="1" ht="12.75">
      <c r="A49" s="13" t="s">
        <v>82</v>
      </c>
      <c r="B49" s="15" t="s">
        <v>94</v>
      </c>
      <c r="C49" s="223" t="str">
        <f>D49&amp;" "&amp;E49&amp;" "&amp;F49&amp;" "&amp;G49&amp;" "&amp;H49&amp;" "&amp;I49&amp;" "&amp;J49</f>
        <v>3 4 5 6 6  </v>
      </c>
      <c r="D49" s="133">
        <v>3</v>
      </c>
      <c r="E49" s="133">
        <v>4</v>
      </c>
      <c r="F49" s="133">
        <v>5</v>
      </c>
      <c r="G49" s="133">
        <v>6</v>
      </c>
      <c r="H49" s="133">
        <v>6</v>
      </c>
      <c r="I49" s="133"/>
      <c r="J49" s="133"/>
      <c r="K49" s="81" t="str">
        <f t="shared" si="31"/>
        <v>   </v>
      </c>
      <c r="L49" s="133"/>
      <c r="M49" s="133"/>
      <c r="N49" s="133"/>
      <c r="O49" s="133"/>
      <c r="P49" s="133"/>
      <c r="Q49" s="133"/>
      <c r="R49" s="133"/>
      <c r="S49" s="47" t="s">
        <v>252</v>
      </c>
      <c r="T49" s="81">
        <v>600</v>
      </c>
      <c r="U49" s="81">
        <f>V49+W49+X49</f>
        <v>396</v>
      </c>
      <c r="V49" s="81">
        <f aca="true" t="shared" si="35" ref="V49:X52">AA49*AA$6+AD49*AD$6+AI49*AI$6+AL49*AL$6+AQ49*AQ$6+AT49*AT$6+AY49*AY$6+BB49*BB$6+BG49*BG$6+BJ49*BJ$6</f>
        <v>270</v>
      </c>
      <c r="W49" s="81">
        <f t="shared" si="35"/>
        <v>0</v>
      </c>
      <c r="X49" s="81">
        <f t="shared" si="35"/>
        <v>126</v>
      </c>
      <c r="Y49" s="81">
        <f>T49-U49</f>
        <v>204</v>
      </c>
      <c r="Z49" s="142">
        <f>IF(SUM(AA49:AC49)&gt;0,AA49&amp;"/"&amp;AB49&amp;"/"&amp;AC49,"")</f>
      </c>
      <c r="AA49" s="135"/>
      <c r="AB49" s="135"/>
      <c r="AC49" s="135"/>
      <c r="AD49" s="135"/>
      <c r="AE49" s="135"/>
      <c r="AF49" s="135"/>
      <c r="AG49" s="142">
        <f>IF(SUM(AD49:AF49)&gt;0,AD49&amp;"/"&amp;AE49&amp;"/"&amp;AF49,"")</f>
      </c>
      <c r="AH49" s="142" t="str">
        <f>IF(SUM(AI49:AK49)&gt;0,AI49&amp;"/"&amp;AJ49&amp;"/"&amp;AK49,"")</f>
        <v>2//2</v>
      </c>
      <c r="AI49" s="135">
        <v>2</v>
      </c>
      <c r="AJ49" s="135"/>
      <c r="AK49" s="135">
        <v>2</v>
      </c>
      <c r="AL49" s="135">
        <v>2</v>
      </c>
      <c r="AM49" s="135"/>
      <c r="AN49" s="135">
        <v>2</v>
      </c>
      <c r="AO49" s="142" t="str">
        <f>IF(SUM(AL49:AN49)&gt;0,AL49&amp;"/"&amp;AM49&amp;"/"&amp;AN49,"")</f>
        <v>2//2</v>
      </c>
      <c r="AP49" s="142" t="str">
        <f t="shared" si="34"/>
        <v>2//</v>
      </c>
      <c r="AQ49" s="135">
        <v>2</v>
      </c>
      <c r="AR49" s="135"/>
      <c r="AS49" s="135"/>
      <c r="AT49" s="135">
        <v>9</v>
      </c>
      <c r="AU49" s="135"/>
      <c r="AV49" s="135">
        <v>3</v>
      </c>
      <c r="AW49" s="142" t="str">
        <f>IF(SUM(AT49:AV49)&gt;0,AT49&amp;"/"&amp;AU49&amp;"/"&amp;AV49,"")</f>
        <v>9//3</v>
      </c>
      <c r="AX49" s="142">
        <f>IF(SUM(AY49:BA49)&gt;0,AY49&amp;"/"&amp;AZ49&amp;"/"&amp;BA49,"")</f>
      </c>
      <c r="AY49" s="135"/>
      <c r="AZ49" s="135"/>
      <c r="BA49" s="135"/>
      <c r="BB49" s="135"/>
      <c r="BC49" s="135"/>
      <c r="BD49" s="135"/>
      <c r="BE49" s="142">
        <f>IF(SUM(BB49:BD49)&gt;0,BB49&amp;"/"&amp;BC49&amp;"/"&amp;BD49,"")</f>
      </c>
      <c r="BF49" s="142">
        <f>IF(SUM(BG49:BI49)&gt;0,BG49&amp;"/"&amp;BH49&amp;"/"&amp;BI49,"")</f>
      </c>
      <c r="BG49" s="135"/>
      <c r="BH49" s="135"/>
      <c r="BI49" s="135"/>
      <c r="BJ49" s="135"/>
      <c r="BK49" s="135"/>
      <c r="BL49" s="135"/>
      <c r="BM49" s="142">
        <f>IF(SUM(BJ49:BL49)&gt;0,BJ49&amp;"/"&amp;BK49&amp;"/"&amp;BL49,"")</f>
      </c>
      <c r="BN49" s="399" t="s">
        <v>311</v>
      </c>
    </row>
    <row r="50" spans="1:66" s="11" customFormat="1" ht="12.75">
      <c r="A50" s="13" t="s">
        <v>83</v>
      </c>
      <c r="B50" s="15" t="s">
        <v>95</v>
      </c>
      <c r="C50" s="223" t="str">
        <f t="shared" si="5"/>
        <v>3      </v>
      </c>
      <c r="D50" s="133">
        <v>3</v>
      </c>
      <c r="E50" s="133"/>
      <c r="F50" s="133"/>
      <c r="G50" s="133"/>
      <c r="H50" s="133"/>
      <c r="I50" s="133"/>
      <c r="J50" s="133"/>
      <c r="K50" s="81" t="str">
        <f t="shared" si="31"/>
        <v>   </v>
      </c>
      <c r="L50" s="133"/>
      <c r="M50" s="133"/>
      <c r="N50" s="133"/>
      <c r="O50" s="133"/>
      <c r="P50" s="133"/>
      <c r="Q50" s="133"/>
      <c r="R50" s="133"/>
      <c r="S50" s="47"/>
      <c r="T50" s="81">
        <v>72</v>
      </c>
      <c r="U50" s="81">
        <f>V50+W50+X50</f>
        <v>36</v>
      </c>
      <c r="V50" s="81">
        <f t="shared" si="35"/>
        <v>18</v>
      </c>
      <c r="W50" s="81">
        <f t="shared" si="35"/>
        <v>0</v>
      </c>
      <c r="X50" s="81">
        <f t="shared" si="35"/>
        <v>18</v>
      </c>
      <c r="Y50" s="81">
        <f>T50-U50</f>
        <v>36</v>
      </c>
      <c r="Z50" s="142">
        <f>IF(SUM(AA50:AC50)&gt;0,AA50&amp;"/"&amp;AB50&amp;"/"&amp;AC50,"")</f>
      </c>
      <c r="AA50" s="135"/>
      <c r="AB50" s="135"/>
      <c r="AC50" s="135"/>
      <c r="AD50" s="135"/>
      <c r="AE50" s="135"/>
      <c r="AF50" s="135"/>
      <c r="AG50" s="142">
        <f>IF(SUM(AD50:AF50)&gt;0,AD50&amp;"/"&amp;AE50&amp;"/"&amp;AF50,"")</f>
      </c>
      <c r="AH50" s="142" t="str">
        <f>IF(SUM(AI50:AK50)&gt;0,AI50&amp;"/"&amp;AJ50&amp;"/"&amp;AK50,"")</f>
        <v>1//1</v>
      </c>
      <c r="AI50" s="135">
        <v>1</v>
      </c>
      <c r="AJ50" s="135"/>
      <c r="AK50" s="135">
        <v>1</v>
      </c>
      <c r="AL50" s="135"/>
      <c r="AM50" s="135"/>
      <c r="AN50" s="135"/>
      <c r="AO50" s="142">
        <f>IF(SUM(AL50:AN50)&gt;0,AL50&amp;"/"&amp;AM50&amp;"/"&amp;AN50,"")</f>
      </c>
      <c r="AP50" s="142">
        <f t="shared" si="34"/>
      </c>
      <c r="AQ50" s="135"/>
      <c r="AR50" s="135"/>
      <c r="AS50" s="135"/>
      <c r="AT50" s="135"/>
      <c r="AU50" s="135"/>
      <c r="AV50" s="135"/>
      <c r="AW50" s="142">
        <f>IF(SUM(AT50:AV50)&gt;0,AT50&amp;"/"&amp;AU50&amp;"/"&amp;AV50,"")</f>
      </c>
      <c r="AX50" s="142">
        <f>IF(SUM(AY50:BA50)&gt;0,AY50&amp;"/"&amp;AZ50&amp;"/"&amp;BA50,"")</f>
      </c>
      <c r="AY50" s="135"/>
      <c r="AZ50" s="135"/>
      <c r="BA50" s="135"/>
      <c r="BB50" s="135"/>
      <c r="BC50" s="135"/>
      <c r="BD50" s="135"/>
      <c r="BE50" s="142">
        <f>IF(SUM(BB50:BD50)&gt;0,BB50&amp;"/"&amp;BC50&amp;"/"&amp;BD50,"")</f>
      </c>
      <c r="BF50" s="142">
        <f>IF(SUM(BG50:BI50)&gt;0,BG50&amp;"/"&amp;BH50&amp;"/"&amp;BI50,"")</f>
      </c>
      <c r="BG50" s="135"/>
      <c r="BH50" s="135"/>
      <c r="BI50" s="135"/>
      <c r="BJ50" s="135"/>
      <c r="BK50" s="135"/>
      <c r="BL50" s="135"/>
      <c r="BM50" s="142">
        <f>IF(SUM(BJ50:BL50)&gt;0,BJ50&amp;"/"&amp;BK50&amp;"/"&amp;BL50,"")</f>
      </c>
      <c r="BN50" s="398" t="s">
        <v>311</v>
      </c>
    </row>
    <row r="51" spans="1:66" s="11" customFormat="1" ht="12.75">
      <c r="A51" s="13" t="s">
        <v>84</v>
      </c>
      <c r="B51" s="15" t="s">
        <v>106</v>
      </c>
      <c r="C51" s="223" t="str">
        <f t="shared" si="5"/>
        <v>6      </v>
      </c>
      <c r="D51" s="133">
        <v>6</v>
      </c>
      <c r="E51" s="133"/>
      <c r="F51" s="133"/>
      <c r="G51" s="133"/>
      <c r="H51" s="133"/>
      <c r="I51" s="133"/>
      <c r="J51" s="133"/>
      <c r="K51" s="81" t="str">
        <f t="shared" si="31"/>
        <v>5   </v>
      </c>
      <c r="L51" s="133">
        <v>5</v>
      </c>
      <c r="M51" s="133"/>
      <c r="N51" s="133"/>
      <c r="O51" s="133"/>
      <c r="P51" s="133"/>
      <c r="Q51" s="133"/>
      <c r="R51" s="133"/>
      <c r="S51" s="47"/>
      <c r="T51" s="81">
        <v>200</v>
      </c>
      <c r="U51" s="81">
        <f>V51+W51+X51</f>
        <v>108</v>
      </c>
      <c r="V51" s="81">
        <f t="shared" si="35"/>
        <v>36</v>
      </c>
      <c r="W51" s="81">
        <f t="shared" si="35"/>
        <v>72</v>
      </c>
      <c r="X51" s="81">
        <f t="shared" si="35"/>
        <v>0</v>
      </c>
      <c r="Y51" s="81">
        <f>T51-U51</f>
        <v>92</v>
      </c>
      <c r="Z51" s="142">
        <f>IF(SUM(AA51:AC51)&gt;0,AA51&amp;"/"&amp;AB51&amp;"/"&amp;AC51,"")</f>
      </c>
      <c r="AA51" s="135"/>
      <c r="AB51" s="135"/>
      <c r="AC51" s="135"/>
      <c r="AD51" s="135"/>
      <c r="AE51" s="135"/>
      <c r="AF51" s="135"/>
      <c r="AG51" s="142">
        <f>IF(SUM(AD51:AF51)&gt;0,AD51&amp;"/"&amp;AE51&amp;"/"&amp;AF51,"")</f>
      </c>
      <c r="AH51" s="142">
        <f>IF(SUM(AI51:AK51)&gt;0,AI51&amp;"/"&amp;AJ51&amp;"/"&amp;AK51,"")</f>
      </c>
      <c r="AI51" s="135"/>
      <c r="AJ51" s="135"/>
      <c r="AK51" s="135"/>
      <c r="AL51" s="135"/>
      <c r="AM51" s="135"/>
      <c r="AN51" s="135"/>
      <c r="AO51" s="142">
        <f>IF(SUM(AL51:AN51)&gt;0,AL51&amp;"/"&amp;AM51&amp;"/"&amp;AN51,"")</f>
      </c>
      <c r="AP51" s="142" t="str">
        <f t="shared" si="34"/>
        <v>1/2/</v>
      </c>
      <c r="AQ51" s="135">
        <v>1</v>
      </c>
      <c r="AR51" s="135">
        <v>2</v>
      </c>
      <c r="AS51" s="135"/>
      <c r="AT51" s="135">
        <v>1</v>
      </c>
      <c r="AU51" s="135">
        <v>2</v>
      </c>
      <c r="AV51" s="135"/>
      <c r="AW51" s="142" t="str">
        <f>IF(SUM(AT51:AV51)&gt;0,AT51&amp;"/"&amp;AU51&amp;"/"&amp;AV51,"")</f>
        <v>1/2/</v>
      </c>
      <c r="AX51" s="142">
        <f>IF(SUM(AY51:BA51)&gt;0,AY51&amp;"/"&amp;AZ51&amp;"/"&amp;BA51,"")</f>
      </c>
      <c r="AY51" s="135"/>
      <c r="AZ51" s="135"/>
      <c r="BA51" s="135"/>
      <c r="BB51" s="135"/>
      <c r="BC51" s="135"/>
      <c r="BD51" s="135"/>
      <c r="BE51" s="142">
        <f>IF(SUM(BB51:BD51)&gt;0,BB51&amp;"/"&amp;BC51&amp;"/"&amp;BD51,"")</f>
      </c>
      <c r="BF51" s="142">
        <f>IF(SUM(BG51:BI51)&gt;0,BG51&amp;"/"&amp;BH51&amp;"/"&amp;BI51,"")</f>
      </c>
      <c r="BG51" s="135"/>
      <c r="BH51" s="135"/>
      <c r="BI51" s="135"/>
      <c r="BJ51" s="135"/>
      <c r="BK51" s="135"/>
      <c r="BL51" s="135"/>
      <c r="BM51" s="142">
        <f>IF(SUM(BJ51:BL51)&gt;0,BJ51&amp;"/"&amp;BK51&amp;"/"&amp;BL51,"")</f>
      </c>
      <c r="BN51" s="399" t="s">
        <v>311</v>
      </c>
    </row>
    <row r="52" spans="1:66" s="11" customFormat="1" ht="12.75">
      <c r="A52" s="13" t="s">
        <v>85</v>
      </c>
      <c r="B52" s="15" t="s">
        <v>96</v>
      </c>
      <c r="C52" s="223" t="str">
        <f t="shared" si="5"/>
        <v>5      </v>
      </c>
      <c r="D52" s="133">
        <v>5</v>
      </c>
      <c r="E52" s="133"/>
      <c r="F52" s="133"/>
      <c r="G52" s="133"/>
      <c r="H52" s="133"/>
      <c r="I52" s="133"/>
      <c r="J52" s="133"/>
      <c r="K52" s="81" t="str">
        <f t="shared" si="31"/>
        <v>6   </v>
      </c>
      <c r="L52" s="133">
        <v>6</v>
      </c>
      <c r="M52" s="133"/>
      <c r="N52" s="133"/>
      <c r="O52" s="133"/>
      <c r="P52" s="133"/>
      <c r="Q52" s="133"/>
      <c r="R52" s="133"/>
      <c r="S52" s="47"/>
      <c r="T52" s="81">
        <v>200</v>
      </c>
      <c r="U52" s="81">
        <f>V52+W52+X52</f>
        <v>108</v>
      </c>
      <c r="V52" s="81">
        <f t="shared" si="35"/>
        <v>54</v>
      </c>
      <c r="W52" s="81">
        <f t="shared" si="35"/>
        <v>54</v>
      </c>
      <c r="X52" s="81">
        <f t="shared" si="35"/>
        <v>0</v>
      </c>
      <c r="Y52" s="81">
        <f>T52-U52</f>
        <v>92</v>
      </c>
      <c r="Z52" s="142">
        <f>IF(SUM(AA52:AC52)&gt;0,AA52&amp;"/"&amp;AB52&amp;"/"&amp;AC52,"")</f>
      </c>
      <c r="AA52" s="135"/>
      <c r="AB52" s="135"/>
      <c r="AC52" s="135"/>
      <c r="AD52" s="135"/>
      <c r="AE52" s="135"/>
      <c r="AF52" s="135"/>
      <c r="AG52" s="142">
        <f>IF(SUM(AD52:AF52)&gt;0,AD52&amp;"/"&amp;AE52&amp;"/"&amp;AF52,"")</f>
      </c>
      <c r="AH52" s="142">
        <f>IF(SUM(AI52:AK52)&gt;0,AI52&amp;"/"&amp;AJ52&amp;"/"&amp;AK52,"")</f>
      </c>
      <c r="AI52" s="135"/>
      <c r="AJ52" s="135"/>
      <c r="AK52" s="135"/>
      <c r="AL52" s="135"/>
      <c r="AM52" s="135"/>
      <c r="AN52" s="135"/>
      <c r="AO52" s="142">
        <f>IF(SUM(AL52:AN52)&gt;0,AL52&amp;"/"&amp;AM52&amp;"/"&amp;AN52,"")</f>
      </c>
      <c r="AP52" s="142" t="str">
        <f t="shared" si="34"/>
        <v>2/2/</v>
      </c>
      <c r="AQ52" s="135">
        <v>2</v>
      </c>
      <c r="AR52" s="135">
        <v>2</v>
      </c>
      <c r="AS52" s="135"/>
      <c r="AT52" s="135">
        <v>1</v>
      </c>
      <c r="AU52" s="135">
        <v>1</v>
      </c>
      <c r="AV52" s="135"/>
      <c r="AW52" s="142" t="str">
        <f>IF(SUM(AT52:AV52)&gt;0,AT52&amp;"/"&amp;AU52&amp;"/"&amp;AV52,"")</f>
        <v>1/1/</v>
      </c>
      <c r="AX52" s="142">
        <f>IF(SUM(AY52:BA52)&gt;0,AY52&amp;"/"&amp;AZ52&amp;"/"&amp;BA52,"")</f>
      </c>
      <c r="AY52" s="135"/>
      <c r="AZ52" s="135"/>
      <c r="BA52" s="135"/>
      <c r="BB52" s="135"/>
      <c r="BC52" s="135"/>
      <c r="BD52" s="135"/>
      <c r="BE52" s="142">
        <f>IF(SUM(BB52:BD52)&gt;0,BB52&amp;"/"&amp;BC52&amp;"/"&amp;BD52,"")</f>
      </c>
      <c r="BF52" s="142">
        <f>IF(SUM(BG52:BI52)&gt;0,BG52&amp;"/"&amp;BH52&amp;"/"&amp;BI52,"")</f>
      </c>
      <c r="BG52" s="135"/>
      <c r="BH52" s="135"/>
      <c r="BI52" s="135"/>
      <c r="BJ52" s="135"/>
      <c r="BK52" s="135"/>
      <c r="BL52" s="135"/>
      <c r="BM52" s="142">
        <f>IF(SUM(BJ52:BL52)&gt;0,BJ52&amp;"/"&amp;BK52&amp;"/"&amp;BL52,"")</f>
      </c>
      <c r="BN52" s="398" t="s">
        <v>311</v>
      </c>
    </row>
    <row r="53" spans="1:68" s="135" customFormat="1" ht="25.5">
      <c r="A53" s="131" t="s">
        <v>86</v>
      </c>
      <c r="B53" s="132" t="s">
        <v>53</v>
      </c>
      <c r="C53" s="308" t="str">
        <f t="shared" si="5"/>
        <v>      </v>
      </c>
      <c r="D53" s="133"/>
      <c r="E53" s="133"/>
      <c r="F53" s="133"/>
      <c r="G53" s="133"/>
      <c r="H53" s="133"/>
      <c r="I53" s="133"/>
      <c r="J53" s="133"/>
      <c r="K53" s="124" t="str">
        <f t="shared" si="31"/>
        <v>   </v>
      </c>
      <c r="L53" s="133"/>
      <c r="M53" s="133"/>
      <c r="N53" s="133"/>
      <c r="O53" s="133"/>
      <c r="P53" s="133"/>
      <c r="Q53" s="133"/>
      <c r="R53" s="133"/>
      <c r="S53" s="131"/>
      <c r="T53" s="134">
        <f aca="true" t="shared" si="36" ref="T53:Y53">SUM(T54:T55)</f>
        <v>170</v>
      </c>
      <c r="U53" s="134">
        <f t="shared" si="36"/>
        <v>78</v>
      </c>
      <c r="V53" s="134">
        <f t="shared" si="36"/>
        <v>78</v>
      </c>
      <c r="W53" s="134">
        <f t="shared" si="36"/>
        <v>0</v>
      </c>
      <c r="X53" s="134">
        <f t="shared" si="36"/>
        <v>0</v>
      </c>
      <c r="Y53" s="134">
        <f t="shared" si="36"/>
        <v>92</v>
      </c>
      <c r="Z53" s="124"/>
      <c r="AA53" s="131"/>
      <c r="AB53" s="131"/>
      <c r="AC53" s="131"/>
      <c r="AD53" s="131"/>
      <c r="AE53" s="131"/>
      <c r="AF53" s="131"/>
      <c r="AG53" s="124"/>
      <c r="AH53" s="124"/>
      <c r="AI53" s="131"/>
      <c r="AJ53" s="131"/>
      <c r="AK53" s="131"/>
      <c r="AL53" s="131"/>
      <c r="AM53" s="131"/>
      <c r="AN53" s="131"/>
      <c r="AO53" s="124"/>
      <c r="AP53" s="124"/>
      <c r="AQ53" s="131"/>
      <c r="AR53" s="131"/>
      <c r="AS53" s="131"/>
      <c r="AT53" s="131"/>
      <c r="AU53" s="131"/>
      <c r="AV53" s="131"/>
      <c r="AW53" s="124"/>
      <c r="AX53" s="124"/>
      <c r="AY53" s="131"/>
      <c r="AZ53" s="131"/>
      <c r="BA53" s="131"/>
      <c r="BB53" s="131"/>
      <c r="BC53" s="131"/>
      <c r="BD53" s="131"/>
      <c r="BE53" s="124"/>
      <c r="BF53" s="124"/>
      <c r="BG53" s="131"/>
      <c r="BH53" s="131"/>
      <c r="BI53" s="131"/>
      <c r="BJ53" s="131"/>
      <c r="BK53" s="131"/>
      <c r="BL53" s="131"/>
      <c r="BM53" s="124"/>
      <c r="BN53" s="399" t="s">
        <v>311</v>
      </c>
      <c r="BO53" s="128"/>
      <c r="BP53" s="128"/>
    </row>
    <row r="54" spans="1:68" s="11" customFormat="1" ht="12.75">
      <c r="A54" s="13" t="s">
        <v>107</v>
      </c>
      <c r="B54" s="15" t="s">
        <v>98</v>
      </c>
      <c r="C54" s="223" t="str">
        <f t="shared" si="5"/>
        <v>      </v>
      </c>
      <c r="D54" s="133"/>
      <c r="E54" s="133"/>
      <c r="F54" s="133"/>
      <c r="G54" s="133"/>
      <c r="H54" s="133"/>
      <c r="I54" s="133"/>
      <c r="J54" s="133"/>
      <c r="K54" s="81" t="str">
        <f t="shared" si="31"/>
        <v>10   </v>
      </c>
      <c r="L54" s="133">
        <v>10</v>
      </c>
      <c r="M54" s="133"/>
      <c r="N54" s="133"/>
      <c r="O54" s="133"/>
      <c r="P54" s="133"/>
      <c r="Q54" s="133"/>
      <c r="R54" s="133"/>
      <c r="S54" s="47"/>
      <c r="T54" s="81">
        <v>50</v>
      </c>
      <c r="U54" s="81">
        <f>V54+W54+X54</f>
        <v>24</v>
      </c>
      <c r="V54" s="81">
        <f aca="true" t="shared" si="37" ref="V54:X56">AA54*AA$6+AD54*AD$6+AI54*AI$6+AL54*AL$6+AQ54*AQ$6+AT54*AT$6+AY54*AY$6+BB54*BB$6+BG54*BG$6+BJ54*BJ$6</f>
        <v>24</v>
      </c>
      <c r="W54" s="81">
        <f t="shared" si="37"/>
        <v>0</v>
      </c>
      <c r="X54" s="81">
        <f>AC54*AC$6+AF54*AF$6+AK54*AK$6+AN54*AN$6+AS54*AS$6+AV54*AV$6+BA54*BA$6+BD54*BD$6+BI54*BI$6+BL54*BL$6</f>
        <v>0</v>
      </c>
      <c r="Y54" s="81">
        <f>T54-U54</f>
        <v>26</v>
      </c>
      <c r="Z54" s="142">
        <f>IF(SUM(AA54:AC54)&gt;0,AA54&amp;"/"&amp;AB54&amp;"/"&amp;AC54,"")</f>
      </c>
      <c r="AA54" s="135"/>
      <c r="AB54" s="135"/>
      <c r="AC54" s="135"/>
      <c r="AD54" s="135"/>
      <c r="AE54" s="135"/>
      <c r="AF54" s="135"/>
      <c r="AG54" s="142">
        <f>IF(SUM(AD54:AF54)&gt;0,AD54&amp;"/"&amp;AE54&amp;"/"&amp;AF54,"")</f>
      </c>
      <c r="AH54" s="142">
        <f>IF(SUM(AI54:AK54)&gt;0,AI54&amp;"/"&amp;AJ54&amp;"/"&amp;AK54,"")</f>
      </c>
      <c r="AI54" s="135"/>
      <c r="AJ54" s="135"/>
      <c r="AK54" s="135"/>
      <c r="AL54" s="135"/>
      <c r="AM54" s="135"/>
      <c r="AN54" s="135"/>
      <c r="AO54" s="142">
        <f>IF(SUM(AL54:AN54)&gt;0,AL54&amp;"/"&amp;AM54&amp;"/"&amp;AN54,"")</f>
      </c>
      <c r="AP54" s="142">
        <f>IF(SUM(AQ54:AS54)&gt;0,AQ54&amp;"/"&amp;AR54&amp;"/"&amp;AS54,"")</f>
      </c>
      <c r="AQ54" s="135"/>
      <c r="AR54" s="135"/>
      <c r="AS54" s="135"/>
      <c r="AT54" s="135"/>
      <c r="AU54" s="135"/>
      <c r="AV54" s="135"/>
      <c r="AW54" s="142">
        <f>IF(SUM(AT54:AV54)&gt;0,AT54&amp;"/"&amp;AU54&amp;"/"&amp;AV54,"")</f>
      </c>
      <c r="AX54" s="142">
        <f>IF(SUM(AY54:BA54)&gt;0,AY54&amp;"/"&amp;AZ54&amp;"/"&amp;BA54,"")</f>
      </c>
      <c r="AY54" s="135"/>
      <c r="AZ54" s="135"/>
      <c r="BA54" s="135"/>
      <c r="BB54" s="135"/>
      <c r="BC54" s="135"/>
      <c r="BD54" s="135"/>
      <c r="BE54" s="142">
        <f>IF(SUM(BB54:BD54)&gt;0,BB54&amp;"/"&amp;BC54&amp;"/"&amp;BD54,"")</f>
      </c>
      <c r="BF54" s="142">
        <f>IF(SUM(BG54:BI54)&gt;0,BG54&amp;"/"&amp;BH54&amp;"/"&amp;BI54,"")</f>
      </c>
      <c r="BG54" s="135"/>
      <c r="BH54" s="135"/>
      <c r="BI54" s="135"/>
      <c r="BJ54" s="135">
        <v>4</v>
      </c>
      <c r="BK54" s="135"/>
      <c r="BL54" s="135"/>
      <c r="BM54" s="142" t="str">
        <f>IF(SUM(BJ54:BL54)&gt;0,BJ54&amp;"/"&amp;BK54&amp;"/"&amp;BL54,"")</f>
        <v>4//</v>
      </c>
      <c r="BN54" s="398" t="s">
        <v>311</v>
      </c>
      <c r="BO54" s="128"/>
      <c r="BP54" s="128"/>
    </row>
    <row r="55" spans="1:68" s="11" customFormat="1" ht="12.75">
      <c r="A55" s="13" t="s">
        <v>120</v>
      </c>
      <c r="B55" s="15" t="s">
        <v>208</v>
      </c>
      <c r="C55" s="223" t="str">
        <f t="shared" si="5"/>
        <v>6      </v>
      </c>
      <c r="D55" s="133">
        <v>6</v>
      </c>
      <c r="E55" s="133"/>
      <c r="F55" s="133"/>
      <c r="G55" s="133"/>
      <c r="H55" s="133"/>
      <c r="I55" s="133"/>
      <c r="J55" s="133"/>
      <c r="K55" s="81" t="str">
        <f t="shared" si="31"/>
        <v>   </v>
      </c>
      <c r="L55" s="133"/>
      <c r="M55" s="133"/>
      <c r="N55" s="133"/>
      <c r="O55" s="133"/>
      <c r="P55" s="133"/>
      <c r="Q55" s="133"/>
      <c r="R55" s="133"/>
      <c r="S55" s="47"/>
      <c r="T55" s="81">
        <v>120</v>
      </c>
      <c r="U55" s="81">
        <f>V55+W55+X55</f>
        <v>54</v>
      </c>
      <c r="V55" s="81">
        <f t="shared" si="37"/>
        <v>54</v>
      </c>
      <c r="W55" s="81">
        <f t="shared" si="37"/>
        <v>0</v>
      </c>
      <c r="X55" s="81">
        <f t="shared" si="37"/>
        <v>0</v>
      </c>
      <c r="Y55" s="81">
        <f>T55-U55</f>
        <v>66</v>
      </c>
      <c r="Z55" s="142">
        <f>IF(SUM(AA55:AC55)&gt;0,AA55&amp;"/"&amp;AB55&amp;"/"&amp;AC55,"")</f>
      </c>
      <c r="AA55" s="135"/>
      <c r="AB55" s="135"/>
      <c r="AC55" s="135"/>
      <c r="AD55" s="135"/>
      <c r="AE55" s="135"/>
      <c r="AF55" s="135"/>
      <c r="AG55" s="142">
        <f>IF(SUM(AD55:AF55)&gt;0,AD55&amp;"/"&amp;AE55&amp;"/"&amp;AF55,"")</f>
      </c>
      <c r="AH55" s="142">
        <f>IF(SUM(AI55:AK55)&gt;0,AI55&amp;"/"&amp;AJ55&amp;"/"&amp;AK55,"")</f>
      </c>
      <c r="AI55" s="135"/>
      <c r="AJ55" s="135"/>
      <c r="AK55" s="135"/>
      <c r="AL55" s="135"/>
      <c r="AM55" s="135"/>
      <c r="AN55" s="135"/>
      <c r="AO55" s="142">
        <f>IF(SUM(AL55:AN55)&gt;0,AL55&amp;"/"&amp;AM55&amp;"/"&amp;AN55,"")</f>
      </c>
      <c r="AP55" s="142">
        <f>IF(SUM(AQ55:AS55)&gt;0,AQ55&amp;"/"&amp;AR55&amp;"/"&amp;AS55,"")</f>
      </c>
      <c r="AQ55" s="135"/>
      <c r="AR55" s="135"/>
      <c r="AS55" s="135"/>
      <c r="AT55" s="135">
        <v>3</v>
      </c>
      <c r="AU55" s="135"/>
      <c r="AV55" s="135"/>
      <c r="AW55" s="142" t="str">
        <f>IF(SUM(AT55:AV55)&gt;0,AT55&amp;"/"&amp;AU55&amp;"/"&amp;AV55,"")</f>
        <v>3//</v>
      </c>
      <c r="AX55" s="142">
        <f>IF(SUM(AY55:BA55)&gt;0,AY55&amp;"/"&amp;AZ55&amp;"/"&amp;BA55,"")</f>
      </c>
      <c r="AY55" s="135"/>
      <c r="AZ55" s="135"/>
      <c r="BA55" s="135"/>
      <c r="BB55" s="135"/>
      <c r="BC55" s="135"/>
      <c r="BD55" s="135"/>
      <c r="BE55" s="142">
        <f>IF(SUM(BB55:BD55)&gt;0,BB55&amp;"/"&amp;BC55&amp;"/"&amp;BD55,"")</f>
      </c>
      <c r="BF55" s="142">
        <f>IF(SUM(BG55:BI55)&gt;0,BG55&amp;"/"&amp;BH55&amp;"/"&amp;BI55,"")</f>
      </c>
      <c r="BG55" s="135"/>
      <c r="BH55" s="135"/>
      <c r="BI55" s="135"/>
      <c r="BJ55" s="135"/>
      <c r="BK55" s="135"/>
      <c r="BL55" s="135"/>
      <c r="BM55" s="142">
        <f>IF(SUM(BJ55:BL55)&gt;0,BJ55&amp;"/"&amp;BK55&amp;"/"&amp;BL55,"")</f>
      </c>
      <c r="BN55" s="399" t="s">
        <v>311</v>
      </c>
      <c r="BO55" s="128"/>
      <c r="BP55" s="128"/>
    </row>
    <row r="56" spans="1:68" s="136" customFormat="1" ht="26.25" thickBot="1">
      <c r="A56" s="14" t="s">
        <v>87</v>
      </c>
      <c r="B56" s="129" t="s">
        <v>172</v>
      </c>
      <c r="C56" s="223" t="str">
        <f t="shared" si="5"/>
        <v>5      </v>
      </c>
      <c r="D56" s="215">
        <v>5</v>
      </c>
      <c r="E56" s="215"/>
      <c r="F56" s="215"/>
      <c r="G56" s="215"/>
      <c r="H56" s="215"/>
      <c r="I56" s="215"/>
      <c r="J56" s="215"/>
      <c r="K56" s="81" t="str">
        <f>L56&amp;" "&amp;M56&amp;" "&amp;N56&amp;" "&amp;O56</f>
        <v> 9  </v>
      </c>
      <c r="L56" s="215"/>
      <c r="M56" s="215">
        <v>9</v>
      </c>
      <c r="N56" s="215"/>
      <c r="O56" s="215"/>
      <c r="P56" s="215"/>
      <c r="Q56" s="215"/>
      <c r="R56" s="215"/>
      <c r="S56" s="46"/>
      <c r="T56" s="217">
        <v>170</v>
      </c>
      <c r="U56" s="217">
        <f>V56+W56+X56</f>
        <v>84</v>
      </c>
      <c r="V56" s="217">
        <f t="shared" si="37"/>
        <v>66</v>
      </c>
      <c r="W56" s="217">
        <f t="shared" si="37"/>
        <v>0</v>
      </c>
      <c r="X56" s="217">
        <f t="shared" si="37"/>
        <v>18</v>
      </c>
      <c r="Y56" s="217">
        <f>T56-U56</f>
        <v>86</v>
      </c>
      <c r="Z56" s="142">
        <f>IF(SUM(AA56:AC56)&gt;0,AA56&amp;"/"&amp;AB56&amp;"/"&amp;AC56,"")</f>
      </c>
      <c r="AA56" s="135"/>
      <c r="AB56" s="135"/>
      <c r="AC56" s="135"/>
      <c r="AD56" s="135"/>
      <c r="AE56" s="135"/>
      <c r="AF56" s="135"/>
      <c r="AG56" s="142">
        <f>IF(SUM(AD56:AF56)&gt;0,AD56&amp;"/"&amp;AE56&amp;"/"&amp;AF56,"")</f>
      </c>
      <c r="AH56" s="142">
        <f>IF(SUM(AI56:AK56)&gt;0,AI56&amp;"/"&amp;AJ56&amp;"/"&amp;AK56,"")</f>
      </c>
      <c r="AI56" s="135"/>
      <c r="AJ56" s="135"/>
      <c r="AK56" s="135"/>
      <c r="AL56" s="135"/>
      <c r="AM56" s="135"/>
      <c r="AN56" s="135"/>
      <c r="AO56" s="142">
        <f>IF(SUM(AL56:AN56)&gt;0,AL56&amp;"/"&amp;AM56&amp;"/"&amp;AN56,"")</f>
      </c>
      <c r="AP56" s="142" t="str">
        <f>IF(SUM(AQ56:AS56)&gt;0,AQ56&amp;"/"&amp;AR56&amp;"/"&amp;AS56,"")</f>
        <v>2//1</v>
      </c>
      <c r="AQ56" s="135">
        <v>2</v>
      </c>
      <c r="AR56" s="135"/>
      <c r="AS56" s="135">
        <v>1</v>
      </c>
      <c r="AT56" s="135"/>
      <c r="AU56" s="135"/>
      <c r="AV56" s="135"/>
      <c r="AW56" s="142">
        <f>IF(SUM(AT56:AV56)&gt;0,AT56&amp;"/"&amp;AU56&amp;"/"&amp;AV56,"")</f>
      </c>
      <c r="AX56" s="142">
        <f>IF(SUM(AY56:BA56)&gt;0,AY56&amp;"/"&amp;AZ56&amp;"/"&amp;BA56,"")</f>
      </c>
      <c r="AY56" s="135"/>
      <c r="AZ56" s="135"/>
      <c r="BA56" s="135"/>
      <c r="BB56" s="135"/>
      <c r="BC56" s="135"/>
      <c r="BD56" s="135"/>
      <c r="BE56" s="142">
        <f>IF(SUM(BB56:BD56)&gt;0,BB56&amp;"/"&amp;BC56&amp;"/"&amp;BD56,"")</f>
      </c>
      <c r="BF56" s="142" t="str">
        <f>IF(SUM(BG56:BI56)&gt;0,BG56&amp;"/"&amp;BH56&amp;"/"&amp;BI56,"")</f>
        <v>5//</v>
      </c>
      <c r="BG56" s="281">
        <v>5</v>
      </c>
      <c r="BH56" s="281"/>
      <c r="BI56" s="281"/>
      <c r="BJ56" s="281"/>
      <c r="BK56" s="281"/>
      <c r="BL56" s="281"/>
      <c r="BM56" s="142">
        <f>IF(SUM(BJ56:BL56)&gt;0,BJ56&amp;"/"&amp;BK56&amp;"/"&amp;BL56,"")</f>
      </c>
      <c r="BN56" s="398" t="s">
        <v>311</v>
      </c>
      <c r="BO56" s="137"/>
      <c r="BP56" s="137"/>
    </row>
    <row r="57" spans="1:75" s="130" customFormat="1" ht="27" customHeight="1" thickBot="1">
      <c r="A57" s="324" t="s">
        <v>97</v>
      </c>
      <c r="B57" s="325" t="s">
        <v>174</v>
      </c>
      <c r="C57" s="326"/>
      <c r="D57" s="327"/>
      <c r="E57" s="327"/>
      <c r="F57" s="327"/>
      <c r="G57" s="327"/>
      <c r="H57" s="327"/>
      <c r="I57" s="327"/>
      <c r="J57" s="327"/>
      <c r="K57" s="324"/>
      <c r="L57" s="327"/>
      <c r="M57" s="327"/>
      <c r="N57" s="327"/>
      <c r="O57" s="327"/>
      <c r="P57" s="327"/>
      <c r="Q57" s="327"/>
      <c r="R57" s="327"/>
      <c r="S57" s="324"/>
      <c r="T57" s="328">
        <f>SUM(T58:T63)</f>
        <v>1500</v>
      </c>
      <c r="U57" s="328">
        <v>666</v>
      </c>
      <c r="V57" s="328">
        <v>378</v>
      </c>
      <c r="W57" s="328">
        <f>SUM(W58:W63)</f>
        <v>0</v>
      </c>
      <c r="X57" s="328">
        <v>288</v>
      </c>
      <c r="Y57" s="328">
        <v>834</v>
      </c>
      <c r="Z57" s="329"/>
      <c r="AA57" s="330"/>
      <c r="AB57" s="330"/>
      <c r="AC57" s="330"/>
      <c r="AD57" s="331"/>
      <c r="AE57" s="330"/>
      <c r="AF57" s="330"/>
      <c r="AG57" s="332"/>
      <c r="AH57" s="329"/>
      <c r="AI57" s="330"/>
      <c r="AJ57" s="330"/>
      <c r="AK57" s="330"/>
      <c r="AL57" s="331"/>
      <c r="AM57" s="330"/>
      <c r="AN57" s="330"/>
      <c r="AO57" s="332"/>
      <c r="AP57" s="329"/>
      <c r="AQ57" s="330"/>
      <c r="AR57" s="330"/>
      <c r="AS57" s="330"/>
      <c r="AT57" s="331"/>
      <c r="AU57" s="330"/>
      <c r="AV57" s="330"/>
      <c r="AW57" s="332"/>
      <c r="AX57" s="329"/>
      <c r="AY57" s="330"/>
      <c r="AZ57" s="330"/>
      <c r="BA57" s="330"/>
      <c r="BB57" s="331"/>
      <c r="BC57" s="330"/>
      <c r="BD57" s="330"/>
      <c r="BE57" s="332"/>
      <c r="BF57" s="329"/>
      <c r="BG57" s="282"/>
      <c r="BH57" s="282"/>
      <c r="BI57" s="282"/>
      <c r="BJ57" s="283"/>
      <c r="BK57" s="282"/>
      <c r="BL57" s="282"/>
      <c r="BM57" s="322"/>
      <c r="BN57" s="399" t="s">
        <v>311</v>
      </c>
      <c r="BO57" s="76"/>
      <c r="BP57" s="76"/>
      <c r="BQ57" s="71"/>
      <c r="BR57" s="71"/>
      <c r="BS57" s="71"/>
      <c r="BT57" s="71"/>
      <c r="BU57" s="71"/>
      <c r="BV57" s="71"/>
      <c r="BW57" s="71"/>
    </row>
    <row r="58" spans="1:75" ht="12.75">
      <c r="A58" s="13" t="s">
        <v>152</v>
      </c>
      <c r="B58" s="10" t="s">
        <v>101</v>
      </c>
      <c r="C58" s="223" t="str">
        <f t="shared" si="5"/>
        <v>1      </v>
      </c>
      <c r="D58" s="228">
        <v>1</v>
      </c>
      <c r="E58" s="228"/>
      <c r="F58" s="228"/>
      <c r="G58" s="228"/>
      <c r="H58" s="228"/>
      <c r="I58" s="228"/>
      <c r="J58" s="228"/>
      <c r="K58" s="81" t="str">
        <f aca="true" t="shared" si="38" ref="K58:K63">L58&amp;" "&amp;M58&amp;" "&amp;N58&amp;" "&amp;O58</f>
        <v>1 2 5 </v>
      </c>
      <c r="L58" s="228">
        <v>1</v>
      </c>
      <c r="M58" s="228">
        <v>2</v>
      </c>
      <c r="N58" s="228">
        <v>5</v>
      </c>
      <c r="O58" s="228"/>
      <c r="P58" s="228"/>
      <c r="Q58" s="228"/>
      <c r="R58" s="228"/>
      <c r="S58" s="45"/>
      <c r="T58" s="82">
        <v>554</v>
      </c>
      <c r="U58" s="82">
        <f aca="true" t="shared" si="39" ref="U58:U64">V58+W58+X58</f>
        <v>252</v>
      </c>
      <c r="V58" s="82">
        <v>144</v>
      </c>
      <c r="W58" s="82">
        <f aca="true" t="shared" si="40" ref="V58:X60">AB58*AB$6+AE58*AE$6+AJ58*AJ$6+AM58*AM$6+AR58*AR$6+AU58*AU$6+AZ58*AZ$6+BC58*BC$6+BH58*BH$6+BK58*BK$6</f>
        <v>0</v>
      </c>
      <c r="X58" s="82">
        <v>108</v>
      </c>
      <c r="Y58" s="82">
        <f aca="true" t="shared" si="41" ref="Y58:Y63">T58-U58</f>
        <v>302</v>
      </c>
      <c r="Z58" s="145" t="str">
        <f aca="true" t="shared" si="42" ref="Z58:Z64">IF(SUM(AA58:AC58)&gt;0,AA58&amp;"/"&amp;AB58&amp;"/"&amp;AC58,"")</f>
        <v>4//4</v>
      </c>
      <c r="AA58" s="268">
        <v>4</v>
      </c>
      <c r="AB58" s="268"/>
      <c r="AC58" s="268">
        <v>4</v>
      </c>
      <c r="AD58" s="268">
        <v>2</v>
      </c>
      <c r="AE58" s="268"/>
      <c r="AF58" s="268">
        <v>2</v>
      </c>
      <c r="AG58" s="173" t="str">
        <f aca="true" t="shared" si="43" ref="AG58:AG64">IF(SUM(AD58:AF58)&gt;0,AD58&amp;"/"&amp;AE58&amp;"/"&amp;AF58,"")</f>
        <v>2//2</v>
      </c>
      <c r="AH58" s="144"/>
      <c r="AI58" s="268">
        <v>2</v>
      </c>
      <c r="AJ58" s="268"/>
      <c r="AK58" s="268">
        <v>2</v>
      </c>
      <c r="AL58" s="268">
        <v>2</v>
      </c>
      <c r="AM58" s="268"/>
      <c r="AN58" s="268">
        <v>2</v>
      </c>
      <c r="AO58" s="173"/>
      <c r="AP58" s="144" t="str">
        <f aca="true" t="shared" si="44" ref="AP58:AP63">IF(SUM(AQ58:AS58)&gt;0,AQ58&amp;"/"&amp;AR58&amp;"/"&amp;AS58,"")</f>
        <v>2//</v>
      </c>
      <c r="AQ58" s="268">
        <v>2</v>
      </c>
      <c r="AR58" s="268"/>
      <c r="AS58" s="268"/>
      <c r="AT58" s="268"/>
      <c r="AU58" s="268"/>
      <c r="AV58" s="268"/>
      <c r="AW58" s="173">
        <f aca="true" t="shared" si="45" ref="AW58:AW64">IF(SUM(AT58:AV58)&gt;0,AT58&amp;"/"&amp;AU58&amp;"/"&amp;AV58,"")</f>
      </c>
      <c r="AX58" s="144">
        <f aca="true" t="shared" si="46" ref="AX58:AX64">IF(SUM(AY58:BA58)&gt;0,AY58&amp;"/"&amp;AZ58&amp;"/"&amp;BA58,"")</f>
      </c>
      <c r="AY58" s="268"/>
      <c r="AZ58" s="268"/>
      <c r="BA58" s="268"/>
      <c r="BB58" s="268"/>
      <c r="BC58" s="268"/>
      <c r="BD58" s="268"/>
      <c r="BE58" s="173">
        <f aca="true" t="shared" si="47" ref="BE58:BE64">IF(SUM(BB58:BD58)&gt;0,BB58&amp;"/"&amp;BC58&amp;"/"&amp;BD58,"")</f>
      </c>
      <c r="BF58" s="144">
        <f aca="true" t="shared" si="48" ref="BF58:BF64">IF(SUM(BG58:BI58)&gt;0,BG58&amp;"/"&amp;BH58&amp;"/"&amp;BI58,"")</f>
      </c>
      <c r="BG58" s="268"/>
      <c r="BH58" s="268"/>
      <c r="BI58" s="268"/>
      <c r="BJ58" s="268"/>
      <c r="BK58" s="268"/>
      <c r="BL58" s="268"/>
      <c r="BM58" s="142">
        <f aca="true" t="shared" si="49" ref="BM58:BM64">IF(SUM(BJ58:BL58)&gt;0,BJ58&amp;"/"&amp;BK58&amp;"/"&amp;BL58,"")</f>
      </c>
      <c r="BN58" s="398" t="s">
        <v>311</v>
      </c>
      <c r="BR58" s="10"/>
      <c r="BS58" s="10"/>
      <c r="BT58" s="10"/>
      <c r="BU58" s="10"/>
      <c r="BV58" s="10"/>
      <c r="BW58" s="10"/>
    </row>
    <row r="59" spans="1:66" ht="12.75">
      <c r="A59" s="13" t="s">
        <v>102</v>
      </c>
      <c r="B59" s="13" t="s">
        <v>100</v>
      </c>
      <c r="C59" s="223" t="str">
        <f t="shared" si="5"/>
        <v>      </v>
      </c>
      <c r="D59" s="133"/>
      <c r="E59" s="133"/>
      <c r="F59" s="133"/>
      <c r="G59" s="133"/>
      <c r="H59" s="133"/>
      <c r="I59" s="133"/>
      <c r="J59" s="133"/>
      <c r="K59" s="81" t="str">
        <f t="shared" si="38"/>
        <v>2 5  </v>
      </c>
      <c r="L59" s="133">
        <v>2</v>
      </c>
      <c r="M59" s="133">
        <v>5</v>
      </c>
      <c r="N59" s="133"/>
      <c r="O59" s="133"/>
      <c r="P59" s="133">
        <v>5</v>
      </c>
      <c r="Q59" s="133"/>
      <c r="R59" s="133"/>
      <c r="S59" s="47"/>
      <c r="T59" s="81">
        <v>354</v>
      </c>
      <c r="U59" s="81">
        <f t="shared" si="39"/>
        <v>162</v>
      </c>
      <c r="V59" s="81">
        <f t="shared" si="40"/>
        <v>90</v>
      </c>
      <c r="W59" s="81">
        <f t="shared" si="40"/>
        <v>0</v>
      </c>
      <c r="X59" s="81">
        <f t="shared" si="40"/>
        <v>72</v>
      </c>
      <c r="Y59" s="81">
        <f t="shared" si="41"/>
        <v>192</v>
      </c>
      <c r="Z59" s="145">
        <f t="shared" si="42"/>
      </c>
      <c r="AA59" s="135"/>
      <c r="AB59" s="135"/>
      <c r="AC59" s="135"/>
      <c r="AD59" s="135">
        <v>4</v>
      </c>
      <c r="AE59" s="135"/>
      <c r="AF59" s="135">
        <v>4</v>
      </c>
      <c r="AG59" s="173" t="str">
        <f t="shared" si="43"/>
        <v>4//4</v>
      </c>
      <c r="AH59" s="145"/>
      <c r="AI59" s="135"/>
      <c r="AJ59" s="135"/>
      <c r="AK59" s="135"/>
      <c r="AL59" s="135"/>
      <c r="AM59" s="135"/>
      <c r="AN59" s="135"/>
      <c r="AO59" s="142"/>
      <c r="AP59" s="145" t="str">
        <f t="shared" si="44"/>
        <v>1//</v>
      </c>
      <c r="AQ59" s="135">
        <v>1</v>
      </c>
      <c r="AR59" s="135"/>
      <c r="AS59" s="135"/>
      <c r="AT59" s="135"/>
      <c r="AU59" s="135"/>
      <c r="AV59" s="135"/>
      <c r="AW59" s="142">
        <f t="shared" si="45"/>
      </c>
      <c r="AX59" s="145">
        <f t="shared" si="46"/>
      </c>
      <c r="AY59" s="135"/>
      <c r="AZ59" s="135"/>
      <c r="BA59" s="135"/>
      <c r="BB59" s="135"/>
      <c r="BC59" s="135"/>
      <c r="BD59" s="135"/>
      <c r="BE59" s="142">
        <f t="shared" si="47"/>
      </c>
      <c r="BF59" s="145">
        <f t="shared" si="48"/>
      </c>
      <c r="BG59" s="135"/>
      <c r="BH59" s="135"/>
      <c r="BI59" s="135"/>
      <c r="BJ59" s="135"/>
      <c r="BK59" s="135"/>
      <c r="BL59" s="135"/>
      <c r="BM59" s="142">
        <f t="shared" si="49"/>
      </c>
      <c r="BN59" s="399" t="s">
        <v>311</v>
      </c>
    </row>
    <row r="60" spans="1:68" ht="12.75">
      <c r="A60" s="13" t="s">
        <v>274</v>
      </c>
      <c r="B60" s="39" t="s">
        <v>99</v>
      </c>
      <c r="C60" s="223" t="str">
        <f t="shared" si="5"/>
        <v>      </v>
      </c>
      <c r="D60" s="228"/>
      <c r="E60" s="228"/>
      <c r="F60" s="228"/>
      <c r="G60" s="228"/>
      <c r="H60" s="228"/>
      <c r="I60" s="228"/>
      <c r="J60" s="228"/>
      <c r="K60" s="81" t="str">
        <f t="shared" si="38"/>
        <v>2 5 6 </v>
      </c>
      <c r="L60" s="228">
        <v>2</v>
      </c>
      <c r="M60" s="228">
        <v>5</v>
      </c>
      <c r="N60" s="228">
        <v>6</v>
      </c>
      <c r="O60" s="228"/>
      <c r="P60" s="228"/>
      <c r="Q60" s="228"/>
      <c r="R60" s="228"/>
      <c r="S60" s="45"/>
      <c r="T60" s="82">
        <v>308</v>
      </c>
      <c r="U60" s="81">
        <f t="shared" si="39"/>
        <v>144</v>
      </c>
      <c r="V60" s="81">
        <f t="shared" si="40"/>
        <v>90</v>
      </c>
      <c r="W60" s="81">
        <f t="shared" si="40"/>
        <v>0</v>
      </c>
      <c r="X60" s="81">
        <f t="shared" si="40"/>
        <v>54</v>
      </c>
      <c r="Y60" s="81">
        <f t="shared" si="41"/>
        <v>164</v>
      </c>
      <c r="Z60" s="145">
        <f t="shared" si="42"/>
      </c>
      <c r="AA60" s="268"/>
      <c r="AB60" s="268"/>
      <c r="AC60" s="268"/>
      <c r="AD60" s="268">
        <v>2</v>
      </c>
      <c r="AE60" s="268"/>
      <c r="AF60" s="268">
        <v>2</v>
      </c>
      <c r="AG60" s="173" t="str">
        <f t="shared" si="43"/>
        <v>2//2</v>
      </c>
      <c r="AH60" s="144"/>
      <c r="AI60" s="268"/>
      <c r="AJ60" s="268"/>
      <c r="AK60" s="268"/>
      <c r="AL60" s="268"/>
      <c r="AM60" s="268"/>
      <c r="AN60" s="268"/>
      <c r="AO60" s="173"/>
      <c r="AP60" s="144" t="str">
        <f t="shared" si="44"/>
        <v>1//1</v>
      </c>
      <c r="AQ60" s="268">
        <v>1</v>
      </c>
      <c r="AR60" s="268"/>
      <c r="AS60" s="268">
        <v>1</v>
      </c>
      <c r="AT60" s="268">
        <v>2</v>
      </c>
      <c r="AU60" s="268"/>
      <c r="AV60" s="268"/>
      <c r="AW60" s="173" t="str">
        <f t="shared" si="45"/>
        <v>2//</v>
      </c>
      <c r="AX60" s="144">
        <f t="shared" si="46"/>
      </c>
      <c r="AY60" s="268"/>
      <c r="AZ60" s="268"/>
      <c r="BA60" s="268"/>
      <c r="BB60" s="268"/>
      <c r="BC60" s="268"/>
      <c r="BD60" s="268"/>
      <c r="BE60" s="173">
        <f t="shared" si="47"/>
      </c>
      <c r="BF60" s="144">
        <f t="shared" si="48"/>
      </c>
      <c r="BG60" s="268"/>
      <c r="BH60" s="268"/>
      <c r="BI60" s="268"/>
      <c r="BJ60" s="268"/>
      <c r="BK60" s="268"/>
      <c r="BL60" s="268"/>
      <c r="BM60" s="142">
        <f t="shared" si="49"/>
      </c>
      <c r="BN60" s="398" t="s">
        <v>311</v>
      </c>
      <c r="BO60" s="77"/>
      <c r="BP60" s="77"/>
    </row>
    <row r="61" spans="1:66" ht="12.75">
      <c r="A61" s="13" t="s">
        <v>275</v>
      </c>
      <c r="B61" s="13" t="s">
        <v>119</v>
      </c>
      <c r="C61" s="223" t="str">
        <f t="shared" si="5"/>
        <v>      </v>
      </c>
      <c r="D61" s="226"/>
      <c r="E61" s="226"/>
      <c r="F61" s="226"/>
      <c r="G61" s="226"/>
      <c r="H61" s="226"/>
      <c r="I61" s="226"/>
      <c r="J61" s="226"/>
      <c r="K61" s="81" t="str">
        <f t="shared" si="38"/>
        <v>1   </v>
      </c>
      <c r="L61" s="226">
        <v>1</v>
      </c>
      <c r="M61" s="226"/>
      <c r="N61" s="226"/>
      <c r="O61" s="226"/>
      <c r="P61" s="226"/>
      <c r="Q61" s="226"/>
      <c r="R61" s="226"/>
      <c r="S61" s="44"/>
      <c r="T61" s="81">
        <v>104</v>
      </c>
      <c r="U61" s="81">
        <f t="shared" si="39"/>
        <v>36</v>
      </c>
      <c r="V61" s="81">
        <f aca="true" t="shared" si="50" ref="V61:X63">AA61*AA$6+AD61*AD$6+AI61*AI$6+AL61*AL$6+AQ61*AQ$6+AT61*AT$6+AY61*AY$6+BB61*BB$6+BG61*BG$6+BJ61*BJ$6</f>
        <v>18</v>
      </c>
      <c r="W61" s="81">
        <f t="shared" si="50"/>
        <v>0</v>
      </c>
      <c r="X61" s="81">
        <f t="shared" si="50"/>
        <v>18</v>
      </c>
      <c r="Y61" s="81">
        <f t="shared" si="41"/>
        <v>68</v>
      </c>
      <c r="Z61" s="145" t="str">
        <f t="shared" si="42"/>
        <v>1//1</v>
      </c>
      <c r="AA61" s="135">
        <v>1</v>
      </c>
      <c r="AB61" s="135"/>
      <c r="AC61" s="135">
        <v>1</v>
      </c>
      <c r="AD61" s="135"/>
      <c r="AE61" s="135"/>
      <c r="AF61" s="135"/>
      <c r="AG61" s="173">
        <f t="shared" si="43"/>
      </c>
      <c r="AH61" s="145">
        <f>IF(SUM(AI61:AK61)&gt;0,AI61&amp;"/"&amp;AJ61&amp;"/"&amp;AK61,"")</f>
      </c>
      <c r="AI61" s="135"/>
      <c r="AJ61" s="135"/>
      <c r="AK61" s="135"/>
      <c r="AL61" s="135"/>
      <c r="AM61" s="135"/>
      <c r="AN61" s="135"/>
      <c r="AO61" s="142">
        <f>IF(SUM(AL61:AN61)&gt;0,AL61&amp;"/"&amp;AM61&amp;"/"&amp;AN61,"")</f>
      </c>
      <c r="AP61" s="145">
        <f t="shared" si="44"/>
      </c>
      <c r="AQ61" s="135"/>
      <c r="AR61" s="135"/>
      <c r="AS61" s="135"/>
      <c r="AT61" s="135"/>
      <c r="AU61" s="135"/>
      <c r="AV61" s="135"/>
      <c r="AW61" s="142">
        <f t="shared" si="45"/>
      </c>
      <c r="AX61" s="145">
        <f>IF(SUM(AY61:BA61)&gt;0,AY61&amp;"/"&amp;AZ61&amp;"/"&amp;BA61,"")</f>
      </c>
      <c r="AY61" s="135"/>
      <c r="AZ61" s="135"/>
      <c r="BA61" s="135"/>
      <c r="BB61" s="135"/>
      <c r="BC61" s="135"/>
      <c r="BD61" s="135"/>
      <c r="BE61" s="142">
        <f>IF(SUM(BB61:BD61)&gt;0,BB61&amp;"/"&amp;BC61&amp;"/"&amp;BD61,"")</f>
      </c>
      <c r="BF61" s="145">
        <f>IF(SUM(BG61:BI61)&gt;0,BG61&amp;"/"&amp;BH61&amp;"/"&amp;BI61,"")</f>
      </c>
      <c r="BG61" s="135"/>
      <c r="BH61" s="135"/>
      <c r="BI61" s="135"/>
      <c r="BJ61" s="135"/>
      <c r="BK61" s="135"/>
      <c r="BL61" s="135"/>
      <c r="BM61" s="142">
        <f t="shared" si="49"/>
      </c>
      <c r="BN61" s="399" t="s">
        <v>311</v>
      </c>
    </row>
    <row r="62" spans="1:66" ht="12.75">
      <c r="A62" s="13" t="s">
        <v>256</v>
      </c>
      <c r="B62" s="13" t="s">
        <v>257</v>
      </c>
      <c r="C62" s="223" t="str">
        <f t="shared" si="5"/>
        <v>      </v>
      </c>
      <c r="D62" s="226"/>
      <c r="E62" s="226"/>
      <c r="F62" s="226"/>
      <c r="G62" s="226"/>
      <c r="H62" s="226"/>
      <c r="I62" s="226"/>
      <c r="J62" s="226"/>
      <c r="K62" s="81" t="str">
        <f t="shared" si="38"/>
        <v>8   </v>
      </c>
      <c r="L62" s="226">
        <v>8</v>
      </c>
      <c r="M62" s="226"/>
      <c r="N62" s="226"/>
      <c r="O62" s="226"/>
      <c r="P62" s="226"/>
      <c r="Q62" s="226"/>
      <c r="R62" s="226"/>
      <c r="S62" s="44"/>
      <c r="T62" s="81">
        <v>104</v>
      </c>
      <c r="U62" s="81">
        <f t="shared" si="39"/>
        <v>36</v>
      </c>
      <c r="V62" s="81">
        <v>36</v>
      </c>
      <c r="W62" s="81">
        <f t="shared" si="50"/>
        <v>0</v>
      </c>
      <c r="X62" s="81">
        <v>0</v>
      </c>
      <c r="Y62" s="81">
        <f t="shared" si="41"/>
        <v>68</v>
      </c>
      <c r="Z62" s="145">
        <f t="shared" si="42"/>
      </c>
      <c r="AA62" s="135"/>
      <c r="AB62" s="135"/>
      <c r="AC62" s="135"/>
      <c r="AD62" s="135"/>
      <c r="AE62" s="135"/>
      <c r="AF62" s="135"/>
      <c r="AG62" s="173">
        <f t="shared" si="43"/>
      </c>
      <c r="AH62" s="145">
        <f>IF(SUM(AI62:AK62)&gt;0,AI62&amp;"/"&amp;AJ62&amp;"/"&amp;AK62,"")</f>
      </c>
      <c r="AI62" s="135"/>
      <c r="AJ62" s="135"/>
      <c r="AK62" s="135"/>
      <c r="AL62" s="135"/>
      <c r="AM62" s="135"/>
      <c r="AN62" s="135"/>
      <c r="AO62" s="142">
        <f>IF(SUM(AL62:AN62)&gt;0,AL62&amp;"/"&amp;AM62&amp;"/"&amp;AN62,"")</f>
      </c>
      <c r="AP62" s="145">
        <f t="shared" si="44"/>
      </c>
      <c r="AQ62" s="135"/>
      <c r="AR62" s="135"/>
      <c r="AS62" s="135"/>
      <c r="AT62" s="135"/>
      <c r="AU62" s="135"/>
      <c r="AV62" s="135"/>
      <c r="AW62" s="142">
        <f t="shared" si="45"/>
      </c>
      <c r="AX62" s="145">
        <f>IF(SUM(AY62:BA62)&gt;0,AY62&amp;"/"&amp;AZ62&amp;"/"&amp;BA62,"")</f>
      </c>
      <c r="AY62" s="135"/>
      <c r="AZ62" s="135"/>
      <c r="BA62" s="135"/>
      <c r="BB62" s="135">
        <v>2</v>
      </c>
      <c r="BC62" s="135"/>
      <c r="BD62" s="135"/>
      <c r="BE62" s="142" t="str">
        <f>IF(SUM(BB62:BD62)&gt;0,BB62&amp;"/"&amp;BC62&amp;"/"&amp;BD62,"")</f>
        <v>2//</v>
      </c>
      <c r="BF62" s="145">
        <f>IF(SUM(BG62:BI62)&gt;0,BG62&amp;"/"&amp;BH62&amp;"/"&amp;BI62,"")</f>
      </c>
      <c r="BG62" s="135"/>
      <c r="BH62" s="135"/>
      <c r="BI62" s="135"/>
      <c r="BJ62" s="135"/>
      <c r="BK62" s="135"/>
      <c r="BL62" s="135"/>
      <c r="BM62" s="142">
        <f t="shared" si="49"/>
      </c>
      <c r="BN62" s="398" t="s">
        <v>311</v>
      </c>
    </row>
    <row r="63" spans="1:68" ht="12.75">
      <c r="A63" s="13" t="s">
        <v>276</v>
      </c>
      <c r="B63" s="15" t="s">
        <v>218</v>
      </c>
      <c r="C63" s="223" t="str">
        <f t="shared" si="5"/>
        <v>      </v>
      </c>
      <c r="D63" s="133"/>
      <c r="E63" s="133"/>
      <c r="F63" s="133"/>
      <c r="G63" s="133"/>
      <c r="H63" s="133"/>
      <c r="I63" s="133"/>
      <c r="J63" s="133"/>
      <c r="K63" s="81" t="str">
        <f t="shared" si="38"/>
        <v>1   </v>
      </c>
      <c r="L63" s="133">
        <v>1</v>
      </c>
      <c r="M63" s="133"/>
      <c r="N63" s="133"/>
      <c r="O63" s="133"/>
      <c r="P63" s="133"/>
      <c r="Q63" s="133"/>
      <c r="R63" s="133"/>
      <c r="S63" s="47"/>
      <c r="T63" s="81">
        <v>76</v>
      </c>
      <c r="U63" s="81">
        <f t="shared" si="39"/>
        <v>36</v>
      </c>
      <c r="V63" s="81">
        <f t="shared" si="50"/>
        <v>18</v>
      </c>
      <c r="W63" s="81">
        <f t="shared" si="50"/>
        <v>0</v>
      </c>
      <c r="X63" s="81">
        <f t="shared" si="50"/>
        <v>18</v>
      </c>
      <c r="Y63" s="81">
        <f t="shared" si="41"/>
        <v>40</v>
      </c>
      <c r="Z63" s="145" t="str">
        <f t="shared" si="42"/>
        <v>1//1</v>
      </c>
      <c r="AA63" s="135">
        <v>1</v>
      </c>
      <c r="AB63" s="135"/>
      <c r="AC63" s="135">
        <v>1</v>
      </c>
      <c r="AD63" s="135"/>
      <c r="AE63" s="135"/>
      <c r="AF63" s="135"/>
      <c r="AG63" s="173">
        <f t="shared" si="43"/>
      </c>
      <c r="AH63" s="145">
        <f>IF(SUM(AI63:AK63)&gt;0,AI63&amp;"/"&amp;AJ63&amp;"/"&amp;AK63,"")</f>
      </c>
      <c r="AI63" s="135"/>
      <c r="AJ63" s="135"/>
      <c r="AK63" s="135"/>
      <c r="AL63" s="135"/>
      <c r="AM63" s="135"/>
      <c r="AN63" s="135"/>
      <c r="AO63" s="142">
        <f>IF(SUM(AL63:AN63)&gt;0,AL63&amp;"/"&amp;AM63&amp;"/"&amp;AN63,"")</f>
      </c>
      <c r="AP63" s="145">
        <f t="shared" si="44"/>
      </c>
      <c r="AQ63" s="135"/>
      <c r="AR63" s="135"/>
      <c r="AS63" s="135"/>
      <c r="AT63" s="135"/>
      <c r="AU63" s="135"/>
      <c r="AV63" s="135"/>
      <c r="AW63" s="142">
        <f t="shared" si="45"/>
      </c>
      <c r="AX63" s="145">
        <f>IF(SUM(AY63:BA63)&gt;0,AY63&amp;"/"&amp;AZ63&amp;"/"&amp;BA63,"")</f>
      </c>
      <c r="AY63" s="135"/>
      <c r="AZ63" s="135"/>
      <c r="BA63" s="135"/>
      <c r="BB63" s="135"/>
      <c r="BC63" s="135"/>
      <c r="BD63" s="135"/>
      <c r="BE63" s="142">
        <f>IF(SUM(BB63:BD63)&gt;0,BB63&amp;"/"&amp;BC63&amp;"/"&amp;BD63,"")</f>
      </c>
      <c r="BF63" s="145">
        <f>IF(SUM(BG63:BI63)&gt;0,BG63&amp;"/"&amp;BH63&amp;"/"&amp;BI63,"")</f>
      </c>
      <c r="BG63" s="135"/>
      <c r="BH63" s="135"/>
      <c r="BI63" s="135"/>
      <c r="BJ63" s="135"/>
      <c r="BK63" s="135"/>
      <c r="BL63" s="135"/>
      <c r="BM63" s="142">
        <f t="shared" si="49"/>
      </c>
      <c r="BN63" s="399" t="s">
        <v>311</v>
      </c>
      <c r="BO63" s="77"/>
      <c r="BP63" s="77"/>
    </row>
    <row r="64" spans="1:68" s="72" customFormat="1" ht="13.5" thickBot="1">
      <c r="A64" s="333" t="s">
        <v>88</v>
      </c>
      <c r="B64" s="334" t="s">
        <v>89</v>
      </c>
      <c r="C64" s="335"/>
      <c r="D64" s="336"/>
      <c r="E64" s="336"/>
      <c r="F64" s="336"/>
      <c r="G64" s="336"/>
      <c r="H64" s="336"/>
      <c r="I64" s="336"/>
      <c r="J64" s="336"/>
      <c r="K64" s="334"/>
      <c r="L64" s="336"/>
      <c r="M64" s="336"/>
      <c r="N64" s="336"/>
      <c r="O64" s="336"/>
      <c r="P64" s="336"/>
      <c r="Q64" s="336"/>
      <c r="R64" s="336"/>
      <c r="S64" s="334"/>
      <c r="T64" s="337">
        <v>450</v>
      </c>
      <c r="U64" s="338">
        <f t="shared" si="39"/>
        <v>252</v>
      </c>
      <c r="V64" s="339">
        <v>252</v>
      </c>
      <c r="W64" s="340">
        <v>0</v>
      </c>
      <c r="X64" s="340">
        <v>0</v>
      </c>
      <c r="Y64" s="340">
        <v>198</v>
      </c>
      <c r="Z64" s="341">
        <f t="shared" si="42"/>
      </c>
      <c r="AA64" s="342"/>
      <c r="AB64" s="342"/>
      <c r="AC64" s="342"/>
      <c r="AD64" s="343"/>
      <c r="AE64" s="342"/>
      <c r="AF64" s="342"/>
      <c r="AG64" s="344">
        <f t="shared" si="43"/>
      </c>
      <c r="AH64" s="345">
        <f>IF(SUM(AI64:AK64)&gt;0,AI64&amp;"/"&amp;AJ64&amp;"/"&amp;AK64,"")</f>
      </c>
      <c r="AI64" s="342"/>
      <c r="AJ64" s="342"/>
      <c r="AK64" s="342"/>
      <c r="AL64" s="343">
        <v>4</v>
      </c>
      <c r="AM64" s="342"/>
      <c r="AN64" s="342"/>
      <c r="AO64" s="344"/>
      <c r="AP64" s="341"/>
      <c r="AQ64" s="342"/>
      <c r="AR64" s="342"/>
      <c r="AS64" s="342"/>
      <c r="AT64" s="343">
        <v>4</v>
      </c>
      <c r="AU64" s="342"/>
      <c r="AV64" s="342"/>
      <c r="AW64" s="323" t="str">
        <f t="shared" si="45"/>
        <v>4//</v>
      </c>
      <c r="AX64" s="341" t="str">
        <f t="shared" si="46"/>
        <v>2//</v>
      </c>
      <c r="AY64" s="342">
        <v>2</v>
      </c>
      <c r="AZ64" s="342"/>
      <c r="BA64" s="342"/>
      <c r="BB64" s="343">
        <v>4</v>
      </c>
      <c r="BC64" s="342"/>
      <c r="BD64" s="342"/>
      <c r="BE64" s="344" t="str">
        <f t="shared" si="47"/>
        <v>4//</v>
      </c>
      <c r="BF64" s="341" t="str">
        <f t="shared" si="48"/>
        <v>6//</v>
      </c>
      <c r="BG64" s="342">
        <v>6</v>
      </c>
      <c r="BH64" s="342"/>
      <c r="BI64" s="342"/>
      <c r="BJ64" s="343">
        <v>6</v>
      </c>
      <c r="BK64" s="342"/>
      <c r="BL64" s="342"/>
      <c r="BM64" s="323" t="str">
        <f t="shared" si="49"/>
        <v>6//</v>
      </c>
      <c r="BN64" s="398" t="s">
        <v>311</v>
      </c>
      <c r="BO64" s="75"/>
      <c r="BP64" s="75"/>
    </row>
    <row r="65" spans="1:75" s="42" customFormat="1" ht="13.5" thickBot="1">
      <c r="A65" s="31"/>
      <c r="B65" s="26" t="s">
        <v>108</v>
      </c>
      <c r="C65" s="287"/>
      <c r="D65" s="229"/>
      <c r="E65" s="229"/>
      <c r="F65" s="229"/>
      <c r="G65" s="229"/>
      <c r="H65" s="229"/>
      <c r="I65" s="229"/>
      <c r="J65" s="229"/>
      <c r="K65" s="26"/>
      <c r="L65" s="229"/>
      <c r="M65" s="229"/>
      <c r="N65" s="229"/>
      <c r="O65" s="229"/>
      <c r="P65" s="229"/>
      <c r="Q65" s="229"/>
      <c r="R65" s="229"/>
      <c r="S65" s="26"/>
      <c r="T65" s="84">
        <v>8884</v>
      </c>
      <c r="U65" s="82">
        <v>4914</v>
      </c>
      <c r="V65" s="155">
        <v>2490</v>
      </c>
      <c r="W65" s="155">
        <v>576</v>
      </c>
      <c r="X65" s="155">
        <v>1848</v>
      </c>
      <c r="Y65" s="155">
        <v>3970</v>
      </c>
      <c r="Z65" s="156">
        <v>35</v>
      </c>
      <c r="AA65" s="269">
        <f aca="true" t="shared" si="51" ref="AA65:AF65">SUM(AA10:AA63)-AA11</f>
        <v>16</v>
      </c>
      <c r="AB65" s="269">
        <f t="shared" si="51"/>
        <v>4</v>
      </c>
      <c r="AC65" s="269">
        <f t="shared" si="51"/>
        <v>23</v>
      </c>
      <c r="AD65" s="269">
        <f t="shared" si="51"/>
        <v>18</v>
      </c>
      <c r="AE65" s="269">
        <f t="shared" si="51"/>
        <v>4</v>
      </c>
      <c r="AF65" s="269">
        <f t="shared" si="51"/>
        <v>15</v>
      </c>
      <c r="AG65" s="157">
        <v>37</v>
      </c>
      <c r="AH65" s="156">
        <v>22</v>
      </c>
      <c r="AI65" s="269">
        <f aca="true" t="shared" si="52" ref="AI65:AN65">SUM(AI10:AI63)-AI11</f>
        <v>11</v>
      </c>
      <c r="AJ65" s="269">
        <f t="shared" si="52"/>
        <v>6</v>
      </c>
      <c r="AK65" s="269">
        <f t="shared" si="52"/>
        <v>9</v>
      </c>
      <c r="AL65" s="269">
        <f t="shared" si="52"/>
        <v>12</v>
      </c>
      <c r="AM65" s="269">
        <f t="shared" si="52"/>
        <v>8</v>
      </c>
      <c r="AN65" s="269">
        <f t="shared" si="52"/>
        <v>8</v>
      </c>
      <c r="AO65" s="157">
        <v>24</v>
      </c>
      <c r="AP65" s="156">
        <v>31</v>
      </c>
      <c r="AQ65" s="269">
        <f aca="true" t="shared" si="53" ref="AQ65:AV65">SUM(AQ10:AQ63)-AQ11</f>
        <v>16</v>
      </c>
      <c r="AR65" s="269">
        <f t="shared" si="53"/>
        <v>8</v>
      </c>
      <c r="AS65" s="269">
        <f t="shared" si="53"/>
        <v>7</v>
      </c>
      <c r="AT65" s="269">
        <f t="shared" si="53"/>
        <v>17</v>
      </c>
      <c r="AU65" s="269">
        <f t="shared" si="53"/>
        <v>4</v>
      </c>
      <c r="AV65" s="269">
        <f t="shared" si="53"/>
        <v>5</v>
      </c>
      <c r="AW65" s="157">
        <f>SUM(AT65:AV65)</f>
        <v>26</v>
      </c>
      <c r="AX65" s="158">
        <v>23</v>
      </c>
      <c r="AY65" s="269">
        <f aca="true" t="shared" si="54" ref="AY65:BD65">SUM(AY10:AY63)-AY11</f>
        <v>13</v>
      </c>
      <c r="AZ65" s="269">
        <f t="shared" si="54"/>
        <v>0</v>
      </c>
      <c r="BA65" s="269">
        <f t="shared" si="54"/>
        <v>12</v>
      </c>
      <c r="BB65" s="269">
        <f t="shared" si="54"/>
        <v>22</v>
      </c>
      <c r="BC65" s="269">
        <f t="shared" si="54"/>
        <v>2</v>
      </c>
      <c r="BD65" s="269">
        <f t="shared" si="54"/>
        <v>6</v>
      </c>
      <c r="BE65" s="159">
        <v>32</v>
      </c>
      <c r="BF65" s="156">
        <f>SUM(BG65:BI65)</f>
        <v>15</v>
      </c>
      <c r="BG65" s="269">
        <f aca="true" t="shared" si="55" ref="BG65:BL65">SUM(BG10:BG63)-BG11</f>
        <v>15</v>
      </c>
      <c r="BH65" s="269">
        <f t="shared" si="55"/>
        <v>0</v>
      </c>
      <c r="BI65" s="269">
        <f t="shared" si="55"/>
        <v>0</v>
      </c>
      <c r="BJ65" s="269">
        <f t="shared" si="55"/>
        <v>4</v>
      </c>
      <c r="BK65" s="269">
        <f t="shared" si="55"/>
        <v>0</v>
      </c>
      <c r="BL65" s="269">
        <f t="shared" si="55"/>
        <v>0</v>
      </c>
      <c r="BM65" s="157">
        <f>SUM(BJ65:BL65)</f>
        <v>4</v>
      </c>
      <c r="BN65" s="399"/>
      <c r="BO65" s="10"/>
      <c r="BP65" s="10"/>
      <c r="BQ65" s="10"/>
      <c r="BR65" s="10"/>
      <c r="BS65" s="10"/>
      <c r="BT65" s="10"/>
      <c r="BU65" s="10"/>
      <c r="BV65" s="10"/>
      <c r="BW65" s="10"/>
    </row>
    <row r="66" spans="1:66" ht="25.5">
      <c r="A66" s="174"/>
      <c r="B66" s="176" t="s">
        <v>43</v>
      </c>
      <c r="C66" s="288" t="s">
        <v>109</v>
      </c>
      <c r="D66" s="230"/>
      <c r="E66" s="230"/>
      <c r="F66" s="230"/>
      <c r="G66" s="230"/>
      <c r="H66" s="230"/>
      <c r="I66" s="230"/>
      <c r="J66" s="230"/>
      <c r="K66" s="146"/>
      <c r="L66" s="248"/>
      <c r="M66" s="248"/>
      <c r="N66" s="248"/>
      <c r="O66" s="248"/>
      <c r="P66" s="248"/>
      <c r="Q66" s="248"/>
      <c r="R66" s="248"/>
      <c r="S66" s="147"/>
      <c r="T66" s="148"/>
      <c r="U66" s="146"/>
      <c r="V66" s="146"/>
      <c r="W66" s="146"/>
      <c r="X66" s="146"/>
      <c r="Y66" s="179"/>
      <c r="Z66" s="73"/>
      <c r="AA66" s="270"/>
      <c r="AB66" s="270"/>
      <c r="AC66" s="270"/>
      <c r="AD66" s="270"/>
      <c r="AE66" s="270"/>
      <c r="AF66" s="270"/>
      <c r="AG66" s="180"/>
      <c r="AH66" s="180"/>
      <c r="AI66" s="277"/>
      <c r="AJ66" s="270"/>
      <c r="AK66" s="270"/>
      <c r="AL66" s="270"/>
      <c r="AM66" s="270"/>
      <c r="AN66" s="270"/>
      <c r="AO66" s="182"/>
      <c r="AP66" s="18"/>
      <c r="AQ66" s="270"/>
      <c r="AR66" s="270"/>
      <c r="AS66" s="270"/>
      <c r="AT66" s="270"/>
      <c r="AU66" s="270"/>
      <c r="AV66" s="270"/>
      <c r="AW66" s="172"/>
      <c r="AX66" s="18"/>
      <c r="AY66" s="270"/>
      <c r="AZ66" s="270"/>
      <c r="BA66" s="270"/>
      <c r="BB66" s="270"/>
      <c r="BC66" s="270"/>
      <c r="BD66" s="270"/>
      <c r="BE66" s="172"/>
      <c r="BF66" s="18"/>
      <c r="BG66" s="270"/>
      <c r="BH66" s="270"/>
      <c r="BI66" s="270"/>
      <c r="BJ66" s="270"/>
      <c r="BK66" s="270"/>
      <c r="BL66" s="270"/>
      <c r="BM66" s="22"/>
      <c r="BN66" s="398"/>
    </row>
    <row r="67" spans="1:66" ht="12.75">
      <c r="A67" s="175"/>
      <c r="B67" s="177">
        <v>24.9</v>
      </c>
      <c r="C67" s="461" t="s">
        <v>110</v>
      </c>
      <c r="D67" s="461"/>
      <c r="E67" s="461"/>
      <c r="F67" s="461"/>
      <c r="G67" s="461"/>
      <c r="H67" s="461"/>
      <c r="I67" s="461"/>
      <c r="J67" s="461"/>
      <c r="K67" s="461"/>
      <c r="L67" s="247"/>
      <c r="M67" s="247"/>
      <c r="N67" s="247"/>
      <c r="O67" s="247"/>
      <c r="P67" s="247"/>
      <c r="Q67" s="247"/>
      <c r="R67" s="247"/>
      <c r="S67" s="149"/>
      <c r="T67" s="150"/>
      <c r="U67" s="151"/>
      <c r="V67" s="151"/>
      <c r="W67" s="151"/>
      <c r="X67" s="151"/>
      <c r="Y67" s="73"/>
      <c r="Z67" s="74">
        <f>(Z65+AA11+AB11+AC11)*Z6</f>
        <v>702</v>
      </c>
      <c r="AA67" s="124"/>
      <c r="AB67" s="124"/>
      <c r="AC67" s="124"/>
      <c r="AD67" s="124"/>
      <c r="AE67" s="124"/>
      <c r="AF67" s="124"/>
      <c r="AG67" s="81">
        <f>(AG65+AD11+AE11+AF11)*AG6</f>
        <v>738</v>
      </c>
      <c r="AH67" s="81">
        <f>(AH65+AI11+AJ11+AK11)*AH6</f>
        <v>468</v>
      </c>
      <c r="AI67" s="278"/>
      <c r="AJ67" s="124"/>
      <c r="AK67" s="124"/>
      <c r="AL67" s="124"/>
      <c r="AM67" s="124"/>
      <c r="AN67" s="124"/>
      <c r="AO67" s="81">
        <f>(AO65+AL11+AM11+AN11)*AO6</f>
        <v>504</v>
      </c>
      <c r="AP67" s="74">
        <f>(AP65+AQ11+AR11+AS11)*AP6</f>
        <v>594</v>
      </c>
      <c r="AQ67" s="124"/>
      <c r="AR67" s="124"/>
      <c r="AS67" s="124"/>
      <c r="AT67" s="124"/>
      <c r="AU67" s="124"/>
      <c r="AV67" s="124"/>
      <c r="AW67" s="81">
        <v>576</v>
      </c>
      <c r="AX67" s="74">
        <v>486</v>
      </c>
      <c r="AY67" s="124"/>
      <c r="AZ67" s="124"/>
      <c r="BA67" s="124"/>
      <c r="BB67" s="124"/>
      <c r="BC67" s="124"/>
      <c r="BD67" s="124"/>
      <c r="BE67" s="81">
        <v>666</v>
      </c>
      <c r="BF67" s="74">
        <v>126</v>
      </c>
      <c r="BG67" s="124"/>
      <c r="BH67" s="124"/>
      <c r="BI67" s="124"/>
      <c r="BJ67" s="124"/>
      <c r="BK67" s="124"/>
      <c r="BL67" s="124"/>
      <c r="BM67" s="160">
        <v>60</v>
      </c>
      <c r="BN67" s="399"/>
    </row>
    <row r="68" spans="1:66" ht="16.5" customHeight="1">
      <c r="A68" s="27"/>
      <c r="B68" s="178"/>
      <c r="C68" s="458" t="s">
        <v>161</v>
      </c>
      <c r="D68" s="433"/>
      <c r="E68" s="433"/>
      <c r="F68" s="433"/>
      <c r="G68" s="433"/>
      <c r="H68" s="433"/>
      <c r="I68" s="433"/>
      <c r="J68" s="433"/>
      <c r="K68" s="433"/>
      <c r="L68" s="433"/>
      <c r="M68" s="433"/>
      <c r="N68" s="433"/>
      <c r="O68" s="433"/>
      <c r="P68" s="433"/>
      <c r="Q68" s="433"/>
      <c r="R68" s="433"/>
      <c r="S68" s="433"/>
      <c r="T68" s="433"/>
      <c r="U68" s="433"/>
      <c r="V68" s="433"/>
      <c r="W68" s="433"/>
      <c r="X68" s="433"/>
      <c r="Y68" s="434"/>
      <c r="Z68" s="74"/>
      <c r="AA68" s="131"/>
      <c r="AB68" s="131"/>
      <c r="AC68" s="131"/>
      <c r="AD68" s="131"/>
      <c r="AE68" s="131"/>
      <c r="AF68" s="131"/>
      <c r="AG68" s="181"/>
      <c r="AH68" s="181"/>
      <c r="AI68" s="279"/>
      <c r="AJ68" s="131"/>
      <c r="AK68" s="131"/>
      <c r="AL68" s="131"/>
      <c r="AM68" s="131"/>
      <c r="AN68" s="131"/>
      <c r="AO68" s="13"/>
      <c r="AP68" s="20"/>
      <c r="AQ68" s="131"/>
      <c r="AR68" s="131"/>
      <c r="AS68" s="131"/>
      <c r="AT68" s="131"/>
      <c r="AU68" s="131"/>
      <c r="AV68" s="131"/>
      <c r="AW68" s="13"/>
      <c r="AX68" s="20"/>
      <c r="AY68" s="131"/>
      <c r="AZ68" s="131"/>
      <c r="BA68" s="131"/>
      <c r="BB68" s="131"/>
      <c r="BC68" s="131"/>
      <c r="BD68" s="131"/>
      <c r="BE68" s="13"/>
      <c r="BF68" s="20"/>
      <c r="BG68" s="131"/>
      <c r="BH68" s="131"/>
      <c r="BI68" s="131"/>
      <c r="BJ68" s="131"/>
      <c r="BK68" s="131"/>
      <c r="BL68" s="131"/>
      <c r="BM68" s="21"/>
      <c r="BN68" s="398"/>
    </row>
    <row r="69" spans="1:66" ht="15">
      <c r="A69" s="27" t="s">
        <v>254</v>
      </c>
      <c r="B69" s="178"/>
      <c r="C69" s="458" t="s">
        <v>169</v>
      </c>
      <c r="D69" s="433"/>
      <c r="E69" s="433"/>
      <c r="F69" s="433"/>
      <c r="G69" s="433"/>
      <c r="H69" s="433"/>
      <c r="I69" s="433"/>
      <c r="J69" s="433"/>
      <c r="K69" s="433"/>
      <c r="L69" s="433"/>
      <c r="M69" s="433"/>
      <c r="N69" s="433"/>
      <c r="O69" s="433"/>
      <c r="P69" s="433"/>
      <c r="Q69" s="433"/>
      <c r="R69" s="433"/>
      <c r="S69" s="433"/>
      <c r="T69" s="153"/>
      <c r="U69" s="154">
        <f>SUM(Z69:BM69)</f>
        <v>2</v>
      </c>
      <c r="V69" s="154"/>
      <c r="W69" s="154"/>
      <c r="X69" s="154"/>
      <c r="Y69" s="74"/>
      <c r="Z69" s="74"/>
      <c r="AA69" s="131"/>
      <c r="AB69" s="131"/>
      <c r="AC69" s="131"/>
      <c r="AD69" s="131"/>
      <c r="AE69" s="131"/>
      <c r="AF69" s="131"/>
      <c r="AG69" s="181"/>
      <c r="AH69" s="181"/>
      <c r="AI69" s="279"/>
      <c r="AJ69" s="131"/>
      <c r="AK69" s="131"/>
      <c r="AL69" s="131"/>
      <c r="AM69" s="131"/>
      <c r="AN69" s="131"/>
      <c r="AO69" s="13"/>
      <c r="AP69" s="20"/>
      <c r="AQ69" s="131"/>
      <c r="AR69" s="131"/>
      <c r="AS69" s="131"/>
      <c r="AT69" s="131"/>
      <c r="AU69" s="131"/>
      <c r="AV69" s="131"/>
      <c r="AW69" s="13">
        <v>1</v>
      </c>
      <c r="AX69" s="20"/>
      <c r="AY69" s="131"/>
      <c r="AZ69" s="131"/>
      <c r="BA69" s="131"/>
      <c r="BB69" s="131"/>
      <c r="BC69" s="131"/>
      <c r="BD69" s="131"/>
      <c r="BE69" s="13">
        <v>1</v>
      </c>
      <c r="BF69" s="20"/>
      <c r="BG69" s="131"/>
      <c r="BH69" s="131"/>
      <c r="BI69" s="131"/>
      <c r="BJ69" s="131"/>
      <c r="BK69" s="131"/>
      <c r="BL69" s="131"/>
      <c r="BM69" s="21"/>
      <c r="BN69" s="399"/>
    </row>
    <row r="70" spans="1:66" ht="15">
      <c r="A70" s="27"/>
      <c r="B70" s="178"/>
      <c r="C70" s="458" t="s">
        <v>38</v>
      </c>
      <c r="D70" s="433"/>
      <c r="E70" s="433"/>
      <c r="F70" s="433"/>
      <c r="G70" s="433"/>
      <c r="H70" s="433"/>
      <c r="I70" s="433"/>
      <c r="J70" s="433"/>
      <c r="K70" s="433"/>
      <c r="L70" s="433"/>
      <c r="M70" s="433"/>
      <c r="N70" s="433"/>
      <c r="O70" s="433"/>
      <c r="P70" s="433"/>
      <c r="Q70" s="433"/>
      <c r="R70" s="433"/>
      <c r="S70" s="433"/>
      <c r="T70" s="153"/>
      <c r="U70" s="154">
        <f>SUM(Z70:BM70)</f>
        <v>32</v>
      </c>
      <c r="V70" s="154"/>
      <c r="W70" s="154"/>
      <c r="X70" s="154"/>
      <c r="Y70" s="74"/>
      <c r="Z70" s="142">
        <f>COUNTIF($D$10:$J$63,1)</f>
        <v>4</v>
      </c>
      <c r="AA70" s="227"/>
      <c r="AB70" s="227"/>
      <c r="AC70" s="227"/>
      <c r="AD70" s="227"/>
      <c r="AE70" s="227"/>
      <c r="AF70" s="227"/>
      <c r="AG70" s="142">
        <f>COUNTIF($D$10:$J$63,2)</f>
        <v>4</v>
      </c>
      <c r="AH70" s="142">
        <f>COUNTIF($D$10:$J$63,3)</f>
        <v>4</v>
      </c>
      <c r="AI70" s="227"/>
      <c r="AJ70" s="227"/>
      <c r="AK70" s="227"/>
      <c r="AL70" s="227"/>
      <c r="AM70" s="227"/>
      <c r="AN70" s="227"/>
      <c r="AO70" s="142">
        <v>3</v>
      </c>
      <c r="AP70" s="142">
        <v>5</v>
      </c>
      <c r="AQ70" s="227"/>
      <c r="AR70" s="227"/>
      <c r="AS70" s="227"/>
      <c r="AT70" s="227"/>
      <c r="AU70" s="227"/>
      <c r="AV70" s="227"/>
      <c r="AW70" s="142">
        <f>COUNTIF($D$10:$J$63,6)</f>
        <v>4</v>
      </c>
      <c r="AX70" s="142">
        <f>COUNTIF($D$10:$J$63,7)</f>
        <v>4</v>
      </c>
      <c r="AY70" s="227"/>
      <c r="AZ70" s="227"/>
      <c r="BA70" s="227"/>
      <c r="BB70" s="227"/>
      <c r="BC70" s="227"/>
      <c r="BD70" s="227"/>
      <c r="BE70" s="142">
        <f>COUNTIF($D$10:$J$63,8)</f>
        <v>4</v>
      </c>
      <c r="BF70" s="142">
        <f>COUNTIF($D$10:$J$63,9)</f>
        <v>0</v>
      </c>
      <c r="BG70" s="227"/>
      <c r="BH70" s="227"/>
      <c r="BI70" s="227"/>
      <c r="BJ70" s="227"/>
      <c r="BK70" s="227"/>
      <c r="BL70" s="227"/>
      <c r="BM70" s="142">
        <f>COUNTIF($D$10:$J$63,10)</f>
        <v>0</v>
      </c>
      <c r="BN70" s="398"/>
    </row>
    <row r="71" spans="1:66" ht="15">
      <c r="A71" s="183"/>
      <c r="B71" s="184"/>
      <c r="C71" s="458" t="s">
        <v>39</v>
      </c>
      <c r="D71" s="433"/>
      <c r="E71" s="433"/>
      <c r="F71" s="433"/>
      <c r="G71" s="433"/>
      <c r="H71" s="433"/>
      <c r="I71" s="433"/>
      <c r="J71" s="433"/>
      <c r="K71" s="433"/>
      <c r="L71" s="249"/>
      <c r="M71" s="249"/>
      <c r="N71" s="249"/>
      <c r="O71" s="249"/>
      <c r="P71" s="249"/>
      <c r="Q71" s="249"/>
      <c r="R71" s="249"/>
      <c r="S71" s="152"/>
      <c r="T71" s="153"/>
      <c r="U71" s="154">
        <v>42</v>
      </c>
      <c r="V71" s="154"/>
      <c r="W71" s="154"/>
      <c r="X71" s="154"/>
      <c r="Y71" s="74"/>
      <c r="Z71" s="142">
        <v>6</v>
      </c>
      <c r="AA71" s="227"/>
      <c r="AB71" s="227"/>
      <c r="AC71" s="227"/>
      <c r="AD71" s="227"/>
      <c r="AE71" s="227"/>
      <c r="AF71" s="227"/>
      <c r="AG71" s="142">
        <v>5</v>
      </c>
      <c r="AH71" s="142">
        <v>2</v>
      </c>
      <c r="AI71" s="227"/>
      <c r="AJ71" s="227"/>
      <c r="AK71" s="227"/>
      <c r="AL71" s="227"/>
      <c r="AM71" s="227"/>
      <c r="AN71" s="227"/>
      <c r="AO71" s="142">
        <v>3</v>
      </c>
      <c r="AP71" s="142">
        <v>5</v>
      </c>
      <c r="AQ71" s="227"/>
      <c r="AR71" s="227"/>
      <c r="AS71" s="227"/>
      <c r="AT71" s="227"/>
      <c r="AU71" s="227"/>
      <c r="AV71" s="227"/>
      <c r="AW71" s="142">
        <f>COUNTIF($L$10:$Q$63,6)</f>
        <v>4</v>
      </c>
      <c r="AX71" s="142">
        <v>4</v>
      </c>
      <c r="AY71" s="227"/>
      <c r="AZ71" s="227"/>
      <c r="BA71" s="227"/>
      <c r="BB71" s="227"/>
      <c r="BC71" s="227"/>
      <c r="BD71" s="227"/>
      <c r="BE71" s="142">
        <v>9</v>
      </c>
      <c r="BF71" s="142">
        <f>COUNTIF($L$10:$Q$63,9)</f>
        <v>3</v>
      </c>
      <c r="BG71" s="227"/>
      <c r="BH71" s="227"/>
      <c r="BI71" s="227"/>
      <c r="BJ71" s="227"/>
      <c r="BK71" s="227"/>
      <c r="BL71" s="227"/>
      <c r="BM71" s="142">
        <f>COUNTIF($L$10:$Q$63,10)</f>
        <v>1</v>
      </c>
      <c r="BN71" s="399"/>
    </row>
    <row r="72" spans="49:66" ht="13.5" thickBot="1">
      <c r="AW72" s="12"/>
      <c r="AX72" s="12"/>
      <c r="BF72" s="12"/>
      <c r="BM72" s="12"/>
      <c r="BN72" s="398"/>
    </row>
    <row r="73" spans="1:72" s="86" customFormat="1" ht="13.5" thickBot="1">
      <c r="A73" s="85"/>
      <c r="B73" s="455" t="s">
        <v>114</v>
      </c>
      <c r="C73" s="456"/>
      <c r="D73" s="456"/>
      <c r="E73" s="456"/>
      <c r="F73" s="456"/>
      <c r="G73" s="456"/>
      <c r="H73" s="456"/>
      <c r="I73" s="456"/>
      <c r="J73" s="456"/>
      <c r="K73" s="457"/>
      <c r="L73" s="250"/>
      <c r="M73" s="250"/>
      <c r="N73" s="250"/>
      <c r="O73" s="250"/>
      <c r="P73" s="250"/>
      <c r="Q73" s="250"/>
      <c r="R73" s="250"/>
      <c r="S73" s="455" t="s">
        <v>150</v>
      </c>
      <c r="T73" s="456"/>
      <c r="U73" s="456"/>
      <c r="V73" s="457"/>
      <c r="W73" s="464" t="s">
        <v>133</v>
      </c>
      <c r="X73" s="465"/>
      <c r="Y73" s="465"/>
      <c r="Z73" s="465"/>
      <c r="AA73" s="465"/>
      <c r="AB73" s="465"/>
      <c r="AC73" s="465"/>
      <c r="AD73" s="465"/>
      <c r="AE73" s="465"/>
      <c r="AF73" s="465"/>
      <c r="AG73" s="465"/>
      <c r="AH73" s="465"/>
      <c r="AI73" s="465"/>
      <c r="AJ73" s="465"/>
      <c r="AK73" s="465"/>
      <c r="AL73" s="465"/>
      <c r="AM73" s="465"/>
      <c r="AN73" s="465"/>
      <c r="AO73" s="465"/>
      <c r="AP73" s="466"/>
      <c r="AQ73" s="280"/>
      <c r="AR73" s="280"/>
      <c r="AS73" s="280"/>
      <c r="AT73" s="280"/>
      <c r="AU73" s="280"/>
      <c r="AV73" s="280"/>
      <c r="AY73" s="280"/>
      <c r="AZ73" s="280"/>
      <c r="BA73" s="280"/>
      <c r="BB73" s="280"/>
      <c r="BC73" s="280"/>
      <c r="BD73" s="280"/>
      <c r="BG73" s="280"/>
      <c r="BH73" s="280"/>
      <c r="BI73" s="280"/>
      <c r="BJ73" s="280"/>
      <c r="BK73" s="280"/>
      <c r="BL73" s="280"/>
      <c r="BN73" s="399"/>
      <c r="BO73" s="87"/>
      <c r="BP73" s="87"/>
      <c r="BQ73" s="87"/>
      <c r="BR73" s="87"/>
      <c r="BS73" s="87"/>
      <c r="BT73" s="87"/>
    </row>
    <row r="74" spans="1:72" s="86" customFormat="1" ht="12.75">
      <c r="A74" s="85"/>
      <c r="B74" s="185" t="s">
        <v>117</v>
      </c>
      <c r="C74" s="222"/>
      <c r="D74" s="232"/>
      <c r="E74" s="232"/>
      <c r="F74" s="232"/>
      <c r="G74" s="232"/>
      <c r="H74" s="232"/>
      <c r="I74" s="232"/>
      <c r="J74" s="232"/>
      <c r="K74" s="186" t="s">
        <v>182</v>
      </c>
      <c r="L74" s="251"/>
      <c r="M74" s="251"/>
      <c r="N74" s="251"/>
      <c r="O74" s="251"/>
      <c r="P74" s="251"/>
      <c r="Q74" s="251"/>
      <c r="R74" s="251"/>
      <c r="S74" s="479" t="s">
        <v>116</v>
      </c>
      <c r="T74" s="480"/>
      <c r="U74" s="467" t="s">
        <v>183</v>
      </c>
      <c r="V74" s="89" t="s">
        <v>182</v>
      </c>
      <c r="W74" s="441" t="s">
        <v>284</v>
      </c>
      <c r="X74" s="469"/>
      <c r="Y74" s="470"/>
      <c r="Z74" s="471" t="s">
        <v>282</v>
      </c>
      <c r="AA74" s="472"/>
      <c r="AB74" s="472"/>
      <c r="AC74" s="472"/>
      <c r="AD74" s="472"/>
      <c r="AE74" s="472"/>
      <c r="AF74" s="472"/>
      <c r="AG74" s="472"/>
      <c r="AH74" s="472"/>
      <c r="AI74" s="472"/>
      <c r="AJ74" s="472"/>
      <c r="AK74" s="472"/>
      <c r="AL74" s="472"/>
      <c r="AM74" s="472"/>
      <c r="AN74" s="472"/>
      <c r="AO74" s="472"/>
      <c r="AP74" s="452"/>
      <c r="AQ74" s="280"/>
      <c r="AR74" s="280"/>
      <c r="AS74" s="280"/>
      <c r="AT74" s="280"/>
      <c r="AU74" s="280"/>
      <c r="AV74" s="280"/>
      <c r="AY74" s="280"/>
      <c r="AZ74" s="280"/>
      <c r="BA74" s="280"/>
      <c r="BB74" s="280"/>
      <c r="BC74" s="280"/>
      <c r="BD74" s="280"/>
      <c r="BG74" s="280"/>
      <c r="BH74" s="280"/>
      <c r="BI74" s="280"/>
      <c r="BJ74" s="280"/>
      <c r="BK74" s="280"/>
      <c r="BL74" s="280"/>
      <c r="BN74" s="398"/>
      <c r="BO74" s="87"/>
      <c r="BP74" s="87"/>
      <c r="BQ74" s="87"/>
      <c r="BR74" s="87"/>
      <c r="BS74" s="87"/>
      <c r="BT74" s="87"/>
    </row>
    <row r="75" spans="1:72" s="86" customFormat="1" ht="12.75">
      <c r="A75" s="85"/>
      <c r="B75" s="91" t="s">
        <v>115</v>
      </c>
      <c r="C75" s="290" t="s">
        <v>183</v>
      </c>
      <c r="D75" s="233"/>
      <c r="E75" s="233"/>
      <c r="F75" s="233"/>
      <c r="G75" s="233"/>
      <c r="H75" s="233"/>
      <c r="I75" s="233"/>
      <c r="J75" s="233"/>
      <c r="K75" s="187" t="s">
        <v>184</v>
      </c>
      <c r="L75" s="252"/>
      <c r="M75" s="252"/>
      <c r="N75" s="252"/>
      <c r="O75" s="252"/>
      <c r="P75" s="252"/>
      <c r="Q75" s="252"/>
      <c r="R75" s="252"/>
      <c r="S75" s="462" t="s">
        <v>115</v>
      </c>
      <c r="T75" s="463"/>
      <c r="U75" s="468"/>
      <c r="V75" s="91" t="s">
        <v>184</v>
      </c>
      <c r="W75" s="444"/>
      <c r="X75" s="445"/>
      <c r="Y75" s="446"/>
      <c r="Z75" s="473"/>
      <c r="AA75" s="474"/>
      <c r="AB75" s="474"/>
      <c r="AC75" s="474"/>
      <c r="AD75" s="474"/>
      <c r="AE75" s="474"/>
      <c r="AF75" s="474"/>
      <c r="AG75" s="474"/>
      <c r="AH75" s="474"/>
      <c r="AI75" s="474"/>
      <c r="AJ75" s="474"/>
      <c r="AK75" s="474"/>
      <c r="AL75" s="474"/>
      <c r="AM75" s="474"/>
      <c r="AN75" s="474"/>
      <c r="AO75" s="474"/>
      <c r="AP75" s="475"/>
      <c r="AQ75" s="280"/>
      <c r="AR75" s="280"/>
      <c r="AS75" s="280"/>
      <c r="AT75" s="280"/>
      <c r="AU75" s="280"/>
      <c r="AV75" s="280"/>
      <c r="AY75" s="280"/>
      <c r="AZ75" s="280"/>
      <c r="BA75" s="280"/>
      <c r="BB75" s="280"/>
      <c r="BC75" s="280"/>
      <c r="BD75" s="280"/>
      <c r="BG75" s="280"/>
      <c r="BH75" s="280"/>
      <c r="BI75" s="280"/>
      <c r="BJ75" s="280"/>
      <c r="BK75" s="280"/>
      <c r="BL75" s="280"/>
      <c r="BN75" s="399"/>
      <c r="BO75" s="87"/>
      <c r="BP75" s="87"/>
      <c r="BQ75" s="87"/>
      <c r="BR75" s="87"/>
      <c r="BS75" s="87"/>
      <c r="BT75" s="87"/>
    </row>
    <row r="76" spans="1:72" s="86" customFormat="1" ht="39.75" customHeight="1">
      <c r="A76" s="85"/>
      <c r="B76" s="435" t="s">
        <v>265</v>
      </c>
      <c r="C76" s="438">
        <v>9</v>
      </c>
      <c r="D76" s="376"/>
      <c r="E76" s="376"/>
      <c r="F76" s="376"/>
      <c r="G76" s="376"/>
      <c r="H76" s="376"/>
      <c r="I76" s="376"/>
      <c r="J76" s="376"/>
      <c r="K76" s="435">
        <v>5</v>
      </c>
      <c r="L76" s="236"/>
      <c r="M76" s="236"/>
      <c r="N76" s="236"/>
      <c r="O76" s="236"/>
      <c r="P76" s="236"/>
      <c r="Q76" s="236"/>
      <c r="R76" s="236"/>
      <c r="S76" s="450" t="s">
        <v>266</v>
      </c>
      <c r="T76" s="451"/>
      <c r="U76" s="378" t="s">
        <v>268</v>
      </c>
      <c r="V76" s="378" t="s">
        <v>269</v>
      </c>
      <c r="W76" s="447"/>
      <c r="X76" s="448"/>
      <c r="Y76" s="449"/>
      <c r="Z76" s="476"/>
      <c r="AA76" s="477"/>
      <c r="AB76" s="477"/>
      <c r="AC76" s="477"/>
      <c r="AD76" s="477"/>
      <c r="AE76" s="477"/>
      <c r="AF76" s="477"/>
      <c r="AG76" s="477"/>
      <c r="AH76" s="477"/>
      <c r="AI76" s="477"/>
      <c r="AJ76" s="477"/>
      <c r="AK76" s="477"/>
      <c r="AL76" s="477"/>
      <c r="AM76" s="477"/>
      <c r="AN76" s="477"/>
      <c r="AO76" s="477"/>
      <c r="AP76" s="478"/>
      <c r="AQ76" s="280"/>
      <c r="AR76" s="280"/>
      <c r="AS76" s="280"/>
      <c r="AT76" s="280"/>
      <c r="AU76" s="280"/>
      <c r="AV76" s="280"/>
      <c r="AY76" s="280"/>
      <c r="AZ76" s="280"/>
      <c r="BA76" s="280"/>
      <c r="BB76" s="280"/>
      <c r="BC76" s="280"/>
      <c r="BD76" s="280"/>
      <c r="BG76" s="280"/>
      <c r="BH76" s="280"/>
      <c r="BI76" s="280"/>
      <c r="BJ76" s="280"/>
      <c r="BK76" s="280"/>
      <c r="BL76" s="280"/>
      <c r="BN76" s="398"/>
      <c r="BO76" s="87"/>
      <c r="BP76" s="87"/>
      <c r="BQ76" s="87"/>
      <c r="BR76" s="87"/>
      <c r="BS76" s="87"/>
      <c r="BT76" s="87"/>
    </row>
    <row r="77" spans="1:72" s="86" customFormat="1" ht="12.75">
      <c r="A77" s="85"/>
      <c r="B77" s="436"/>
      <c r="C77" s="439"/>
      <c r="D77" s="377"/>
      <c r="E77" s="377"/>
      <c r="F77" s="377"/>
      <c r="G77" s="377"/>
      <c r="H77" s="377"/>
      <c r="I77" s="377"/>
      <c r="J77" s="377"/>
      <c r="K77" s="436"/>
      <c r="L77" s="234"/>
      <c r="M77" s="234"/>
      <c r="N77" s="234"/>
      <c r="O77" s="234"/>
      <c r="P77" s="234"/>
      <c r="Q77" s="234"/>
      <c r="R77" s="234"/>
      <c r="S77" s="441" t="s">
        <v>267</v>
      </c>
      <c r="T77" s="443"/>
      <c r="U77" s="435">
        <v>10</v>
      </c>
      <c r="V77" s="452">
        <v>4</v>
      </c>
      <c r="W77" s="96"/>
      <c r="X77" s="96"/>
      <c r="Y77" s="98"/>
      <c r="Z77" s="441" t="s">
        <v>283</v>
      </c>
      <c r="AA77" s="442"/>
      <c r="AB77" s="442"/>
      <c r="AC77" s="442"/>
      <c r="AD77" s="442"/>
      <c r="AE77" s="442"/>
      <c r="AF77" s="442"/>
      <c r="AG77" s="442"/>
      <c r="AH77" s="442"/>
      <c r="AI77" s="442"/>
      <c r="AJ77" s="442"/>
      <c r="AK77" s="442"/>
      <c r="AL77" s="442"/>
      <c r="AM77" s="442"/>
      <c r="AN77" s="442"/>
      <c r="AO77" s="442"/>
      <c r="AP77" s="443"/>
      <c r="AQ77" s="280"/>
      <c r="AR77" s="280"/>
      <c r="AS77" s="280"/>
      <c r="AT77" s="280"/>
      <c r="AU77" s="280"/>
      <c r="AV77" s="280"/>
      <c r="AY77" s="280"/>
      <c r="AZ77" s="280"/>
      <c r="BA77" s="280"/>
      <c r="BB77" s="280"/>
      <c r="BC77" s="280"/>
      <c r="BD77" s="280"/>
      <c r="BG77" s="280"/>
      <c r="BH77" s="280"/>
      <c r="BI77" s="280"/>
      <c r="BJ77" s="280"/>
      <c r="BK77" s="280"/>
      <c r="BL77" s="280"/>
      <c r="BN77" s="399"/>
      <c r="BO77" s="87"/>
      <c r="BP77" s="87"/>
      <c r="BQ77" s="87"/>
      <c r="BR77" s="87"/>
      <c r="BS77" s="87"/>
      <c r="BT77" s="87"/>
    </row>
    <row r="78" spans="1:72" s="86" customFormat="1" ht="25.5" customHeight="1">
      <c r="A78" s="85"/>
      <c r="B78" s="437"/>
      <c r="C78" s="440"/>
      <c r="D78" s="376"/>
      <c r="E78" s="376"/>
      <c r="F78" s="376"/>
      <c r="G78" s="376"/>
      <c r="H78" s="376"/>
      <c r="I78" s="376"/>
      <c r="J78" s="376"/>
      <c r="K78" s="437"/>
      <c r="L78" s="235"/>
      <c r="M78" s="235"/>
      <c r="N78" s="235"/>
      <c r="O78" s="235"/>
      <c r="P78" s="235"/>
      <c r="Q78" s="235"/>
      <c r="R78" s="235"/>
      <c r="S78" s="447"/>
      <c r="T78" s="449"/>
      <c r="U78" s="437"/>
      <c r="V78" s="453"/>
      <c r="W78" s="97" t="s">
        <v>185</v>
      </c>
      <c r="X78" s="97"/>
      <c r="Y78" s="99"/>
      <c r="Z78" s="444"/>
      <c r="AA78" s="445"/>
      <c r="AB78" s="445"/>
      <c r="AC78" s="445"/>
      <c r="AD78" s="445"/>
      <c r="AE78" s="445"/>
      <c r="AF78" s="445"/>
      <c r="AG78" s="445"/>
      <c r="AH78" s="445"/>
      <c r="AI78" s="445"/>
      <c r="AJ78" s="445"/>
      <c r="AK78" s="445"/>
      <c r="AL78" s="445"/>
      <c r="AM78" s="445"/>
      <c r="AN78" s="445"/>
      <c r="AO78" s="445"/>
      <c r="AP78" s="446"/>
      <c r="AQ78" s="280"/>
      <c r="AR78" s="280"/>
      <c r="AS78" s="280"/>
      <c r="AT78" s="280"/>
      <c r="AU78" s="280"/>
      <c r="AV78" s="280"/>
      <c r="AY78" s="280"/>
      <c r="AZ78" s="280"/>
      <c r="BA78" s="280"/>
      <c r="BB78" s="280"/>
      <c r="BC78" s="280"/>
      <c r="BD78" s="280"/>
      <c r="BG78" s="280"/>
      <c r="BH78" s="280"/>
      <c r="BI78" s="280"/>
      <c r="BJ78" s="280"/>
      <c r="BK78" s="280"/>
      <c r="BL78" s="280"/>
      <c r="BN78" s="398"/>
      <c r="BO78" s="87"/>
      <c r="BP78" s="87"/>
      <c r="BQ78" s="87"/>
      <c r="BR78" s="87"/>
      <c r="BS78" s="87"/>
      <c r="BT78" s="87"/>
    </row>
    <row r="79" spans="1:72" s="86" customFormat="1" ht="12.75">
      <c r="A79" s="85"/>
      <c r="B79" s="95"/>
      <c r="C79" s="291"/>
      <c r="D79" s="234"/>
      <c r="E79" s="234"/>
      <c r="F79" s="234"/>
      <c r="G79" s="234"/>
      <c r="H79" s="234"/>
      <c r="I79" s="234"/>
      <c r="J79" s="234"/>
      <c r="K79" s="94"/>
      <c r="L79" s="235"/>
      <c r="M79" s="235"/>
      <c r="N79" s="235"/>
      <c r="O79" s="235"/>
      <c r="P79" s="235"/>
      <c r="Q79" s="235"/>
      <c r="R79" s="235"/>
      <c r="S79" s="97"/>
      <c r="T79" s="97"/>
      <c r="U79" s="98"/>
      <c r="V79" s="94"/>
      <c r="W79" s="90" t="s">
        <v>186</v>
      </c>
      <c r="X79" s="97"/>
      <c r="Y79" s="99"/>
      <c r="Z79" s="444"/>
      <c r="AA79" s="445"/>
      <c r="AB79" s="445"/>
      <c r="AC79" s="445"/>
      <c r="AD79" s="445"/>
      <c r="AE79" s="445"/>
      <c r="AF79" s="445"/>
      <c r="AG79" s="445"/>
      <c r="AH79" s="445"/>
      <c r="AI79" s="445"/>
      <c r="AJ79" s="445"/>
      <c r="AK79" s="445"/>
      <c r="AL79" s="445"/>
      <c r="AM79" s="445"/>
      <c r="AN79" s="445"/>
      <c r="AO79" s="445"/>
      <c r="AP79" s="446"/>
      <c r="AQ79" s="280"/>
      <c r="AR79" s="280"/>
      <c r="AS79" s="280"/>
      <c r="AT79" s="280"/>
      <c r="AU79" s="280"/>
      <c r="AV79" s="280"/>
      <c r="AY79" s="280"/>
      <c r="AZ79" s="280"/>
      <c r="BA79" s="280"/>
      <c r="BB79" s="280"/>
      <c r="BC79" s="280"/>
      <c r="BD79" s="280"/>
      <c r="BG79" s="280"/>
      <c r="BH79" s="280"/>
      <c r="BI79" s="280"/>
      <c r="BJ79" s="280"/>
      <c r="BK79" s="280"/>
      <c r="BL79" s="280"/>
      <c r="BN79" s="399"/>
      <c r="BO79" s="87"/>
      <c r="BP79" s="87"/>
      <c r="BQ79" s="87"/>
      <c r="BR79" s="87"/>
      <c r="BS79" s="87"/>
      <c r="BT79" s="87"/>
    </row>
    <row r="80" spans="1:72" s="86" customFormat="1" ht="12.75">
      <c r="A80" s="85"/>
      <c r="B80" s="88"/>
      <c r="C80" s="292"/>
      <c r="D80" s="235"/>
      <c r="E80" s="235"/>
      <c r="F80" s="235"/>
      <c r="G80" s="235"/>
      <c r="H80" s="235"/>
      <c r="I80" s="235"/>
      <c r="J80" s="235"/>
      <c r="K80" s="189"/>
      <c r="L80" s="235"/>
      <c r="M80" s="235"/>
      <c r="N80" s="235"/>
      <c r="O80" s="235"/>
      <c r="P80" s="235"/>
      <c r="Q80" s="235"/>
      <c r="R80" s="235"/>
      <c r="S80" s="97"/>
      <c r="T80" s="97"/>
      <c r="U80" s="99"/>
      <c r="V80" s="189"/>
      <c r="W80" s="90"/>
      <c r="X80" s="97"/>
      <c r="Y80" s="99"/>
      <c r="Z80" s="444"/>
      <c r="AA80" s="445"/>
      <c r="AB80" s="445"/>
      <c r="AC80" s="445"/>
      <c r="AD80" s="445"/>
      <c r="AE80" s="445"/>
      <c r="AF80" s="445"/>
      <c r="AG80" s="445"/>
      <c r="AH80" s="445"/>
      <c r="AI80" s="445"/>
      <c r="AJ80" s="445"/>
      <c r="AK80" s="445"/>
      <c r="AL80" s="445"/>
      <c r="AM80" s="445"/>
      <c r="AN80" s="445"/>
      <c r="AO80" s="445"/>
      <c r="AP80" s="446"/>
      <c r="AQ80" s="280"/>
      <c r="AR80" s="280"/>
      <c r="AS80" s="280"/>
      <c r="AT80" s="280"/>
      <c r="AU80" s="280"/>
      <c r="AV80" s="280"/>
      <c r="AY80" s="280"/>
      <c r="AZ80" s="280"/>
      <c r="BA80" s="280"/>
      <c r="BB80" s="280"/>
      <c r="BC80" s="280"/>
      <c r="BD80" s="280"/>
      <c r="BG80" s="280"/>
      <c r="BH80" s="280"/>
      <c r="BI80" s="280"/>
      <c r="BJ80" s="280"/>
      <c r="BK80" s="280"/>
      <c r="BL80" s="280"/>
      <c r="BN80" s="398"/>
      <c r="BO80" s="87"/>
      <c r="BP80" s="87"/>
      <c r="BQ80" s="87"/>
      <c r="BR80" s="87"/>
      <c r="BS80" s="87"/>
      <c r="BT80" s="87"/>
    </row>
    <row r="81" spans="1:72" s="86" customFormat="1" ht="13.5" thickBot="1">
      <c r="A81" s="85"/>
      <c r="B81" s="92" t="s">
        <v>41</v>
      </c>
      <c r="C81" s="293"/>
      <c r="D81" s="236"/>
      <c r="E81" s="236"/>
      <c r="F81" s="236"/>
      <c r="G81" s="236"/>
      <c r="H81" s="236"/>
      <c r="I81" s="236"/>
      <c r="J81" s="236"/>
      <c r="K81" s="380">
        <v>5</v>
      </c>
      <c r="L81" s="253"/>
      <c r="M81" s="253"/>
      <c r="N81" s="253"/>
      <c r="O81" s="253"/>
      <c r="P81" s="253"/>
      <c r="Q81" s="253"/>
      <c r="R81" s="253"/>
      <c r="S81" s="92" t="s">
        <v>41</v>
      </c>
      <c r="T81" s="93"/>
      <c r="U81" s="100"/>
      <c r="V81" s="381">
        <v>15</v>
      </c>
      <c r="W81" s="92"/>
      <c r="X81" s="93"/>
      <c r="Y81" s="100"/>
      <c r="Z81" s="447"/>
      <c r="AA81" s="448"/>
      <c r="AB81" s="448"/>
      <c r="AC81" s="448"/>
      <c r="AD81" s="448"/>
      <c r="AE81" s="448"/>
      <c r="AF81" s="448"/>
      <c r="AG81" s="448"/>
      <c r="AH81" s="448"/>
      <c r="AI81" s="448"/>
      <c r="AJ81" s="448"/>
      <c r="AK81" s="448"/>
      <c r="AL81" s="448"/>
      <c r="AM81" s="448"/>
      <c r="AN81" s="448"/>
      <c r="AO81" s="448"/>
      <c r="AP81" s="449"/>
      <c r="AQ81" s="280"/>
      <c r="AR81" s="280"/>
      <c r="AS81" s="280"/>
      <c r="AT81" s="280"/>
      <c r="AU81" s="280"/>
      <c r="AV81" s="280"/>
      <c r="AY81" s="280"/>
      <c r="AZ81" s="280"/>
      <c r="BA81" s="280"/>
      <c r="BB81" s="280"/>
      <c r="BC81" s="280"/>
      <c r="BD81" s="280"/>
      <c r="BG81" s="280"/>
      <c r="BH81" s="280"/>
      <c r="BI81" s="280"/>
      <c r="BJ81" s="280"/>
      <c r="BK81" s="280"/>
      <c r="BL81" s="280"/>
      <c r="BN81" s="399"/>
      <c r="BO81" s="87"/>
      <c r="BP81" s="87"/>
      <c r="BQ81" s="87"/>
      <c r="BR81" s="87"/>
      <c r="BS81" s="87"/>
      <c r="BT81" s="87"/>
    </row>
    <row r="82" spans="2:67" ht="12.75">
      <c r="B82" s="10"/>
      <c r="C82" s="294"/>
      <c r="D82" s="237"/>
      <c r="E82" s="237"/>
      <c r="F82" s="237"/>
      <c r="G82" s="237"/>
      <c r="H82" s="237"/>
      <c r="I82" s="237"/>
      <c r="J82" s="237"/>
      <c r="K82" s="10"/>
      <c r="L82" s="237"/>
      <c r="M82" s="237"/>
      <c r="N82" s="237"/>
      <c r="O82" s="237"/>
      <c r="P82" s="237"/>
      <c r="Q82" s="237"/>
      <c r="R82" s="237"/>
      <c r="S82" s="10"/>
      <c r="T82" s="10"/>
      <c r="U82" s="10"/>
      <c r="V82" s="43"/>
      <c r="W82" s="10"/>
      <c r="X82" s="10"/>
      <c r="Y82" s="10"/>
      <c r="Z82" s="10"/>
      <c r="AA82" s="71"/>
      <c r="AB82" s="71"/>
      <c r="AC82" s="71"/>
      <c r="AD82" s="71"/>
      <c r="AE82" s="71"/>
      <c r="AF82" s="71"/>
      <c r="AG82" s="12"/>
      <c r="AH82" s="10"/>
      <c r="AI82" s="71"/>
      <c r="AJ82" s="71"/>
      <c r="AK82" s="71"/>
      <c r="AL82" s="71"/>
      <c r="AM82" s="71"/>
      <c r="AN82" s="71"/>
      <c r="AO82" s="10"/>
      <c r="AP82" s="10"/>
      <c r="AQ82" s="71"/>
      <c r="AR82" s="71"/>
      <c r="AS82" s="71"/>
      <c r="AT82" s="71"/>
      <c r="AU82" s="71"/>
      <c r="AV82" s="71"/>
      <c r="AW82" s="10"/>
      <c r="AX82" s="12"/>
      <c r="AY82" s="71"/>
      <c r="AZ82" s="71"/>
      <c r="BA82" s="71"/>
      <c r="BB82" s="71"/>
      <c r="BC82" s="71"/>
      <c r="BD82" s="71"/>
      <c r="BE82" s="10"/>
      <c r="BF82" s="10"/>
      <c r="BG82" s="71"/>
      <c r="BH82" s="71"/>
      <c r="BI82" s="71"/>
      <c r="BJ82" s="71"/>
      <c r="BK82" s="71"/>
      <c r="BL82" s="71"/>
      <c r="BM82" s="10"/>
      <c r="BN82" s="398"/>
      <c r="BO82" s="10"/>
    </row>
    <row r="83" spans="2:67" ht="12.75">
      <c r="B83" s="28" t="s">
        <v>291</v>
      </c>
      <c r="C83" s="294"/>
      <c r="D83" s="237"/>
      <c r="E83" s="237"/>
      <c r="F83" s="237"/>
      <c r="G83" s="237"/>
      <c r="H83" s="237"/>
      <c r="I83" s="237"/>
      <c r="J83" s="237"/>
      <c r="K83" s="10"/>
      <c r="L83" s="237"/>
      <c r="M83" s="237"/>
      <c r="N83" s="237"/>
      <c r="O83" s="237"/>
      <c r="P83" s="237"/>
      <c r="Q83" s="237"/>
      <c r="R83" s="237"/>
      <c r="S83" s="10"/>
      <c r="T83" s="10"/>
      <c r="U83" s="10"/>
      <c r="V83" s="43"/>
      <c r="W83" s="10"/>
      <c r="X83" s="10"/>
      <c r="Y83" s="10"/>
      <c r="Z83" s="10"/>
      <c r="AA83" s="71"/>
      <c r="AB83" s="71"/>
      <c r="AC83" s="71"/>
      <c r="AD83" s="71"/>
      <c r="AE83" s="71"/>
      <c r="AF83" s="71"/>
      <c r="AG83" s="12"/>
      <c r="AH83" s="10"/>
      <c r="AI83" s="71"/>
      <c r="AJ83" s="71"/>
      <c r="AK83" s="71"/>
      <c r="AL83" s="71"/>
      <c r="AM83" s="71"/>
      <c r="AN83" s="71"/>
      <c r="AO83" s="10"/>
      <c r="AP83" s="10"/>
      <c r="AQ83" s="71"/>
      <c r="AR83" s="71"/>
      <c r="AS83" s="71"/>
      <c r="AT83" s="71"/>
      <c r="AU83" s="71"/>
      <c r="AV83" s="71"/>
      <c r="AW83" s="10"/>
      <c r="AX83" s="12"/>
      <c r="AY83" s="71"/>
      <c r="AZ83" s="71"/>
      <c r="BA83" s="71"/>
      <c r="BB83" s="71"/>
      <c r="BC83" s="71"/>
      <c r="BD83" s="71"/>
      <c r="BE83" s="10"/>
      <c r="BF83" s="10"/>
      <c r="BG83" s="71"/>
      <c r="BH83" s="71"/>
      <c r="BI83" s="71"/>
      <c r="BJ83" s="71"/>
      <c r="BK83" s="71"/>
      <c r="BL83" s="71"/>
      <c r="BM83" s="10"/>
      <c r="BN83" s="399"/>
      <c r="BO83" s="10"/>
    </row>
    <row r="84" spans="2:67" ht="12.75">
      <c r="B84" s="28" t="s">
        <v>298</v>
      </c>
      <c r="C84" s="294"/>
      <c r="D84" s="237"/>
      <c r="E84" s="237"/>
      <c r="F84" s="237"/>
      <c r="G84" s="237"/>
      <c r="H84" s="237"/>
      <c r="I84" s="237"/>
      <c r="J84" s="237"/>
      <c r="K84" s="10"/>
      <c r="L84" s="237"/>
      <c r="M84" s="237"/>
      <c r="N84" s="237"/>
      <c r="O84" s="237"/>
      <c r="P84" s="237"/>
      <c r="Q84" s="237"/>
      <c r="R84" s="237"/>
      <c r="S84" s="10"/>
      <c r="T84" s="10"/>
      <c r="U84" s="10"/>
      <c r="V84" s="43"/>
      <c r="W84" s="10"/>
      <c r="X84" s="10"/>
      <c r="Y84" s="10"/>
      <c r="Z84" s="10"/>
      <c r="AA84" s="71"/>
      <c r="AB84" s="71"/>
      <c r="AC84" s="71"/>
      <c r="AD84" s="71"/>
      <c r="AE84" s="71"/>
      <c r="AF84" s="71"/>
      <c r="AG84" s="12"/>
      <c r="AH84" s="10"/>
      <c r="AI84" s="71"/>
      <c r="AJ84" s="71"/>
      <c r="AK84" s="71"/>
      <c r="AL84" s="71"/>
      <c r="AM84" s="71"/>
      <c r="AN84" s="71"/>
      <c r="AO84" s="10"/>
      <c r="AP84" s="10"/>
      <c r="AQ84" s="71"/>
      <c r="AR84" s="71"/>
      <c r="AS84" s="71"/>
      <c r="AT84" s="71"/>
      <c r="AU84" s="71"/>
      <c r="AV84" s="71"/>
      <c r="AW84" s="10"/>
      <c r="AX84" s="12"/>
      <c r="AY84" s="71"/>
      <c r="AZ84" s="71"/>
      <c r="BA84" s="71"/>
      <c r="BB84" s="71"/>
      <c r="BC84" s="71"/>
      <c r="BD84" s="71"/>
      <c r="BE84" s="10"/>
      <c r="BF84" s="10"/>
      <c r="BG84" s="71"/>
      <c r="BH84" s="71"/>
      <c r="BI84" s="71"/>
      <c r="BJ84" s="71"/>
      <c r="BK84" s="71"/>
      <c r="BL84" s="71"/>
      <c r="BM84" s="10"/>
      <c r="BN84" s="398"/>
      <c r="BO84" s="10"/>
    </row>
    <row r="85" spans="2:67" ht="12.75">
      <c r="B85" s="10"/>
      <c r="C85" s="294"/>
      <c r="D85" s="237"/>
      <c r="E85" s="237"/>
      <c r="F85" s="237"/>
      <c r="G85" s="237"/>
      <c r="H85" s="237"/>
      <c r="I85" s="237"/>
      <c r="J85" s="237"/>
      <c r="K85" s="10"/>
      <c r="L85" s="237"/>
      <c r="M85" s="237"/>
      <c r="N85" s="237"/>
      <c r="O85" s="237"/>
      <c r="P85" s="237"/>
      <c r="Q85" s="237"/>
      <c r="R85" s="237"/>
      <c r="S85" s="10"/>
      <c r="T85" s="10"/>
      <c r="U85" s="10"/>
      <c r="V85" s="43"/>
      <c r="W85" s="10"/>
      <c r="X85" s="10"/>
      <c r="Y85" s="10"/>
      <c r="Z85" s="10"/>
      <c r="AA85" s="71"/>
      <c r="AB85" s="71"/>
      <c r="AC85" s="71"/>
      <c r="AD85" s="71"/>
      <c r="AE85" s="71"/>
      <c r="AF85" s="71"/>
      <c r="AG85" s="12"/>
      <c r="AH85" s="10"/>
      <c r="AI85" s="71"/>
      <c r="AJ85" s="71"/>
      <c r="AK85" s="71"/>
      <c r="AL85" s="71"/>
      <c r="AM85" s="71"/>
      <c r="AN85" s="71"/>
      <c r="AO85" s="10"/>
      <c r="AP85" s="10"/>
      <c r="AQ85" s="71"/>
      <c r="AR85" s="71"/>
      <c r="AS85" s="71"/>
      <c r="AT85" s="71"/>
      <c r="AU85" s="71"/>
      <c r="AV85" s="71"/>
      <c r="AW85" s="10"/>
      <c r="AX85" s="12"/>
      <c r="AY85" s="71"/>
      <c r="AZ85" s="71"/>
      <c r="BA85" s="71"/>
      <c r="BB85" s="71"/>
      <c r="BC85" s="71"/>
      <c r="BD85" s="71"/>
      <c r="BE85" s="10"/>
      <c r="BF85" s="10"/>
      <c r="BG85" s="71"/>
      <c r="BH85" s="71"/>
      <c r="BI85" s="71"/>
      <c r="BJ85" s="71"/>
      <c r="BK85" s="71"/>
      <c r="BL85" s="71"/>
      <c r="BM85" s="10"/>
      <c r="BN85" s="399"/>
      <c r="BO85" s="10"/>
    </row>
    <row r="86" spans="1:66" s="10" customFormat="1" ht="12.75">
      <c r="A86" s="12"/>
      <c r="B86" s="28" t="s">
        <v>148</v>
      </c>
      <c r="C86" s="294"/>
      <c r="D86" s="237"/>
      <c r="E86" s="237"/>
      <c r="F86" s="237"/>
      <c r="G86" s="237"/>
      <c r="H86" s="237"/>
      <c r="I86" s="237"/>
      <c r="J86" s="237"/>
      <c r="L86" s="237"/>
      <c r="M86" s="237"/>
      <c r="N86" s="237"/>
      <c r="O86" s="237"/>
      <c r="P86" s="237"/>
      <c r="Q86" s="237"/>
      <c r="R86" s="237"/>
      <c r="AA86" s="71"/>
      <c r="AB86" s="71"/>
      <c r="AC86" s="71"/>
      <c r="AD86" s="71"/>
      <c r="AE86" s="71"/>
      <c r="AF86" s="71"/>
      <c r="AI86" s="71"/>
      <c r="AJ86" s="71"/>
      <c r="AK86" s="71"/>
      <c r="AL86" s="71"/>
      <c r="AM86" s="71"/>
      <c r="AN86" s="71"/>
      <c r="AQ86" s="71"/>
      <c r="AR86" s="71"/>
      <c r="AS86" s="71"/>
      <c r="AT86" s="71"/>
      <c r="AU86" s="71"/>
      <c r="AV86" s="71"/>
      <c r="AY86" s="71"/>
      <c r="AZ86" s="71"/>
      <c r="BA86" s="71"/>
      <c r="BB86" s="71"/>
      <c r="BC86" s="71"/>
      <c r="BD86" s="71"/>
      <c r="BG86" s="71"/>
      <c r="BH86" s="71"/>
      <c r="BI86" s="71"/>
      <c r="BJ86" s="71"/>
      <c r="BK86" s="71"/>
      <c r="BL86" s="71"/>
      <c r="BN86" s="398"/>
    </row>
    <row r="87" spans="1:66" s="10" customFormat="1" ht="12.75">
      <c r="A87" s="12"/>
      <c r="C87" s="294"/>
      <c r="D87" s="237"/>
      <c r="E87" s="237"/>
      <c r="F87" s="237"/>
      <c r="G87" s="237"/>
      <c r="H87" s="237"/>
      <c r="I87" s="237"/>
      <c r="J87" s="237"/>
      <c r="L87" s="237"/>
      <c r="M87" s="237"/>
      <c r="N87" s="237"/>
      <c r="O87" s="237"/>
      <c r="P87" s="237"/>
      <c r="Q87" s="237"/>
      <c r="R87" s="237"/>
      <c r="AA87" s="71"/>
      <c r="AB87" s="71"/>
      <c r="AC87" s="71"/>
      <c r="AD87" s="71"/>
      <c r="AE87" s="71"/>
      <c r="AF87" s="71"/>
      <c r="AI87" s="71"/>
      <c r="AJ87" s="71"/>
      <c r="AK87" s="71"/>
      <c r="AL87" s="71"/>
      <c r="AM87" s="71"/>
      <c r="AN87" s="71"/>
      <c r="AQ87" s="71"/>
      <c r="AR87" s="71"/>
      <c r="AS87" s="71"/>
      <c r="AT87" s="71"/>
      <c r="AU87" s="71"/>
      <c r="AV87" s="71"/>
      <c r="AY87" s="71"/>
      <c r="AZ87" s="71"/>
      <c r="BA87" s="71"/>
      <c r="BB87" s="71"/>
      <c r="BC87" s="71"/>
      <c r="BD87" s="71"/>
      <c r="BG87" s="71"/>
      <c r="BH87" s="71"/>
      <c r="BI87" s="71"/>
      <c r="BJ87" s="71"/>
      <c r="BK87" s="71"/>
      <c r="BL87" s="71"/>
      <c r="BN87" s="399"/>
    </row>
    <row r="88" spans="2:66" ht="12.75">
      <c r="B88" s="28" t="s">
        <v>259</v>
      </c>
      <c r="C88" s="295"/>
      <c r="D88" s="238"/>
      <c r="E88" s="238"/>
      <c r="F88" s="238"/>
      <c r="G88" s="238"/>
      <c r="H88" s="238"/>
      <c r="I88" s="238"/>
      <c r="J88" s="238"/>
      <c r="K88" s="29"/>
      <c r="L88" s="239"/>
      <c r="M88" s="238"/>
      <c r="N88" s="238"/>
      <c r="O88" s="238"/>
      <c r="P88" s="238"/>
      <c r="Q88" s="238"/>
      <c r="R88" s="238"/>
      <c r="S88" s="29" t="s">
        <v>261</v>
      </c>
      <c r="V88" s="29"/>
      <c r="W88" s="29"/>
      <c r="X88" s="29"/>
      <c r="Y88" s="29"/>
      <c r="Z88" s="29" t="s">
        <v>263</v>
      </c>
      <c r="AA88" s="238"/>
      <c r="AB88" s="238"/>
      <c r="AC88" s="238"/>
      <c r="AD88" s="238"/>
      <c r="AE88" s="238"/>
      <c r="AF88" s="238"/>
      <c r="AG88" s="29"/>
      <c r="AH88" s="29"/>
      <c r="AI88" s="238"/>
      <c r="AJ88" s="238"/>
      <c r="AK88" s="238"/>
      <c r="AL88" s="238"/>
      <c r="AM88" s="238"/>
      <c r="AN88" s="238"/>
      <c r="AO88" s="29"/>
      <c r="AP88" s="29"/>
      <c r="AQ88" s="238"/>
      <c r="AR88" s="238"/>
      <c r="AS88" s="238"/>
      <c r="AT88" s="238"/>
      <c r="AU88" s="238"/>
      <c r="AV88" s="238"/>
      <c r="AW88" s="29"/>
      <c r="AX88" s="29"/>
      <c r="AY88" s="238"/>
      <c r="AZ88" s="238"/>
      <c r="BA88" s="238"/>
      <c r="BB88" s="238"/>
      <c r="BC88" s="238"/>
      <c r="BD88" s="238"/>
      <c r="BE88" s="29"/>
      <c r="BF88" s="29"/>
      <c r="BG88" s="238"/>
      <c r="BH88" s="238"/>
      <c r="BI88" s="238"/>
      <c r="BJ88" s="238"/>
      <c r="BK88" s="238"/>
      <c r="BL88" s="238"/>
      <c r="BM88" s="29"/>
      <c r="BN88" s="398"/>
    </row>
    <row r="89" spans="3:66" ht="12.75">
      <c r="C89" s="295"/>
      <c r="D89" s="238"/>
      <c r="E89" s="238"/>
      <c r="F89" s="238"/>
      <c r="G89" s="238"/>
      <c r="H89" s="238"/>
      <c r="I89" s="238"/>
      <c r="J89" s="238"/>
      <c r="K89" s="29"/>
      <c r="L89" s="238"/>
      <c r="M89" s="238"/>
      <c r="N89" s="238"/>
      <c r="O89" s="238"/>
      <c r="P89" s="238"/>
      <c r="Q89" s="238"/>
      <c r="R89" s="238"/>
      <c r="S89" s="29"/>
      <c r="U89" s="28"/>
      <c r="V89" s="29" t="s">
        <v>258</v>
      </c>
      <c r="AW89" s="29"/>
      <c r="BN89" s="399"/>
    </row>
    <row r="90" spans="1:66" ht="12.75">
      <c r="A90" s="29"/>
      <c r="B90" s="28" t="s">
        <v>260</v>
      </c>
      <c r="D90" s="239"/>
      <c r="E90" s="239"/>
      <c r="F90" s="239"/>
      <c r="G90" s="239"/>
      <c r="H90" s="239"/>
      <c r="I90" s="239"/>
      <c r="J90" s="239"/>
      <c r="K90" s="29"/>
      <c r="L90" s="238"/>
      <c r="M90" s="238"/>
      <c r="N90" s="238"/>
      <c r="O90" s="238"/>
      <c r="P90" s="238"/>
      <c r="Q90" s="238"/>
      <c r="R90" s="238"/>
      <c r="S90" s="28" t="s">
        <v>262</v>
      </c>
      <c r="V90" s="29"/>
      <c r="W90" s="29"/>
      <c r="X90" s="29"/>
      <c r="Y90" s="29"/>
      <c r="Z90" s="29" t="s">
        <v>264</v>
      </c>
      <c r="AA90" s="238"/>
      <c r="AB90" s="238"/>
      <c r="AC90" s="238"/>
      <c r="AD90" s="238"/>
      <c r="AE90" s="238"/>
      <c r="AF90" s="238"/>
      <c r="AG90" s="29"/>
      <c r="AH90" s="29"/>
      <c r="AI90" s="238"/>
      <c r="AJ90" s="238"/>
      <c r="AK90" s="238"/>
      <c r="AL90" s="238"/>
      <c r="AM90" s="238"/>
      <c r="AN90" s="238"/>
      <c r="AO90" s="29"/>
      <c r="AP90" s="29"/>
      <c r="AQ90" s="238"/>
      <c r="AR90" s="238"/>
      <c r="AS90" s="238"/>
      <c r="AT90" s="238"/>
      <c r="AU90" s="238"/>
      <c r="AV90" s="238"/>
      <c r="AW90" s="29"/>
      <c r="AX90" s="29"/>
      <c r="AY90" s="238"/>
      <c r="AZ90" s="238"/>
      <c r="BA90" s="238"/>
      <c r="BB90" s="238"/>
      <c r="BC90" s="238"/>
      <c r="BD90" s="238"/>
      <c r="BE90" s="29"/>
      <c r="BF90" s="29"/>
      <c r="BG90" s="238"/>
      <c r="BH90" s="238"/>
      <c r="BI90" s="238"/>
      <c r="BJ90" s="238"/>
      <c r="BK90" s="238"/>
      <c r="BL90" s="238"/>
      <c r="BM90" s="29"/>
      <c r="BN90" s="398"/>
    </row>
    <row r="91" spans="1:66" ht="12.75">
      <c r="A91" s="29"/>
      <c r="B91" s="29"/>
      <c r="D91" s="239"/>
      <c r="E91" s="239"/>
      <c r="F91" s="239"/>
      <c r="G91" s="239"/>
      <c r="H91" s="239"/>
      <c r="I91" s="239"/>
      <c r="J91" s="239"/>
      <c r="K91" s="29"/>
      <c r="L91" s="238"/>
      <c r="M91" s="239"/>
      <c r="N91" s="239"/>
      <c r="O91" s="239"/>
      <c r="P91" s="239"/>
      <c r="Q91" s="239"/>
      <c r="R91" s="239"/>
      <c r="T91" s="28"/>
      <c r="U91" s="28"/>
      <c r="W91" s="29"/>
      <c r="X91" s="29"/>
      <c r="Y91" s="29"/>
      <c r="Z91" s="29"/>
      <c r="AA91" s="238"/>
      <c r="AB91" s="238"/>
      <c r="AC91" s="238"/>
      <c r="AD91" s="238"/>
      <c r="AE91" s="238"/>
      <c r="AF91" s="238"/>
      <c r="AG91" s="29"/>
      <c r="AH91" s="29"/>
      <c r="AI91" s="238"/>
      <c r="AJ91" s="238"/>
      <c r="AK91" s="238"/>
      <c r="AL91" s="238"/>
      <c r="AM91" s="238"/>
      <c r="AN91" s="238"/>
      <c r="AO91" s="29"/>
      <c r="AP91" s="29"/>
      <c r="AQ91" s="238"/>
      <c r="AR91" s="238"/>
      <c r="AS91" s="238"/>
      <c r="AT91" s="238"/>
      <c r="AU91" s="238"/>
      <c r="AV91" s="238"/>
      <c r="AW91" s="29"/>
      <c r="AX91" s="29"/>
      <c r="AY91" s="238"/>
      <c r="AZ91" s="238"/>
      <c r="BA91" s="238"/>
      <c r="BB91" s="238"/>
      <c r="BC91" s="238"/>
      <c r="BD91" s="238"/>
      <c r="BE91" s="29"/>
      <c r="BF91" s="29"/>
      <c r="BG91" s="238"/>
      <c r="BH91" s="238"/>
      <c r="BI91" s="238"/>
      <c r="BJ91" s="238"/>
      <c r="BK91" s="238"/>
      <c r="BL91" s="238"/>
      <c r="BM91" s="29"/>
      <c r="BN91" s="399"/>
    </row>
    <row r="92" spans="1:66" ht="12.75">
      <c r="A92" s="29"/>
      <c r="D92" s="239"/>
      <c r="E92" s="239"/>
      <c r="F92" s="239"/>
      <c r="G92" s="239"/>
      <c r="H92" s="239"/>
      <c r="I92" s="239"/>
      <c r="J92" s="239"/>
      <c r="K92" s="29"/>
      <c r="L92" s="238"/>
      <c r="M92" s="239"/>
      <c r="N92" s="239"/>
      <c r="O92" s="239"/>
      <c r="P92" s="239"/>
      <c r="Q92" s="239"/>
      <c r="R92" s="239"/>
      <c r="T92" s="28"/>
      <c r="U92" s="28"/>
      <c r="W92" s="29"/>
      <c r="X92" s="29"/>
      <c r="Y92" s="29"/>
      <c r="Z92" s="29"/>
      <c r="AA92" s="238"/>
      <c r="AB92" s="238"/>
      <c r="AC92" s="238"/>
      <c r="AD92" s="238"/>
      <c r="AE92" s="238"/>
      <c r="AF92" s="238"/>
      <c r="AG92" s="29"/>
      <c r="AH92" s="29"/>
      <c r="AI92" s="238"/>
      <c r="AJ92" s="238"/>
      <c r="AK92" s="238"/>
      <c r="AL92" s="238"/>
      <c r="AM92" s="238"/>
      <c r="AN92" s="238"/>
      <c r="AO92" s="29"/>
      <c r="AP92" s="29"/>
      <c r="AQ92" s="238"/>
      <c r="AR92" s="238"/>
      <c r="AS92" s="238"/>
      <c r="AT92" s="238"/>
      <c r="AU92" s="238"/>
      <c r="AV92" s="238"/>
      <c r="AW92" s="29"/>
      <c r="AX92" s="29"/>
      <c r="AY92" s="238"/>
      <c r="AZ92" s="238"/>
      <c r="BA92" s="238"/>
      <c r="BB92" s="238"/>
      <c r="BC92" s="238"/>
      <c r="BD92" s="238"/>
      <c r="BE92" s="29"/>
      <c r="BF92" s="29"/>
      <c r="BG92" s="238"/>
      <c r="BH92" s="238"/>
      <c r="BI92" s="238"/>
      <c r="BJ92" s="238"/>
      <c r="BK92" s="238"/>
      <c r="BL92" s="238"/>
      <c r="BM92" s="29"/>
      <c r="BN92" s="398"/>
    </row>
    <row r="93" spans="1:66" ht="12.75">
      <c r="A93" s="29"/>
      <c r="B93" s="29"/>
      <c r="D93" s="239"/>
      <c r="E93" s="239"/>
      <c r="F93" s="239"/>
      <c r="G93" s="239"/>
      <c r="H93" s="239"/>
      <c r="I93" s="239"/>
      <c r="J93" s="239"/>
      <c r="K93" s="29"/>
      <c r="L93" s="238"/>
      <c r="M93" s="238"/>
      <c r="N93" s="238"/>
      <c r="O93" s="238"/>
      <c r="P93" s="239"/>
      <c r="Q93" s="239"/>
      <c r="R93" s="239"/>
      <c r="T93" s="28"/>
      <c r="U93" s="28"/>
      <c r="BN93" s="399"/>
    </row>
    <row r="94" spans="2:66" ht="12.75">
      <c r="B94" s="29"/>
      <c r="C94" s="295"/>
      <c r="D94" s="238"/>
      <c r="E94" s="238"/>
      <c r="F94" s="238"/>
      <c r="G94" s="238"/>
      <c r="H94" s="238"/>
      <c r="I94" s="238"/>
      <c r="J94" s="238"/>
      <c r="K94" s="29"/>
      <c r="L94" s="238"/>
      <c r="M94" s="238"/>
      <c r="N94" s="238"/>
      <c r="O94" s="238"/>
      <c r="P94" s="238"/>
      <c r="Q94" s="238"/>
      <c r="R94" s="238"/>
      <c r="S94" s="29"/>
      <c r="V94" s="29"/>
      <c r="BN94" s="398"/>
    </row>
    <row r="95" spans="1:71" s="105" customFormat="1" ht="15" customHeight="1">
      <c r="A95" s="101"/>
      <c r="B95" s="430" t="s">
        <v>294</v>
      </c>
      <c r="C95" s="414"/>
      <c r="D95" s="414"/>
      <c r="E95" s="414"/>
      <c r="F95" s="414"/>
      <c r="G95" s="414"/>
      <c r="H95" s="414"/>
      <c r="I95" s="414"/>
      <c r="J95" s="414"/>
      <c r="K95" s="414"/>
      <c r="L95" s="414"/>
      <c r="M95" s="414"/>
      <c r="N95" s="414"/>
      <c r="O95" s="414"/>
      <c r="P95" s="414"/>
      <c r="Q95" s="414"/>
      <c r="R95" s="414"/>
      <c r="S95" s="414"/>
      <c r="T95" s="414"/>
      <c r="U95" s="414"/>
      <c r="V95" s="414"/>
      <c r="W95" s="414"/>
      <c r="X95" s="414"/>
      <c r="Y95" s="414"/>
      <c r="Z95" s="414"/>
      <c r="AA95" s="414"/>
      <c r="AB95" s="414"/>
      <c r="AC95" s="414"/>
      <c r="AD95" s="414"/>
      <c r="AE95" s="414"/>
      <c r="AF95" s="414"/>
      <c r="AG95" s="414"/>
      <c r="AH95" s="414"/>
      <c r="AI95" s="414"/>
      <c r="AJ95" s="414"/>
      <c r="AK95" s="414"/>
      <c r="AL95" s="414"/>
      <c r="AM95" s="414"/>
      <c r="AN95" s="414"/>
      <c r="AO95" s="414"/>
      <c r="AP95" s="414"/>
      <c r="AQ95" s="414"/>
      <c r="AR95" s="414"/>
      <c r="AS95" s="414"/>
      <c r="AT95" s="414"/>
      <c r="AU95" s="414"/>
      <c r="AV95" s="414"/>
      <c r="AW95" s="414"/>
      <c r="AX95" s="103"/>
      <c r="AY95" s="262"/>
      <c r="AZ95" s="262"/>
      <c r="BA95" s="262"/>
      <c r="BB95" s="262"/>
      <c r="BC95" s="262"/>
      <c r="BD95" s="262"/>
      <c r="BE95" s="103"/>
      <c r="BF95" s="103"/>
      <c r="BG95" s="262"/>
      <c r="BH95" s="262"/>
      <c r="BI95" s="262"/>
      <c r="BJ95" s="262"/>
      <c r="BK95" s="262"/>
      <c r="BL95" s="262"/>
      <c r="BM95" s="103"/>
      <c r="BN95" s="399"/>
      <c r="BO95" s="104"/>
      <c r="BP95" s="104"/>
      <c r="BQ95" s="104"/>
      <c r="BR95" s="104"/>
      <c r="BS95" s="104"/>
    </row>
    <row r="96" spans="1:71" s="105" customFormat="1" ht="18.75">
      <c r="A96" s="101"/>
      <c r="B96" s="78"/>
      <c r="C96" s="296"/>
      <c r="D96" s="240"/>
      <c r="E96" s="240"/>
      <c r="F96" s="240"/>
      <c r="G96" s="240"/>
      <c r="H96" s="240"/>
      <c r="I96" s="240"/>
      <c r="J96" s="240"/>
      <c r="K96" s="101"/>
      <c r="L96" s="240"/>
      <c r="M96" s="240"/>
      <c r="N96" s="240"/>
      <c r="O96" s="240"/>
      <c r="P96" s="254"/>
      <c r="Q96" s="255"/>
      <c r="R96" s="255"/>
      <c r="S96" s="101"/>
      <c r="T96" s="102"/>
      <c r="U96" s="122"/>
      <c r="V96" s="123"/>
      <c r="W96" s="123"/>
      <c r="X96" s="123"/>
      <c r="Y96" s="123"/>
      <c r="Z96" s="123"/>
      <c r="AA96" s="271"/>
      <c r="AB96" s="271"/>
      <c r="AC96" s="271"/>
      <c r="AD96" s="271"/>
      <c r="AE96" s="271"/>
      <c r="AF96" s="271"/>
      <c r="AG96" s="123"/>
      <c r="AH96" s="123"/>
      <c r="AI96" s="271"/>
      <c r="AJ96" s="271"/>
      <c r="AK96" s="271"/>
      <c r="AL96" s="271"/>
      <c r="AM96" s="271"/>
      <c r="AN96" s="271"/>
      <c r="AO96" s="123"/>
      <c r="AP96" s="101"/>
      <c r="AQ96" s="255"/>
      <c r="AR96" s="255"/>
      <c r="AS96" s="255"/>
      <c r="AT96" s="255"/>
      <c r="AU96" s="255"/>
      <c r="AV96" s="255"/>
      <c r="AW96" s="101"/>
      <c r="AX96" s="103"/>
      <c r="AY96" s="262"/>
      <c r="AZ96" s="262"/>
      <c r="BA96" s="262"/>
      <c r="BB96" s="262"/>
      <c r="BC96" s="262"/>
      <c r="BD96" s="262"/>
      <c r="BE96" s="103"/>
      <c r="BF96" s="200"/>
      <c r="BG96" s="284"/>
      <c r="BH96" s="284"/>
      <c r="BI96" s="284"/>
      <c r="BJ96" s="284"/>
      <c r="BK96" s="284"/>
      <c r="BL96" s="284"/>
      <c r="BM96" s="200"/>
      <c r="BN96" s="398"/>
      <c r="BO96" s="104"/>
      <c r="BP96" s="104"/>
      <c r="BQ96" s="104"/>
      <c r="BR96" s="104"/>
      <c r="BS96" s="104"/>
    </row>
    <row r="97" spans="1:71" s="108" customFormat="1" ht="25.5">
      <c r="A97" s="346" t="s">
        <v>54</v>
      </c>
      <c r="B97" s="347" t="s">
        <v>172</v>
      </c>
      <c r="C97" s="348"/>
      <c r="D97" s="349"/>
      <c r="E97" s="349"/>
      <c r="F97" s="349"/>
      <c r="G97" s="349"/>
      <c r="H97" s="349"/>
      <c r="I97" s="349"/>
      <c r="J97" s="349"/>
      <c r="K97" s="350" t="s">
        <v>277</v>
      </c>
      <c r="L97" s="349">
        <v>4</v>
      </c>
      <c r="M97" s="349"/>
      <c r="N97" s="349"/>
      <c r="O97" s="349"/>
      <c r="P97" s="351">
        <v>5</v>
      </c>
      <c r="Q97" s="352">
        <v>5</v>
      </c>
      <c r="R97" s="352">
        <v>6</v>
      </c>
      <c r="S97" s="353"/>
      <c r="T97" s="354">
        <v>200</v>
      </c>
      <c r="U97" s="355">
        <f>SUM(V97:X97)</f>
        <v>144</v>
      </c>
      <c r="V97" s="356">
        <f aca="true" t="shared" si="56" ref="V97:X104">AA97*AA$6+AD97*AD$6+AI97*AI$6+AL97*AL$6+AQ97*AQ$6+AT97*AT$6+AY97*AY$6+BB97*BB$6+BG97*BG$6+BJ97*BJ$6</f>
        <v>108</v>
      </c>
      <c r="W97" s="356">
        <f t="shared" si="56"/>
        <v>0</v>
      </c>
      <c r="X97" s="356">
        <f t="shared" si="56"/>
        <v>36</v>
      </c>
      <c r="Y97" s="355">
        <f>T97-U97</f>
        <v>56</v>
      </c>
      <c r="Z97" s="357">
        <f aca="true" t="shared" si="57" ref="Z97:Z106">IF(SUM(AA97:AC97)&gt;0,AA97&amp;"/"&amp;AB97&amp;"/"&amp;AC97,"")</f>
      </c>
      <c r="AA97" s="358"/>
      <c r="AB97" s="358"/>
      <c r="AC97" s="358"/>
      <c r="AD97" s="358"/>
      <c r="AE97" s="358"/>
      <c r="AF97" s="358"/>
      <c r="AG97" s="357">
        <f aca="true" t="shared" si="58" ref="AG97:AG106">IF(SUM(AD97:AF97)&gt;0,AD97&amp;"/"&amp;AE97&amp;"/"&amp;AF97,"")</f>
      </c>
      <c r="AH97" s="357"/>
      <c r="AI97" s="358"/>
      <c r="AJ97" s="358"/>
      <c r="AK97" s="358">
        <v>2</v>
      </c>
      <c r="AL97" s="358"/>
      <c r="AM97" s="358"/>
      <c r="AN97" s="358"/>
      <c r="AO97" s="357">
        <f aca="true" t="shared" si="59" ref="AO97:AO107">IF(SUM(AL97:AN97)&gt;0,AL97&amp;"/"&amp;AM97&amp;"/"&amp;AN97,"")</f>
      </c>
      <c r="AP97" s="357">
        <f aca="true" t="shared" si="60" ref="AP97:AP108">IF(SUM(AQ97:AS97)&gt;0,AQ97&amp;"/"&amp;AR97&amp;"/"&amp;AS97,"")</f>
      </c>
      <c r="AQ97" s="358"/>
      <c r="AR97" s="358"/>
      <c r="AS97" s="358"/>
      <c r="AT97" s="358"/>
      <c r="AU97" s="358"/>
      <c r="AV97" s="358"/>
      <c r="AW97" s="357" t="s">
        <v>273</v>
      </c>
      <c r="AX97" s="357" t="str">
        <f aca="true" t="shared" si="61" ref="AX97:AX106">IF(SUM(AY97:BA97)&gt;0,AY97&amp;"/"&amp;AZ97&amp;"/"&amp;BA97,"")</f>
        <v>4//</v>
      </c>
      <c r="AY97" s="358">
        <v>4</v>
      </c>
      <c r="AZ97" s="358"/>
      <c r="BA97" s="358"/>
      <c r="BB97" s="358">
        <v>2</v>
      </c>
      <c r="BC97" s="358"/>
      <c r="BD97" s="358"/>
      <c r="BE97" s="357" t="str">
        <f aca="true" t="shared" si="62" ref="BE97:BE107">IF(SUM(BB97:BD97)&gt;0,BB97&amp;"/"&amp;BC97&amp;"/"&amp;BD97,"")</f>
        <v>2//</v>
      </c>
      <c r="BF97" s="359">
        <f aca="true" t="shared" si="63" ref="BF97:BF108">IF(SUM(BG97:BI97)&gt;0,BG97&amp;"/"&amp;BH97&amp;"/"&amp;BI97,"")</f>
      </c>
      <c r="BG97" s="360"/>
      <c r="BH97" s="360"/>
      <c r="BI97" s="360"/>
      <c r="BJ97" s="360"/>
      <c r="BK97" s="360"/>
      <c r="BL97" s="360"/>
      <c r="BM97" s="357">
        <f aca="true" t="shared" si="64" ref="BM97:BM108">IF(SUM(BJ97:BL97)&gt;0,BJ97&amp;"/"&amp;BK97&amp;"/"&amp;BL97,"")</f>
      </c>
      <c r="BN97" s="399" t="s">
        <v>311</v>
      </c>
      <c r="BO97" s="104"/>
      <c r="BP97" s="104"/>
      <c r="BQ97" s="106"/>
      <c r="BR97" s="107"/>
      <c r="BS97" s="107"/>
    </row>
    <row r="98" spans="1:72" s="112" customFormat="1" ht="13.5" thickBot="1">
      <c r="A98" s="204" t="s">
        <v>187</v>
      </c>
      <c r="B98" s="109" t="s">
        <v>234</v>
      </c>
      <c r="C98" s="297" t="str">
        <f aca="true" t="shared" si="65" ref="C98:C104">D98&amp;" "&amp;E98&amp;" "&amp;H98&amp;" "&amp;J98</f>
        <v>   </v>
      </c>
      <c r="D98" s="120"/>
      <c r="E98" s="120"/>
      <c r="F98" s="120"/>
      <c r="G98" s="120"/>
      <c r="H98" s="120"/>
      <c r="I98" s="120"/>
      <c r="J98" s="120"/>
      <c r="K98" s="161" t="str">
        <f aca="true" t="shared" si="66" ref="K98:K105">L98&amp;" "&amp;P98&amp;" "&amp;Q98&amp;" "&amp;R98</f>
        <v>6   </v>
      </c>
      <c r="L98" s="242">
        <v>6</v>
      </c>
      <c r="M98" s="242"/>
      <c r="N98" s="242"/>
      <c r="O98" s="242"/>
      <c r="P98" s="242"/>
      <c r="Q98" s="242"/>
      <c r="R98" s="242"/>
      <c r="S98" s="193"/>
      <c r="T98" s="195">
        <v>50</v>
      </c>
      <c r="U98" s="164">
        <f>SUM(V98:X98)</f>
        <v>36</v>
      </c>
      <c r="V98" s="161">
        <f t="shared" si="56"/>
        <v>0</v>
      </c>
      <c r="W98" s="161">
        <f t="shared" si="56"/>
        <v>0</v>
      </c>
      <c r="X98" s="161">
        <f t="shared" si="56"/>
        <v>36</v>
      </c>
      <c r="Y98" s="165">
        <f>T98-U98</f>
        <v>14</v>
      </c>
      <c r="Z98" s="199">
        <f t="shared" si="57"/>
      </c>
      <c r="AA98" s="272"/>
      <c r="AB98" s="272"/>
      <c r="AC98" s="272"/>
      <c r="AD98" s="272"/>
      <c r="AE98" s="272"/>
      <c r="AF98" s="272"/>
      <c r="AG98" s="199">
        <f t="shared" si="58"/>
      </c>
      <c r="AH98" s="197">
        <f aca="true" t="shared" si="67" ref="AH98:AH107">IF(SUM(AI98:AK98)&gt;0,AI98&amp;"/"&amp;AJ98&amp;"/"&amp;AK98,"")</f>
      </c>
      <c r="AI98" s="203"/>
      <c r="AJ98" s="203"/>
      <c r="AK98" s="203"/>
      <c r="AL98" s="203"/>
      <c r="AM98" s="203"/>
      <c r="AN98" s="203"/>
      <c r="AO98" s="201">
        <f t="shared" si="59"/>
      </c>
      <c r="AP98" s="199">
        <f t="shared" si="60"/>
      </c>
      <c r="AQ98" s="272"/>
      <c r="AR98" s="272"/>
      <c r="AS98" s="272"/>
      <c r="AT98" s="272"/>
      <c r="AU98" s="272"/>
      <c r="AV98" s="272">
        <v>2</v>
      </c>
      <c r="AW98" s="199" t="str">
        <f aca="true" t="shared" si="68" ref="AW98:AW106">IF(SUM(AT98:AV98)&gt;0,AT98&amp;"/"&amp;AU98&amp;"/"&amp;AV98,"")</f>
        <v>//2</v>
      </c>
      <c r="AX98" s="199">
        <f t="shared" si="61"/>
      </c>
      <c r="AY98" s="272"/>
      <c r="AZ98" s="272"/>
      <c r="BA98" s="272"/>
      <c r="BB98" s="272"/>
      <c r="BC98" s="272"/>
      <c r="BD98" s="272"/>
      <c r="BE98" s="199">
        <f t="shared" si="62"/>
      </c>
      <c r="BF98" s="199">
        <f t="shared" si="63"/>
      </c>
      <c r="BG98" s="272"/>
      <c r="BH98" s="272"/>
      <c r="BI98" s="272"/>
      <c r="BJ98" s="272"/>
      <c r="BK98" s="272"/>
      <c r="BL98" s="272"/>
      <c r="BM98" s="199">
        <f t="shared" si="64"/>
      </c>
      <c r="BN98" s="398" t="s">
        <v>311</v>
      </c>
      <c r="BO98" s="110"/>
      <c r="BP98" s="110"/>
      <c r="BQ98" s="110"/>
      <c r="BR98" s="110"/>
      <c r="BS98" s="110"/>
      <c r="BT98" s="111"/>
    </row>
    <row r="99" spans="1:71" s="105" customFormat="1" ht="13.5" thickBot="1">
      <c r="A99" s="204" t="s">
        <v>188</v>
      </c>
      <c r="B99" s="115" t="s">
        <v>189</v>
      </c>
      <c r="C99" s="298" t="str">
        <f t="shared" si="65"/>
        <v>   </v>
      </c>
      <c r="D99" s="120"/>
      <c r="E99" s="120"/>
      <c r="F99" s="120"/>
      <c r="G99" s="120"/>
      <c r="H99" s="120"/>
      <c r="I99" s="120"/>
      <c r="J99" s="120"/>
      <c r="K99" s="163" t="str">
        <f t="shared" si="66"/>
        <v>7   </v>
      </c>
      <c r="L99" s="256">
        <v>7</v>
      </c>
      <c r="M99" s="256"/>
      <c r="N99" s="256"/>
      <c r="O99" s="256"/>
      <c r="P99" s="257"/>
      <c r="Q99" s="258"/>
      <c r="R99" s="258"/>
      <c r="S99" s="194"/>
      <c r="T99" s="196">
        <v>50</v>
      </c>
      <c r="U99" s="166">
        <f aca="true" t="shared" si="69" ref="U99:U104">SUM(V99:X99)</f>
        <v>36</v>
      </c>
      <c r="V99" s="162">
        <f t="shared" si="56"/>
        <v>36</v>
      </c>
      <c r="W99" s="162">
        <f t="shared" si="56"/>
        <v>0</v>
      </c>
      <c r="X99" s="162">
        <f t="shared" si="56"/>
        <v>0</v>
      </c>
      <c r="Y99" s="167">
        <f aca="true" t="shared" si="70" ref="Y99:Y104">T99-U99</f>
        <v>14</v>
      </c>
      <c r="Z99" s="199">
        <f t="shared" si="57"/>
      </c>
      <c r="AA99" s="273"/>
      <c r="AB99" s="273"/>
      <c r="AC99" s="273"/>
      <c r="AD99" s="273"/>
      <c r="AE99" s="273"/>
      <c r="AF99" s="273"/>
      <c r="AG99" s="199">
        <f t="shared" si="58"/>
      </c>
      <c r="AH99" s="170">
        <f t="shared" si="67"/>
      </c>
      <c r="AI99" s="273"/>
      <c r="AJ99" s="273"/>
      <c r="AK99" s="273"/>
      <c r="AL99" s="273"/>
      <c r="AM99" s="273"/>
      <c r="AN99" s="273"/>
      <c r="AO99" s="171">
        <f t="shared" si="59"/>
      </c>
      <c r="AP99" s="199">
        <f t="shared" si="60"/>
      </c>
      <c r="AQ99" s="273"/>
      <c r="AR99" s="273"/>
      <c r="AS99" s="273"/>
      <c r="AT99" s="273"/>
      <c r="AU99" s="273"/>
      <c r="AV99" s="273"/>
      <c r="AW99" s="199">
        <f t="shared" si="68"/>
      </c>
      <c r="AX99" s="199" t="str">
        <f t="shared" si="61"/>
        <v>2//</v>
      </c>
      <c r="AY99" s="273">
        <v>2</v>
      </c>
      <c r="AZ99" s="273"/>
      <c r="BA99" s="273"/>
      <c r="BB99" s="273"/>
      <c r="BC99" s="273"/>
      <c r="BD99" s="273"/>
      <c r="BE99" s="199">
        <f t="shared" si="62"/>
      </c>
      <c r="BF99" s="199">
        <f t="shared" si="63"/>
      </c>
      <c r="BG99" s="273"/>
      <c r="BH99" s="273"/>
      <c r="BI99" s="273"/>
      <c r="BJ99" s="273"/>
      <c r="BK99" s="273"/>
      <c r="BL99" s="273"/>
      <c r="BM99" s="199">
        <f t="shared" si="64"/>
      </c>
      <c r="BN99" s="399" t="s">
        <v>311</v>
      </c>
      <c r="BO99" s="104"/>
      <c r="BP99" s="104"/>
      <c r="BQ99" s="104"/>
      <c r="BR99" s="104"/>
      <c r="BS99" s="104"/>
    </row>
    <row r="100" spans="1:71" s="105" customFormat="1" ht="13.5" thickBot="1">
      <c r="A100" s="204" t="s">
        <v>190</v>
      </c>
      <c r="B100" s="113" t="s">
        <v>191</v>
      </c>
      <c r="C100" s="299" t="str">
        <f t="shared" si="65"/>
        <v>   </v>
      </c>
      <c r="D100" s="241"/>
      <c r="E100" s="241"/>
      <c r="F100" s="241"/>
      <c r="G100" s="241"/>
      <c r="H100" s="241"/>
      <c r="I100" s="241"/>
      <c r="J100" s="241"/>
      <c r="K100" s="162" t="str">
        <f t="shared" si="66"/>
        <v>7   </v>
      </c>
      <c r="L100" s="190">
        <v>7</v>
      </c>
      <c r="M100" s="190"/>
      <c r="N100" s="190"/>
      <c r="O100" s="190"/>
      <c r="P100" s="191"/>
      <c r="Q100" s="192"/>
      <c r="R100" s="192"/>
      <c r="S100" s="114"/>
      <c r="T100" s="196">
        <v>50</v>
      </c>
      <c r="U100" s="166">
        <f t="shared" si="69"/>
        <v>36</v>
      </c>
      <c r="V100" s="162">
        <f t="shared" si="56"/>
        <v>36</v>
      </c>
      <c r="W100" s="162">
        <f t="shared" si="56"/>
        <v>0</v>
      </c>
      <c r="X100" s="162">
        <f t="shared" si="56"/>
        <v>0</v>
      </c>
      <c r="Y100" s="167">
        <f t="shared" si="70"/>
        <v>14</v>
      </c>
      <c r="Z100" s="199">
        <f t="shared" si="57"/>
      </c>
      <c r="AA100" s="273"/>
      <c r="AB100" s="273"/>
      <c r="AC100" s="273"/>
      <c r="AD100" s="273"/>
      <c r="AE100" s="273"/>
      <c r="AF100" s="273"/>
      <c r="AG100" s="199">
        <f t="shared" si="58"/>
      </c>
      <c r="AH100" s="170">
        <f t="shared" si="67"/>
      </c>
      <c r="AI100" s="273"/>
      <c r="AJ100" s="273"/>
      <c r="AK100" s="273"/>
      <c r="AL100" s="273"/>
      <c r="AM100" s="273"/>
      <c r="AN100" s="273"/>
      <c r="AO100" s="171">
        <f t="shared" si="59"/>
      </c>
      <c r="AP100" s="199">
        <f t="shared" si="60"/>
      </c>
      <c r="AQ100" s="273"/>
      <c r="AR100" s="273"/>
      <c r="AS100" s="273"/>
      <c r="AT100" s="273"/>
      <c r="AU100" s="273"/>
      <c r="AV100" s="273"/>
      <c r="AW100" s="199">
        <f t="shared" si="68"/>
      </c>
      <c r="AX100" s="199" t="str">
        <f t="shared" si="61"/>
        <v>2//</v>
      </c>
      <c r="AY100" s="273">
        <v>2</v>
      </c>
      <c r="AZ100" s="273"/>
      <c r="BA100" s="273"/>
      <c r="BB100" s="273"/>
      <c r="BC100" s="273"/>
      <c r="BD100" s="273"/>
      <c r="BE100" s="199">
        <f t="shared" si="62"/>
      </c>
      <c r="BF100" s="199">
        <f t="shared" si="63"/>
      </c>
      <c r="BG100" s="273"/>
      <c r="BH100" s="273"/>
      <c r="BI100" s="273"/>
      <c r="BJ100" s="273"/>
      <c r="BK100" s="273"/>
      <c r="BL100" s="273"/>
      <c r="BM100" s="199">
        <f t="shared" si="64"/>
      </c>
      <c r="BN100" s="398" t="s">
        <v>311</v>
      </c>
      <c r="BO100" s="104"/>
      <c r="BP100" s="104"/>
      <c r="BQ100" s="104"/>
      <c r="BR100" s="104"/>
      <c r="BS100" s="104"/>
    </row>
    <row r="101" spans="1:71" s="105" customFormat="1" ht="12.75">
      <c r="A101" s="204" t="s">
        <v>192</v>
      </c>
      <c r="B101" s="113" t="s">
        <v>193</v>
      </c>
      <c r="C101" s="299" t="str">
        <f t="shared" si="65"/>
        <v>   </v>
      </c>
      <c r="D101" s="242"/>
      <c r="E101" s="242"/>
      <c r="F101" s="242"/>
      <c r="G101" s="242"/>
      <c r="H101" s="242"/>
      <c r="I101" s="242"/>
      <c r="J101" s="243"/>
      <c r="K101" s="162" t="str">
        <f t="shared" si="66"/>
        <v>8   </v>
      </c>
      <c r="L101" s="259">
        <v>8</v>
      </c>
      <c r="M101" s="190"/>
      <c r="N101" s="190"/>
      <c r="O101" s="190"/>
      <c r="P101" s="191"/>
      <c r="Q101" s="192"/>
      <c r="R101" s="192"/>
      <c r="S101" s="114"/>
      <c r="T101" s="196">
        <v>50</v>
      </c>
      <c r="U101" s="168">
        <f t="shared" si="69"/>
        <v>36</v>
      </c>
      <c r="V101" s="163">
        <f t="shared" si="56"/>
        <v>36</v>
      </c>
      <c r="W101" s="163">
        <f t="shared" si="56"/>
        <v>0</v>
      </c>
      <c r="X101" s="163">
        <f t="shared" si="56"/>
        <v>0</v>
      </c>
      <c r="Y101" s="169">
        <f t="shared" si="70"/>
        <v>14</v>
      </c>
      <c r="Z101" s="199">
        <f t="shared" si="57"/>
      </c>
      <c r="AA101" s="274"/>
      <c r="AB101" s="274"/>
      <c r="AC101" s="274"/>
      <c r="AD101" s="274"/>
      <c r="AE101" s="274"/>
      <c r="AF101" s="274"/>
      <c r="AG101" s="199">
        <f t="shared" si="58"/>
      </c>
      <c r="AH101" s="198">
        <f t="shared" si="67"/>
      </c>
      <c r="AI101" s="273"/>
      <c r="AJ101" s="273"/>
      <c r="AK101" s="273"/>
      <c r="AL101" s="273"/>
      <c r="AM101" s="273"/>
      <c r="AN101" s="273"/>
      <c r="AO101" s="202">
        <f t="shared" si="59"/>
      </c>
      <c r="AP101" s="210">
        <f t="shared" si="60"/>
      </c>
      <c r="AQ101" s="273"/>
      <c r="AR101" s="273"/>
      <c r="AS101" s="273"/>
      <c r="AT101" s="273"/>
      <c r="AU101" s="273"/>
      <c r="AV101" s="273"/>
      <c r="AW101" s="210">
        <f t="shared" si="68"/>
      </c>
      <c r="AX101" s="210">
        <f t="shared" si="61"/>
      </c>
      <c r="AY101" s="273"/>
      <c r="AZ101" s="273"/>
      <c r="BA101" s="273"/>
      <c r="BB101" s="273">
        <v>2</v>
      </c>
      <c r="BC101" s="273"/>
      <c r="BD101" s="273"/>
      <c r="BE101" s="210" t="str">
        <f t="shared" si="62"/>
        <v>2//</v>
      </c>
      <c r="BF101" s="210">
        <f t="shared" si="63"/>
      </c>
      <c r="BG101" s="273"/>
      <c r="BH101" s="273"/>
      <c r="BI101" s="273"/>
      <c r="BJ101" s="273"/>
      <c r="BK101" s="273"/>
      <c r="BL101" s="273"/>
      <c r="BM101" s="199">
        <f t="shared" si="64"/>
      </c>
      <c r="BN101" s="399" t="s">
        <v>311</v>
      </c>
      <c r="BO101" s="104"/>
      <c r="BP101" s="104"/>
      <c r="BQ101" s="104"/>
      <c r="BR101" s="104"/>
      <c r="BS101" s="104"/>
    </row>
    <row r="102" spans="1:72" s="119" customFormat="1" ht="25.5">
      <c r="A102" s="346" t="s">
        <v>77</v>
      </c>
      <c r="B102" s="347" t="s">
        <v>172</v>
      </c>
      <c r="C102" s="361" t="str">
        <f t="shared" si="65"/>
        <v>   </v>
      </c>
      <c r="D102" s="362"/>
      <c r="E102" s="362"/>
      <c r="F102" s="362"/>
      <c r="G102" s="362"/>
      <c r="H102" s="362"/>
      <c r="I102" s="362"/>
      <c r="J102" s="363"/>
      <c r="K102" s="350" t="str">
        <f t="shared" si="66"/>
        <v>8 8 8 </v>
      </c>
      <c r="L102" s="364">
        <v>8</v>
      </c>
      <c r="M102" s="362"/>
      <c r="N102" s="362"/>
      <c r="O102" s="362"/>
      <c r="P102" s="362">
        <v>8</v>
      </c>
      <c r="Q102" s="362">
        <v>8</v>
      </c>
      <c r="R102" s="362"/>
      <c r="S102" s="358"/>
      <c r="T102" s="354">
        <v>160</v>
      </c>
      <c r="U102" s="365">
        <f t="shared" si="69"/>
        <v>72</v>
      </c>
      <c r="V102" s="365">
        <f t="shared" si="56"/>
        <v>72</v>
      </c>
      <c r="W102" s="365">
        <f t="shared" si="56"/>
        <v>0</v>
      </c>
      <c r="X102" s="365">
        <f t="shared" si="56"/>
        <v>0</v>
      </c>
      <c r="Y102" s="365">
        <f t="shared" si="70"/>
        <v>88</v>
      </c>
      <c r="Z102" s="359">
        <f t="shared" si="57"/>
      </c>
      <c r="AA102" s="360"/>
      <c r="AB102" s="360"/>
      <c r="AC102" s="360"/>
      <c r="AD102" s="360"/>
      <c r="AE102" s="360"/>
      <c r="AF102" s="360"/>
      <c r="AG102" s="366">
        <f t="shared" si="58"/>
      </c>
      <c r="AH102" s="357">
        <f t="shared" si="67"/>
      </c>
      <c r="AI102" s="358"/>
      <c r="AJ102" s="358"/>
      <c r="AK102" s="358"/>
      <c r="AL102" s="358"/>
      <c r="AM102" s="358"/>
      <c r="AN102" s="358"/>
      <c r="AO102" s="357">
        <f t="shared" si="59"/>
      </c>
      <c r="AP102" s="357">
        <f t="shared" si="60"/>
      </c>
      <c r="AQ102" s="358"/>
      <c r="AR102" s="358"/>
      <c r="AS102" s="358"/>
      <c r="AT102" s="358"/>
      <c r="AU102" s="358"/>
      <c r="AV102" s="358"/>
      <c r="AW102" s="357">
        <f t="shared" si="68"/>
      </c>
      <c r="AX102" s="357">
        <f t="shared" si="61"/>
      </c>
      <c r="AY102" s="358"/>
      <c r="AZ102" s="358"/>
      <c r="BA102" s="358"/>
      <c r="BB102" s="358">
        <v>4</v>
      </c>
      <c r="BC102" s="358"/>
      <c r="BD102" s="358"/>
      <c r="BE102" s="357" t="str">
        <f t="shared" si="62"/>
        <v>4//</v>
      </c>
      <c r="BF102" s="357">
        <f t="shared" si="63"/>
      </c>
      <c r="BG102" s="358"/>
      <c r="BH102" s="358"/>
      <c r="BI102" s="358"/>
      <c r="BJ102" s="358"/>
      <c r="BK102" s="358"/>
      <c r="BL102" s="358"/>
      <c r="BM102" s="357">
        <f t="shared" si="64"/>
      </c>
      <c r="BN102" s="398" t="s">
        <v>311</v>
      </c>
      <c r="BO102" s="116"/>
      <c r="BP102" s="117"/>
      <c r="BQ102" s="117"/>
      <c r="BR102" s="117"/>
      <c r="BS102" s="117"/>
      <c r="BT102" s="118"/>
    </row>
    <row r="103" spans="1:71" s="105" customFormat="1" ht="12.75">
      <c r="A103" s="204" t="s">
        <v>194</v>
      </c>
      <c r="B103" s="188" t="s">
        <v>195</v>
      </c>
      <c r="C103" s="297" t="str">
        <f t="shared" si="65"/>
        <v>   </v>
      </c>
      <c r="D103" s="120"/>
      <c r="E103" s="120"/>
      <c r="F103" s="120"/>
      <c r="G103" s="120"/>
      <c r="H103" s="120"/>
      <c r="I103" s="120"/>
      <c r="J103" s="120"/>
      <c r="K103" s="161" t="str">
        <f t="shared" si="66"/>
        <v>8   </v>
      </c>
      <c r="L103" s="260">
        <v>8</v>
      </c>
      <c r="M103" s="260"/>
      <c r="N103" s="260"/>
      <c r="O103" s="260"/>
      <c r="P103" s="261"/>
      <c r="Q103" s="262"/>
      <c r="R103" s="262"/>
      <c r="S103" s="200"/>
      <c r="T103" s="196">
        <v>74</v>
      </c>
      <c r="U103" s="162">
        <f t="shared" si="69"/>
        <v>36</v>
      </c>
      <c r="V103" s="162">
        <f t="shared" si="56"/>
        <v>36</v>
      </c>
      <c r="W103" s="162">
        <f t="shared" si="56"/>
        <v>0</v>
      </c>
      <c r="X103" s="162">
        <f t="shared" si="56"/>
        <v>0</v>
      </c>
      <c r="Y103" s="162">
        <f t="shared" si="70"/>
        <v>38</v>
      </c>
      <c r="Z103" s="199">
        <f t="shared" si="57"/>
      </c>
      <c r="AA103" s="121"/>
      <c r="AB103" s="121"/>
      <c r="AC103" s="121"/>
      <c r="AD103" s="121"/>
      <c r="AE103" s="121"/>
      <c r="AF103" s="121"/>
      <c r="AG103" s="199">
        <f t="shared" si="58"/>
      </c>
      <c r="AH103" s="199">
        <f t="shared" si="67"/>
      </c>
      <c r="AI103" s="121"/>
      <c r="AJ103" s="121"/>
      <c r="AK103" s="121"/>
      <c r="AL103" s="121"/>
      <c r="AM103" s="121"/>
      <c r="AN103" s="121"/>
      <c r="AO103" s="199">
        <f t="shared" si="59"/>
      </c>
      <c r="AP103" s="199">
        <f t="shared" si="60"/>
      </c>
      <c r="AQ103" s="121"/>
      <c r="AR103" s="121"/>
      <c r="AS103" s="121"/>
      <c r="AT103" s="121"/>
      <c r="AU103" s="121"/>
      <c r="AV103" s="121"/>
      <c r="AW103" s="199">
        <f t="shared" si="68"/>
      </c>
      <c r="AX103" s="199">
        <f t="shared" si="61"/>
      </c>
      <c r="AY103" s="121"/>
      <c r="AZ103" s="121"/>
      <c r="BA103" s="121"/>
      <c r="BB103" s="121">
        <v>2</v>
      </c>
      <c r="BC103" s="121"/>
      <c r="BD103" s="121"/>
      <c r="BE103" s="199" t="str">
        <f t="shared" si="62"/>
        <v>2//</v>
      </c>
      <c r="BF103" s="199">
        <f t="shared" si="63"/>
      </c>
      <c r="BG103" s="121"/>
      <c r="BH103" s="121"/>
      <c r="BI103" s="121"/>
      <c r="BJ103" s="121"/>
      <c r="BK103" s="121"/>
      <c r="BL103" s="121"/>
      <c r="BM103" s="199">
        <f t="shared" si="64"/>
      </c>
      <c r="BN103" s="399" t="s">
        <v>311</v>
      </c>
      <c r="BO103" s="104"/>
      <c r="BP103" s="104"/>
      <c r="BQ103" s="104"/>
      <c r="BR103" s="104"/>
      <c r="BS103" s="104"/>
    </row>
    <row r="104" spans="1:71" s="105" customFormat="1" ht="12.75">
      <c r="A104" s="204" t="s">
        <v>196</v>
      </c>
      <c r="B104" s="79" t="s">
        <v>292</v>
      </c>
      <c r="C104" s="298" t="str">
        <f t="shared" si="65"/>
        <v>   </v>
      </c>
      <c r="D104" s="244"/>
      <c r="E104" s="120"/>
      <c r="F104" s="120"/>
      <c r="G104" s="120"/>
      <c r="H104" s="120"/>
      <c r="I104" s="120"/>
      <c r="J104" s="120"/>
      <c r="K104" s="163" t="str">
        <f t="shared" si="66"/>
        <v>8   </v>
      </c>
      <c r="L104" s="260">
        <v>8</v>
      </c>
      <c r="M104" s="260"/>
      <c r="N104" s="260"/>
      <c r="O104" s="260"/>
      <c r="P104" s="261"/>
      <c r="Q104" s="262"/>
      <c r="R104" s="262"/>
      <c r="S104" s="205"/>
      <c r="T104" s="196">
        <v>26</v>
      </c>
      <c r="U104" s="162">
        <f t="shared" si="69"/>
        <v>18</v>
      </c>
      <c r="V104" s="162">
        <f t="shared" si="56"/>
        <v>18</v>
      </c>
      <c r="W104" s="162">
        <f t="shared" si="56"/>
        <v>0</v>
      </c>
      <c r="X104" s="162">
        <f t="shared" si="56"/>
        <v>0</v>
      </c>
      <c r="Y104" s="162">
        <f t="shared" si="70"/>
        <v>8</v>
      </c>
      <c r="Z104" s="199">
        <f t="shared" si="57"/>
      </c>
      <c r="AA104" s="121"/>
      <c r="AB104" s="121"/>
      <c r="AC104" s="121"/>
      <c r="AD104" s="121"/>
      <c r="AE104" s="121"/>
      <c r="AF104" s="121"/>
      <c r="AG104" s="199">
        <f t="shared" si="58"/>
      </c>
      <c r="AH104" s="199">
        <f t="shared" si="67"/>
      </c>
      <c r="AI104" s="121"/>
      <c r="AJ104" s="121"/>
      <c r="AK104" s="121"/>
      <c r="AL104" s="121"/>
      <c r="AM104" s="121"/>
      <c r="AN104" s="121"/>
      <c r="AO104" s="199">
        <f t="shared" si="59"/>
      </c>
      <c r="AP104" s="199">
        <f t="shared" si="60"/>
      </c>
      <c r="AQ104" s="121"/>
      <c r="AR104" s="121"/>
      <c r="AS104" s="121"/>
      <c r="AT104" s="121"/>
      <c r="AU104" s="121"/>
      <c r="AV104" s="121"/>
      <c r="AW104" s="199">
        <f t="shared" si="68"/>
      </c>
      <c r="AX104" s="199">
        <f t="shared" si="61"/>
      </c>
      <c r="AY104" s="121"/>
      <c r="AZ104" s="121"/>
      <c r="BA104" s="121"/>
      <c r="BB104" s="121">
        <v>1</v>
      </c>
      <c r="BC104" s="121"/>
      <c r="BD104" s="121"/>
      <c r="BE104" s="199" t="str">
        <f t="shared" si="62"/>
        <v>1//</v>
      </c>
      <c r="BF104" s="199">
        <f t="shared" si="63"/>
      </c>
      <c r="BG104" s="121"/>
      <c r="BH104" s="121"/>
      <c r="BI104" s="121"/>
      <c r="BJ104" s="121"/>
      <c r="BK104" s="121"/>
      <c r="BL104" s="121"/>
      <c r="BM104" s="199">
        <f t="shared" si="64"/>
      </c>
      <c r="BN104" s="398" t="s">
        <v>311</v>
      </c>
      <c r="BO104" s="104"/>
      <c r="BP104" s="104"/>
      <c r="BQ104" s="104"/>
      <c r="BR104" s="104"/>
      <c r="BS104" s="104"/>
    </row>
    <row r="105" spans="1:71" s="105" customFormat="1" ht="12.75">
      <c r="A105" s="204" t="s">
        <v>197</v>
      </c>
      <c r="B105" s="206" t="s">
        <v>198</v>
      </c>
      <c r="C105" s="300"/>
      <c r="D105" s="245"/>
      <c r="E105" s="245"/>
      <c r="F105" s="245"/>
      <c r="G105" s="245"/>
      <c r="H105" s="245"/>
      <c r="I105" s="245"/>
      <c r="J105" s="245"/>
      <c r="K105" s="207" t="str">
        <f t="shared" si="66"/>
        <v>8   </v>
      </c>
      <c r="L105" s="245">
        <v>8</v>
      </c>
      <c r="M105" s="245"/>
      <c r="N105" s="245"/>
      <c r="O105" s="245"/>
      <c r="P105" s="263"/>
      <c r="Q105" s="264"/>
      <c r="R105" s="264"/>
      <c r="S105" s="208"/>
      <c r="T105" s="209">
        <v>60</v>
      </c>
      <c r="U105" s="162">
        <f aca="true" t="shared" si="71" ref="U105:U110">SUM(V105:X105)</f>
        <v>18</v>
      </c>
      <c r="V105" s="162">
        <f>AA105*AA$6+AD105*AD$6+AI105*AI$6+AL105*AL$6+AQ105*AQ$6+AT105*AT$6+AY105*AY$6+BB105*BB$6+BG105*BG$6+BJ105*BJ$6</f>
        <v>18</v>
      </c>
      <c r="W105" s="162">
        <f>AB105*AB$6+AE105*AE$6+AJ105*AJ$6+AM105*AM$6+AR105*AR$6+AU105*AU$6+AZ105*AZ$6+BC105*BC$6+BH105*BH$6+BK105*BK$6</f>
        <v>0</v>
      </c>
      <c r="X105" s="162">
        <f>AC105*AC$6+AF105*AF$6+AK105*AK$6+AN105*AN$6+AS105*AS$6+AV105*AV$6+BA105*BA$6+BD105*BD$6+BI105*BI$6+BL105*BL$6</f>
        <v>0</v>
      </c>
      <c r="Y105" s="162">
        <f aca="true" t="shared" si="72" ref="Y105:Y110">T105-U105</f>
        <v>42</v>
      </c>
      <c r="Z105" s="199">
        <f t="shared" si="57"/>
      </c>
      <c r="AA105" s="121"/>
      <c r="AB105" s="121"/>
      <c r="AC105" s="121"/>
      <c r="AD105" s="121"/>
      <c r="AE105" s="121"/>
      <c r="AF105" s="121"/>
      <c r="AG105" s="199">
        <f t="shared" si="58"/>
      </c>
      <c r="AH105" s="199">
        <f t="shared" si="67"/>
      </c>
      <c r="AI105" s="121"/>
      <c r="AJ105" s="121"/>
      <c r="AK105" s="121"/>
      <c r="AL105" s="121"/>
      <c r="AM105" s="121"/>
      <c r="AN105" s="121"/>
      <c r="AO105" s="199">
        <f t="shared" si="59"/>
      </c>
      <c r="AP105" s="199">
        <f t="shared" si="60"/>
      </c>
      <c r="AQ105" s="121"/>
      <c r="AR105" s="121"/>
      <c r="AS105" s="121"/>
      <c r="AT105" s="121"/>
      <c r="AU105" s="121"/>
      <c r="AV105" s="121"/>
      <c r="AW105" s="199">
        <f t="shared" si="68"/>
      </c>
      <c r="AX105" s="199">
        <f t="shared" si="61"/>
      </c>
      <c r="AY105" s="121"/>
      <c r="AZ105" s="121"/>
      <c r="BA105" s="121"/>
      <c r="BB105" s="121">
        <v>1</v>
      </c>
      <c r="BC105" s="121"/>
      <c r="BD105" s="121"/>
      <c r="BE105" s="199" t="str">
        <f t="shared" si="62"/>
        <v>1//</v>
      </c>
      <c r="BF105" s="199">
        <f t="shared" si="63"/>
      </c>
      <c r="BG105" s="121"/>
      <c r="BH105" s="121"/>
      <c r="BI105" s="121"/>
      <c r="BJ105" s="121"/>
      <c r="BK105" s="121"/>
      <c r="BL105" s="121"/>
      <c r="BM105" s="199">
        <f t="shared" si="64"/>
      </c>
      <c r="BN105" s="399" t="s">
        <v>311</v>
      </c>
      <c r="BO105" s="104"/>
      <c r="BP105" s="104"/>
      <c r="BQ105" s="104"/>
      <c r="BR105" s="104"/>
      <c r="BS105" s="104"/>
    </row>
    <row r="106" spans="1:72" s="119" customFormat="1" ht="25.5">
      <c r="A106" s="346" t="s">
        <v>87</v>
      </c>
      <c r="B106" s="367" t="s">
        <v>172</v>
      </c>
      <c r="C106" s="368">
        <v>5</v>
      </c>
      <c r="D106" s="369"/>
      <c r="E106" s="369"/>
      <c r="F106" s="369"/>
      <c r="G106" s="369"/>
      <c r="H106" s="369"/>
      <c r="I106" s="369"/>
      <c r="J106" s="369"/>
      <c r="K106" s="370">
        <v>9</v>
      </c>
      <c r="L106" s="369"/>
      <c r="M106" s="369"/>
      <c r="N106" s="369"/>
      <c r="O106" s="369">
        <v>4</v>
      </c>
      <c r="P106" s="369">
        <v>9</v>
      </c>
      <c r="Q106" s="369"/>
      <c r="R106" s="371"/>
      <c r="S106" s="358"/>
      <c r="T106" s="356">
        <f>SUM(T107:T110)</f>
        <v>170</v>
      </c>
      <c r="U106" s="356">
        <f>SUM(U107:U110)</f>
        <v>84</v>
      </c>
      <c r="V106" s="356">
        <f aca="true" t="shared" si="73" ref="V106:X108">AA106*AA$6+AD106*AD$6+AI106*AI$6+AL106*AL$6+AQ106*AQ$6+AT106*AT$6+AY106*AY$6+BB106*BB$6+BG106*BG$6+BJ106*BJ$6</f>
        <v>66</v>
      </c>
      <c r="W106" s="356">
        <f t="shared" si="73"/>
        <v>0</v>
      </c>
      <c r="X106" s="356">
        <f>SUM(X107:X110)</f>
        <v>18</v>
      </c>
      <c r="Y106" s="356">
        <f>SUM(Y107:Y110)</f>
        <v>86</v>
      </c>
      <c r="Z106" s="357">
        <f t="shared" si="57"/>
      </c>
      <c r="AA106" s="358"/>
      <c r="AB106" s="358"/>
      <c r="AC106" s="358"/>
      <c r="AD106" s="358"/>
      <c r="AE106" s="358"/>
      <c r="AF106" s="358"/>
      <c r="AG106" s="357">
        <f t="shared" si="58"/>
      </c>
      <c r="AH106" s="357">
        <f t="shared" si="67"/>
      </c>
      <c r="AI106" s="358"/>
      <c r="AJ106" s="358"/>
      <c r="AK106" s="358"/>
      <c r="AL106" s="358"/>
      <c r="AM106" s="358"/>
      <c r="AN106" s="358"/>
      <c r="AO106" s="357">
        <f t="shared" si="59"/>
      </c>
      <c r="AP106" s="357" t="str">
        <f t="shared" si="60"/>
        <v>2//1</v>
      </c>
      <c r="AQ106" s="358">
        <v>2</v>
      </c>
      <c r="AR106" s="358"/>
      <c r="AS106" s="358">
        <v>1</v>
      </c>
      <c r="AT106" s="358"/>
      <c r="AU106" s="358"/>
      <c r="AV106" s="358"/>
      <c r="AW106" s="357">
        <f t="shared" si="68"/>
      </c>
      <c r="AX106" s="357">
        <f t="shared" si="61"/>
      </c>
      <c r="AY106" s="358"/>
      <c r="AZ106" s="358"/>
      <c r="BA106" s="358"/>
      <c r="BB106" s="358"/>
      <c r="BC106" s="358"/>
      <c r="BD106" s="358"/>
      <c r="BE106" s="357">
        <f t="shared" si="62"/>
      </c>
      <c r="BF106" s="357" t="str">
        <f t="shared" si="63"/>
        <v>5//</v>
      </c>
      <c r="BG106" s="358">
        <v>5</v>
      </c>
      <c r="BH106" s="358"/>
      <c r="BI106" s="358"/>
      <c r="BJ106" s="358"/>
      <c r="BK106" s="358"/>
      <c r="BL106" s="358"/>
      <c r="BM106" s="357">
        <f t="shared" si="64"/>
      </c>
      <c r="BN106" s="398" t="s">
        <v>311</v>
      </c>
      <c r="BO106" s="116"/>
      <c r="BP106" s="116"/>
      <c r="BQ106" s="117"/>
      <c r="BR106" s="117"/>
      <c r="BS106" s="117"/>
      <c r="BT106" s="118"/>
    </row>
    <row r="107" spans="1:71" s="105" customFormat="1" ht="12.75">
      <c r="A107" s="204" t="s">
        <v>199</v>
      </c>
      <c r="B107" s="108" t="s">
        <v>224</v>
      </c>
      <c r="C107" s="301">
        <v>5</v>
      </c>
      <c r="D107" s="190">
        <v>5</v>
      </c>
      <c r="E107" s="190"/>
      <c r="F107" s="190"/>
      <c r="G107" s="190"/>
      <c r="H107" s="190"/>
      <c r="I107" s="190"/>
      <c r="J107" s="190"/>
      <c r="K107" s="162"/>
      <c r="L107" s="190">
        <v>5</v>
      </c>
      <c r="M107" s="190"/>
      <c r="N107" s="190"/>
      <c r="O107" s="190"/>
      <c r="P107" s="191"/>
      <c r="Q107" s="192"/>
      <c r="R107" s="192"/>
      <c r="S107" s="114"/>
      <c r="T107" s="114">
        <v>100</v>
      </c>
      <c r="U107" s="162">
        <f t="shared" si="71"/>
        <v>54</v>
      </c>
      <c r="V107" s="162">
        <f t="shared" si="73"/>
        <v>36</v>
      </c>
      <c r="W107" s="162">
        <f t="shared" si="73"/>
        <v>0</v>
      </c>
      <c r="X107" s="162">
        <f t="shared" si="73"/>
        <v>18</v>
      </c>
      <c r="Y107" s="162">
        <f t="shared" si="72"/>
        <v>46</v>
      </c>
      <c r="Z107" s="199">
        <f>IF(SUM(AA107:AC107)&gt;0,AA107&amp;"/"&amp;AB107&amp;"/"&amp;AC107,"")</f>
      </c>
      <c r="AA107" s="121"/>
      <c r="AB107" s="121"/>
      <c r="AC107" s="121"/>
      <c r="AD107" s="121"/>
      <c r="AE107" s="121"/>
      <c r="AF107" s="121"/>
      <c r="AG107" s="199">
        <f>IF(SUM(AD107:AF107)&gt;0,AD107&amp;"/"&amp;AE107&amp;"/"&amp;AF107,"")</f>
      </c>
      <c r="AH107" s="199">
        <f t="shared" si="67"/>
      </c>
      <c r="AI107" s="192"/>
      <c r="AJ107" s="192"/>
      <c r="AK107" s="192"/>
      <c r="AL107" s="192"/>
      <c r="AM107" s="192"/>
      <c r="AN107" s="192"/>
      <c r="AO107" s="199">
        <f t="shared" si="59"/>
      </c>
      <c r="AP107" s="199" t="str">
        <f t="shared" si="60"/>
        <v>2//1</v>
      </c>
      <c r="AQ107" s="192">
        <v>2</v>
      </c>
      <c r="AR107" s="192"/>
      <c r="AS107" s="192">
        <v>1</v>
      </c>
      <c r="AT107" s="192"/>
      <c r="AU107" s="192"/>
      <c r="AV107" s="192"/>
      <c r="AW107" s="199">
        <f>IF(SUM(AT107:AV107)&gt;0,AT107&amp;"/"&amp;AU107&amp;"/"&amp;AV107,"")</f>
      </c>
      <c r="AX107" s="199">
        <f>IF(SUM(AY107:BA107)&gt;0,AY107&amp;"/"&amp;AZ107&amp;"/"&amp;BA107,"")</f>
      </c>
      <c r="AY107" s="192"/>
      <c r="AZ107" s="192"/>
      <c r="BA107" s="192"/>
      <c r="BB107" s="192"/>
      <c r="BC107" s="192"/>
      <c r="BD107" s="192"/>
      <c r="BE107" s="199">
        <f t="shared" si="62"/>
      </c>
      <c r="BF107" s="199">
        <f t="shared" si="63"/>
      </c>
      <c r="BG107" s="192"/>
      <c r="BH107" s="192"/>
      <c r="BI107" s="192"/>
      <c r="BJ107" s="192"/>
      <c r="BK107" s="192"/>
      <c r="BL107" s="192"/>
      <c r="BM107" s="199">
        <f t="shared" si="64"/>
      </c>
      <c r="BN107" s="399" t="s">
        <v>311</v>
      </c>
      <c r="BO107" s="104"/>
      <c r="BP107" s="104"/>
      <c r="BQ107" s="104"/>
      <c r="BR107" s="104"/>
      <c r="BS107" s="104"/>
    </row>
    <row r="108" spans="1:71" s="105" customFormat="1" ht="12.75">
      <c r="A108" s="204" t="s">
        <v>200</v>
      </c>
      <c r="B108" s="108" t="s">
        <v>251</v>
      </c>
      <c r="C108" s="302"/>
      <c r="D108" s="190"/>
      <c r="E108" s="190"/>
      <c r="F108" s="190"/>
      <c r="G108" s="190"/>
      <c r="H108" s="190"/>
      <c r="I108" s="190"/>
      <c r="J108" s="190"/>
      <c r="K108" s="162" t="str">
        <f>L108&amp;" "&amp;P108&amp;" "&amp;Q108&amp;" "&amp;R108</f>
        <v>   </v>
      </c>
      <c r="L108" s="190"/>
      <c r="M108" s="190"/>
      <c r="N108" s="190"/>
      <c r="O108" s="190"/>
      <c r="P108" s="191"/>
      <c r="Q108" s="192"/>
      <c r="R108" s="192"/>
      <c r="S108" s="114"/>
      <c r="T108" s="114"/>
      <c r="U108" s="162">
        <f t="shared" si="71"/>
        <v>0</v>
      </c>
      <c r="V108" s="162">
        <f t="shared" si="73"/>
        <v>0</v>
      </c>
      <c r="W108" s="162">
        <f t="shared" si="73"/>
        <v>0</v>
      </c>
      <c r="X108" s="162">
        <f t="shared" si="73"/>
        <v>0</v>
      </c>
      <c r="Y108" s="162">
        <f t="shared" si="72"/>
        <v>0</v>
      </c>
      <c r="Z108" s="199">
        <f>IF(SUM(AA108:AC108)&gt;0,AA108&amp;"/"&amp;AB108&amp;"/"&amp;AC108,"")</f>
      </c>
      <c r="AA108" s="121"/>
      <c r="AB108" s="121"/>
      <c r="AC108" s="121"/>
      <c r="AD108" s="121"/>
      <c r="AE108" s="121"/>
      <c r="AF108" s="121"/>
      <c r="AG108" s="199">
        <f>IF(SUM(AD108:AF108)&gt;0,AD108&amp;"/"&amp;AE108&amp;"/"&amp;AF108,"")</f>
      </c>
      <c r="AH108" s="199">
        <f>IF(SUM(AI108:AK108)&gt;0,AI108&amp;"/"&amp;AJ108&amp;"/"&amp;AK108,"")</f>
      </c>
      <c r="AI108" s="192"/>
      <c r="AJ108" s="192"/>
      <c r="AK108" s="192"/>
      <c r="AL108" s="192"/>
      <c r="AM108" s="192"/>
      <c r="AN108" s="192"/>
      <c r="AO108" s="199">
        <f>IF(SUM(AL108:AN108)&gt;0,AL108&amp;"/"&amp;AM108&amp;"/"&amp;AN108,"")</f>
      </c>
      <c r="AP108" s="199">
        <f t="shared" si="60"/>
      </c>
      <c r="AQ108" s="192"/>
      <c r="AR108" s="192"/>
      <c r="AS108" s="192"/>
      <c r="AT108" s="192"/>
      <c r="AU108" s="192"/>
      <c r="AV108" s="192"/>
      <c r="AW108" s="199">
        <f>IF(SUM(AT108:AV108)&gt;0,AT108&amp;"/"&amp;AU108&amp;"/"&amp;AV108,"")</f>
      </c>
      <c r="AX108" s="199">
        <f>IF(SUM(AY108:BA108)&gt;0,AY108&amp;"/"&amp;AZ108&amp;"/"&amp;BA108,"")</f>
      </c>
      <c r="AY108" s="192"/>
      <c r="AZ108" s="192"/>
      <c r="BA108" s="192"/>
      <c r="BB108" s="192"/>
      <c r="BC108" s="192"/>
      <c r="BD108" s="192"/>
      <c r="BE108" s="199">
        <f>IF(SUM(BB108:BD108)&gt;0,BB108&amp;"/"&amp;BC108&amp;"/"&amp;BD108,"")</f>
      </c>
      <c r="BF108" s="199">
        <f t="shared" si="63"/>
      </c>
      <c r="BG108" s="192"/>
      <c r="BH108" s="192"/>
      <c r="BI108" s="192"/>
      <c r="BJ108" s="192"/>
      <c r="BK108" s="192"/>
      <c r="BL108" s="192"/>
      <c r="BM108" s="199">
        <f t="shared" si="64"/>
      </c>
      <c r="BN108" s="398" t="s">
        <v>311</v>
      </c>
      <c r="BO108" s="104"/>
      <c r="BP108" s="104"/>
      <c r="BQ108" s="104"/>
      <c r="BR108" s="104"/>
      <c r="BS108" s="104"/>
    </row>
    <row r="109" spans="1:71" s="105" customFormat="1" ht="12.75">
      <c r="A109" s="204" t="s">
        <v>201</v>
      </c>
      <c r="B109" s="108" t="s">
        <v>210</v>
      </c>
      <c r="C109" s="302"/>
      <c r="D109" s="190"/>
      <c r="E109" s="190"/>
      <c r="F109" s="190"/>
      <c r="G109" s="190"/>
      <c r="H109" s="190"/>
      <c r="I109" s="190"/>
      <c r="J109" s="190"/>
      <c r="K109" s="162" t="str">
        <f>L109&amp;" "&amp;P109&amp;" "&amp;Q109&amp;" "&amp;R109</f>
        <v>9   </v>
      </c>
      <c r="L109" s="190">
        <v>9</v>
      </c>
      <c r="M109" s="190"/>
      <c r="N109" s="190"/>
      <c r="O109" s="190"/>
      <c r="P109" s="191"/>
      <c r="Q109" s="192"/>
      <c r="R109" s="192"/>
      <c r="S109" s="114"/>
      <c r="T109" s="114">
        <v>70</v>
      </c>
      <c r="U109" s="162">
        <f t="shared" si="71"/>
        <v>30</v>
      </c>
      <c r="V109" s="162">
        <f aca="true" t="shared" si="74" ref="V109:X110">AA109*AA$6+AD109*AD$6+AI109*AI$6+AL109*AL$6+AQ109*AQ$6+AT109*AT$6+AY109*AY$6+BB109*BB$6+BG109*BG$6+BJ109*BJ$6</f>
        <v>30</v>
      </c>
      <c r="W109" s="162">
        <f t="shared" si="74"/>
        <v>0</v>
      </c>
      <c r="X109" s="162">
        <f t="shared" si="74"/>
        <v>0</v>
      </c>
      <c r="Y109" s="162">
        <f t="shared" si="72"/>
        <v>40</v>
      </c>
      <c r="Z109" s="199">
        <f>IF(SUM(AA109:AC109)&gt;0,AA109&amp;"/"&amp;AB109&amp;"/"&amp;AC109,"")</f>
      </c>
      <c r="AA109" s="121"/>
      <c r="AB109" s="121"/>
      <c r="AC109" s="121"/>
      <c r="AD109" s="121"/>
      <c r="AE109" s="121"/>
      <c r="AF109" s="121"/>
      <c r="AG109" s="199">
        <f>IF(SUM(AD109:AF109)&gt;0,AD109&amp;"/"&amp;AE109&amp;"/"&amp;AF109,"")</f>
      </c>
      <c r="AH109" s="199">
        <f>IF(SUM(AI109:AK109)&gt;0,AI109&amp;"/"&amp;AJ109&amp;"/"&amp;AK109,"")</f>
      </c>
      <c r="AI109" s="192"/>
      <c r="AJ109" s="192"/>
      <c r="AK109" s="192"/>
      <c r="AL109" s="192"/>
      <c r="AM109" s="192"/>
      <c r="AN109" s="192"/>
      <c r="AO109" s="199">
        <f>IF(SUM(AL109:AN109)&gt;0,AL109&amp;"/"&amp;AM109&amp;"/"&amp;AN109,"")</f>
      </c>
      <c r="AP109" s="199">
        <f>IF(SUM(AQ109:AS109)&gt;0,AQ109&amp;"/"&amp;AR109&amp;"/"&amp;AS109,"")</f>
      </c>
      <c r="AQ109" s="192"/>
      <c r="AR109" s="192"/>
      <c r="AS109" s="192"/>
      <c r="AT109" s="192"/>
      <c r="AU109" s="192"/>
      <c r="AV109" s="192"/>
      <c r="AW109" s="199">
        <f>IF(SUM(AT109:AV109)&gt;0,AT109&amp;"/"&amp;AU109&amp;"/"&amp;AV109,"")</f>
      </c>
      <c r="AX109" s="199">
        <f>IF(SUM(AY109:BA109)&gt;0,AY109&amp;"/"&amp;AZ109&amp;"/"&amp;BA109,"")</f>
      </c>
      <c r="AY109" s="192"/>
      <c r="AZ109" s="192"/>
      <c r="BA109" s="192"/>
      <c r="BB109" s="192"/>
      <c r="BC109" s="192"/>
      <c r="BD109" s="192"/>
      <c r="BE109" s="199">
        <f>IF(SUM(BB109:BD109)&gt;0,BB109&amp;"/"&amp;BC109&amp;"/"&amp;BD109,"")</f>
      </c>
      <c r="BF109" s="199" t="str">
        <f>IF(SUM(BG109:BI109)&gt;0,BG109&amp;"/"&amp;BH109&amp;"/"&amp;BI109,"")</f>
        <v>5//</v>
      </c>
      <c r="BG109" s="192">
        <v>5</v>
      </c>
      <c r="BH109" s="192"/>
      <c r="BI109" s="192"/>
      <c r="BJ109" s="192"/>
      <c r="BK109" s="192"/>
      <c r="BL109" s="192"/>
      <c r="BM109" s="199">
        <f>IF(SUM(BJ109:BL109)&gt;0,BJ109&amp;"/"&amp;BK109&amp;"/"&amp;BL109,"")</f>
      </c>
      <c r="BN109" s="399" t="s">
        <v>311</v>
      </c>
      <c r="BO109" s="104"/>
      <c r="BP109" s="104"/>
      <c r="BQ109" s="104"/>
      <c r="BR109" s="104"/>
      <c r="BS109" s="104"/>
    </row>
    <row r="110" spans="1:66" ht="12.75">
      <c r="A110" s="204" t="s">
        <v>209</v>
      </c>
      <c r="B110" s="11" t="s">
        <v>211</v>
      </c>
      <c r="C110" s="303"/>
      <c r="D110" s="135"/>
      <c r="E110" s="135"/>
      <c r="F110" s="135"/>
      <c r="G110" s="135"/>
      <c r="H110" s="135"/>
      <c r="I110" s="135"/>
      <c r="J110" s="135"/>
      <c r="K110" s="162" t="str">
        <f>L110&amp;" "&amp;P110&amp;" "&amp;Q110&amp;" "&amp;R110</f>
        <v>   </v>
      </c>
      <c r="L110" s="135"/>
      <c r="M110" s="135"/>
      <c r="N110" s="135"/>
      <c r="O110" s="135"/>
      <c r="P110" s="135"/>
      <c r="Q110" s="135"/>
      <c r="R110" s="135"/>
      <c r="S110" s="11"/>
      <c r="T110" s="11"/>
      <c r="U110" s="162">
        <f t="shared" si="71"/>
        <v>0</v>
      </c>
      <c r="V110" s="162">
        <f t="shared" si="74"/>
        <v>0</v>
      </c>
      <c r="W110" s="162">
        <f t="shared" si="74"/>
        <v>0</v>
      </c>
      <c r="X110" s="162">
        <f t="shared" si="74"/>
        <v>0</v>
      </c>
      <c r="Y110" s="162">
        <f t="shared" si="72"/>
        <v>0</v>
      </c>
      <c r="Z110" s="199">
        <f>IF(SUM(AA110:AC110)&gt;0,AA110&amp;"/"&amp;AB110&amp;"/"&amp;AC110,"")</f>
      </c>
      <c r="AA110" s="131"/>
      <c r="AB110" s="131"/>
      <c r="AC110" s="131"/>
      <c r="AD110" s="131"/>
      <c r="AE110" s="131"/>
      <c r="AF110" s="131"/>
      <c r="AG110" s="199">
        <f>IF(SUM(AD110:AF110)&gt;0,AD110&amp;"/"&amp;AE110&amp;"/"&amp;AF110,"")</f>
      </c>
      <c r="AH110" s="199">
        <f>IF(SUM(AI110:AK110)&gt;0,AI110&amp;"/"&amp;AJ110&amp;"/"&amp;AK110,"")</f>
      </c>
      <c r="AI110" s="131"/>
      <c r="AJ110" s="131"/>
      <c r="AK110" s="131"/>
      <c r="AL110" s="131"/>
      <c r="AM110" s="131"/>
      <c r="AN110" s="131"/>
      <c r="AO110" s="199">
        <f>IF(SUM(AL110:AN110)&gt;0,AL110&amp;"/"&amp;AM110&amp;"/"&amp;AN110,"")</f>
      </c>
      <c r="AP110" s="199">
        <f>IF(SUM(AQ110:AS110)&gt;0,AQ110&amp;"/"&amp;AR110&amp;"/"&amp;AS110,"")</f>
      </c>
      <c r="AQ110" s="131"/>
      <c r="AR110" s="131"/>
      <c r="AS110" s="131"/>
      <c r="AT110" s="131"/>
      <c r="AU110" s="131"/>
      <c r="AV110" s="131"/>
      <c r="AW110" s="125"/>
      <c r="AX110" s="125"/>
      <c r="AY110" s="131"/>
      <c r="AZ110" s="131"/>
      <c r="BA110" s="131"/>
      <c r="BB110" s="131"/>
      <c r="BC110" s="131"/>
      <c r="BD110" s="131"/>
      <c r="BE110" s="125"/>
      <c r="BF110" s="125"/>
      <c r="BG110" s="131"/>
      <c r="BH110" s="131"/>
      <c r="BI110" s="131"/>
      <c r="BJ110" s="131"/>
      <c r="BK110" s="131"/>
      <c r="BL110" s="131"/>
      <c r="BM110" s="125"/>
      <c r="BN110" s="398" t="s">
        <v>311</v>
      </c>
    </row>
    <row r="111" spans="1:66" ht="12.75">
      <c r="A111" s="13" t="s">
        <v>58</v>
      </c>
      <c r="B111" s="14" t="s">
        <v>59</v>
      </c>
      <c r="C111" s="223">
        <v>1122345</v>
      </c>
      <c r="D111" s="133"/>
      <c r="E111" s="133"/>
      <c r="F111" s="133"/>
      <c r="G111" s="133"/>
      <c r="H111" s="124"/>
      <c r="I111" s="133"/>
      <c r="J111" s="133"/>
      <c r="K111" s="24"/>
      <c r="L111" s="133"/>
      <c r="M111" s="133"/>
      <c r="N111" s="133"/>
      <c r="O111" s="133"/>
      <c r="P111" s="133"/>
      <c r="Q111" s="131"/>
      <c r="R111" s="124">
        <f>SUM(R112:R114)</f>
        <v>800</v>
      </c>
      <c r="S111" s="81"/>
      <c r="T111" s="217">
        <v>800</v>
      </c>
      <c r="U111" s="217">
        <v>450</v>
      </c>
      <c r="V111" s="217">
        <v>234</v>
      </c>
      <c r="W111" s="217">
        <v>36</v>
      </c>
      <c r="X111" s="217">
        <v>180</v>
      </c>
      <c r="Y111" s="218">
        <v>350</v>
      </c>
      <c r="Z111" s="13" t="s">
        <v>270</v>
      </c>
      <c r="AA111" s="131"/>
      <c r="AB111" s="131"/>
      <c r="AC111" s="131"/>
      <c r="AD111" s="131"/>
      <c r="AE111" s="124"/>
      <c r="AF111" s="124"/>
      <c r="AG111" s="13" t="s">
        <v>270</v>
      </c>
      <c r="AH111" s="13" t="s">
        <v>221</v>
      </c>
      <c r="AI111" s="131"/>
      <c r="AJ111" s="131"/>
      <c r="AK111" s="131"/>
      <c r="AL111" s="131"/>
      <c r="AM111" s="124"/>
      <c r="AN111" s="124"/>
      <c r="AO111" s="13" t="s">
        <v>281</v>
      </c>
      <c r="AP111" s="13" t="s">
        <v>221</v>
      </c>
      <c r="AQ111" s="131"/>
      <c r="AR111" s="131"/>
      <c r="AS111" s="131"/>
      <c r="AT111" s="131"/>
      <c r="AU111" s="124"/>
      <c r="AV111" s="124"/>
      <c r="AW111" s="13"/>
      <c r="AX111" s="13"/>
      <c r="AY111" s="131"/>
      <c r="AZ111" s="131"/>
      <c r="BA111" s="131"/>
      <c r="BB111" s="131"/>
      <c r="BC111" s="124"/>
      <c r="BD111" s="124"/>
      <c r="BE111" s="13"/>
      <c r="BF111" s="13"/>
      <c r="BG111" s="131"/>
      <c r="BH111" s="131"/>
      <c r="BI111" s="131"/>
      <c r="BJ111" s="131"/>
      <c r="BK111" s="124"/>
      <c r="BL111" s="135"/>
      <c r="BM111" s="11"/>
      <c r="BN111" s="399" t="s">
        <v>311</v>
      </c>
    </row>
    <row r="112" spans="1:66" ht="12.75">
      <c r="A112" s="13" t="s">
        <v>216</v>
      </c>
      <c r="B112" s="13" t="s">
        <v>99</v>
      </c>
      <c r="C112" s="223" t="str">
        <f>D112&amp;" "&amp;E112&amp;" "&amp;F112&amp;" "&amp;G112</f>
        <v>1 2 3 </v>
      </c>
      <c r="D112" s="133">
        <v>1</v>
      </c>
      <c r="E112" s="133">
        <v>2</v>
      </c>
      <c r="F112" s="133">
        <v>3</v>
      </c>
      <c r="G112" s="133"/>
      <c r="H112" s="124" t="str">
        <f>J112&amp;" "&amp;K112&amp;" "&amp;N112&amp;" "&amp;O112</f>
        <v>   </v>
      </c>
      <c r="I112" s="133"/>
      <c r="J112" s="226"/>
      <c r="K112" s="32"/>
      <c r="L112" s="265"/>
      <c r="M112" s="265"/>
      <c r="N112" s="265"/>
      <c r="O112" s="265"/>
      <c r="P112" s="265"/>
      <c r="Q112" s="131"/>
      <c r="R112" s="124">
        <v>432</v>
      </c>
      <c r="S112" s="143"/>
      <c r="T112" s="81">
        <v>312</v>
      </c>
      <c r="U112" s="81">
        <v>216</v>
      </c>
      <c r="V112" s="81">
        <v>108</v>
      </c>
      <c r="W112" s="81">
        <v>0</v>
      </c>
      <c r="X112" s="142">
        <v>108</v>
      </c>
      <c r="Y112" s="11">
        <v>96</v>
      </c>
      <c r="Z112" s="11" t="s">
        <v>221</v>
      </c>
      <c r="AA112" s="135">
        <v>2</v>
      </c>
      <c r="AB112" s="135">
        <v>2</v>
      </c>
      <c r="AC112" s="135"/>
      <c r="AD112" s="135">
        <v>2</v>
      </c>
      <c r="AE112" s="227" t="str">
        <f>IF(SUM(AB112:AD112)&gt;0,AB112&amp;"/"&amp;AC112&amp;"/"&amp;AD112,"")</f>
        <v>2//2</v>
      </c>
      <c r="AF112" s="227" t="str">
        <f>IF(SUM(AG112:AI112)&gt;0,AG112&amp;"/"&amp;AH112&amp;"/"&amp;AI112,"")</f>
        <v>2//2/2//2/2</v>
      </c>
      <c r="AG112" s="11" t="s">
        <v>221</v>
      </c>
      <c r="AH112" s="11" t="s">
        <v>221</v>
      </c>
      <c r="AI112" s="135">
        <v>2</v>
      </c>
      <c r="AJ112" s="135"/>
      <c r="AK112" s="135"/>
      <c r="AL112" s="135"/>
      <c r="AM112" s="227">
        <f>IF(SUM(AJ112:AL112)&gt;0,AJ112&amp;"/"&amp;AK112&amp;"/"&amp;AL112,"")</f>
      </c>
      <c r="AN112" s="227">
        <f>IF(SUM(AO112:AQ112)&gt;0,AO112&amp;"/"&amp;AP112&amp;"/"&amp;AQ112,"")</f>
      </c>
      <c r="AO112" s="11"/>
      <c r="AP112" s="11"/>
      <c r="AQ112" s="135"/>
      <c r="AR112" s="135"/>
      <c r="AS112" s="135"/>
      <c r="AT112" s="135"/>
      <c r="AU112" s="227">
        <f>IF(SUM(AR112:AT112)&gt;0,AR112&amp;"/"&amp;AS112&amp;"/"&amp;AT112,"")</f>
      </c>
      <c r="AV112" s="227">
        <f>IF(SUM(AW112:AY112)&gt;0,AW112&amp;"/"&amp;AX112&amp;"/"&amp;AY112,"")</f>
      </c>
      <c r="AW112" s="11"/>
      <c r="AX112" s="11"/>
      <c r="AY112" s="135"/>
      <c r="AZ112" s="135"/>
      <c r="BA112" s="135"/>
      <c r="BB112" s="135"/>
      <c r="BC112" s="227">
        <f>IF(SUM(AZ112:BB112)&gt;0,AZ112&amp;"/"&amp;BA112&amp;"/"&amp;BB112,"")</f>
      </c>
      <c r="BD112" s="227">
        <f>IF(SUM(BE112:BG112)&gt;0,BE112&amp;"/"&amp;BF112&amp;"/"&amp;BG112,"")</f>
      </c>
      <c r="BE112" s="11"/>
      <c r="BF112" s="11"/>
      <c r="BG112" s="135"/>
      <c r="BH112" s="135"/>
      <c r="BI112" s="135"/>
      <c r="BJ112" s="135"/>
      <c r="BK112" s="227">
        <f>IF(SUM(BH112:BJ112)&gt;0,BH112&amp;"/"&amp;BI112&amp;"/"&amp;BJ112,"")</f>
      </c>
      <c r="BL112" s="135"/>
      <c r="BM112" s="11"/>
      <c r="BN112" s="398" t="s">
        <v>311</v>
      </c>
    </row>
    <row r="113" spans="1:66" ht="12.75">
      <c r="A113" s="13" t="s">
        <v>217</v>
      </c>
      <c r="B113" s="13" t="s">
        <v>218</v>
      </c>
      <c r="C113" s="223" t="s">
        <v>280</v>
      </c>
      <c r="D113" s="133">
        <v>1</v>
      </c>
      <c r="E113" s="133"/>
      <c r="F113" s="246"/>
      <c r="G113" s="133"/>
      <c r="H113" s="124" t="str">
        <f>J113&amp;" "&amp;K113&amp;" "&amp;N113&amp;" "&amp;O113</f>
        <v>2   </v>
      </c>
      <c r="I113" s="133"/>
      <c r="J113" s="226">
        <v>2</v>
      </c>
      <c r="K113" s="32"/>
      <c r="L113" s="266"/>
      <c r="M113" s="266"/>
      <c r="N113" s="266"/>
      <c r="O113" s="266"/>
      <c r="P113" s="266"/>
      <c r="Q113" s="131"/>
      <c r="R113" s="124">
        <v>220</v>
      </c>
      <c r="S113" s="143"/>
      <c r="T113" s="81">
        <v>220</v>
      </c>
      <c r="U113" s="81">
        <v>108</v>
      </c>
      <c r="V113" s="81">
        <v>72</v>
      </c>
      <c r="W113" s="81">
        <v>0</v>
      </c>
      <c r="X113" s="142">
        <v>36</v>
      </c>
      <c r="Y113" s="11">
        <v>112</v>
      </c>
      <c r="Z113" s="11" t="s">
        <v>222</v>
      </c>
      <c r="AA113" s="135">
        <v>1</v>
      </c>
      <c r="AB113" s="135">
        <v>2</v>
      </c>
      <c r="AC113" s="135"/>
      <c r="AD113" s="135">
        <v>1</v>
      </c>
      <c r="AE113" s="227" t="str">
        <f>IF(SUM(AB113:AD113)&gt;0,AB113&amp;"/"&amp;AC113&amp;"/"&amp;AD113,"")</f>
        <v>2//1</v>
      </c>
      <c r="AF113" s="227">
        <f>IF(SUM(AG113:AI113)&gt;0,AG113&amp;"/"&amp;AH113&amp;"/"&amp;AI113,"")</f>
      </c>
      <c r="AG113" s="11" t="s">
        <v>222</v>
      </c>
      <c r="AH113" s="11"/>
      <c r="AI113" s="135"/>
      <c r="AJ113" s="135"/>
      <c r="AK113" s="135"/>
      <c r="AL113" s="135"/>
      <c r="AM113" s="227">
        <f>IF(SUM(AJ113:AL113)&gt;0,AJ113&amp;"/"&amp;AK113&amp;"/"&amp;AL113,"")</f>
      </c>
      <c r="AN113" s="227">
        <f>IF(SUM(AO113:AQ113)&gt;0,AO113&amp;"/"&amp;AP113&amp;"/"&amp;AQ113,"")</f>
      </c>
      <c r="AO113" s="11"/>
      <c r="AP113" s="11"/>
      <c r="AQ113" s="135"/>
      <c r="AR113" s="135"/>
      <c r="AS113" s="135"/>
      <c r="AT113" s="135"/>
      <c r="AU113" s="227">
        <f>IF(SUM(AR113:AT113)&gt;0,AR113&amp;"/"&amp;AS113&amp;"/"&amp;AT113,"")</f>
      </c>
      <c r="AV113" s="227">
        <f>IF(SUM(AW113:AY113)&gt;0,AW113&amp;"/"&amp;AX113&amp;"/"&amp;AY113,"")</f>
      </c>
      <c r="AW113" s="11"/>
      <c r="AX113" s="11"/>
      <c r="AY113" s="135"/>
      <c r="AZ113" s="135"/>
      <c r="BA113" s="135"/>
      <c r="BB113" s="135"/>
      <c r="BC113" s="227">
        <f>IF(SUM(AZ113:BB113)&gt;0,AZ113&amp;"/"&amp;BA113&amp;"/"&amp;BB113,"")</f>
      </c>
      <c r="BD113" s="227">
        <f>IF(SUM(BE113:BG113)&gt;0,BE113&amp;"/"&amp;BF113&amp;"/"&amp;BG113,"")</f>
      </c>
      <c r="BE113" s="11"/>
      <c r="BF113" s="11"/>
      <c r="BG113" s="135"/>
      <c r="BH113" s="135"/>
      <c r="BI113" s="135"/>
      <c r="BJ113" s="135"/>
      <c r="BK113" s="227">
        <f>IF(SUM(BH113:BJ113)&gt;0,BH113&amp;"/"&amp;BI113&amp;"/"&amp;BJ113,"")</f>
      </c>
      <c r="BL113" s="135"/>
      <c r="BM113" s="11"/>
      <c r="BN113" s="399" t="s">
        <v>311</v>
      </c>
    </row>
    <row r="114" spans="1:66" ht="12.75">
      <c r="A114" s="13" t="s">
        <v>219</v>
      </c>
      <c r="B114" s="13" t="s">
        <v>220</v>
      </c>
      <c r="C114" s="223" t="str">
        <f>D114&amp;" "&amp;E114&amp;" "&amp;F114&amp;" "&amp;G114</f>
        <v>5   </v>
      </c>
      <c r="D114" s="133">
        <v>5</v>
      </c>
      <c r="E114" s="133"/>
      <c r="F114" s="133"/>
      <c r="G114" s="133"/>
      <c r="H114" s="124" t="str">
        <f>J114&amp;" "&amp;K114&amp;" "&amp;N114&amp;" "&amp;O114</f>
        <v>   </v>
      </c>
      <c r="I114" s="133"/>
      <c r="J114" s="133"/>
      <c r="K114" s="24"/>
      <c r="L114" s="133"/>
      <c r="M114" s="133"/>
      <c r="N114" s="133"/>
      <c r="O114" s="133"/>
      <c r="P114" s="133"/>
      <c r="Q114" s="131"/>
      <c r="R114" s="124">
        <v>148</v>
      </c>
      <c r="S114" s="81"/>
      <c r="T114" s="81">
        <v>148</v>
      </c>
      <c r="U114" s="81">
        <v>72</v>
      </c>
      <c r="V114" s="81">
        <f>AA114*AA$6+AD114*AD$6+AI114*AI$6+AL114*AL$6+AQ114*AQ$6+AT114*AT$6+AY114*AY$6+BB114*BB$6+BG114*BG$6+BJ114*BJ$6</f>
        <v>36</v>
      </c>
      <c r="W114" s="81">
        <v>0</v>
      </c>
      <c r="X114" s="142">
        <v>36</v>
      </c>
      <c r="Y114" s="11">
        <v>76</v>
      </c>
      <c r="Z114" s="11"/>
      <c r="AA114" s="135"/>
      <c r="AB114" s="135"/>
      <c r="AC114" s="135"/>
      <c r="AD114" s="135"/>
      <c r="AE114" s="227">
        <f>IF(SUM(AB114:AD114)&gt;0,AB114&amp;"/"&amp;AC114&amp;"/"&amp;AD114,"")</f>
      </c>
      <c r="AF114" s="227">
        <f>IF(SUM(AG114:AI114)&gt;0,AG114&amp;"/"&amp;AH114&amp;"/"&amp;AI114,"")</f>
      </c>
      <c r="AG114" s="11"/>
      <c r="AH114" s="11"/>
      <c r="AI114" s="135"/>
      <c r="AJ114" s="135"/>
      <c r="AK114" s="135"/>
      <c r="AL114" s="135"/>
      <c r="AM114" s="227">
        <f>IF(SUM(AJ114:AL114)&gt;0,AJ114&amp;"/"&amp;AK114&amp;"/"&amp;AL114,"")</f>
      </c>
      <c r="AN114" s="227" t="str">
        <f>IF(SUM(AO114:AQ114)&gt;0,AO114&amp;"/"&amp;AP114&amp;"/"&amp;AQ114,"")</f>
        <v>/2//2/2</v>
      </c>
      <c r="AO114" s="11"/>
      <c r="AP114" s="11" t="s">
        <v>221</v>
      </c>
      <c r="AQ114" s="135">
        <v>2</v>
      </c>
      <c r="AR114" s="135"/>
      <c r="AS114" s="135"/>
      <c r="AT114" s="135"/>
      <c r="AU114" s="227">
        <f>IF(SUM(AR114:AT114)&gt;0,AR114&amp;"/"&amp;AS114&amp;"/"&amp;AT114,"")</f>
      </c>
      <c r="AV114" s="227">
        <f>IF(SUM(AW114:AY114)&gt;0,AW114&amp;"/"&amp;AX114&amp;"/"&amp;AY114,"")</f>
      </c>
      <c r="AW114" s="11"/>
      <c r="AX114" s="11"/>
      <c r="AY114" s="135"/>
      <c r="AZ114" s="135"/>
      <c r="BA114" s="135"/>
      <c r="BB114" s="135"/>
      <c r="BC114" s="227">
        <f>IF(SUM(AZ114:BB114)&gt;0,AZ114&amp;"/"&amp;BA114&amp;"/"&amp;BB114,"")</f>
      </c>
      <c r="BD114" s="227">
        <f>IF(SUM(BE114:BG114)&gt;0,BE114&amp;"/"&amp;BF114&amp;"/"&amp;BG114,"")</f>
      </c>
      <c r="BE114" s="11"/>
      <c r="BF114" s="11"/>
      <c r="BG114" s="135"/>
      <c r="BH114" s="135"/>
      <c r="BI114" s="135"/>
      <c r="BJ114" s="135"/>
      <c r="BK114" s="227">
        <f>IF(SUM(BH114:BJ114)&gt;0,BH114&amp;"/"&amp;BI114&amp;"/"&amp;BJ114,"")</f>
      </c>
      <c r="BL114" s="135"/>
      <c r="BM114" s="11"/>
      <c r="BN114" s="398" t="s">
        <v>311</v>
      </c>
    </row>
    <row r="115" spans="1:66" ht="12.75">
      <c r="A115" s="13" t="s">
        <v>278</v>
      </c>
      <c r="B115" s="13" t="s">
        <v>279</v>
      </c>
      <c r="C115" s="304">
        <v>4</v>
      </c>
      <c r="D115" s="133"/>
      <c r="E115" s="133"/>
      <c r="F115" s="133"/>
      <c r="G115" s="133"/>
      <c r="H115" s="133"/>
      <c r="I115" s="133"/>
      <c r="J115" s="133"/>
      <c r="K115" s="13"/>
      <c r="L115" s="133"/>
      <c r="M115" s="133"/>
      <c r="N115" s="133"/>
      <c r="O115" s="133"/>
      <c r="P115" s="133"/>
      <c r="Q115" s="133"/>
      <c r="R115" s="133"/>
      <c r="S115" s="13"/>
      <c r="T115" s="11">
        <v>120</v>
      </c>
      <c r="U115" s="11">
        <v>54</v>
      </c>
      <c r="V115" s="13">
        <v>18</v>
      </c>
      <c r="W115" s="13">
        <v>36</v>
      </c>
      <c r="X115" s="13">
        <v>0</v>
      </c>
      <c r="Y115" s="13">
        <v>66</v>
      </c>
      <c r="Z115" s="13"/>
      <c r="AA115" s="131"/>
      <c r="AB115" s="131"/>
      <c r="AC115" s="131"/>
      <c r="AD115" s="131"/>
      <c r="AE115" s="131"/>
      <c r="AF115" s="131"/>
      <c r="AG115" s="13"/>
      <c r="AH115" s="13"/>
      <c r="AI115" s="131"/>
      <c r="AJ115" s="131"/>
      <c r="AK115" s="131"/>
      <c r="AL115" s="131"/>
      <c r="AM115" s="131"/>
      <c r="AN115" s="131"/>
      <c r="AO115" s="13" t="s">
        <v>281</v>
      </c>
      <c r="AP115" s="13"/>
      <c r="AQ115" s="131"/>
      <c r="AR115" s="131"/>
      <c r="AS115" s="131"/>
      <c r="AT115" s="131"/>
      <c r="AU115" s="131"/>
      <c r="AV115" s="131"/>
      <c r="AW115" s="13"/>
      <c r="AX115" s="13"/>
      <c r="AY115" s="131"/>
      <c r="AZ115" s="131"/>
      <c r="BA115" s="131"/>
      <c r="BB115" s="131"/>
      <c r="BC115" s="131"/>
      <c r="BD115" s="131"/>
      <c r="BE115" s="13"/>
      <c r="BF115" s="13"/>
      <c r="BG115" s="131"/>
      <c r="BH115" s="131"/>
      <c r="BI115" s="131"/>
      <c r="BJ115" s="131"/>
      <c r="BK115" s="131"/>
      <c r="BL115" s="131"/>
      <c r="BM115" s="13"/>
      <c r="BN115" s="399" t="s">
        <v>311</v>
      </c>
    </row>
    <row r="116" ht="12.75">
      <c r="BN116" s="398" t="s">
        <v>311</v>
      </c>
    </row>
    <row r="117" ht="12.75">
      <c r="BN117" s="399" t="s">
        <v>311</v>
      </c>
    </row>
    <row r="118" ht="12.75">
      <c r="BN118" s="398" t="s">
        <v>311</v>
      </c>
    </row>
    <row r="119" ht="12.75">
      <c r="BN119" s="399" t="s">
        <v>311</v>
      </c>
    </row>
    <row r="120" ht="12.75">
      <c r="BN120" s="398" t="s">
        <v>311</v>
      </c>
    </row>
    <row r="121" spans="1:66" ht="12.75">
      <c r="A121" s="211"/>
      <c r="B121" s="211"/>
      <c r="C121" s="305"/>
      <c r="D121" s="247"/>
      <c r="E121" s="247"/>
      <c r="F121" s="247"/>
      <c r="G121" s="247"/>
      <c r="H121" s="247"/>
      <c r="I121" s="247"/>
      <c r="J121" s="247"/>
      <c r="K121" s="211"/>
      <c r="L121" s="247"/>
      <c r="M121" s="247"/>
      <c r="N121" s="247"/>
      <c r="O121" s="247"/>
      <c r="P121" s="247"/>
      <c r="Q121" s="247"/>
      <c r="R121" s="247"/>
      <c r="S121" s="211"/>
      <c r="T121" s="212"/>
      <c r="U121" s="212"/>
      <c r="V121" s="211"/>
      <c r="W121" s="211"/>
      <c r="X121" s="211"/>
      <c r="Y121" s="211"/>
      <c r="Z121" s="12"/>
      <c r="AA121" s="275"/>
      <c r="AB121" s="275"/>
      <c r="AC121" s="275"/>
      <c r="AD121" s="275"/>
      <c r="AE121" s="275"/>
      <c r="AF121" s="275"/>
      <c r="AG121" s="12"/>
      <c r="AH121" s="12"/>
      <c r="AI121" s="275"/>
      <c r="AJ121" s="275"/>
      <c r="AK121" s="275"/>
      <c r="AL121" s="275"/>
      <c r="AM121" s="275"/>
      <c r="AN121" s="275"/>
      <c r="AO121" s="12"/>
      <c r="AP121" s="12"/>
      <c r="AQ121" s="275"/>
      <c r="AR121" s="275"/>
      <c r="AS121" s="275"/>
      <c r="AT121" s="275"/>
      <c r="AU121" s="275"/>
      <c r="AV121" s="275"/>
      <c r="AW121" s="12"/>
      <c r="AX121" s="12"/>
      <c r="AY121" s="275"/>
      <c r="AZ121" s="275"/>
      <c r="BA121" s="275"/>
      <c r="BB121" s="275"/>
      <c r="BC121" s="275"/>
      <c r="BD121" s="275"/>
      <c r="BE121" s="12"/>
      <c r="BF121" s="12"/>
      <c r="BG121" s="275"/>
      <c r="BH121" s="275"/>
      <c r="BI121" s="275"/>
      <c r="BJ121" s="275"/>
      <c r="BK121" s="275"/>
      <c r="BL121" s="275"/>
      <c r="BM121" s="12"/>
      <c r="BN121" s="399" t="s">
        <v>311</v>
      </c>
    </row>
    <row r="122" spans="1:66" ht="12.75">
      <c r="A122" s="218" t="s">
        <v>82</v>
      </c>
      <c r="B122" s="129" t="s">
        <v>94</v>
      </c>
      <c r="C122" s="308" t="s">
        <v>290</v>
      </c>
      <c r="D122" s="228">
        <v>3</v>
      </c>
      <c r="E122" s="228">
        <v>4</v>
      </c>
      <c r="F122" s="228">
        <v>5</v>
      </c>
      <c r="G122" s="228">
        <v>6</v>
      </c>
      <c r="H122" s="228">
        <v>6</v>
      </c>
      <c r="I122" s="228"/>
      <c r="J122" s="228"/>
      <c r="K122" s="82" t="str">
        <f>L122&amp;" "&amp;M122&amp;" "&amp;P122&amp;" "&amp;Q122</f>
        <v>   </v>
      </c>
      <c r="L122" s="228"/>
      <c r="M122" s="228"/>
      <c r="N122" s="228"/>
      <c r="O122" s="228"/>
      <c r="P122" s="228"/>
      <c r="Q122" s="228"/>
      <c r="R122" s="228"/>
      <c r="S122" s="45" t="s">
        <v>252</v>
      </c>
      <c r="T122" s="219">
        <v>600</v>
      </c>
      <c r="U122" s="219">
        <v>396</v>
      </c>
      <c r="V122" s="219">
        <v>270</v>
      </c>
      <c r="W122" s="219">
        <v>0</v>
      </c>
      <c r="X122" s="219">
        <v>126</v>
      </c>
      <c r="Y122" s="220">
        <v>204</v>
      </c>
      <c r="Z122" s="142">
        <f>IF(SUM(AA122:AC122)&gt;0,AA122&amp;"/"&amp;AB122&amp;"/"&amp;AC122,"")</f>
      </c>
      <c r="AA122" s="135"/>
      <c r="AB122" s="135"/>
      <c r="AC122" s="135"/>
      <c r="AD122" s="135"/>
      <c r="AE122" s="135"/>
      <c r="AF122" s="135"/>
      <c r="AG122" s="142">
        <f>IF(SUM(AD122:AF122)&gt;0,AD122&amp;"/"&amp;AE122&amp;"/"&amp;AF122,"")</f>
      </c>
      <c r="AH122" s="142" t="str">
        <f>IF(SUM(AI122:AK122)&gt;0,AI122&amp;"/"&amp;AJ122&amp;"/"&amp;AK122,"")</f>
        <v>2//2</v>
      </c>
      <c r="AI122" s="135">
        <v>2</v>
      </c>
      <c r="AJ122" s="135"/>
      <c r="AK122" s="135">
        <v>2</v>
      </c>
      <c r="AL122" s="135">
        <v>2</v>
      </c>
      <c r="AM122" s="135"/>
      <c r="AN122" s="135">
        <v>2</v>
      </c>
      <c r="AO122" s="142" t="str">
        <f>IF(SUM(AL122:AN122)&gt;0,AL122&amp;"/"&amp;AM122&amp;"/"&amp;AN122,"")</f>
        <v>2//2</v>
      </c>
      <c r="AP122" s="142" t="str">
        <f>IF(SUM(AQ122:AS122)&gt;0,AQ122&amp;"/"&amp;AR122&amp;"/"&amp;AS122,"")</f>
        <v>2//</v>
      </c>
      <c r="AQ122" s="135">
        <v>2</v>
      </c>
      <c r="AR122" s="135"/>
      <c r="AS122" s="135"/>
      <c r="AT122" s="135">
        <v>9</v>
      </c>
      <c r="AU122" s="135"/>
      <c r="AV122" s="135">
        <v>3</v>
      </c>
      <c r="AW122" s="142" t="str">
        <f>IF(SUM(AT122:AV122)&gt;0,AT122&amp;"/"&amp;AU122&amp;"/"&amp;AV122,"")</f>
        <v>9//3</v>
      </c>
      <c r="AX122" s="142">
        <f>IF(SUM(AY122:BA122)&gt;0,AY122&amp;"/"&amp;AZ122&amp;"/"&amp;BA122,"")</f>
      </c>
      <c r="AY122" s="135"/>
      <c r="AZ122" s="135"/>
      <c r="BA122" s="135"/>
      <c r="BB122" s="135"/>
      <c r="BC122" s="135"/>
      <c r="BD122" s="135"/>
      <c r="BE122" s="142">
        <f>IF(SUM(BB122:BD122)&gt;0,BB122&amp;"/"&amp;BC122&amp;"/"&amp;BD122,"")</f>
      </c>
      <c r="BF122" s="142">
        <f>IF(SUM(BG122:BI122)&gt;0,BG122&amp;"/"&amp;BH122&amp;"/"&amp;BI122,"")</f>
      </c>
      <c r="BG122" s="135"/>
      <c r="BH122" s="135"/>
      <c r="BI122" s="135"/>
      <c r="BJ122" s="135"/>
      <c r="BK122" s="135"/>
      <c r="BL122" s="135"/>
      <c r="BM122" s="142">
        <f>IF(SUM(BJ122:BL122)&gt;0,BJ122&amp;"/"&amp;BK122&amp;"/"&amp;BL122,"")</f>
      </c>
      <c r="BN122" s="398" t="s">
        <v>311</v>
      </c>
    </row>
    <row r="123" spans="1:66" ht="12.75">
      <c r="A123" s="13" t="s">
        <v>247</v>
      </c>
      <c r="B123" s="13" t="s">
        <v>223</v>
      </c>
      <c r="C123" s="307">
        <v>3</v>
      </c>
      <c r="D123" s="133"/>
      <c r="E123" s="133"/>
      <c r="F123" s="133"/>
      <c r="G123" s="133"/>
      <c r="H123" s="133"/>
      <c r="I123" s="133"/>
      <c r="J123" s="133"/>
      <c r="K123" s="13"/>
      <c r="L123" s="133"/>
      <c r="M123" s="133"/>
      <c r="N123" s="133"/>
      <c r="O123" s="133"/>
      <c r="P123" s="133"/>
      <c r="Q123" s="133"/>
      <c r="R123" s="133"/>
      <c r="S123" s="13"/>
      <c r="T123" s="11">
        <v>112</v>
      </c>
      <c r="U123" s="11">
        <v>72</v>
      </c>
      <c r="V123" s="13">
        <v>36</v>
      </c>
      <c r="W123" s="13">
        <v>0</v>
      </c>
      <c r="X123" s="13">
        <v>36</v>
      </c>
      <c r="Y123" s="19">
        <v>40</v>
      </c>
      <c r="Z123" s="13"/>
      <c r="AA123" s="131"/>
      <c r="AB123" s="131"/>
      <c r="AC123" s="131"/>
      <c r="AD123" s="131"/>
      <c r="AE123" s="131"/>
      <c r="AF123" s="131"/>
      <c r="AG123" s="13"/>
      <c r="AH123" s="13" t="s">
        <v>221</v>
      </c>
      <c r="AI123" s="131">
        <v>2</v>
      </c>
      <c r="AJ123" s="131"/>
      <c r="AK123" s="131">
        <v>2</v>
      </c>
      <c r="AL123" s="131"/>
      <c r="AM123" s="131"/>
      <c r="AN123" s="131"/>
      <c r="AO123" s="13"/>
      <c r="AP123" s="142">
        <f aca="true" t="shared" si="75" ref="AP123:AP137">IF(SUM(AQ123:AS123)&gt;0,AQ123&amp;"/"&amp;AR123&amp;"/"&amp;AS123,"")</f>
      </c>
      <c r="AQ123" s="131"/>
      <c r="AR123" s="131"/>
      <c r="AS123" s="131"/>
      <c r="AT123" s="131"/>
      <c r="AU123" s="131"/>
      <c r="AV123" s="131"/>
      <c r="AW123" s="142">
        <f aca="true" t="shared" si="76" ref="AW123:AW135">IF(SUM(AT123:AV123)&gt;0,AT123&amp;"/"&amp;AU123&amp;"/"&amp;AV123,"")</f>
      </c>
      <c r="AX123" s="13"/>
      <c r="AY123" s="131"/>
      <c r="AZ123" s="131"/>
      <c r="BA123" s="131"/>
      <c r="BB123" s="131"/>
      <c r="BC123" s="131"/>
      <c r="BD123" s="131"/>
      <c r="BE123" s="13"/>
      <c r="BF123" s="13"/>
      <c r="BG123" s="131"/>
      <c r="BH123" s="131"/>
      <c r="BI123" s="131"/>
      <c r="BJ123" s="131"/>
      <c r="BK123" s="131"/>
      <c r="BL123" s="131"/>
      <c r="BM123" s="13"/>
      <c r="BN123" s="399" t="s">
        <v>311</v>
      </c>
    </row>
    <row r="124" spans="1:66" ht="12.75">
      <c r="A124" s="13" t="s">
        <v>248</v>
      </c>
      <c r="B124" s="13" t="s">
        <v>224</v>
      </c>
      <c r="C124" s="307">
        <v>4</v>
      </c>
      <c r="D124" s="133"/>
      <c r="E124" s="133"/>
      <c r="F124" s="133"/>
      <c r="G124" s="133"/>
      <c r="H124" s="133"/>
      <c r="I124" s="133"/>
      <c r="J124" s="133"/>
      <c r="K124" s="13"/>
      <c r="L124" s="133"/>
      <c r="M124" s="133"/>
      <c r="N124" s="133"/>
      <c r="O124" s="133"/>
      <c r="P124" s="133"/>
      <c r="Q124" s="133"/>
      <c r="R124" s="133"/>
      <c r="S124" s="13"/>
      <c r="T124" s="11">
        <v>102</v>
      </c>
      <c r="U124" s="11">
        <v>72</v>
      </c>
      <c r="V124" s="13">
        <v>36</v>
      </c>
      <c r="W124" s="13">
        <v>0</v>
      </c>
      <c r="X124" s="13">
        <v>36</v>
      </c>
      <c r="Y124" s="19">
        <v>30</v>
      </c>
      <c r="Z124" s="13"/>
      <c r="AA124" s="131"/>
      <c r="AB124" s="131"/>
      <c r="AC124" s="131"/>
      <c r="AD124" s="131"/>
      <c r="AE124" s="131"/>
      <c r="AF124" s="131"/>
      <c r="AG124" s="13"/>
      <c r="AH124" s="13"/>
      <c r="AI124" s="131"/>
      <c r="AJ124" s="131"/>
      <c r="AK124" s="131"/>
      <c r="AL124" s="131"/>
      <c r="AM124" s="131"/>
      <c r="AN124" s="131"/>
      <c r="AO124" s="13" t="s">
        <v>221</v>
      </c>
      <c r="AP124" s="142">
        <f t="shared" si="75"/>
      </c>
      <c r="AQ124" s="131"/>
      <c r="AR124" s="131"/>
      <c r="AS124" s="131"/>
      <c r="AT124" s="131"/>
      <c r="AU124" s="131"/>
      <c r="AV124" s="131"/>
      <c r="AW124" s="142">
        <f t="shared" si="76"/>
      </c>
      <c r="AX124" s="13"/>
      <c r="AY124" s="131"/>
      <c r="AZ124" s="131"/>
      <c r="BA124" s="131"/>
      <c r="BB124" s="131"/>
      <c r="BC124" s="131"/>
      <c r="BD124" s="131"/>
      <c r="BE124" s="13"/>
      <c r="BF124" s="13"/>
      <c r="BG124" s="131"/>
      <c r="BH124" s="131"/>
      <c r="BI124" s="131"/>
      <c r="BJ124" s="131"/>
      <c r="BK124" s="131"/>
      <c r="BL124" s="131"/>
      <c r="BM124" s="13"/>
      <c r="BN124" s="398" t="s">
        <v>311</v>
      </c>
    </row>
    <row r="125" spans="1:66" ht="12.75">
      <c r="A125" s="13" t="s">
        <v>249</v>
      </c>
      <c r="B125" s="13" t="s">
        <v>255</v>
      </c>
      <c r="C125" s="307">
        <v>5</v>
      </c>
      <c r="D125" s="133"/>
      <c r="E125" s="133"/>
      <c r="F125" s="133"/>
      <c r="G125" s="133"/>
      <c r="H125" s="133"/>
      <c r="I125" s="133"/>
      <c r="J125" s="133"/>
      <c r="K125" s="13"/>
      <c r="L125" s="133"/>
      <c r="M125" s="133"/>
      <c r="N125" s="133"/>
      <c r="O125" s="133"/>
      <c r="P125" s="133"/>
      <c r="Q125" s="133"/>
      <c r="R125" s="133"/>
      <c r="S125" s="13"/>
      <c r="T125" s="11">
        <v>86</v>
      </c>
      <c r="U125" s="11">
        <v>36</v>
      </c>
      <c r="V125" s="13">
        <v>36</v>
      </c>
      <c r="W125" s="13">
        <v>0</v>
      </c>
      <c r="X125" s="13">
        <v>0</v>
      </c>
      <c r="Y125" s="19">
        <v>50</v>
      </c>
      <c r="Z125" s="13"/>
      <c r="AA125" s="131"/>
      <c r="AB125" s="131"/>
      <c r="AC125" s="131"/>
      <c r="AD125" s="131"/>
      <c r="AE125" s="131"/>
      <c r="AF125" s="131"/>
      <c r="AG125" s="13"/>
      <c r="AH125" s="13"/>
      <c r="AI125" s="131"/>
      <c r="AJ125" s="131"/>
      <c r="AK125" s="131"/>
      <c r="AL125" s="131"/>
      <c r="AM125" s="131"/>
      <c r="AN125" s="131"/>
      <c r="AO125" s="13"/>
      <c r="AP125" s="142" t="str">
        <f t="shared" si="75"/>
        <v>2//</v>
      </c>
      <c r="AQ125" s="131">
        <v>2</v>
      </c>
      <c r="AR125" s="131"/>
      <c r="AS125" s="131"/>
      <c r="AT125" s="131"/>
      <c r="AU125" s="131"/>
      <c r="AV125" s="131"/>
      <c r="AW125" s="142">
        <f t="shared" si="76"/>
      </c>
      <c r="AX125" s="13"/>
      <c r="AY125" s="131"/>
      <c r="AZ125" s="131"/>
      <c r="BA125" s="131"/>
      <c r="BB125" s="131"/>
      <c r="BC125" s="131"/>
      <c r="BD125" s="131"/>
      <c r="BE125" s="13"/>
      <c r="BF125" s="13"/>
      <c r="BG125" s="131"/>
      <c r="BH125" s="131"/>
      <c r="BI125" s="131"/>
      <c r="BJ125" s="131"/>
      <c r="BK125" s="131"/>
      <c r="BL125" s="131"/>
      <c r="BM125" s="13"/>
      <c r="BN125" s="399" t="s">
        <v>311</v>
      </c>
    </row>
    <row r="126" spans="1:66" ht="12.75">
      <c r="A126" s="13" t="s">
        <v>249</v>
      </c>
      <c r="B126" s="13" t="s">
        <v>225</v>
      </c>
      <c r="C126" s="307">
        <v>6</v>
      </c>
      <c r="D126" s="133"/>
      <c r="E126" s="133"/>
      <c r="F126" s="133"/>
      <c r="G126" s="133"/>
      <c r="H126" s="133"/>
      <c r="I126" s="133"/>
      <c r="J126" s="133"/>
      <c r="K126" s="13"/>
      <c r="L126" s="133"/>
      <c r="M126" s="133"/>
      <c r="N126" s="133"/>
      <c r="O126" s="133"/>
      <c r="P126" s="133"/>
      <c r="Q126" s="133"/>
      <c r="R126" s="133"/>
      <c r="S126" s="13"/>
      <c r="T126" s="11">
        <v>198</v>
      </c>
      <c r="U126" s="11">
        <v>144</v>
      </c>
      <c r="V126" s="13">
        <v>108</v>
      </c>
      <c r="W126" s="13">
        <v>0</v>
      </c>
      <c r="X126" s="13">
        <v>36</v>
      </c>
      <c r="Y126" s="19">
        <v>54</v>
      </c>
      <c r="Z126" s="13"/>
      <c r="AA126" s="131"/>
      <c r="AB126" s="131"/>
      <c r="AC126" s="131"/>
      <c r="AD126" s="131"/>
      <c r="AE126" s="131"/>
      <c r="AF126" s="131"/>
      <c r="AG126" s="13"/>
      <c r="AH126" s="13"/>
      <c r="AI126" s="131"/>
      <c r="AJ126" s="131"/>
      <c r="AK126" s="131"/>
      <c r="AL126" s="131"/>
      <c r="AM126" s="131"/>
      <c r="AN126" s="131"/>
      <c r="AO126" s="13"/>
      <c r="AP126" s="142">
        <f t="shared" si="75"/>
      </c>
      <c r="AQ126" s="131"/>
      <c r="AR126" s="131"/>
      <c r="AS126" s="131"/>
      <c r="AT126" s="131">
        <v>6</v>
      </c>
      <c r="AU126" s="131"/>
      <c r="AV126" s="131">
        <v>2</v>
      </c>
      <c r="AW126" s="142" t="str">
        <f t="shared" si="76"/>
        <v>6//2</v>
      </c>
      <c r="AX126" s="13"/>
      <c r="AY126" s="131"/>
      <c r="AZ126" s="131"/>
      <c r="BA126" s="131"/>
      <c r="BB126" s="131"/>
      <c r="BC126" s="131"/>
      <c r="BD126" s="131"/>
      <c r="BE126" s="13"/>
      <c r="BF126" s="13"/>
      <c r="BG126" s="131"/>
      <c r="BH126" s="131"/>
      <c r="BI126" s="131"/>
      <c r="BJ126" s="131"/>
      <c r="BK126" s="131"/>
      <c r="BL126" s="131"/>
      <c r="BM126" s="13"/>
      <c r="BN126" s="398" t="s">
        <v>311</v>
      </c>
    </row>
    <row r="127" spans="1:66" ht="12.75">
      <c r="A127" s="13" t="s">
        <v>250</v>
      </c>
      <c r="B127" s="211" t="s">
        <v>226</v>
      </c>
      <c r="C127" s="307">
        <v>6</v>
      </c>
      <c r="D127" s="133"/>
      <c r="E127" s="133"/>
      <c r="F127" s="133"/>
      <c r="G127" s="133"/>
      <c r="H127" s="133"/>
      <c r="I127" s="133"/>
      <c r="J127" s="133"/>
      <c r="K127" s="13"/>
      <c r="L127" s="133"/>
      <c r="M127" s="133"/>
      <c r="N127" s="133"/>
      <c r="O127" s="133"/>
      <c r="P127" s="133"/>
      <c r="Q127" s="133"/>
      <c r="R127" s="133"/>
      <c r="S127" s="13"/>
      <c r="T127" s="11">
        <v>102</v>
      </c>
      <c r="U127" s="11">
        <v>72</v>
      </c>
      <c r="V127" s="13">
        <v>54</v>
      </c>
      <c r="W127" s="13">
        <v>0</v>
      </c>
      <c r="X127" s="13">
        <v>18</v>
      </c>
      <c r="Y127" s="19">
        <v>30</v>
      </c>
      <c r="Z127" s="13"/>
      <c r="AA127" s="131"/>
      <c r="AB127" s="131"/>
      <c r="AC127" s="131"/>
      <c r="AD127" s="131"/>
      <c r="AE127" s="131"/>
      <c r="AF127" s="131"/>
      <c r="AG127" s="13"/>
      <c r="AH127" s="13"/>
      <c r="AI127" s="131"/>
      <c r="AJ127" s="131"/>
      <c r="AK127" s="131"/>
      <c r="AL127" s="131"/>
      <c r="AM127" s="131"/>
      <c r="AN127" s="131"/>
      <c r="AO127" s="13"/>
      <c r="AP127" s="142">
        <f t="shared" si="75"/>
      </c>
      <c r="AQ127" s="131"/>
      <c r="AR127" s="131"/>
      <c r="AS127" s="131"/>
      <c r="AT127" s="131">
        <v>3</v>
      </c>
      <c r="AU127" s="131"/>
      <c r="AV127" s="131">
        <v>1</v>
      </c>
      <c r="AW127" s="142" t="str">
        <f t="shared" si="76"/>
        <v>3//1</v>
      </c>
      <c r="AX127" s="13"/>
      <c r="AY127" s="131"/>
      <c r="AZ127" s="131"/>
      <c r="BA127" s="131"/>
      <c r="BB127" s="131"/>
      <c r="BC127" s="131"/>
      <c r="BD127" s="131"/>
      <c r="BE127" s="13"/>
      <c r="BF127" s="13"/>
      <c r="BG127" s="131"/>
      <c r="BH127" s="131"/>
      <c r="BI127" s="131"/>
      <c r="BJ127" s="131"/>
      <c r="BK127" s="131"/>
      <c r="BL127" s="131"/>
      <c r="BM127" s="13"/>
      <c r="BN127" s="399" t="s">
        <v>311</v>
      </c>
    </row>
    <row r="128" spans="1:75" ht="12.75">
      <c r="A128" s="218" t="s">
        <v>152</v>
      </c>
      <c r="B128" s="213" t="s">
        <v>101</v>
      </c>
      <c r="C128" s="309">
        <v>1</v>
      </c>
      <c r="D128" s="228"/>
      <c r="E128" s="228"/>
      <c r="F128" s="228"/>
      <c r="G128" s="228"/>
      <c r="H128" s="228"/>
      <c r="I128" s="228"/>
      <c r="J128" s="228"/>
      <c r="K128" s="82" t="s">
        <v>295</v>
      </c>
      <c r="L128" s="228"/>
      <c r="M128" s="228"/>
      <c r="N128" s="228"/>
      <c r="O128" s="228"/>
      <c r="P128" s="228"/>
      <c r="Q128" s="228"/>
      <c r="R128" s="228"/>
      <c r="S128" s="45"/>
      <c r="T128" s="219">
        <v>554</v>
      </c>
      <c r="U128" s="219">
        <v>252</v>
      </c>
      <c r="V128" s="219">
        <v>144</v>
      </c>
      <c r="W128" s="219">
        <f aca="true" t="shared" si="77" ref="W128:X130">AB128*AB$6+AE128*AE$6+AJ128*AJ$6+AM128*AM$6+AR128*AR$6+AU128*AU$6+AZ128*AZ$6+BC128*BC$6+BH128*BH$6+BK128*BK$6</f>
        <v>0</v>
      </c>
      <c r="X128" s="219">
        <f t="shared" si="77"/>
        <v>108</v>
      </c>
      <c r="Y128" s="220">
        <f aca="true" t="shared" si="78" ref="Y128:Y137">T128-U128</f>
        <v>302</v>
      </c>
      <c r="Z128" s="142" t="str">
        <f aca="true" t="shared" si="79" ref="Z128:Z137">IF(SUM(AA128:AC128)&gt;0,AA128&amp;"/"&amp;AB128&amp;"/"&amp;AC128,"")</f>
        <v>4//4</v>
      </c>
      <c r="AA128" s="135">
        <v>4</v>
      </c>
      <c r="AB128" s="135"/>
      <c r="AC128" s="135">
        <v>4</v>
      </c>
      <c r="AD128" s="135">
        <v>2</v>
      </c>
      <c r="AE128" s="135"/>
      <c r="AF128" s="135">
        <v>2</v>
      </c>
      <c r="AG128" s="142" t="str">
        <f aca="true" t="shared" si="80" ref="AG128:AG137">IF(SUM(AD128:AF128)&gt;0,AD128&amp;"/"&amp;AE128&amp;"/"&amp;AF128,"")</f>
        <v>2//2</v>
      </c>
      <c r="AH128" s="142"/>
      <c r="AI128" s="135"/>
      <c r="AJ128" s="135"/>
      <c r="AK128" s="135"/>
      <c r="AL128" s="135">
        <v>1</v>
      </c>
      <c r="AM128" s="135"/>
      <c r="AN128" s="135"/>
      <c r="AO128" s="142"/>
      <c r="AP128" s="142" t="str">
        <f t="shared" si="75"/>
        <v>2//</v>
      </c>
      <c r="AQ128" s="135">
        <v>2</v>
      </c>
      <c r="AR128" s="135"/>
      <c r="AS128" s="135"/>
      <c r="AT128" s="135"/>
      <c r="AU128" s="135"/>
      <c r="AV128" s="135"/>
      <c r="AW128" s="142">
        <f t="shared" si="76"/>
      </c>
      <c r="AX128" s="142">
        <f aca="true" t="shared" si="81" ref="AX128:AX137">IF(SUM(AY128:BA128)&gt;0,AY128&amp;"/"&amp;AZ128&amp;"/"&amp;BA128,"")</f>
      </c>
      <c r="AY128" s="135"/>
      <c r="AZ128" s="135"/>
      <c r="BA128" s="135"/>
      <c r="BB128" s="135"/>
      <c r="BC128" s="135"/>
      <c r="BD128" s="135"/>
      <c r="BE128" s="142">
        <f aca="true" t="shared" si="82" ref="BE128:BE137">IF(SUM(BB128:BD128)&gt;0,BB128&amp;"/"&amp;BC128&amp;"/"&amp;BD128,"")</f>
      </c>
      <c r="BF128" s="142">
        <f aca="true" t="shared" si="83" ref="BF128:BF137">IF(SUM(BG128:BI128)&gt;0,BG128&amp;"/"&amp;BH128&amp;"/"&amp;BI128,"")</f>
      </c>
      <c r="BG128" s="135"/>
      <c r="BH128" s="135"/>
      <c r="BI128" s="135"/>
      <c r="BJ128" s="135"/>
      <c r="BK128" s="135"/>
      <c r="BL128" s="135"/>
      <c r="BM128" s="142">
        <f aca="true" t="shared" si="84" ref="BM128:BM137">IF(SUM(BJ128:BL128)&gt;0,BJ128&amp;"/"&amp;BK128&amp;"/"&amp;BL128,"")</f>
      </c>
      <c r="BN128" s="398" t="s">
        <v>311</v>
      </c>
      <c r="BR128" s="10"/>
      <c r="BS128" s="10"/>
      <c r="BT128" s="10"/>
      <c r="BU128" s="10"/>
      <c r="BV128" s="10"/>
      <c r="BW128" s="10"/>
    </row>
    <row r="129" spans="1:75" ht="12.75">
      <c r="A129" s="13" t="s">
        <v>236</v>
      </c>
      <c r="B129" s="10" t="s">
        <v>101</v>
      </c>
      <c r="C129" s="223" t="str">
        <f>D129&amp;" "&amp;E129&amp;" "&amp;H129&amp;" "&amp;J129</f>
        <v>1   </v>
      </c>
      <c r="D129" s="133">
        <v>1</v>
      </c>
      <c r="E129" s="133"/>
      <c r="F129" s="133"/>
      <c r="G129" s="133"/>
      <c r="H129" s="133"/>
      <c r="I129" s="133"/>
      <c r="J129" s="133"/>
      <c r="K129" s="81" t="str">
        <f>L129&amp;" "&amp;M129&amp;" "&amp;P129&amp;" "&amp;Q129</f>
        <v>1 2  </v>
      </c>
      <c r="L129" s="133">
        <v>1</v>
      </c>
      <c r="M129" s="133">
        <v>2</v>
      </c>
      <c r="N129" s="133"/>
      <c r="O129" s="133"/>
      <c r="P129" s="133"/>
      <c r="Q129" s="133"/>
      <c r="R129" s="133"/>
      <c r="S129" s="47"/>
      <c r="T129" s="81">
        <v>432</v>
      </c>
      <c r="U129" s="81">
        <f>V129+W129+X129</f>
        <v>216</v>
      </c>
      <c r="V129" s="81">
        <f>AA129*AA$6+AD129*AD$6+AI129*AI$6+AL129*AL$6+AQ129*AQ$6+AT129*AT$6+AY129*AY$6+BB129*BB$6+BG129*BG$6+BJ129*BJ$6</f>
        <v>108</v>
      </c>
      <c r="W129" s="81">
        <f t="shared" si="77"/>
        <v>0</v>
      </c>
      <c r="X129" s="81">
        <f t="shared" si="77"/>
        <v>108</v>
      </c>
      <c r="Y129" s="143">
        <f t="shared" si="78"/>
        <v>216</v>
      </c>
      <c r="Z129" s="142" t="str">
        <f t="shared" si="79"/>
        <v>4//4</v>
      </c>
      <c r="AA129" s="135">
        <v>4</v>
      </c>
      <c r="AB129" s="135"/>
      <c r="AC129" s="135">
        <v>4</v>
      </c>
      <c r="AD129" s="135">
        <v>2</v>
      </c>
      <c r="AE129" s="135"/>
      <c r="AF129" s="135">
        <v>2</v>
      </c>
      <c r="AG129" s="142" t="str">
        <f t="shared" si="80"/>
        <v>2//2</v>
      </c>
      <c r="AH129" s="142">
        <f>IF(SUM(AI129:AK129)&gt;0,AI129&amp;"/"&amp;AJ129&amp;"/"&amp;AK129,"")</f>
      </c>
      <c r="AI129" s="135"/>
      <c r="AJ129" s="135"/>
      <c r="AK129" s="135"/>
      <c r="AL129" s="135"/>
      <c r="AM129" s="135"/>
      <c r="AN129" s="135"/>
      <c r="AO129" s="142">
        <f>IF(SUM(AL129:AN129)&gt;0,AL129&amp;"/"&amp;AM129&amp;"/"&amp;AN129,"")</f>
      </c>
      <c r="AP129" s="142">
        <f t="shared" si="75"/>
      </c>
      <c r="AQ129" s="135"/>
      <c r="AR129" s="135"/>
      <c r="AS129" s="135"/>
      <c r="AT129" s="135"/>
      <c r="AU129" s="135"/>
      <c r="AV129" s="135"/>
      <c r="AW129" s="142">
        <f t="shared" si="76"/>
      </c>
      <c r="AX129" s="142">
        <f t="shared" si="81"/>
      </c>
      <c r="AY129" s="135"/>
      <c r="AZ129" s="135"/>
      <c r="BA129" s="135"/>
      <c r="BB129" s="135"/>
      <c r="BC129" s="135"/>
      <c r="BD129" s="135"/>
      <c r="BE129" s="142">
        <f t="shared" si="82"/>
      </c>
      <c r="BF129" s="142">
        <f t="shared" si="83"/>
      </c>
      <c r="BG129" s="135"/>
      <c r="BH129" s="135"/>
      <c r="BI129" s="135"/>
      <c r="BJ129" s="135"/>
      <c r="BK129" s="135"/>
      <c r="BL129" s="135"/>
      <c r="BM129" s="142">
        <f t="shared" si="84"/>
      </c>
      <c r="BN129" s="399" t="s">
        <v>311</v>
      </c>
      <c r="BR129" s="10"/>
      <c r="BS129" s="10"/>
      <c r="BT129" s="10"/>
      <c r="BU129" s="10"/>
      <c r="BV129" s="10"/>
      <c r="BW129" s="10"/>
    </row>
    <row r="130" spans="1:66" ht="12.75">
      <c r="A130" s="13" t="s">
        <v>237</v>
      </c>
      <c r="B130" s="13" t="s">
        <v>235</v>
      </c>
      <c r="C130" s="223" t="str">
        <f>D130&amp;" "&amp;E130&amp;" "&amp;H130&amp;" "&amp;J130</f>
        <v>   </v>
      </c>
      <c r="D130" s="133"/>
      <c r="E130" s="133"/>
      <c r="F130" s="133"/>
      <c r="G130" s="133"/>
      <c r="H130" s="133"/>
      <c r="I130" s="133"/>
      <c r="J130" s="133"/>
      <c r="K130" s="81" t="str">
        <f>L130&amp;" "&amp;M130&amp;" "&amp;P130&amp;" "&amp;Q130</f>
        <v>5   </v>
      </c>
      <c r="L130" s="133">
        <v>5</v>
      </c>
      <c r="M130" s="133"/>
      <c r="N130" s="133"/>
      <c r="O130" s="133"/>
      <c r="P130" s="133"/>
      <c r="Q130" s="133"/>
      <c r="R130" s="133"/>
      <c r="S130" s="47"/>
      <c r="T130" s="81">
        <v>122</v>
      </c>
      <c r="U130" s="81">
        <f>V130+W130+X130</f>
        <v>36</v>
      </c>
      <c r="V130" s="81">
        <f>AA130*AA$6+AD130*AD$6+AI130*AI$6+AL130*AL$6+AQ130*AQ$6+AT130*AT$6+AY130*AY$6+BB130*BB$6+BG130*BG$6+BJ130*BJ$6</f>
        <v>36</v>
      </c>
      <c r="W130" s="81">
        <f t="shared" si="77"/>
        <v>0</v>
      </c>
      <c r="X130" s="81">
        <f t="shared" si="77"/>
        <v>0</v>
      </c>
      <c r="Y130" s="143">
        <f t="shared" si="78"/>
        <v>86</v>
      </c>
      <c r="Z130" s="142">
        <f t="shared" si="79"/>
      </c>
      <c r="AA130" s="135"/>
      <c r="AB130" s="135"/>
      <c r="AC130" s="135"/>
      <c r="AD130" s="135"/>
      <c r="AE130" s="135"/>
      <c r="AF130" s="135"/>
      <c r="AG130" s="142">
        <f t="shared" si="80"/>
      </c>
      <c r="AH130" s="142">
        <f>IF(SUM(AI130:AK130)&gt;0,AI130&amp;"/"&amp;AJ130&amp;"/"&amp;AK130,"")</f>
      </c>
      <c r="AI130" s="135"/>
      <c r="AJ130" s="135"/>
      <c r="AK130" s="135"/>
      <c r="AL130" s="135"/>
      <c r="AM130" s="135"/>
      <c r="AN130" s="135"/>
      <c r="AO130" s="142">
        <f>IF(SUM(AL130:AN130)&gt;0,AL130&amp;"/"&amp;AM130&amp;"/"&amp;AN130,"")</f>
      </c>
      <c r="AP130" s="142" t="str">
        <f t="shared" si="75"/>
        <v>2//</v>
      </c>
      <c r="AQ130" s="135">
        <v>2</v>
      </c>
      <c r="AR130" s="135"/>
      <c r="AS130" s="135"/>
      <c r="AT130" s="135"/>
      <c r="AU130" s="135"/>
      <c r="AV130" s="135"/>
      <c r="AW130" s="142">
        <f t="shared" si="76"/>
      </c>
      <c r="AX130" s="142">
        <f t="shared" si="81"/>
      </c>
      <c r="AY130" s="135"/>
      <c r="AZ130" s="135"/>
      <c r="BA130" s="135"/>
      <c r="BB130" s="135"/>
      <c r="BC130" s="135"/>
      <c r="BD130" s="135"/>
      <c r="BE130" s="142">
        <f t="shared" si="82"/>
      </c>
      <c r="BF130" s="142">
        <f t="shared" si="83"/>
      </c>
      <c r="BG130" s="135"/>
      <c r="BH130" s="135"/>
      <c r="BI130" s="135"/>
      <c r="BJ130" s="135"/>
      <c r="BK130" s="135"/>
      <c r="BL130" s="135"/>
      <c r="BM130" s="142">
        <f t="shared" si="84"/>
      </c>
      <c r="BN130" s="398" t="s">
        <v>311</v>
      </c>
    </row>
    <row r="131" spans="1:66" ht="12.75">
      <c r="A131" s="218" t="s">
        <v>102</v>
      </c>
      <c r="B131" s="14" t="s">
        <v>100</v>
      </c>
      <c r="C131" s="306"/>
      <c r="D131" s="228"/>
      <c r="E131" s="228"/>
      <c r="F131" s="228"/>
      <c r="G131" s="228"/>
      <c r="H131" s="228"/>
      <c r="I131" s="228"/>
      <c r="J131" s="228"/>
      <c r="K131" s="82" t="s">
        <v>296</v>
      </c>
      <c r="L131" s="228">
        <v>3</v>
      </c>
      <c r="M131" s="228"/>
      <c r="N131" s="228"/>
      <c r="O131" s="228"/>
      <c r="P131" s="228"/>
      <c r="Q131" s="228"/>
      <c r="R131" s="228"/>
      <c r="S131" s="45"/>
      <c r="T131" s="219">
        <v>354</v>
      </c>
      <c r="U131" s="219">
        <v>162</v>
      </c>
      <c r="V131" s="219">
        <v>90</v>
      </c>
      <c r="W131" s="219">
        <f aca="true" t="shared" si="85" ref="W131:X133">AB131*AB$6+AE131*AE$6+AJ131*AJ$6+AM131*AM$6+AR131*AR$6+AU131*AU$6+AZ131*AZ$6+BC131*BC$6+BH131*BH$6+BK131*BK$6</f>
        <v>0</v>
      </c>
      <c r="X131" s="219">
        <f t="shared" si="85"/>
        <v>72</v>
      </c>
      <c r="Y131" s="220">
        <f t="shared" si="78"/>
        <v>192</v>
      </c>
      <c r="Z131" s="142">
        <f t="shared" si="79"/>
      </c>
      <c r="AA131" s="135"/>
      <c r="AB131" s="135"/>
      <c r="AC131" s="135"/>
      <c r="AD131" s="135">
        <v>4</v>
      </c>
      <c r="AE131" s="135"/>
      <c r="AF131" s="135">
        <v>4</v>
      </c>
      <c r="AG131" s="142" t="str">
        <f t="shared" si="80"/>
        <v>4//4</v>
      </c>
      <c r="AH131" s="142"/>
      <c r="AI131" s="135"/>
      <c r="AJ131" s="135"/>
      <c r="AK131" s="135"/>
      <c r="AL131" s="135"/>
      <c r="AM131" s="135"/>
      <c r="AN131" s="135"/>
      <c r="AO131" s="142">
        <f>IF(SUM(AL131:AN131)&gt;0,AL131&amp;"/"&amp;AM131&amp;"/"&amp;AN131,"")</f>
      </c>
      <c r="AP131" s="142" t="str">
        <f t="shared" si="75"/>
        <v>1//</v>
      </c>
      <c r="AQ131" s="135">
        <v>1</v>
      </c>
      <c r="AR131" s="135"/>
      <c r="AS131" s="135"/>
      <c r="AT131" s="135"/>
      <c r="AU131" s="135"/>
      <c r="AV131" s="135"/>
      <c r="AW131" s="142">
        <f t="shared" si="76"/>
      </c>
      <c r="AX131" s="142">
        <f t="shared" si="81"/>
      </c>
      <c r="AY131" s="135"/>
      <c r="AZ131" s="135"/>
      <c r="BA131" s="135"/>
      <c r="BB131" s="135"/>
      <c r="BC131" s="135"/>
      <c r="BD131" s="135"/>
      <c r="BE131" s="142">
        <f t="shared" si="82"/>
      </c>
      <c r="BF131" s="142">
        <f t="shared" si="83"/>
      </c>
      <c r="BG131" s="135"/>
      <c r="BH131" s="135"/>
      <c r="BI131" s="135"/>
      <c r="BJ131" s="135"/>
      <c r="BK131" s="135"/>
      <c r="BL131" s="135"/>
      <c r="BM131" s="142">
        <f t="shared" si="84"/>
      </c>
      <c r="BN131" s="399" t="s">
        <v>311</v>
      </c>
    </row>
    <row r="132" spans="1:66" ht="12.75">
      <c r="A132" s="13" t="s">
        <v>239</v>
      </c>
      <c r="B132" s="23" t="s">
        <v>100</v>
      </c>
      <c r="C132" s="223" t="str">
        <f aca="true" t="shared" si="86" ref="C132:C137">D132&amp;" "&amp;E132&amp;" "&amp;H132&amp;" "&amp;J132</f>
        <v>   </v>
      </c>
      <c r="D132" s="133"/>
      <c r="E132" s="133"/>
      <c r="F132" s="133"/>
      <c r="G132" s="133"/>
      <c r="H132" s="133"/>
      <c r="I132" s="133"/>
      <c r="J132" s="133"/>
      <c r="K132" s="81" t="str">
        <f>L132&amp;" "&amp;M132&amp;" "&amp;P132&amp;" "&amp;Q132</f>
        <v>2   </v>
      </c>
      <c r="L132" s="133">
        <v>2</v>
      </c>
      <c r="M132" s="133"/>
      <c r="N132" s="133"/>
      <c r="O132" s="133"/>
      <c r="P132" s="133"/>
      <c r="Q132" s="133"/>
      <c r="R132" s="133"/>
      <c r="S132" s="47"/>
      <c r="T132" s="81">
        <v>288</v>
      </c>
      <c r="U132" s="81">
        <f aca="true" t="shared" si="87" ref="U132:U137">V132+W132+X132</f>
        <v>144</v>
      </c>
      <c r="V132" s="81">
        <f>AA132*AA$6+AD132*AD$6+AI132*AI$6+AL132*AL$6+AQ132*AQ$6+AT132*AT$6+AY132*AY$6+BB132*BB$6+BG132*BG$6+BJ132*BJ$6</f>
        <v>72</v>
      </c>
      <c r="W132" s="81">
        <f t="shared" si="85"/>
        <v>0</v>
      </c>
      <c r="X132" s="81">
        <f t="shared" si="85"/>
        <v>72</v>
      </c>
      <c r="Y132" s="143">
        <f t="shared" si="78"/>
        <v>144</v>
      </c>
      <c r="Z132" s="142">
        <f t="shared" si="79"/>
      </c>
      <c r="AA132" s="135"/>
      <c r="AB132" s="135"/>
      <c r="AC132" s="135"/>
      <c r="AD132" s="135">
        <v>4</v>
      </c>
      <c r="AE132" s="135"/>
      <c r="AF132" s="135">
        <v>4</v>
      </c>
      <c r="AG132" s="142" t="str">
        <f t="shared" si="80"/>
        <v>4//4</v>
      </c>
      <c r="AH132" s="142">
        <f aca="true" t="shared" si="88" ref="AH132:AH137">IF(SUM(AI132:AK132)&gt;0,AI132&amp;"/"&amp;AJ132&amp;"/"&amp;AK132,"")</f>
      </c>
      <c r="AI132" s="135"/>
      <c r="AJ132" s="135"/>
      <c r="AK132" s="135"/>
      <c r="AL132" s="135"/>
      <c r="AM132" s="135"/>
      <c r="AN132" s="135"/>
      <c r="AO132" s="142">
        <f>IF(SUM(AL132:AN132)&gt;0,AL132&amp;"/"&amp;AM132&amp;"/"&amp;AN132,"")</f>
      </c>
      <c r="AP132" s="142">
        <f t="shared" si="75"/>
      </c>
      <c r="AQ132" s="135"/>
      <c r="AR132" s="135"/>
      <c r="AS132" s="135"/>
      <c r="AT132" s="135"/>
      <c r="AU132" s="135"/>
      <c r="AV132" s="135"/>
      <c r="AW132" s="142">
        <f t="shared" si="76"/>
      </c>
      <c r="AX132" s="142">
        <f t="shared" si="81"/>
      </c>
      <c r="AY132" s="135"/>
      <c r="AZ132" s="135"/>
      <c r="BA132" s="135"/>
      <c r="BB132" s="135"/>
      <c r="BC132" s="135"/>
      <c r="BD132" s="135"/>
      <c r="BE132" s="142">
        <f t="shared" si="82"/>
      </c>
      <c r="BF132" s="142">
        <f t="shared" si="83"/>
      </c>
      <c r="BG132" s="135"/>
      <c r="BH132" s="135"/>
      <c r="BI132" s="135"/>
      <c r="BJ132" s="135"/>
      <c r="BK132" s="135"/>
      <c r="BL132" s="135"/>
      <c r="BM132" s="142">
        <f t="shared" si="84"/>
      </c>
      <c r="BN132" s="398" t="s">
        <v>311</v>
      </c>
    </row>
    <row r="133" spans="1:66" ht="12.75">
      <c r="A133" s="13" t="s">
        <v>240</v>
      </c>
      <c r="B133" s="13" t="s">
        <v>238</v>
      </c>
      <c r="C133" s="223" t="str">
        <f t="shared" si="86"/>
        <v>   </v>
      </c>
      <c r="D133" s="133"/>
      <c r="E133" s="133"/>
      <c r="F133" s="133"/>
      <c r="G133" s="133"/>
      <c r="H133" s="133"/>
      <c r="I133" s="133"/>
      <c r="J133" s="133"/>
      <c r="K133" s="81" t="str">
        <f>L133&amp;" "&amp;M133&amp;" "&amp;P133&amp;" "&amp;Q133</f>
        <v>5   </v>
      </c>
      <c r="L133" s="133">
        <v>5</v>
      </c>
      <c r="M133" s="133"/>
      <c r="N133" s="133"/>
      <c r="O133" s="133"/>
      <c r="P133" s="133"/>
      <c r="Q133" s="133"/>
      <c r="R133" s="133"/>
      <c r="S133" s="47"/>
      <c r="T133" s="81">
        <v>66</v>
      </c>
      <c r="U133" s="81">
        <f t="shared" si="87"/>
        <v>18</v>
      </c>
      <c r="V133" s="81">
        <f>AA133*AA$6+AD133*AD$6+AI133*AI$6+AL133*AL$6+AQ133*AQ$6+AT133*AT$6+AY133*AY$6+BB133*BB$6+BG133*BG$6+BJ133*BJ$6</f>
        <v>18</v>
      </c>
      <c r="W133" s="81">
        <f t="shared" si="85"/>
        <v>0</v>
      </c>
      <c r="X133" s="81">
        <f t="shared" si="85"/>
        <v>0</v>
      </c>
      <c r="Y133" s="143">
        <f t="shared" si="78"/>
        <v>48</v>
      </c>
      <c r="Z133" s="142">
        <f t="shared" si="79"/>
      </c>
      <c r="AA133" s="135"/>
      <c r="AB133" s="135"/>
      <c r="AC133" s="135"/>
      <c r="AD133" s="135"/>
      <c r="AE133" s="135"/>
      <c r="AF133" s="135"/>
      <c r="AG133" s="142">
        <f t="shared" si="80"/>
      </c>
      <c r="AH133" s="142">
        <f t="shared" si="88"/>
      </c>
      <c r="AI133" s="135"/>
      <c r="AJ133" s="135"/>
      <c r="AK133" s="135"/>
      <c r="AL133" s="135"/>
      <c r="AM133" s="135"/>
      <c r="AN133" s="135"/>
      <c r="AO133" s="142">
        <f>IF(SUM(AL133:AN133)&gt;0,AL133&amp;"/"&amp;AM133&amp;"/"&amp;AN133,"")</f>
      </c>
      <c r="AP133" s="142" t="str">
        <f t="shared" si="75"/>
        <v>1//</v>
      </c>
      <c r="AQ133" s="135">
        <v>1</v>
      </c>
      <c r="AR133" s="135"/>
      <c r="AS133" s="135"/>
      <c r="AT133" s="135"/>
      <c r="AU133" s="135"/>
      <c r="AV133" s="135"/>
      <c r="AW133" s="142">
        <f t="shared" si="76"/>
      </c>
      <c r="AX133" s="142">
        <f t="shared" si="81"/>
      </c>
      <c r="AY133" s="135"/>
      <c r="AZ133" s="135"/>
      <c r="BA133" s="135"/>
      <c r="BB133" s="135"/>
      <c r="BC133" s="135"/>
      <c r="BD133" s="135"/>
      <c r="BE133" s="142">
        <f t="shared" si="82"/>
      </c>
      <c r="BF133" s="142">
        <f t="shared" si="83"/>
      </c>
      <c r="BG133" s="135"/>
      <c r="BH133" s="135"/>
      <c r="BI133" s="135"/>
      <c r="BJ133" s="135"/>
      <c r="BK133" s="135"/>
      <c r="BL133" s="135"/>
      <c r="BM133" s="142">
        <f t="shared" si="84"/>
      </c>
      <c r="BN133" s="399" t="s">
        <v>311</v>
      </c>
    </row>
    <row r="134" spans="1:68" ht="12.75">
      <c r="A134" s="218" t="s">
        <v>243</v>
      </c>
      <c r="B134" s="129" t="s">
        <v>99</v>
      </c>
      <c r="C134" s="306" t="str">
        <f t="shared" si="86"/>
        <v>   </v>
      </c>
      <c r="D134" s="228"/>
      <c r="E134" s="228"/>
      <c r="F134" s="228"/>
      <c r="G134" s="228"/>
      <c r="H134" s="228"/>
      <c r="I134" s="228"/>
      <c r="J134" s="228"/>
      <c r="K134" s="82" t="s">
        <v>297</v>
      </c>
      <c r="L134" s="228">
        <v>4</v>
      </c>
      <c r="M134" s="228"/>
      <c r="N134" s="228"/>
      <c r="O134" s="228"/>
      <c r="P134" s="228"/>
      <c r="Q134" s="228"/>
      <c r="R134" s="228"/>
      <c r="S134" s="45"/>
      <c r="T134" s="219">
        <v>308</v>
      </c>
      <c r="U134" s="219">
        <f t="shared" si="87"/>
        <v>144</v>
      </c>
      <c r="V134" s="219">
        <v>90</v>
      </c>
      <c r="W134" s="219">
        <f aca="true" t="shared" si="89" ref="V134:X137">AB134*AB$6+AE134*AE$6+AJ134*AJ$6+AM134*AM$6+AR134*AR$6+AU134*AU$6+AZ134*AZ$6+BC134*BC$6+BH134*BH$6+BK134*BK$6</f>
        <v>0</v>
      </c>
      <c r="X134" s="219">
        <v>54</v>
      </c>
      <c r="Y134" s="220">
        <f t="shared" si="78"/>
        <v>164</v>
      </c>
      <c r="Z134" s="142">
        <f t="shared" si="79"/>
      </c>
      <c r="AA134" s="135"/>
      <c r="AB134" s="135"/>
      <c r="AC134" s="135"/>
      <c r="AD134" s="135">
        <v>2</v>
      </c>
      <c r="AE134" s="135"/>
      <c r="AF134" s="135">
        <v>2</v>
      </c>
      <c r="AG134" s="142" t="str">
        <f t="shared" si="80"/>
        <v>2//2</v>
      </c>
      <c r="AH134" s="142">
        <f t="shared" si="88"/>
      </c>
      <c r="AI134" s="135"/>
      <c r="AJ134" s="135"/>
      <c r="AK134" s="135"/>
      <c r="AL134" s="135"/>
      <c r="AM134" s="135"/>
      <c r="AN134" s="135"/>
      <c r="AO134" s="142"/>
      <c r="AP134" s="142" t="str">
        <f t="shared" si="75"/>
        <v>1//1</v>
      </c>
      <c r="AQ134" s="135">
        <v>1</v>
      </c>
      <c r="AR134" s="135"/>
      <c r="AS134" s="135">
        <v>1</v>
      </c>
      <c r="AT134" s="135">
        <v>2</v>
      </c>
      <c r="AU134" s="135"/>
      <c r="AV134" s="135"/>
      <c r="AW134" s="142" t="str">
        <f t="shared" si="76"/>
        <v>2//</v>
      </c>
      <c r="AX134" s="142">
        <f t="shared" si="81"/>
      </c>
      <c r="AY134" s="135"/>
      <c r="AZ134" s="135"/>
      <c r="BA134" s="135"/>
      <c r="BB134" s="135"/>
      <c r="BC134" s="135"/>
      <c r="BD134" s="135"/>
      <c r="BE134" s="142">
        <f t="shared" si="82"/>
      </c>
      <c r="BF134" s="142">
        <f t="shared" si="83"/>
      </c>
      <c r="BG134" s="135"/>
      <c r="BH134" s="135"/>
      <c r="BI134" s="135"/>
      <c r="BJ134" s="135"/>
      <c r="BK134" s="135"/>
      <c r="BL134" s="135"/>
      <c r="BM134" s="142">
        <f t="shared" si="84"/>
      </c>
      <c r="BN134" s="398" t="s">
        <v>311</v>
      </c>
      <c r="BO134" s="77"/>
      <c r="BP134" s="77"/>
    </row>
    <row r="135" spans="1:68" ht="12.75">
      <c r="A135" s="13" t="s">
        <v>244</v>
      </c>
      <c r="B135" s="39" t="s">
        <v>99</v>
      </c>
      <c r="C135" s="223" t="str">
        <f t="shared" si="86"/>
        <v>   </v>
      </c>
      <c r="D135" s="228"/>
      <c r="E135" s="228"/>
      <c r="F135" s="228"/>
      <c r="G135" s="228"/>
      <c r="H135" s="228"/>
      <c r="I135" s="228"/>
      <c r="J135" s="228"/>
      <c r="K135" s="81" t="str">
        <f>L135&amp;" "&amp;M135&amp;" "&amp;P135&amp;" "&amp;Q135</f>
        <v>2   </v>
      </c>
      <c r="L135" s="228">
        <v>2</v>
      </c>
      <c r="M135" s="228"/>
      <c r="N135" s="228"/>
      <c r="O135" s="228"/>
      <c r="P135" s="228"/>
      <c r="Q135" s="228"/>
      <c r="R135" s="228"/>
      <c r="S135" s="45"/>
      <c r="T135" s="82">
        <v>144</v>
      </c>
      <c r="U135" s="81">
        <f t="shared" si="87"/>
        <v>72</v>
      </c>
      <c r="V135" s="81">
        <f t="shared" si="89"/>
        <v>36</v>
      </c>
      <c r="W135" s="81">
        <f t="shared" si="89"/>
        <v>0</v>
      </c>
      <c r="X135" s="81">
        <f t="shared" si="89"/>
        <v>36</v>
      </c>
      <c r="Y135" s="143">
        <f t="shared" si="78"/>
        <v>72</v>
      </c>
      <c r="Z135" s="142">
        <f t="shared" si="79"/>
      </c>
      <c r="AA135" s="135"/>
      <c r="AB135" s="135"/>
      <c r="AC135" s="135"/>
      <c r="AD135" s="135">
        <v>2</v>
      </c>
      <c r="AE135" s="135"/>
      <c r="AF135" s="135">
        <v>2</v>
      </c>
      <c r="AG135" s="142" t="str">
        <f t="shared" si="80"/>
        <v>2//2</v>
      </c>
      <c r="AH135" s="142">
        <f t="shared" si="88"/>
      </c>
      <c r="AI135" s="135"/>
      <c r="AJ135" s="135"/>
      <c r="AK135" s="135"/>
      <c r="AL135" s="135"/>
      <c r="AM135" s="135"/>
      <c r="AN135" s="135"/>
      <c r="AO135" s="142">
        <f>IF(SUM(AL135:AN135)&gt;0,AL135&amp;"/"&amp;AM135&amp;"/"&amp;AN135,"")</f>
      </c>
      <c r="AP135" s="142">
        <f t="shared" si="75"/>
      </c>
      <c r="AQ135" s="135"/>
      <c r="AR135" s="135"/>
      <c r="AS135" s="135"/>
      <c r="AT135" s="135"/>
      <c r="AU135" s="135"/>
      <c r="AV135" s="135"/>
      <c r="AW135" s="142">
        <f t="shared" si="76"/>
      </c>
      <c r="AX135" s="142">
        <f t="shared" si="81"/>
      </c>
      <c r="AY135" s="135"/>
      <c r="AZ135" s="135"/>
      <c r="BA135" s="135"/>
      <c r="BB135" s="135"/>
      <c r="BC135" s="135"/>
      <c r="BD135" s="135"/>
      <c r="BE135" s="142">
        <f t="shared" si="82"/>
      </c>
      <c r="BF135" s="142">
        <f t="shared" si="83"/>
      </c>
      <c r="BG135" s="135"/>
      <c r="BH135" s="135"/>
      <c r="BI135" s="135"/>
      <c r="BJ135" s="135"/>
      <c r="BK135" s="135"/>
      <c r="BL135" s="135"/>
      <c r="BM135" s="142">
        <f t="shared" si="84"/>
      </c>
      <c r="BN135" s="399" t="s">
        <v>311</v>
      </c>
      <c r="BO135" s="77"/>
      <c r="BP135" s="77"/>
    </row>
    <row r="136" spans="1:66" ht="25.5">
      <c r="A136" s="13" t="s">
        <v>245</v>
      </c>
      <c r="B136" s="30" t="s">
        <v>241</v>
      </c>
      <c r="C136" s="223" t="str">
        <f t="shared" si="86"/>
        <v>   </v>
      </c>
      <c r="D136" s="133"/>
      <c r="E136" s="133"/>
      <c r="F136" s="133"/>
      <c r="G136" s="133"/>
      <c r="H136" s="133"/>
      <c r="I136" s="133"/>
      <c r="J136" s="133"/>
      <c r="K136" s="81" t="str">
        <f>L136&amp;" "&amp;M136&amp;" "&amp;P136&amp;" "&amp;Q136</f>
        <v>5   </v>
      </c>
      <c r="L136" s="133">
        <v>5</v>
      </c>
      <c r="M136" s="133"/>
      <c r="N136" s="133"/>
      <c r="O136" s="133"/>
      <c r="P136" s="133"/>
      <c r="Q136" s="133"/>
      <c r="R136" s="133"/>
      <c r="S136" s="47"/>
      <c r="T136" s="81">
        <v>82</v>
      </c>
      <c r="U136" s="81">
        <f t="shared" si="87"/>
        <v>36</v>
      </c>
      <c r="V136" s="81">
        <f t="shared" si="89"/>
        <v>18</v>
      </c>
      <c r="W136" s="81">
        <f t="shared" si="89"/>
        <v>0</v>
      </c>
      <c r="X136" s="81">
        <f t="shared" si="89"/>
        <v>18</v>
      </c>
      <c r="Y136" s="143">
        <f t="shared" si="78"/>
        <v>46</v>
      </c>
      <c r="Z136" s="142">
        <f t="shared" si="79"/>
      </c>
      <c r="AA136" s="135"/>
      <c r="AB136" s="135"/>
      <c r="AC136" s="135"/>
      <c r="AD136" s="135"/>
      <c r="AE136" s="135"/>
      <c r="AF136" s="135"/>
      <c r="AG136" s="142">
        <f t="shared" si="80"/>
      </c>
      <c r="AH136" s="142">
        <f t="shared" si="88"/>
      </c>
      <c r="AI136" s="135"/>
      <c r="AJ136" s="135"/>
      <c r="AK136" s="135"/>
      <c r="AL136" s="135"/>
      <c r="AM136" s="135"/>
      <c r="AN136" s="135"/>
      <c r="AO136" s="142">
        <f>IF(SUM(AL136:AN136)&gt;0,AL136&amp;"/"&amp;AM136&amp;"/"&amp;AN136,"")</f>
      </c>
      <c r="AP136" s="142" t="str">
        <f t="shared" si="75"/>
        <v>1//1</v>
      </c>
      <c r="AQ136" s="135">
        <v>1</v>
      </c>
      <c r="AR136" s="135"/>
      <c r="AS136" s="135">
        <v>1</v>
      </c>
      <c r="AT136" s="135"/>
      <c r="AU136" s="135"/>
      <c r="AV136" s="135"/>
      <c r="AW136" s="142">
        <f>IF(SUM(AT136:AV136)&gt;0,AT136&amp;"/"&amp;AU136&amp;"/"&amp;AV136,"")</f>
      </c>
      <c r="AX136" s="142">
        <f t="shared" si="81"/>
      </c>
      <c r="AY136" s="135"/>
      <c r="AZ136" s="135"/>
      <c r="BA136" s="135"/>
      <c r="BB136" s="135"/>
      <c r="BC136" s="135"/>
      <c r="BD136" s="135"/>
      <c r="BE136" s="142">
        <f t="shared" si="82"/>
      </c>
      <c r="BF136" s="142">
        <f t="shared" si="83"/>
      </c>
      <c r="BG136" s="135"/>
      <c r="BH136" s="135"/>
      <c r="BI136" s="135"/>
      <c r="BJ136" s="135"/>
      <c r="BK136" s="135"/>
      <c r="BL136" s="135"/>
      <c r="BM136" s="142">
        <f t="shared" si="84"/>
      </c>
      <c r="BN136" s="398" t="s">
        <v>311</v>
      </c>
    </row>
    <row r="137" spans="1:66" ht="25.5">
      <c r="A137" s="13" t="s">
        <v>246</v>
      </c>
      <c r="B137" s="15" t="s">
        <v>242</v>
      </c>
      <c r="C137" s="223" t="str">
        <f t="shared" si="86"/>
        <v>   </v>
      </c>
      <c r="D137" s="226"/>
      <c r="E137" s="226"/>
      <c r="F137" s="226"/>
      <c r="G137" s="226"/>
      <c r="H137" s="226"/>
      <c r="I137" s="226"/>
      <c r="J137" s="226"/>
      <c r="K137" s="81" t="str">
        <f>L137&amp;" "&amp;M137&amp;" "&amp;P137&amp;" "&amp;Q137</f>
        <v>6   </v>
      </c>
      <c r="L137" s="226">
        <v>6</v>
      </c>
      <c r="M137" s="226"/>
      <c r="N137" s="226"/>
      <c r="O137" s="226"/>
      <c r="P137" s="226"/>
      <c r="Q137" s="226"/>
      <c r="R137" s="226"/>
      <c r="S137" s="44"/>
      <c r="T137" s="81">
        <v>82</v>
      </c>
      <c r="U137" s="81">
        <f t="shared" si="87"/>
        <v>36</v>
      </c>
      <c r="V137" s="81">
        <f t="shared" si="89"/>
        <v>36</v>
      </c>
      <c r="W137" s="81">
        <f t="shared" si="89"/>
        <v>0</v>
      </c>
      <c r="X137" s="81">
        <f t="shared" si="89"/>
        <v>0</v>
      </c>
      <c r="Y137" s="143">
        <f t="shared" si="78"/>
        <v>46</v>
      </c>
      <c r="Z137" s="142">
        <f t="shared" si="79"/>
      </c>
      <c r="AA137" s="135"/>
      <c r="AB137" s="135"/>
      <c r="AC137" s="135"/>
      <c r="AD137" s="135"/>
      <c r="AE137" s="135"/>
      <c r="AF137" s="135"/>
      <c r="AG137" s="142">
        <f t="shared" si="80"/>
      </c>
      <c r="AH137" s="142">
        <f t="shared" si="88"/>
      </c>
      <c r="AI137" s="135"/>
      <c r="AJ137" s="135"/>
      <c r="AK137" s="135"/>
      <c r="AL137" s="135"/>
      <c r="AM137" s="135"/>
      <c r="AN137" s="135"/>
      <c r="AO137" s="142">
        <f>IF(SUM(AL137:AN137)&gt;0,AL137&amp;"/"&amp;AM137&amp;"/"&amp;AN137,"")</f>
      </c>
      <c r="AP137" s="142">
        <f t="shared" si="75"/>
      </c>
      <c r="AQ137" s="135"/>
      <c r="AR137" s="135"/>
      <c r="AS137" s="135"/>
      <c r="AT137" s="135">
        <v>2</v>
      </c>
      <c r="AU137" s="135"/>
      <c r="AV137" s="135"/>
      <c r="AW137" s="142" t="str">
        <f>IF(SUM(AT137:AV137)&gt;0,AT137&amp;"/"&amp;AU137&amp;"/"&amp;AV137,"")</f>
        <v>2//</v>
      </c>
      <c r="AX137" s="142">
        <f t="shared" si="81"/>
      </c>
      <c r="AY137" s="135"/>
      <c r="AZ137" s="135"/>
      <c r="BA137" s="135"/>
      <c r="BB137" s="135"/>
      <c r="BC137" s="135"/>
      <c r="BD137" s="135"/>
      <c r="BE137" s="142">
        <f t="shared" si="82"/>
      </c>
      <c r="BF137" s="142">
        <f t="shared" si="83"/>
      </c>
      <c r="BG137" s="135"/>
      <c r="BH137" s="135"/>
      <c r="BI137" s="135"/>
      <c r="BJ137" s="135"/>
      <c r="BK137" s="135"/>
      <c r="BL137" s="135"/>
      <c r="BM137" s="142">
        <f t="shared" si="84"/>
      </c>
      <c r="BN137" s="399" t="s">
        <v>311</v>
      </c>
    </row>
    <row r="138" spans="2:66" ht="12.75">
      <c r="B138" s="12"/>
      <c r="C138" s="285"/>
      <c r="D138" s="224"/>
      <c r="E138" s="224"/>
      <c r="F138" s="224"/>
      <c r="G138" s="224"/>
      <c r="H138" s="224"/>
      <c r="I138" s="224"/>
      <c r="J138" s="224"/>
      <c r="K138" s="12"/>
      <c r="L138" s="224"/>
      <c r="M138" s="224"/>
      <c r="N138" s="224"/>
      <c r="O138" s="224"/>
      <c r="P138" s="224"/>
      <c r="Q138" s="224"/>
      <c r="R138" s="224"/>
      <c r="S138" s="12"/>
      <c r="T138" s="10"/>
      <c r="U138" s="10"/>
      <c r="V138" s="12"/>
      <c r="W138" s="12"/>
      <c r="X138" s="12"/>
      <c r="BM138" s="12"/>
      <c r="BN138" s="398" t="s">
        <v>311</v>
      </c>
    </row>
    <row r="139" spans="1:67" s="72" customFormat="1" ht="12.75">
      <c r="A139" s="372" t="s">
        <v>88</v>
      </c>
      <c r="B139" s="372" t="s">
        <v>89</v>
      </c>
      <c r="C139" s="373" t="str">
        <f>D139&amp;" "&amp;E139&amp;" "&amp;F139&amp;" "&amp;G139</f>
        <v>6 8  </v>
      </c>
      <c r="D139" s="374">
        <v>6</v>
      </c>
      <c r="E139" s="374">
        <v>8</v>
      </c>
      <c r="F139" s="374"/>
      <c r="G139" s="374"/>
      <c r="H139" s="322" t="str">
        <f>J139&amp;" "&amp;N139&amp;" "&amp;O139&amp;" "&amp;P139&amp;" "&amp;K139&amp;" "&amp;M139&amp;" "&amp;L139</f>
        <v>5    7 9 10   9 10 7</v>
      </c>
      <c r="I139" s="374"/>
      <c r="J139" s="374">
        <v>5</v>
      </c>
      <c r="K139" s="322" t="str">
        <f>L139&amp;" "&amp;M139&amp;" "&amp;P139&amp;" "&amp;Q139</f>
        <v>7 9 10  </v>
      </c>
      <c r="L139" s="374">
        <v>7</v>
      </c>
      <c r="M139" s="374" t="s">
        <v>286</v>
      </c>
      <c r="N139" s="374"/>
      <c r="O139" s="374"/>
      <c r="P139" s="374"/>
      <c r="Q139" s="372"/>
      <c r="R139" s="322">
        <v>450</v>
      </c>
      <c r="S139" s="375"/>
      <c r="T139" s="339">
        <v>450</v>
      </c>
      <c r="U139" s="339">
        <v>252</v>
      </c>
      <c r="V139" s="339">
        <v>252</v>
      </c>
      <c r="W139" s="339">
        <f>AA139*AA$6+AD139*AD$6+AI139*AI$6+AL139*AL$6+AQ139*AQ$6+AT139*AT$6+AY139*AY$6+BB139*BB$6+BG139*BG$6+BJ139*BJ$6</f>
        <v>0</v>
      </c>
      <c r="X139" s="339">
        <v>0</v>
      </c>
      <c r="Y139" s="339">
        <v>198</v>
      </c>
      <c r="Z139" s="317"/>
      <c r="AA139" s="317"/>
      <c r="AB139" s="317"/>
      <c r="AC139" s="317"/>
      <c r="AD139" s="317"/>
      <c r="AE139" s="322">
        <f>IF(SUM(AB139:AD139)&gt;0,AB139&amp;"/"&amp;AC139&amp;"/"&amp;AD139,"")</f>
      </c>
      <c r="AF139" s="322">
        <f>IF(SUM(AG139:AI139)&gt;0,AG139&amp;"/"&amp;AH139&amp;"/"&amp;AI139,"")</f>
      </c>
      <c r="AG139" s="317"/>
      <c r="AH139" s="317"/>
      <c r="AI139" s="317"/>
      <c r="AJ139" s="317"/>
      <c r="AK139" s="317"/>
      <c r="AL139" s="317"/>
      <c r="AM139" s="322">
        <f>IF(SUM(AJ139:AL139)&gt;0,AJ139&amp;"/"&amp;AK139&amp;"/"&amp;AL139,"")</f>
      </c>
      <c r="AN139" s="322">
        <f>IF(SUM(AO139:AQ139)&gt;0,AO139&amp;"/"&amp;AP139&amp;"/"&amp;AQ139,"")</f>
      </c>
      <c r="AO139" s="317"/>
      <c r="AP139" s="317"/>
      <c r="AQ139" s="317"/>
      <c r="AR139" s="317"/>
      <c r="AS139" s="317"/>
      <c r="AT139" s="317"/>
      <c r="AU139" s="322"/>
      <c r="AV139" s="322">
        <f>IF(SUM(AW139:AY139)&gt;0,AW139&amp;"/"&amp;AX139&amp;"/"&amp;AY139,"")</f>
      </c>
      <c r="AW139" s="323" t="s">
        <v>287</v>
      </c>
      <c r="AX139" s="317" t="s">
        <v>288</v>
      </c>
      <c r="AY139" s="317"/>
      <c r="AZ139" s="317">
        <v>4</v>
      </c>
      <c r="BA139" s="317"/>
      <c r="BB139" s="317"/>
      <c r="BC139" s="322" t="str">
        <f>IF(SUM(AZ139:BB139)&gt;0,AZ139&amp;"/"&amp;BA139&amp;"/"&amp;BB139,"")</f>
        <v>4//</v>
      </c>
      <c r="BD139" s="322">
        <f>IF(SUM(BE139:BG139)&gt;0,BE139&amp;"/"&amp;BF139&amp;"/"&amp;BG139,"")</f>
      </c>
      <c r="BE139" s="317" t="s">
        <v>287</v>
      </c>
      <c r="BF139" s="317" t="s">
        <v>289</v>
      </c>
      <c r="BG139" s="317"/>
      <c r="BH139" s="317">
        <v>4</v>
      </c>
      <c r="BI139" s="317"/>
      <c r="BJ139" s="317"/>
      <c r="BK139" s="322" t="str">
        <f>IF(SUM(BH139:BJ139)&gt;0,BH139&amp;"/"&amp;BI139&amp;"/"&amp;BJ139,"")</f>
        <v>4//</v>
      </c>
      <c r="BL139" s="375"/>
      <c r="BM139" s="375" t="s">
        <v>289</v>
      </c>
      <c r="BN139" s="399" t="s">
        <v>311</v>
      </c>
      <c r="BO139" s="75"/>
    </row>
    <row r="140" spans="1:66" s="77" customFormat="1" ht="12.75">
      <c r="A140" s="127" t="s">
        <v>227</v>
      </c>
      <c r="B140" s="125" t="s">
        <v>215</v>
      </c>
      <c r="C140" s="223" t="str">
        <f>D140&amp;" "&amp;E140&amp;" "&amp;F140&amp;" "&amp;G140</f>
        <v>   </v>
      </c>
      <c r="D140" s="133"/>
      <c r="E140" s="133"/>
      <c r="F140" s="133"/>
      <c r="G140" s="133"/>
      <c r="H140" s="124" t="str">
        <f>J140&amp;" "&amp;N140&amp;" "&amp;O140&amp;" "&amp;P140</f>
        <v>10   </v>
      </c>
      <c r="I140" s="133"/>
      <c r="J140" s="133">
        <v>10</v>
      </c>
      <c r="K140" s="81" t="str">
        <f>L140&amp;" "&amp;M140&amp;" "&amp;P140&amp;" "&amp;Q140</f>
        <v>9   </v>
      </c>
      <c r="L140" s="133">
        <v>9</v>
      </c>
      <c r="M140" s="133"/>
      <c r="N140" s="133"/>
      <c r="O140" s="133"/>
      <c r="P140" s="133"/>
      <c r="Q140" s="131"/>
      <c r="R140" s="135">
        <v>110</v>
      </c>
      <c r="S140" s="128"/>
      <c r="T140" s="128">
        <v>100</v>
      </c>
      <c r="U140" s="81">
        <v>36</v>
      </c>
      <c r="V140" s="81">
        <v>36</v>
      </c>
      <c r="W140" s="81">
        <f>AA140*AA$6+AD140*AD$6+AI140*AI$6+AL140*AL$6+AQ140*AQ$6+AT140*AT$6+AY140*AY$6+BB140*BB$6+BG140*BG$6+BJ140*BJ$6</f>
        <v>0</v>
      </c>
      <c r="X140" s="81">
        <v>0</v>
      </c>
      <c r="Y140" s="81">
        <f>T140-U140</f>
        <v>64</v>
      </c>
      <c r="Z140" s="125"/>
      <c r="AA140" s="131"/>
      <c r="AB140" s="131"/>
      <c r="AC140" s="131"/>
      <c r="AD140" s="131"/>
      <c r="AE140" s="227">
        <f>IF(SUM(AB140:AD140)&gt;0,AB140&amp;"/"&amp;AC140&amp;"/"&amp;AD140,"")</f>
      </c>
      <c r="AF140" s="227">
        <f>IF(SUM(AG140:AI140)&gt;0,AG140&amp;"/"&amp;AH140&amp;"/"&amp;AI140,"")</f>
      </c>
      <c r="AG140" s="125"/>
      <c r="AH140" s="125"/>
      <c r="AI140" s="131"/>
      <c r="AJ140" s="131"/>
      <c r="AK140" s="131"/>
      <c r="AL140" s="131"/>
      <c r="AM140" s="227"/>
      <c r="AN140" s="227">
        <f>IF(SUM(AO140:AQ140)&gt;0,AO140&amp;"/"&amp;AP140&amp;"/"&amp;AQ140,"")</f>
      </c>
      <c r="AO140" s="125"/>
      <c r="AP140" s="125"/>
      <c r="AQ140" s="131"/>
      <c r="AR140" s="131"/>
      <c r="AS140" s="131"/>
      <c r="AT140" s="131"/>
      <c r="AU140" s="227"/>
      <c r="AV140" s="227"/>
      <c r="AW140" s="125"/>
      <c r="AX140" s="125"/>
      <c r="AY140" s="131"/>
      <c r="AZ140" s="131"/>
      <c r="BA140" s="131"/>
      <c r="BB140" s="131"/>
      <c r="BC140" s="227"/>
      <c r="BD140" s="227">
        <f>IF(SUM(BE140:BG140)&gt;0,BE140&amp;"/"&amp;BF140&amp;"/"&amp;BG140,"")</f>
      </c>
      <c r="BE140" s="125"/>
      <c r="BF140" s="125" t="s">
        <v>289</v>
      </c>
      <c r="BG140" s="131"/>
      <c r="BH140" s="131">
        <v>4</v>
      </c>
      <c r="BI140" s="131"/>
      <c r="BJ140" s="131"/>
      <c r="BK140" s="227" t="str">
        <f>IF(SUM(BH140:BJ140)&gt;0,BH140&amp;"/"&amp;BI140&amp;"/"&amp;BJ140,"")</f>
        <v>4//</v>
      </c>
      <c r="BL140" s="135"/>
      <c r="BM140" s="128"/>
      <c r="BN140" s="398" t="s">
        <v>311</v>
      </c>
    </row>
    <row r="141" spans="1:66" s="77" customFormat="1" ht="12.75">
      <c r="A141" s="127" t="s">
        <v>285</v>
      </c>
      <c r="B141" s="125" t="s">
        <v>293</v>
      </c>
      <c r="C141" s="223" t="str">
        <f>D141&amp;" "&amp;E141&amp;" "&amp;F141&amp;" "&amp;G141</f>
        <v>   </v>
      </c>
      <c r="D141" s="133"/>
      <c r="E141" s="133"/>
      <c r="F141" s="133"/>
      <c r="G141" s="133"/>
      <c r="H141" s="124" t="str">
        <f>J141&amp;" "&amp;N141&amp;" "&amp;O141&amp;" "&amp;P141</f>
        <v>5   </v>
      </c>
      <c r="I141" s="133"/>
      <c r="J141" s="133">
        <v>5</v>
      </c>
      <c r="K141" s="81" t="str">
        <f>L141&amp;" "&amp;M141&amp;" "&amp;P141&amp;" "&amp;Q141</f>
        <v>10   </v>
      </c>
      <c r="L141" s="133">
        <v>10</v>
      </c>
      <c r="M141" s="133"/>
      <c r="N141" s="133"/>
      <c r="O141" s="133"/>
      <c r="P141" s="133"/>
      <c r="Q141" s="131"/>
      <c r="R141" s="135">
        <v>80</v>
      </c>
      <c r="S141" s="128"/>
      <c r="T141" s="128">
        <v>100</v>
      </c>
      <c r="U141" s="81">
        <v>36</v>
      </c>
      <c r="V141" s="81">
        <v>36</v>
      </c>
      <c r="W141" s="81">
        <f>AA141*AA$6+AD141*AD$6+AI141*AI$6+AL141*AL$6+AQ141*AQ$6+AT141*AT$6+AY141*AY$6+BB141*BB$6+BG141*BG$6+BJ141*BJ$6</f>
        <v>0</v>
      </c>
      <c r="X141" s="81">
        <v>0</v>
      </c>
      <c r="Y141" s="81">
        <f>T141-U141</f>
        <v>64</v>
      </c>
      <c r="Z141" s="125"/>
      <c r="AA141" s="131"/>
      <c r="AB141" s="131"/>
      <c r="AC141" s="131"/>
      <c r="AD141" s="131"/>
      <c r="AE141" s="227">
        <f>IF(SUM(AB141:AD141)&gt;0,AB141&amp;"/"&amp;AC141&amp;"/"&amp;AD141,"")</f>
      </c>
      <c r="AF141" s="227">
        <f>IF(SUM(AG141:AI141)&gt;0,AG141&amp;"/"&amp;AH141&amp;"/"&amp;AI141,"")</f>
      </c>
      <c r="AG141" s="125"/>
      <c r="AH141" s="125"/>
      <c r="AI141" s="131"/>
      <c r="AJ141" s="131"/>
      <c r="AK141" s="131"/>
      <c r="AL141" s="131"/>
      <c r="AM141" s="227"/>
      <c r="AN141" s="227">
        <f>IF(SUM(AO141:AQ141)&gt;0,AO141&amp;"/"&amp;AP141&amp;"/"&amp;AQ141,"")</f>
      </c>
      <c r="AO141" s="125"/>
      <c r="AP141" s="125"/>
      <c r="AQ141" s="131"/>
      <c r="AR141" s="131"/>
      <c r="AS141" s="131"/>
      <c r="AT141" s="131"/>
      <c r="AU141" s="227"/>
      <c r="AV141" s="227"/>
      <c r="AW141" s="125"/>
      <c r="AX141" s="125"/>
      <c r="AY141" s="131"/>
      <c r="AZ141" s="131"/>
      <c r="BA141" s="131"/>
      <c r="BB141" s="131"/>
      <c r="BC141" s="227"/>
      <c r="BD141" s="227">
        <f>IF(SUM(BE141:BG141)&gt;0,BE141&amp;"/"&amp;BF141&amp;"/"&amp;BG141,"")</f>
      </c>
      <c r="BE141" s="125"/>
      <c r="BF141" s="125"/>
      <c r="BG141" s="131"/>
      <c r="BH141" s="131"/>
      <c r="BI141" s="131"/>
      <c r="BJ141" s="131"/>
      <c r="BK141" s="227">
        <f>IF(SUM(BH141:BJ141)&gt;0,BH141&amp;"/"&amp;BI141&amp;"/"&amp;BJ141,"")</f>
      </c>
      <c r="BL141" s="135"/>
      <c r="BM141" s="128" t="s">
        <v>289</v>
      </c>
      <c r="BN141" s="399" t="s">
        <v>311</v>
      </c>
    </row>
    <row r="142" spans="1:66" s="77" customFormat="1" ht="12.75">
      <c r="A142" s="127" t="s">
        <v>228</v>
      </c>
      <c r="B142" s="125" t="s">
        <v>208</v>
      </c>
      <c r="C142" s="223" t="str">
        <f>D142&amp;" "&amp;E142&amp;" "&amp;F142&amp;" "&amp;G142</f>
        <v>6   </v>
      </c>
      <c r="D142" s="133">
        <v>6</v>
      </c>
      <c r="E142" s="133"/>
      <c r="F142" s="133"/>
      <c r="G142" s="133"/>
      <c r="H142" s="124" t="str">
        <f>J142&amp;" "&amp;N142&amp;" "&amp;O142&amp;" "&amp;P142</f>
        <v>4   </v>
      </c>
      <c r="I142" s="133"/>
      <c r="J142" s="133">
        <v>4</v>
      </c>
      <c r="K142" s="126"/>
      <c r="L142" s="133"/>
      <c r="M142" s="133"/>
      <c r="N142" s="133"/>
      <c r="O142" s="133"/>
      <c r="P142" s="133"/>
      <c r="Q142" s="131"/>
      <c r="R142" s="135">
        <v>80</v>
      </c>
      <c r="S142" s="128"/>
      <c r="T142" s="128">
        <v>100</v>
      </c>
      <c r="U142" s="81">
        <v>72</v>
      </c>
      <c r="V142" s="81">
        <v>72</v>
      </c>
      <c r="W142" s="81">
        <f>AA142*AA$6+AD142*AD$6+AI142*AI$6+AL142*AL$6+AQ142*AQ$6+AT142*AT$6+AY142*AY$6+BB142*BB$6+BG142*BG$6+BJ142*BJ$6</f>
        <v>0</v>
      </c>
      <c r="X142" s="81">
        <v>0</v>
      </c>
      <c r="Y142" s="81">
        <f>T142-U142</f>
        <v>28</v>
      </c>
      <c r="Z142" s="125"/>
      <c r="AA142" s="131"/>
      <c r="AB142" s="131"/>
      <c r="AC142" s="131"/>
      <c r="AD142" s="131"/>
      <c r="AE142" s="227">
        <f>IF(SUM(AB142:AD142)&gt;0,AB142&amp;"/"&amp;AC142&amp;"/"&amp;AD142,"")</f>
      </c>
      <c r="AF142" s="227">
        <f>IF(SUM(AG142:AI142)&gt;0,AG142&amp;"/"&amp;AH142&amp;"/"&amp;AI142,"")</f>
      </c>
      <c r="AG142" s="125"/>
      <c r="AH142" s="125"/>
      <c r="AI142" s="131"/>
      <c r="AJ142" s="131"/>
      <c r="AK142" s="131"/>
      <c r="AL142" s="131"/>
      <c r="AM142" s="227"/>
      <c r="AN142" s="227">
        <f>IF(SUM(AO142:AQ142)&gt;0,AO142&amp;"/"&amp;AP142&amp;"/"&amp;AQ142,"")</f>
      </c>
      <c r="AO142" s="125"/>
      <c r="AP142" s="125"/>
      <c r="AQ142" s="131"/>
      <c r="AR142" s="131"/>
      <c r="AS142" s="131"/>
      <c r="AT142" s="131"/>
      <c r="AU142" s="227"/>
      <c r="AV142" s="227"/>
      <c r="AW142" s="125" t="s">
        <v>287</v>
      </c>
      <c r="AX142" s="125"/>
      <c r="AY142" s="131"/>
      <c r="AZ142" s="131"/>
      <c r="BA142" s="131"/>
      <c r="BB142" s="131"/>
      <c r="BC142" s="227"/>
      <c r="BD142" s="227">
        <f>IF(SUM(BE142:BG142)&gt;0,BE142&amp;"/"&amp;BF142&amp;"/"&amp;BG142,"")</f>
      </c>
      <c r="BE142" s="125"/>
      <c r="BF142" s="125"/>
      <c r="BG142" s="131"/>
      <c r="BH142" s="131"/>
      <c r="BI142" s="131"/>
      <c r="BJ142" s="131"/>
      <c r="BK142" s="227">
        <f>IF(SUM(BH142:BJ142)&gt;0,BH142&amp;"/"&amp;BI142&amp;"/"&amp;BJ142,"")</f>
      </c>
      <c r="BL142" s="135"/>
      <c r="BM142" s="128"/>
      <c r="BN142" s="398" t="s">
        <v>311</v>
      </c>
    </row>
    <row r="143" spans="1:66" s="128" customFormat="1" ht="12.75">
      <c r="A143" s="127" t="s">
        <v>229</v>
      </c>
      <c r="B143" s="216" t="s">
        <v>213</v>
      </c>
      <c r="C143" s="223" t="str">
        <f>D143&amp;" "&amp;E143&amp;" "&amp;F143&amp;" "&amp;G143</f>
        <v> 8  </v>
      </c>
      <c r="D143" s="133"/>
      <c r="E143" s="133">
        <v>8</v>
      </c>
      <c r="F143" s="133"/>
      <c r="G143" s="133"/>
      <c r="H143" s="124" t="str">
        <f>J143&amp;" "&amp;N143&amp;" "&amp;O143&amp;" "&amp;P143</f>
        <v>   </v>
      </c>
      <c r="I143" s="133"/>
      <c r="J143" s="133"/>
      <c r="K143" s="221">
        <v>7</v>
      </c>
      <c r="L143" s="133"/>
      <c r="M143" s="133"/>
      <c r="N143" s="133"/>
      <c r="O143" s="133"/>
      <c r="P143" s="133"/>
      <c r="Q143" s="131"/>
      <c r="R143" s="135">
        <v>30</v>
      </c>
      <c r="T143" s="128">
        <v>150</v>
      </c>
      <c r="U143" s="81">
        <v>108</v>
      </c>
      <c r="V143" s="81">
        <v>126</v>
      </c>
      <c r="W143" s="81">
        <f>AA143*AA$6+AD143*AD$6+AI143*AI$6+AL143*AL$6+AQ143*AQ$6+AT143*AT$6+AY143*AY$6+BB143*BB$6+BG143*BG$6+BJ143*BJ$6</f>
        <v>0</v>
      </c>
      <c r="X143" s="81">
        <v>0</v>
      </c>
      <c r="Y143" s="81">
        <f>T143-U143</f>
        <v>42</v>
      </c>
      <c r="Z143" s="125"/>
      <c r="AA143" s="131"/>
      <c r="AB143" s="131"/>
      <c r="AC143" s="131"/>
      <c r="AD143" s="131"/>
      <c r="AE143" s="227"/>
      <c r="AF143" s="227"/>
      <c r="AG143" s="125"/>
      <c r="AH143" s="125"/>
      <c r="AI143" s="131"/>
      <c r="AJ143" s="131"/>
      <c r="AK143" s="131"/>
      <c r="AL143" s="131"/>
      <c r="AM143" s="227"/>
      <c r="AN143" s="227"/>
      <c r="AO143" s="125"/>
      <c r="AP143" s="125"/>
      <c r="AQ143" s="131"/>
      <c r="AR143" s="131"/>
      <c r="AS143" s="131"/>
      <c r="AT143" s="131"/>
      <c r="AU143" s="227"/>
      <c r="AV143" s="227"/>
      <c r="AW143" s="125"/>
      <c r="AX143" s="125" t="s">
        <v>288</v>
      </c>
      <c r="AY143" s="131"/>
      <c r="AZ143" s="131"/>
      <c r="BA143" s="131"/>
      <c r="BB143" s="131"/>
      <c r="BC143" s="227"/>
      <c r="BD143" s="227">
        <f>IF(SUM(BE143:BG143)&gt;0,BE143&amp;"/"&amp;BF143&amp;"/"&amp;BG143,"")</f>
      </c>
      <c r="BE143" s="125" t="s">
        <v>287</v>
      </c>
      <c r="BF143" s="125"/>
      <c r="BG143" s="131"/>
      <c r="BH143" s="131"/>
      <c r="BI143" s="131"/>
      <c r="BJ143" s="131"/>
      <c r="BK143" s="227"/>
      <c r="BL143" s="135"/>
      <c r="BN143" s="399" t="s">
        <v>311</v>
      </c>
    </row>
    <row r="146" spans="2:42" ht="12.75">
      <c r="B146" s="28" t="s">
        <v>259</v>
      </c>
      <c r="C146" s="295"/>
      <c r="D146" s="238"/>
      <c r="E146" s="238"/>
      <c r="F146" s="238"/>
      <c r="G146" s="238"/>
      <c r="H146" s="238"/>
      <c r="I146" s="238"/>
      <c r="J146" s="238"/>
      <c r="K146" s="29"/>
      <c r="L146" s="239"/>
      <c r="M146" s="238"/>
      <c r="N146" s="238"/>
      <c r="O146" s="238"/>
      <c r="P146" s="238"/>
      <c r="Q146" s="238"/>
      <c r="R146" s="238"/>
      <c r="S146" s="29" t="s">
        <v>261</v>
      </c>
      <c r="V146" s="29"/>
      <c r="W146" s="29"/>
      <c r="X146" s="29"/>
      <c r="Y146" s="29"/>
      <c r="Z146" s="29" t="s">
        <v>263</v>
      </c>
      <c r="AA146" s="238"/>
      <c r="AB146" s="238"/>
      <c r="AC146" s="238"/>
      <c r="AD146" s="238"/>
      <c r="AE146" s="238"/>
      <c r="AF146" s="238"/>
      <c r="AG146" s="29"/>
      <c r="AH146" s="29"/>
      <c r="AI146" s="238"/>
      <c r="AJ146" s="238"/>
      <c r="AK146" s="238"/>
      <c r="AL146" s="238"/>
      <c r="AM146" s="238"/>
      <c r="AN146" s="238"/>
      <c r="AO146" s="29"/>
      <c r="AP146" s="29"/>
    </row>
    <row r="147" spans="3:22" ht="12.75">
      <c r="C147" s="295"/>
      <c r="D147" s="238"/>
      <c r="E147" s="238"/>
      <c r="F147" s="238"/>
      <c r="G147" s="238"/>
      <c r="H147" s="238"/>
      <c r="I147" s="238"/>
      <c r="J147" s="238"/>
      <c r="K147" s="29"/>
      <c r="L147" s="238"/>
      <c r="M147" s="238"/>
      <c r="N147" s="238"/>
      <c r="O147" s="238"/>
      <c r="P147" s="238"/>
      <c r="Q147" s="238"/>
      <c r="R147" s="238"/>
      <c r="S147" s="29"/>
      <c r="U147" s="28"/>
      <c r="V147" s="29" t="s">
        <v>258</v>
      </c>
    </row>
    <row r="148" spans="2:42" ht="12.75">
      <c r="B148" s="28" t="s">
        <v>260</v>
      </c>
      <c r="D148" s="239"/>
      <c r="E148" s="239"/>
      <c r="F148" s="239"/>
      <c r="G148" s="239"/>
      <c r="H148" s="239"/>
      <c r="I148" s="239"/>
      <c r="J148" s="239"/>
      <c r="K148" s="29"/>
      <c r="L148" s="238"/>
      <c r="M148" s="238"/>
      <c r="N148" s="238"/>
      <c r="O148" s="238"/>
      <c r="P148" s="238"/>
      <c r="Q148" s="238"/>
      <c r="R148" s="238"/>
      <c r="S148" s="28" t="s">
        <v>262</v>
      </c>
      <c r="V148" s="29"/>
      <c r="W148" s="29"/>
      <c r="X148" s="29"/>
      <c r="Y148" s="29"/>
      <c r="Z148" s="29" t="s">
        <v>264</v>
      </c>
      <c r="AA148" s="238"/>
      <c r="AB148" s="238"/>
      <c r="AC148" s="238"/>
      <c r="AD148" s="238"/>
      <c r="AE148" s="238"/>
      <c r="AF148" s="238"/>
      <c r="AG148" s="29"/>
      <c r="AH148" s="29"/>
      <c r="AI148" s="238"/>
      <c r="AJ148" s="238"/>
      <c r="AK148" s="238"/>
      <c r="AL148" s="238"/>
      <c r="AM148" s="238"/>
      <c r="AN148" s="238"/>
      <c r="AO148" s="29"/>
      <c r="AP148" s="29"/>
    </row>
    <row r="149" spans="2:42" ht="12.75">
      <c r="B149" s="29"/>
      <c r="D149" s="239"/>
      <c r="E149" s="239"/>
      <c r="F149" s="239"/>
      <c r="G149" s="239"/>
      <c r="H149" s="239"/>
      <c r="I149" s="239"/>
      <c r="J149" s="239"/>
      <c r="K149" s="29"/>
      <c r="L149" s="238"/>
      <c r="M149" s="239"/>
      <c r="N149" s="239"/>
      <c r="O149" s="239"/>
      <c r="P149" s="239"/>
      <c r="Q149" s="239"/>
      <c r="R149" s="239"/>
      <c r="T149" s="28"/>
      <c r="U149" s="28"/>
      <c r="W149" s="29"/>
      <c r="X149" s="29"/>
      <c r="Y149" s="29"/>
      <c r="Z149" s="29"/>
      <c r="AA149" s="238"/>
      <c r="AB149" s="238"/>
      <c r="AC149" s="238"/>
      <c r="AD149" s="238"/>
      <c r="AE149" s="238"/>
      <c r="AF149" s="238"/>
      <c r="AG149" s="29"/>
      <c r="AH149" s="29"/>
      <c r="AI149" s="238"/>
      <c r="AJ149" s="238"/>
      <c r="AK149" s="238"/>
      <c r="AL149" s="238"/>
      <c r="AM149" s="238"/>
      <c r="AN149" s="238"/>
      <c r="AO149" s="29"/>
      <c r="AP149" s="29"/>
    </row>
  </sheetData>
  <sheetProtection formatCells="0" formatColumns="0" formatRows="0" insertColumns="0" insertRows="0" deleteColumns="0" deleteRows="0"/>
  <mergeCells count="36">
    <mergeCell ref="S75:T75"/>
    <mergeCell ref="B73:K73"/>
    <mergeCell ref="W73:AP73"/>
    <mergeCell ref="U74:U75"/>
    <mergeCell ref="W74:Y76"/>
    <mergeCell ref="Z74:AP76"/>
    <mergeCell ref="S74:T74"/>
    <mergeCell ref="A1:AH1"/>
    <mergeCell ref="U4:X4"/>
    <mergeCell ref="AX4:BE4"/>
    <mergeCell ref="C67:K67"/>
    <mergeCell ref="C3:S3"/>
    <mergeCell ref="C4:S4"/>
    <mergeCell ref="Z4:AG4"/>
    <mergeCell ref="AH4:AO4"/>
    <mergeCell ref="W5:W6"/>
    <mergeCell ref="BF4:BM4"/>
    <mergeCell ref="AP4:AW4"/>
    <mergeCell ref="S73:V73"/>
    <mergeCell ref="T4:T6"/>
    <mergeCell ref="C68:Y68"/>
    <mergeCell ref="C71:K71"/>
    <mergeCell ref="C69:S69"/>
    <mergeCell ref="C70:S70"/>
    <mergeCell ref="X5:X6"/>
    <mergeCell ref="Y5:Y6"/>
    <mergeCell ref="B95:AW95"/>
    <mergeCell ref="Z3:BM3"/>
    <mergeCell ref="B76:B78"/>
    <mergeCell ref="C76:C78"/>
    <mergeCell ref="K76:K78"/>
    <mergeCell ref="Z77:AP81"/>
    <mergeCell ref="S76:T76"/>
    <mergeCell ref="S77:T78"/>
    <mergeCell ref="U77:U78"/>
    <mergeCell ref="V77:V78"/>
  </mergeCells>
  <printOptions horizontalCentered="1" verticalCentered="1"/>
  <pageMargins left="0.3937007874015748" right="0.31496062992125984" top="0.5905511811023623" bottom="0.4724409448818898" header="0.7086614173228347" footer="0.2362204724409449"/>
  <pageSetup blackAndWhite="1" fitToHeight="4" horizontalDpi="240" verticalDpi="240" orientation="landscape" paperSize="9" scale="80" r:id="rId1"/>
  <rowBreaks count="4" manualBreakCount="4">
    <brk id="35" max="63" man="1"/>
    <brk id="71" max="63" man="1"/>
    <brk id="94" max="63" man="1"/>
    <brk id="119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TSPU</cp:lastModifiedBy>
  <cp:lastPrinted>2006-12-08T10:03:33Z</cp:lastPrinted>
  <dcterms:created xsi:type="dcterms:W3CDTF">1997-10-13T08:55:40Z</dcterms:created>
  <dcterms:modified xsi:type="dcterms:W3CDTF">2000-01-01T01:04:28Z</dcterms:modified>
  <cp:category/>
  <cp:version/>
  <cp:contentType/>
  <cp:contentStatus/>
</cp:coreProperties>
</file>