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11970" windowHeight="6075" tabRatio="535" activeTab="1"/>
  </bookViews>
  <sheets>
    <sheet name="Титул" sheetId="1" r:id="rId1"/>
    <sheet name="план" sheetId="2" r:id="rId2"/>
  </sheets>
  <definedNames>
    <definedName name="_xlnm.Print_Titles" localSheetId="1">'план'!$4:$6</definedName>
    <definedName name="_xlnm.Print_Area" localSheetId="1">'план'!$A$1:$BJ$105</definedName>
  </definedNames>
  <calcPr fullCalcOnLoad="1"/>
</workbook>
</file>

<file path=xl/sharedStrings.xml><?xml version="1.0" encoding="utf-8"?>
<sst xmlns="http://schemas.openxmlformats.org/spreadsheetml/2006/main" count="398" uniqueCount="247">
  <si>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</si>
  <si>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</si>
  <si>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</si>
  <si>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</si>
  <si>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</si>
  <si>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</si>
  <si>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</si>
  <si>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</si>
  <si>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</si>
  <si>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</si>
  <si>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</si>
  <si>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</si>
  <si>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</si>
  <si>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</si>
  <si>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</si>
  <si>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</si>
  <si>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</si>
  <si>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</si>
  <si>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</si>
  <si>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Каникулы</t>
  </si>
  <si>
    <t>Всего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</si>
  <si>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</si>
  <si>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</si>
  <si>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</si>
  <si>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</si>
  <si>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</si>
  <si>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</si>
  <si>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</si>
  <si>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</si>
  <si>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 xml:space="preserve"> Число экзаменов</t>
  </si>
  <si>
    <t xml:space="preserve"> Число зачетов</t>
  </si>
  <si>
    <t>Философия</t>
  </si>
  <si>
    <t>Химия</t>
  </si>
  <si>
    <t>Среднее число часов в неделю</t>
  </si>
  <si>
    <t>ГСЭ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</si>
  <si>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</si>
  <si>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</si>
  <si>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</si>
  <si>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</si>
  <si>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</si>
  <si>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</si>
  <si>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</si>
  <si>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</si>
  <si>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</si>
  <si>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</si>
  <si>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</si>
  <si>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Биология с основами экологии</t>
  </si>
  <si>
    <t>ЕН.Р.00</t>
  </si>
  <si>
    <t>ОПД</t>
  </si>
  <si>
    <t>ОПД.Ф.01</t>
  </si>
  <si>
    <t>Психология</t>
  </si>
  <si>
    <t>ОПД.Ф.02</t>
  </si>
  <si>
    <t>Педагогика</t>
  </si>
  <si>
    <t>ОПД.Ф.03</t>
  </si>
  <si>
    <t>ОПД.Ф.05</t>
  </si>
  <si>
    <t>ОПД.Ф.06</t>
  </si>
  <si>
    <t>ОПД.Ф.07</t>
  </si>
  <si>
    <t>Безопасность жизнедеятельности</t>
  </si>
  <si>
    <t>ОПД.Ф.08</t>
  </si>
  <si>
    <t>ОПД.Р.00</t>
  </si>
  <si>
    <t>ОПД.В.00</t>
  </si>
  <si>
    <t>Дисциплины предметной подготовки</t>
  </si>
  <si>
    <t>ДПП.Ф.00</t>
  </si>
  <si>
    <t>ДПП.Р.00</t>
  </si>
  <si>
    <t>ДПП.В.00</t>
  </si>
  <si>
    <t>ФТД.00</t>
  </si>
  <si>
    <t>ОПД.Р.01</t>
  </si>
  <si>
    <t>Итого</t>
  </si>
  <si>
    <t>______________ В.В. Обухов</t>
  </si>
  <si>
    <t>Русский язык и культура речи</t>
  </si>
  <si>
    <t xml:space="preserve">3. План учебного процесса </t>
  </si>
  <si>
    <t>Согласовано:</t>
  </si>
  <si>
    <t>лек</t>
  </si>
  <si>
    <t>лаб</t>
  </si>
  <si>
    <t>пр</t>
  </si>
  <si>
    <t>Физика</t>
  </si>
  <si>
    <t xml:space="preserve"> Число курсовых работ</t>
  </si>
  <si>
    <t>ГСЭ.Р.01</t>
  </si>
  <si>
    <t>ГСЭ.Р.02</t>
  </si>
  <si>
    <t>История образования в Сибири</t>
  </si>
  <si>
    <t>ГСЭ.Ф.00</t>
  </si>
  <si>
    <t>Математика</t>
  </si>
  <si>
    <t>ЕН.Ф.03</t>
  </si>
  <si>
    <t>ЕН.Ф.04</t>
  </si>
  <si>
    <t>ЕН.Р.01</t>
  </si>
  <si>
    <t>ОПД.Ф.00</t>
  </si>
  <si>
    <t>ДПП</t>
  </si>
  <si>
    <t>Математическая логика</t>
  </si>
  <si>
    <t>ДПП.Ф.02</t>
  </si>
  <si>
    <t>Дискретная математика</t>
  </si>
  <si>
    <t>ДПП.Ф.03</t>
  </si>
  <si>
    <t>ДПП.Ф.04</t>
  </si>
  <si>
    <t>Теория алгоритмов</t>
  </si>
  <si>
    <t>ДПП.Ф.05</t>
  </si>
  <si>
    <t>ДПП.Ф.06</t>
  </si>
  <si>
    <t>ДПП.Ф.07</t>
  </si>
  <si>
    <t>ДПП.Ф.08</t>
  </si>
  <si>
    <t>ДПП.Ф.09</t>
  </si>
  <si>
    <t>ДПП.Ф.10</t>
  </si>
  <si>
    <t>ДПП.Ф.11</t>
  </si>
  <si>
    <t>ДПП.Ф.12</t>
  </si>
  <si>
    <t>ДПП.Ф.13</t>
  </si>
  <si>
    <t>ДПП.Ф.14</t>
  </si>
  <si>
    <t>Математический анализ</t>
  </si>
  <si>
    <t>Вводный курс математики</t>
  </si>
  <si>
    <t>ДПП.Р.01</t>
  </si>
  <si>
    <t xml:space="preserve"> Учебная практика</t>
  </si>
  <si>
    <t>Производственная практика</t>
  </si>
  <si>
    <t>Итоговая государственная аттестация</t>
  </si>
  <si>
    <t xml:space="preserve"> Итого</t>
  </si>
  <si>
    <t>ОПД.Ф.04.1</t>
  </si>
  <si>
    <t>ОПД.Ф.04.2</t>
  </si>
  <si>
    <t>ДПП.Р.02</t>
  </si>
  <si>
    <t>Дисциплины и курсы по выбору студента, устанавливаемые вузом</t>
  </si>
  <si>
    <t>Иностранный язык*</t>
  </si>
  <si>
    <t>ЕН.Р.02</t>
  </si>
  <si>
    <t>*- лекции/лабораторные/практические</t>
  </si>
  <si>
    <t>ее преподавания</t>
  </si>
  <si>
    <t>Физическая культура**</t>
  </si>
  <si>
    <t>Культурно-историческое пространство Томска</t>
  </si>
  <si>
    <t>ГСЭ.Р.03</t>
  </si>
  <si>
    <t>Экономика Сибирского региона</t>
  </si>
  <si>
    <t>** - не входит в число экзаменов, зачетов, среднее число часов в неделю</t>
  </si>
  <si>
    <t>Дисциплины дополнительной специальности</t>
  </si>
  <si>
    <t>Название практики</t>
  </si>
  <si>
    <t>Государственные экзамены</t>
  </si>
  <si>
    <t>Распределение по семестрам (час/ неделю)</t>
  </si>
  <si>
    <t>Общепрофессиональные дисциплины</t>
  </si>
  <si>
    <t>Основы специальной педагогики и психологии</t>
  </si>
  <si>
    <t>ОПД.Ф.04</t>
  </si>
  <si>
    <t>Специальные главы геометрии</t>
  </si>
  <si>
    <t xml:space="preserve">Ученым советом ТГПУ  </t>
  </si>
  <si>
    <t xml:space="preserve">Квалификация специалиста - </t>
  </si>
  <si>
    <t>Срок обучения  -  5 лет</t>
  </si>
  <si>
    <t>Аналитическая геометрия и линейная алгебра</t>
  </si>
  <si>
    <t>Теория и методика обучения информатике</t>
  </si>
  <si>
    <t>Элементы абстрактной и компьютерной алгебры</t>
  </si>
  <si>
    <t>Уравнения математической физики</t>
  </si>
  <si>
    <t>Численные методы</t>
  </si>
  <si>
    <t>Теоретические основы информатики</t>
  </si>
  <si>
    <t>Основы искусственного интеллекта</t>
  </si>
  <si>
    <t>Основы микроэлектроники</t>
  </si>
  <si>
    <t>Архитектура компьютера</t>
  </si>
  <si>
    <t>Программирование</t>
  </si>
  <si>
    <t>Программное обеспечение ЭВМ</t>
  </si>
  <si>
    <t>Информационные системы</t>
  </si>
  <si>
    <t>Практикум по решению задач на ЭВМ</t>
  </si>
  <si>
    <t>ДПП.Ф.01</t>
  </si>
  <si>
    <t>ДПП.Ф.15</t>
  </si>
  <si>
    <t>ДПП.Ф.16</t>
  </si>
  <si>
    <t>ДПП.Ф.17</t>
  </si>
  <si>
    <t>ДПП.Ф.18</t>
  </si>
  <si>
    <t>ДПП.Ф.19</t>
  </si>
  <si>
    <t>Компьютерное моделирование</t>
  </si>
  <si>
    <t>Алгебра</t>
  </si>
  <si>
    <t>Геометрия</t>
  </si>
  <si>
    <t>Элементарная математика</t>
  </si>
  <si>
    <t>История математики</t>
  </si>
  <si>
    <t>Числовые системы</t>
  </si>
  <si>
    <t>Теория чисел</t>
  </si>
  <si>
    <t>учитель информатики и математики</t>
  </si>
  <si>
    <t>Теория и методика обучения информатике и математике</t>
  </si>
  <si>
    <t>Теория и методика обучения математике</t>
  </si>
  <si>
    <t>Информационные технологии в математике</t>
  </si>
  <si>
    <t>У</t>
  </si>
  <si>
    <t>П</t>
  </si>
  <si>
    <t>К</t>
  </si>
  <si>
    <t>Э</t>
  </si>
  <si>
    <t>Г</t>
  </si>
  <si>
    <t>__________________________________</t>
  </si>
  <si>
    <t>Декан_____________________________ Г.К. Разина</t>
  </si>
  <si>
    <t>Условные обозначения:</t>
  </si>
  <si>
    <t>У    - учебная практика,</t>
  </si>
  <si>
    <t xml:space="preserve"> - производственная практика,</t>
  </si>
  <si>
    <t>К - каникулы,</t>
  </si>
  <si>
    <t>Форма контроля</t>
  </si>
  <si>
    <t>Председатель Ученого совета, ректор</t>
  </si>
  <si>
    <t>Форма обучения - очная</t>
  </si>
  <si>
    <t>Базовое образование - среднее</t>
  </si>
  <si>
    <t>(полное) общее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</si>
  <si>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</si>
  <si>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</si>
  <si>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(ТГПУ)</t>
  </si>
  <si>
    <t>История и культура народов Сибири</t>
  </si>
  <si>
    <t xml:space="preserve">Число недель </t>
  </si>
  <si>
    <t>Защита выпускной квалификационной (дипломной) работы</t>
  </si>
  <si>
    <t>1.Информатика и методика ее преподавания</t>
  </si>
  <si>
    <t xml:space="preserve"> Число часов учебных занятий</t>
  </si>
  <si>
    <t>Факультативы**</t>
  </si>
  <si>
    <t>Объем (час)</t>
  </si>
  <si>
    <t>Теория вероятностей и математическая статистика</t>
  </si>
  <si>
    <t>Исследование операций</t>
  </si>
  <si>
    <t>Число часов  в неделю</t>
  </si>
  <si>
    <t>Физико-математический факультет</t>
  </si>
  <si>
    <t>030100. 21 - "Информатика"</t>
  </si>
  <si>
    <t>с дополнительной специальностью  "Математика"</t>
  </si>
  <si>
    <r>
      <t xml:space="preserve">  "</t>
    </r>
    <r>
      <rPr>
        <sz val="12"/>
        <rFont val="Times New Roman Cyr"/>
        <family val="1"/>
      </rPr>
      <t>____" ___________ 2005 г.</t>
    </r>
  </si>
  <si>
    <t>Федеральное агентство по образованию</t>
  </si>
  <si>
    <t>Теоретическое обучение</t>
  </si>
  <si>
    <t>Экзаменационные сессии</t>
  </si>
  <si>
    <t>Учебная практика</t>
  </si>
  <si>
    <t>Производст. практика</t>
  </si>
  <si>
    <t>I. График  учебного процесса</t>
  </si>
  <si>
    <t>II. Сводные данные по бюджету времени (недели)</t>
  </si>
  <si>
    <t>Государств. аттестация</t>
  </si>
  <si>
    <t>Учебная по основам  компьютерных технологий в методике преподавания информатики</t>
  </si>
  <si>
    <t>Сем.</t>
  </si>
  <si>
    <t>По основной специальности "Информатика"</t>
  </si>
  <si>
    <t>Педагогическая по основной специальности</t>
  </si>
  <si>
    <t>Педагогическая по дополнительной специальности</t>
  </si>
  <si>
    <t>9, 10</t>
  </si>
  <si>
    <t>2. Математика и методика её преподавания</t>
  </si>
  <si>
    <t>Проректор по УР  М.П. Войтеховская</t>
  </si>
  <si>
    <t>Начальник Учебного управления  А.Ю. Михайличенко</t>
  </si>
  <si>
    <t>Лекц.</t>
  </si>
  <si>
    <t>Лаб.</t>
  </si>
  <si>
    <t>Сам. зан.</t>
  </si>
  <si>
    <t>Практ. зан.</t>
  </si>
  <si>
    <t>Экз.</t>
  </si>
  <si>
    <t>Зач.</t>
  </si>
  <si>
    <t>Курс. работа</t>
  </si>
  <si>
    <t>1-8.</t>
  </si>
  <si>
    <t>ГСЭ.Ф.07</t>
  </si>
  <si>
    <t>ГСЭ.Ф.09</t>
  </si>
  <si>
    <t>Возрастная анатомия и физиология</t>
  </si>
  <si>
    <t>Основы медицинских знаний и здорового образа жизни</t>
  </si>
  <si>
    <t>Современные средства оценивания результатов обучения</t>
  </si>
  <si>
    <t>Компьютерные сети, интернет и мультимедиа технологии</t>
  </si>
  <si>
    <t>ДПП.ДДС.00</t>
  </si>
  <si>
    <t>ДПП.ДДС.01</t>
  </si>
  <si>
    <t>ДПП.ДДС.02</t>
  </si>
  <si>
    <t>ДПП.ДДС.03</t>
  </si>
  <si>
    <t>ДПП.ДДС.04</t>
  </si>
  <si>
    <t>ДПП.ДДС.05</t>
  </si>
  <si>
    <t>ДПП.ДДС.06</t>
  </si>
  <si>
    <t>ДПП.ДДС.08</t>
  </si>
  <si>
    <t>ДПП.ДДС.09</t>
  </si>
  <si>
    <t>Общие гуманитарные и социально-экономические дисциплины</t>
  </si>
  <si>
    <t>Общие математические и естественнонаучные дисциплины</t>
  </si>
  <si>
    <t>Основы математического анализа</t>
  </si>
  <si>
    <t>Технические и аудиовизуальные средства обучения</t>
  </si>
  <si>
    <t>Использование информационных и коммуникационных технологий в образовании</t>
  </si>
  <si>
    <t>Утвержден</t>
  </si>
  <si>
    <t>Г - итоговая государственная аттестация, включая подготовку и защиту выпускной квалификационной (дипломной) работы</t>
  </si>
  <si>
    <t>Э - экзаменационные сессии,</t>
  </si>
  <si>
    <t>ЕН.Ф.02</t>
  </si>
  <si>
    <t>ДПП.ДДС.07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</si>
</sst>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3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9"/>
      <name val="Times New Roman"/>
      <family val="1"/>
    </font>
    <font>
      <sz val="10"/>
      <name val="Arial CYR"/>
      <family val="2"/>
    </font>
    <font>
      <sz val="10"/>
      <name val="Academy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7" fillId="0" borderId="0" xfId="18" applyFont="1" applyBorder="1">
      <alignment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3" xfId="0" applyFont="1" applyBorder="1" applyAlignment="1">
      <alignment horizontal="left"/>
    </xf>
    <xf numFmtId="0" fontId="16" fillId="0" borderId="0" xfId="0" applyFont="1" applyAlignment="1" applyProtection="1">
      <alignment wrapText="1"/>
      <protection locked="0"/>
    </xf>
    <xf numFmtId="0" fontId="16" fillId="0" borderId="0" xfId="0" applyNumberFormat="1" applyFont="1" applyAlignment="1" applyProtection="1">
      <alignment/>
      <protection locked="0"/>
    </xf>
    <xf numFmtId="0" fontId="16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5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 applyProtection="1">
      <alignment wrapText="1"/>
      <protection locked="0"/>
    </xf>
    <xf numFmtId="0" fontId="12" fillId="0" borderId="0" xfId="0" applyNumberFormat="1" applyFont="1" applyAlignment="1" applyProtection="1">
      <alignment/>
      <protection locked="0"/>
    </xf>
    <xf numFmtId="0" fontId="12" fillId="0" borderId="0" xfId="0" applyFont="1" applyFill="1" applyAlignment="1">
      <alignment/>
    </xf>
    <xf numFmtId="0" fontId="12" fillId="0" borderId="6" xfId="0" applyFont="1" applyBorder="1" applyAlignment="1">
      <alignment horizontal="left"/>
    </xf>
    <xf numFmtId="0" fontId="12" fillId="0" borderId="3" xfId="0" applyFont="1" applyBorder="1" applyAlignment="1" applyProtection="1">
      <alignment horizontal="left"/>
      <protection locked="0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5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 wrapText="1" indent="6"/>
      <protection locked="0"/>
    </xf>
    <xf numFmtId="0" fontId="21" fillId="0" borderId="0" xfId="0" applyFont="1" applyAlignment="1">
      <alignment horizontal="left" indent="6"/>
    </xf>
    <xf numFmtId="0" fontId="21" fillId="0" borderId="0" xfId="0" applyFont="1" applyFill="1" applyBorder="1" applyAlignment="1">
      <alignment horizontal="left" indent="6"/>
    </xf>
    <xf numFmtId="0" fontId="15" fillId="0" borderId="8" xfId="0" applyFont="1" applyFill="1" applyBorder="1" applyAlignment="1">
      <alignment/>
    </xf>
    <xf numFmtId="0" fontId="12" fillId="0" borderId="3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2" borderId="8" xfId="0" applyFont="1" applyFill="1" applyBorder="1" applyAlignment="1" applyProtection="1">
      <alignment/>
      <protection locked="0"/>
    </xf>
    <xf numFmtId="0" fontId="12" fillId="0" borderId="8" xfId="0" applyFont="1" applyFill="1" applyBorder="1" applyAlignment="1" applyProtection="1">
      <alignment/>
      <protection/>
    </xf>
    <xf numFmtId="0" fontId="12" fillId="0" borderId="8" xfId="0" applyNumberFormat="1" applyFont="1" applyFill="1" applyBorder="1" applyAlignment="1" applyProtection="1">
      <alignment/>
      <protection locked="0"/>
    </xf>
    <xf numFmtId="0" fontId="12" fillId="0" borderId="8" xfId="0" applyFont="1" applyFill="1" applyBorder="1" applyAlignment="1" applyProtection="1">
      <alignment/>
      <protection locked="0"/>
    </xf>
    <xf numFmtId="0" fontId="15" fillId="0" borderId="8" xfId="0" applyNumberFormat="1" applyFont="1" applyFill="1" applyBorder="1" applyAlignment="1" applyProtection="1">
      <alignment/>
      <protection locked="0"/>
    </xf>
    <xf numFmtId="0" fontId="15" fillId="0" borderId="8" xfId="0" applyFont="1" applyFill="1" applyBorder="1" applyAlignment="1" applyProtection="1">
      <alignment/>
      <protection locked="0"/>
    </xf>
    <xf numFmtId="0" fontId="17" fillId="0" borderId="0" xfId="18" applyFont="1">
      <alignment/>
      <protection/>
    </xf>
    <xf numFmtId="0" fontId="6" fillId="0" borderId="0" xfId="18" applyFont="1" applyAlignment="1">
      <alignment vertical="top"/>
      <protection/>
    </xf>
    <xf numFmtId="0" fontId="0" fillId="0" borderId="0" xfId="18" applyFont="1">
      <alignment/>
      <protection/>
    </xf>
    <xf numFmtId="0" fontId="6" fillId="2" borderId="8" xfId="0" applyFont="1" applyFill="1" applyBorder="1" applyAlignment="1" applyProtection="1">
      <alignment/>
      <protection locked="0"/>
    </xf>
    <xf numFmtId="0" fontId="12" fillId="0" borderId="8" xfId="0" applyFont="1" applyFill="1" applyBorder="1" applyAlignment="1" applyProtection="1">
      <alignment/>
      <protection locked="0"/>
    </xf>
    <xf numFmtId="0" fontId="16" fillId="0" borderId="8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" fontId="12" fillId="0" borderId="0" xfId="0" applyNumberFormat="1" applyFont="1" applyFill="1" applyBorder="1" applyAlignment="1">
      <alignment/>
    </xf>
    <xf numFmtId="0" fontId="16" fillId="0" borderId="8" xfId="0" applyFont="1" applyFill="1" applyBorder="1" applyAlignment="1" applyProtection="1">
      <alignment/>
      <protection locked="0"/>
    </xf>
    <xf numFmtId="0" fontId="12" fillId="0" borderId="8" xfId="0" applyNumberFormat="1" applyFont="1" applyFill="1" applyBorder="1" applyAlignment="1" applyProtection="1">
      <alignment/>
      <protection/>
    </xf>
    <xf numFmtId="0" fontId="7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11" fillId="0" borderId="0" xfId="18" applyFont="1" applyProtection="1">
      <alignment/>
      <protection locked="0"/>
    </xf>
    <xf numFmtId="0" fontId="10" fillId="0" borderId="0" xfId="18" applyFont="1" applyProtection="1">
      <alignment/>
      <protection locked="0"/>
    </xf>
    <xf numFmtId="0" fontId="6" fillId="0" borderId="0" xfId="18" applyFont="1" applyBorder="1" applyAlignment="1" quotePrefix="1">
      <alignment horizontal="left"/>
      <protection/>
    </xf>
    <xf numFmtId="0" fontId="12" fillId="0" borderId="8" xfId="0" applyFont="1" applyFill="1" applyBorder="1" applyAlignment="1" applyProtection="1">
      <alignment horizontal="center"/>
      <protection/>
    </xf>
    <xf numFmtId="0" fontId="12" fillId="0" borderId="8" xfId="0" applyFont="1" applyFill="1" applyBorder="1" applyAlignment="1" applyProtection="1">
      <alignment horizontal="center"/>
      <protection/>
    </xf>
    <xf numFmtId="0" fontId="20" fillId="0" borderId="8" xfId="0" applyFont="1" applyFill="1" applyBorder="1" applyAlignment="1" applyProtection="1">
      <alignment horizontal="center"/>
      <protection/>
    </xf>
    <xf numFmtId="0" fontId="7" fillId="0" borderId="0" xfId="18" applyFont="1" applyBorder="1" applyAlignment="1" quotePrefix="1">
      <alignment horizontal="left"/>
      <protection/>
    </xf>
    <xf numFmtId="0" fontId="7" fillId="0" borderId="0" xfId="18" applyFont="1" applyAlignment="1" quotePrefix="1">
      <alignment horizontal="left"/>
      <protection/>
    </xf>
    <xf numFmtId="0" fontId="12" fillId="0" borderId="8" xfId="0" applyFont="1" applyFill="1" applyBorder="1" applyAlignment="1" applyProtection="1" quotePrefix="1">
      <alignment horizontal="left" wrapText="1"/>
      <protection locked="0"/>
    </xf>
    <xf numFmtId="0" fontId="20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>
      <alignment horizontal="center" vertical="center" wrapText="1"/>
    </xf>
    <xf numFmtId="0" fontId="12" fillId="2" borderId="8" xfId="0" applyNumberFormat="1" applyFont="1" applyFill="1" applyBorder="1" applyAlignment="1" applyProtection="1">
      <alignment/>
      <protection locked="0"/>
    </xf>
    <xf numFmtId="1" fontId="20" fillId="2" borderId="8" xfId="0" applyNumberFormat="1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/>
      <protection/>
    </xf>
    <xf numFmtId="0" fontId="12" fillId="0" borderId="8" xfId="0" applyFont="1" applyBorder="1" applyAlignment="1" applyProtection="1">
      <alignment/>
      <protection locked="0"/>
    </xf>
    <xf numFmtId="1" fontId="20" fillId="0" borderId="8" xfId="0" applyNumberFormat="1" applyFont="1" applyFill="1" applyBorder="1" applyAlignment="1">
      <alignment horizontal="center" wrapText="1"/>
    </xf>
    <xf numFmtId="0" fontId="12" fillId="0" borderId="8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20" fillId="2" borderId="8" xfId="0" applyFont="1" applyFill="1" applyBorder="1" applyAlignment="1" applyProtection="1">
      <alignment horizontal="center"/>
      <protection/>
    </xf>
    <xf numFmtId="1" fontId="12" fillId="0" borderId="8" xfId="0" applyNumberFormat="1" applyFont="1" applyFill="1" applyBorder="1" applyAlignment="1" applyProtection="1">
      <alignment horizontal="center"/>
      <protection/>
    </xf>
    <xf numFmtId="1" fontId="20" fillId="0" borderId="8" xfId="0" applyNumberFormat="1" applyFont="1" applyFill="1" applyBorder="1" applyAlignment="1" applyProtection="1">
      <alignment horizontal="center"/>
      <protection/>
    </xf>
    <xf numFmtId="0" fontId="12" fillId="2" borderId="8" xfId="0" applyFont="1" applyFill="1" applyBorder="1" applyAlignment="1" applyProtection="1">
      <alignment/>
      <protection locked="0"/>
    </xf>
    <xf numFmtId="0" fontId="12" fillId="2" borderId="8" xfId="0" applyNumberFormat="1" applyFont="1" applyFill="1" applyBorder="1" applyAlignment="1" applyProtection="1">
      <alignment/>
      <protection locked="0"/>
    </xf>
    <xf numFmtId="0" fontId="6" fillId="2" borderId="8" xfId="0" applyFont="1" applyFill="1" applyBorder="1" applyAlignment="1" applyProtection="1">
      <alignment/>
      <protection/>
    </xf>
    <xf numFmtId="0" fontId="12" fillId="0" borderId="8" xfId="0" applyNumberFormat="1" applyFont="1" applyBorder="1" applyAlignment="1" applyProtection="1">
      <alignment/>
      <protection locked="0"/>
    </xf>
    <xf numFmtId="1" fontId="20" fillId="0" borderId="8" xfId="0" applyNumberFormat="1" applyFont="1" applyFill="1" applyBorder="1" applyAlignment="1" applyProtection="1">
      <alignment horizontal="center"/>
      <protection/>
    </xf>
    <xf numFmtId="1" fontId="12" fillId="0" borderId="8" xfId="0" applyNumberFormat="1" applyFont="1" applyFill="1" applyBorder="1" applyAlignment="1" applyProtection="1">
      <alignment/>
      <protection/>
    </xf>
    <xf numFmtId="2" fontId="12" fillId="0" borderId="8" xfId="0" applyNumberFormat="1" applyFont="1" applyFill="1" applyBorder="1" applyAlignment="1" applyProtection="1">
      <alignment horizontal="left" wrapText="1"/>
      <protection/>
    </xf>
    <xf numFmtId="0" fontId="12" fillId="0" borderId="8" xfId="0" applyFont="1" applyFill="1" applyBorder="1" applyAlignment="1" applyProtection="1">
      <alignment horizontal="left"/>
      <protection/>
    </xf>
    <xf numFmtId="0" fontId="20" fillId="0" borderId="8" xfId="0" applyFont="1" applyFill="1" applyBorder="1" applyAlignment="1" applyProtection="1">
      <alignment horizontal="center"/>
      <protection/>
    </xf>
    <xf numFmtId="0" fontId="20" fillId="2" borderId="8" xfId="0" applyFont="1" applyFill="1" applyBorder="1" applyAlignment="1" applyProtection="1">
      <alignment horizontal="left" wrapText="1"/>
      <protection locked="0"/>
    </xf>
    <xf numFmtId="0" fontId="20" fillId="0" borderId="8" xfId="0" applyFont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>
      <alignment horizontal="left" wrapText="1"/>
    </xf>
    <xf numFmtId="0" fontId="20" fillId="0" borderId="8" xfId="0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horizontal="left" wrapText="1"/>
      <protection locked="0"/>
    </xf>
    <xf numFmtId="0" fontId="20" fillId="0" borderId="8" xfId="0" applyFont="1" applyFill="1" applyBorder="1" applyAlignment="1">
      <alignment horizontal="left" wrapText="1"/>
    </xf>
    <xf numFmtId="0" fontId="12" fillId="0" borderId="8" xfId="0" applyFont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horizontal="left" wrapText="1"/>
      <protection/>
    </xf>
    <xf numFmtId="0" fontId="20" fillId="2" borderId="8" xfId="0" applyFont="1" applyFill="1" applyBorder="1" applyAlignment="1" applyProtection="1">
      <alignment horizontal="left" wrapText="1"/>
      <protection locked="0"/>
    </xf>
    <xf numFmtId="0" fontId="6" fillId="0" borderId="8" xfId="18" applyFont="1" applyBorder="1" applyAlignment="1">
      <alignment horizontal="center" vertical="center"/>
      <protection/>
    </xf>
    <xf numFmtId="0" fontId="6" fillId="0" borderId="8" xfId="18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/>
    </xf>
    <xf numFmtId="0" fontId="12" fillId="0" borderId="0" xfId="0" applyFont="1" applyBorder="1" applyAlignment="1" applyProtection="1">
      <alignment wrapText="1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6"/>
    </xf>
    <xf numFmtId="0" fontId="12" fillId="0" borderId="0" xfId="0" applyNumberFormat="1" applyFont="1" applyBorder="1" applyAlignment="1">
      <alignment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8" xfId="0" applyNumberFormat="1" applyFont="1" applyBorder="1" applyAlignment="1" applyProtection="1">
      <alignment horizontal="center" vertical="center" wrapText="1"/>
      <protection locked="0"/>
    </xf>
    <xf numFmtId="1" fontId="20" fillId="0" borderId="8" xfId="0" applyNumberFormat="1" applyFont="1" applyFill="1" applyBorder="1" applyAlignment="1" applyProtection="1">
      <alignment horizontal="center"/>
      <protection locked="0"/>
    </xf>
    <xf numFmtId="0" fontId="20" fillId="2" borderId="8" xfId="0" applyFont="1" applyFill="1" applyBorder="1" applyAlignment="1" applyProtection="1">
      <alignment/>
      <protection locked="0"/>
    </xf>
    <xf numFmtId="0" fontId="20" fillId="0" borderId="8" xfId="0" applyFont="1" applyFill="1" applyBorder="1" applyAlignment="1" applyProtection="1">
      <alignment/>
      <protection locked="0"/>
    </xf>
    <xf numFmtId="0" fontId="20" fillId="0" borderId="8" xfId="0" applyFont="1" applyFill="1" applyBorder="1" applyAlignment="1" applyProtection="1">
      <alignment/>
      <protection locked="0"/>
    </xf>
    <xf numFmtId="0" fontId="20" fillId="0" borderId="8" xfId="0" applyFont="1" applyFill="1" applyBorder="1" applyAlignment="1">
      <alignment/>
    </xf>
    <xf numFmtId="0" fontId="20" fillId="0" borderId="8" xfId="0" applyFont="1" applyBorder="1" applyAlignment="1" applyProtection="1">
      <alignment/>
      <protection locked="0"/>
    </xf>
    <xf numFmtId="1" fontId="12" fillId="0" borderId="8" xfId="0" applyNumberFormat="1" applyFont="1" applyFill="1" applyBorder="1" applyAlignment="1">
      <alignment horizontal="center" wrapText="1"/>
    </xf>
    <xf numFmtId="0" fontId="20" fillId="0" borderId="8" xfId="0" applyFont="1" applyFill="1" applyBorder="1" applyAlignment="1" applyProtection="1">
      <alignment horizontal="center"/>
      <protection locked="0"/>
    </xf>
    <xf numFmtId="0" fontId="12" fillId="0" borderId="8" xfId="0" applyFont="1" applyBorder="1" applyAlignment="1" quotePrefix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3" borderId="8" xfId="0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1" fontId="6" fillId="0" borderId="13" xfId="18" applyNumberFormat="1" applyFont="1" applyFill="1" applyBorder="1" applyAlignment="1" applyProtection="1">
      <alignment horizontal="center" vertical="center" wrapText="1"/>
      <protection/>
    </xf>
    <xf numFmtId="1" fontId="6" fillId="0" borderId="14" xfId="18" applyNumberFormat="1" applyFont="1" applyFill="1" applyBorder="1" applyAlignment="1" applyProtection="1">
      <alignment horizontal="center" vertical="center" wrapText="1"/>
      <protection/>
    </xf>
    <xf numFmtId="1" fontId="6" fillId="0" borderId="15" xfId="18" applyNumberFormat="1" applyFont="1" applyFill="1" applyBorder="1" applyAlignment="1" applyProtection="1">
      <alignment horizontal="center" vertical="center" wrapText="1"/>
      <protection/>
    </xf>
    <xf numFmtId="0" fontId="6" fillId="0" borderId="13" xfId="18" applyFont="1" applyFill="1" applyBorder="1" applyAlignment="1" applyProtection="1">
      <alignment horizontal="center" vertical="center" wrapText="1"/>
      <protection/>
    </xf>
    <xf numFmtId="0" fontId="6" fillId="0" borderId="14" xfId="18" applyFont="1" applyFill="1" applyBorder="1" applyAlignment="1" applyProtection="1">
      <alignment horizontal="center" vertical="center" wrapText="1"/>
      <protection/>
    </xf>
    <xf numFmtId="0" fontId="6" fillId="0" borderId="15" xfId="18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16" xfId="18" applyFont="1" applyBorder="1" applyAlignment="1">
      <alignment horizontal="center" vertical="center" wrapText="1"/>
      <protection/>
    </xf>
    <xf numFmtId="0" fontId="6" fillId="0" borderId="17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0" fontId="6" fillId="0" borderId="18" xfId="18" applyFont="1" applyBorder="1" applyAlignment="1">
      <alignment horizontal="center" vertical="center" wrapText="1"/>
      <protection/>
    </xf>
    <xf numFmtId="0" fontId="6" fillId="0" borderId="19" xfId="18" applyFont="1" applyBorder="1" applyAlignment="1">
      <alignment horizontal="center" vertical="center" wrapText="1"/>
      <protection/>
    </xf>
    <xf numFmtId="0" fontId="6" fillId="0" borderId="13" xfId="18" applyFont="1" applyBorder="1" applyAlignment="1">
      <alignment horizontal="center"/>
      <protection/>
    </xf>
    <xf numFmtId="0" fontId="6" fillId="0" borderId="14" xfId="18" applyFont="1" applyBorder="1" applyAlignment="1">
      <alignment horizontal="center"/>
      <protection/>
    </xf>
    <xf numFmtId="0" fontId="6" fillId="0" borderId="15" xfId="18" applyFont="1" applyBorder="1" applyAlignment="1">
      <alignment horizontal="center"/>
      <protection/>
    </xf>
    <xf numFmtId="0" fontId="22" fillId="0" borderId="0" xfId="18" applyFont="1" applyAlignment="1">
      <alignment horizontal="center"/>
      <protection/>
    </xf>
    <xf numFmtId="0" fontId="22" fillId="0" borderId="0" xfId="18" applyFont="1" applyAlignment="1" quotePrefix="1">
      <alignment horizontal="center"/>
      <protection/>
    </xf>
    <xf numFmtId="0" fontId="15" fillId="0" borderId="1" xfId="0" applyFont="1" applyBorder="1" applyAlignment="1" applyProtection="1">
      <alignment horizontal="center" wrapText="1"/>
      <protection locked="0"/>
    </xf>
    <xf numFmtId="0" fontId="15" fillId="0" borderId="16" xfId="0" applyFont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15" fillId="0" borderId="18" xfId="0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 quotePrefix="1">
      <alignment horizontal="center" vertical="center" wrapText="1"/>
      <protection locked="0"/>
    </xf>
    <xf numFmtId="0" fontId="12" fillId="0" borderId="13" xfId="0" applyFont="1" applyBorder="1" applyAlignment="1" quotePrefix="1">
      <alignment horizontal="center" vertical="center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5" xfId="0" applyFont="1" applyBorder="1" applyAlignment="1" quotePrefix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2" fillId="0" borderId="8" xfId="0" applyFont="1" applyBorder="1" applyAlignment="1" applyProtection="1" quotePrefix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quotePrefix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7"/>
  <sheetViews>
    <sheetView zoomScale="75" zoomScaleNormal="75" workbookViewId="0" topLeftCell="A1">
      <selection activeCell="T24" sqref="T24"/>
    </sheetView>
  </sheetViews>
  <sheetFormatPr defaultColWidth="8.796875" defaultRowHeight="15"/>
  <cols>
    <col min="1" max="1" width="5.19921875" style="67" customWidth="1"/>
    <col min="2" max="53" width="2.796875" style="67" customWidth="1"/>
    <col min="54" max="58" width="2.296875" style="67" customWidth="1"/>
    <col min="59" max="16384" width="9" style="67" customWidth="1"/>
  </cols>
  <sheetData>
    <row r="1" spans="1:53" ht="18.75">
      <c r="A1" s="166" t="s">
        <v>197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</row>
    <row r="2" spans="1:53" ht="18.75">
      <c r="A2" s="167" t="s">
        <v>180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</row>
    <row r="3" spans="1:53" ht="18.75">
      <c r="A3" s="167" t="s">
        <v>181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</row>
    <row r="4" spans="1:53" ht="18.75">
      <c r="A4" s="166" t="s">
        <v>182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</row>
    <row r="5" spans="1:60" ht="18.75">
      <c r="A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20.25">
      <c r="A6" s="3" t="s">
        <v>242</v>
      </c>
      <c r="B6" s="4"/>
      <c r="C6" s="4"/>
      <c r="D6" s="4"/>
      <c r="E6" s="4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"/>
      <c r="T6" s="5" t="s">
        <v>0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.75">
      <c r="A7" s="10" t="s">
        <v>131</v>
      </c>
      <c r="B7" s="10"/>
      <c r="C7" s="10"/>
      <c r="D7" s="10"/>
      <c r="E7" s="3"/>
      <c r="F7" s="3"/>
      <c r="G7" s="3"/>
      <c r="H7" s="3"/>
      <c r="I7" s="2"/>
      <c r="J7" s="2"/>
      <c r="K7" s="6"/>
      <c r="L7" s="2"/>
      <c r="M7" s="2"/>
      <c r="N7" s="2"/>
      <c r="O7" s="2"/>
      <c r="P7" s="2"/>
      <c r="Q7" s="2"/>
      <c r="R7" s="2"/>
      <c r="S7" s="2"/>
      <c r="T7" s="68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3" t="s">
        <v>132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.75">
      <c r="A8" s="82" t="s">
        <v>196</v>
      </c>
      <c r="B8" s="10"/>
      <c r="C8" s="10"/>
      <c r="D8" s="10"/>
      <c r="E8" s="3"/>
      <c r="F8" s="3"/>
      <c r="G8" s="3"/>
      <c r="H8" s="3"/>
      <c r="I8" s="2"/>
      <c r="J8" s="2"/>
      <c r="K8" s="6"/>
      <c r="L8" s="2"/>
      <c r="M8" s="2"/>
      <c r="N8" s="2"/>
      <c r="O8" s="2"/>
      <c r="P8" s="6" t="s">
        <v>193</v>
      </c>
      <c r="Q8" s="3"/>
      <c r="R8" s="3"/>
      <c r="S8" s="2"/>
      <c r="T8" s="68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" t="s">
        <v>160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.75">
      <c r="A9" s="86" t="s">
        <v>176</v>
      </c>
      <c r="B9" s="4"/>
      <c r="C9" s="4"/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6"/>
      <c r="Q9" s="2"/>
      <c r="R9" s="6" t="s">
        <v>194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3" t="s">
        <v>133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57" ht="18.75">
      <c r="A10" s="3" t="s">
        <v>68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6"/>
      <c r="O10" s="6" t="s">
        <v>195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3"/>
      <c r="AM10" s="2"/>
      <c r="AN10" s="2"/>
      <c r="AO10" s="87" t="s">
        <v>177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2:60" s="69" customFormat="1" ht="18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 t="s">
        <v>178</v>
      </c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2:60" s="69" customFormat="1" ht="15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 t="s">
        <v>179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7" t="s">
        <v>202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>
      <c r="A16" s="8"/>
      <c r="B16" s="163" t="s">
        <v>1</v>
      </c>
      <c r="C16" s="164"/>
      <c r="D16" s="164"/>
      <c r="E16" s="164"/>
      <c r="F16" s="165"/>
      <c r="G16" s="163" t="s">
        <v>2</v>
      </c>
      <c r="H16" s="164"/>
      <c r="I16" s="164"/>
      <c r="J16" s="165"/>
      <c r="K16" s="163" t="s">
        <v>3</v>
      </c>
      <c r="L16" s="164"/>
      <c r="M16" s="164"/>
      <c r="N16" s="165"/>
      <c r="O16" s="163" t="s">
        <v>4</v>
      </c>
      <c r="P16" s="164"/>
      <c r="Q16" s="164"/>
      <c r="R16" s="164"/>
      <c r="S16" s="165"/>
      <c r="T16" s="163" t="s">
        <v>5</v>
      </c>
      <c r="U16" s="164"/>
      <c r="V16" s="164"/>
      <c r="W16" s="165"/>
      <c r="X16" s="163" t="s">
        <v>6</v>
      </c>
      <c r="Y16" s="164"/>
      <c r="Z16" s="164"/>
      <c r="AA16" s="165"/>
      <c r="AB16" s="163" t="s">
        <v>7</v>
      </c>
      <c r="AC16" s="164"/>
      <c r="AD16" s="164"/>
      <c r="AE16" s="164"/>
      <c r="AF16" s="165"/>
      <c r="AG16" s="163" t="s">
        <v>8</v>
      </c>
      <c r="AH16" s="164"/>
      <c r="AI16" s="164"/>
      <c r="AJ16" s="165"/>
      <c r="AK16" s="163" t="s">
        <v>9</v>
      </c>
      <c r="AL16" s="164"/>
      <c r="AM16" s="164"/>
      <c r="AN16" s="165"/>
      <c r="AO16" s="163" t="s">
        <v>10</v>
      </c>
      <c r="AP16" s="164"/>
      <c r="AQ16" s="164"/>
      <c r="AR16" s="164"/>
      <c r="AS16" s="165"/>
      <c r="AT16" s="163" t="s">
        <v>11</v>
      </c>
      <c r="AU16" s="164"/>
      <c r="AV16" s="164"/>
      <c r="AW16" s="165"/>
      <c r="AX16" s="163" t="s">
        <v>12</v>
      </c>
      <c r="AY16" s="164"/>
      <c r="AZ16" s="164"/>
      <c r="BA16" s="165"/>
      <c r="BB16" s="2"/>
      <c r="BC16" s="2"/>
      <c r="BD16" s="2"/>
      <c r="BE16" s="2"/>
      <c r="BF16" s="2"/>
      <c r="BG16" s="2"/>
      <c r="BH16" s="2"/>
    </row>
    <row r="17" spans="1:60" ht="12.75">
      <c r="A17" s="9" t="s">
        <v>13</v>
      </c>
      <c r="B17" s="121">
        <v>1</v>
      </c>
      <c r="C17" s="121">
        <v>2</v>
      </c>
      <c r="D17" s="121">
        <v>3</v>
      </c>
      <c r="E17" s="121">
        <v>4</v>
      </c>
      <c r="F17" s="121">
        <v>5</v>
      </c>
      <c r="G17" s="121">
        <v>6</v>
      </c>
      <c r="H17" s="121">
        <v>7</v>
      </c>
      <c r="I17" s="121">
        <v>8</v>
      </c>
      <c r="J17" s="121">
        <v>9</v>
      </c>
      <c r="K17" s="121">
        <v>10</v>
      </c>
      <c r="L17" s="121">
        <v>11</v>
      </c>
      <c r="M17" s="121">
        <v>12</v>
      </c>
      <c r="N17" s="121">
        <v>13</v>
      </c>
      <c r="O17" s="121">
        <v>14</v>
      </c>
      <c r="P17" s="121">
        <v>15</v>
      </c>
      <c r="Q17" s="121">
        <v>16</v>
      </c>
      <c r="R17" s="121">
        <v>17</v>
      </c>
      <c r="S17" s="121">
        <v>18</v>
      </c>
      <c r="T17" s="121">
        <v>19</v>
      </c>
      <c r="U17" s="122">
        <v>20</v>
      </c>
      <c r="V17" s="121">
        <v>21</v>
      </c>
      <c r="W17" s="121">
        <v>22</v>
      </c>
      <c r="X17" s="121">
        <v>23</v>
      </c>
      <c r="Y17" s="121">
        <v>24</v>
      </c>
      <c r="Z17" s="121">
        <v>25</v>
      </c>
      <c r="AA17" s="121">
        <v>26</v>
      </c>
      <c r="AB17" s="121">
        <v>27</v>
      </c>
      <c r="AC17" s="121">
        <v>28</v>
      </c>
      <c r="AD17" s="121">
        <v>29</v>
      </c>
      <c r="AE17" s="121">
        <v>30</v>
      </c>
      <c r="AF17" s="121">
        <v>31</v>
      </c>
      <c r="AG17" s="121">
        <v>32</v>
      </c>
      <c r="AH17" s="121">
        <v>33</v>
      </c>
      <c r="AI17" s="121">
        <v>34</v>
      </c>
      <c r="AJ17" s="121">
        <v>35</v>
      </c>
      <c r="AK17" s="121">
        <v>36</v>
      </c>
      <c r="AL17" s="121">
        <v>37</v>
      </c>
      <c r="AM17" s="121">
        <v>38</v>
      </c>
      <c r="AN17" s="121">
        <v>39</v>
      </c>
      <c r="AO17" s="121">
        <v>40</v>
      </c>
      <c r="AP17" s="121">
        <v>41</v>
      </c>
      <c r="AQ17" s="121">
        <v>42</v>
      </c>
      <c r="AR17" s="121">
        <v>43</v>
      </c>
      <c r="AS17" s="121">
        <v>44</v>
      </c>
      <c r="AT17" s="121">
        <v>45</v>
      </c>
      <c r="AU17" s="121">
        <v>46</v>
      </c>
      <c r="AV17" s="121">
        <v>47</v>
      </c>
      <c r="AW17" s="121">
        <v>48</v>
      </c>
      <c r="AX17" s="121">
        <v>49</v>
      </c>
      <c r="AY17" s="121">
        <v>50</v>
      </c>
      <c r="AZ17" s="121">
        <v>51</v>
      </c>
      <c r="BA17" s="121">
        <v>52</v>
      </c>
      <c r="BB17" s="2"/>
      <c r="BC17" s="2"/>
      <c r="BD17" s="2"/>
      <c r="BE17" s="2"/>
      <c r="BF17" s="2"/>
      <c r="BG17" s="2"/>
      <c r="BH17" s="2"/>
    </row>
    <row r="18" spans="1:60" ht="12.75">
      <c r="A18" s="9" t="s">
        <v>14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 t="s">
        <v>167</v>
      </c>
      <c r="U18" s="121" t="s">
        <v>167</v>
      </c>
      <c r="V18" s="121" t="s">
        <v>167</v>
      </c>
      <c r="W18" s="121" t="s">
        <v>166</v>
      </c>
      <c r="X18" s="121" t="s">
        <v>166</v>
      </c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 t="s">
        <v>167</v>
      </c>
      <c r="AR18" s="121" t="s">
        <v>167</v>
      </c>
      <c r="AS18" s="121" t="s">
        <v>167</v>
      </c>
      <c r="AT18" s="121" t="s">
        <v>167</v>
      </c>
      <c r="AU18" s="121" t="s">
        <v>166</v>
      </c>
      <c r="AV18" s="121" t="s">
        <v>166</v>
      </c>
      <c r="AW18" s="121" t="s">
        <v>166</v>
      </c>
      <c r="AX18" s="121" t="s">
        <v>166</v>
      </c>
      <c r="AY18" s="121" t="s">
        <v>166</v>
      </c>
      <c r="AZ18" s="121" t="s">
        <v>166</v>
      </c>
      <c r="BA18" s="121" t="s">
        <v>166</v>
      </c>
      <c r="BB18" s="2"/>
      <c r="BC18" s="2"/>
      <c r="BD18" s="2"/>
      <c r="BE18" s="2"/>
      <c r="BF18" s="2"/>
      <c r="BG18" s="2"/>
      <c r="BH18" s="2"/>
    </row>
    <row r="19" spans="1:60" ht="12.75">
      <c r="A19" s="9" t="s">
        <v>15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 t="s">
        <v>167</v>
      </c>
      <c r="U19" s="121" t="s">
        <v>167</v>
      </c>
      <c r="V19" s="121" t="s">
        <v>167</v>
      </c>
      <c r="W19" s="121" t="s">
        <v>166</v>
      </c>
      <c r="X19" s="121" t="s">
        <v>166</v>
      </c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 t="s">
        <v>167</v>
      </c>
      <c r="AR19" s="121" t="s">
        <v>167</v>
      </c>
      <c r="AS19" s="121" t="s">
        <v>167</v>
      </c>
      <c r="AT19" s="121" t="s">
        <v>166</v>
      </c>
      <c r="AU19" s="121" t="s">
        <v>166</v>
      </c>
      <c r="AV19" s="121" t="s">
        <v>166</v>
      </c>
      <c r="AW19" s="121" t="s">
        <v>166</v>
      </c>
      <c r="AX19" s="121" t="s">
        <v>166</v>
      </c>
      <c r="AY19" s="121" t="s">
        <v>166</v>
      </c>
      <c r="AZ19" s="121" t="s">
        <v>166</v>
      </c>
      <c r="BA19" s="121" t="s">
        <v>166</v>
      </c>
      <c r="BB19" s="2"/>
      <c r="BC19" s="2"/>
      <c r="BD19" s="2"/>
      <c r="BE19" s="2"/>
      <c r="BF19" s="2"/>
      <c r="BG19" s="2"/>
      <c r="BH19" s="2"/>
    </row>
    <row r="20" spans="1:60" ht="12.75">
      <c r="A20" s="9" t="s">
        <v>16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 t="s">
        <v>167</v>
      </c>
      <c r="U20" s="121" t="s">
        <v>167</v>
      </c>
      <c r="V20" s="121" t="s">
        <v>167</v>
      </c>
      <c r="W20" s="121" t="s">
        <v>166</v>
      </c>
      <c r="X20" s="121" t="s">
        <v>166</v>
      </c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 t="s">
        <v>167</v>
      </c>
      <c r="AR20" s="121" t="s">
        <v>167</v>
      </c>
      <c r="AS20" s="121" t="s">
        <v>167</v>
      </c>
      <c r="AT20" s="121" t="s">
        <v>166</v>
      </c>
      <c r="AU20" s="121" t="s">
        <v>166</v>
      </c>
      <c r="AV20" s="121" t="s">
        <v>166</v>
      </c>
      <c r="AW20" s="121" t="s">
        <v>166</v>
      </c>
      <c r="AX20" s="121" t="s">
        <v>166</v>
      </c>
      <c r="AY20" s="121" t="s">
        <v>166</v>
      </c>
      <c r="AZ20" s="121" t="s">
        <v>166</v>
      </c>
      <c r="BA20" s="121" t="s">
        <v>166</v>
      </c>
      <c r="BB20" s="2"/>
      <c r="BC20" s="2"/>
      <c r="BD20" s="2"/>
      <c r="BE20" s="2"/>
      <c r="BF20" s="2"/>
      <c r="BG20" s="2"/>
      <c r="BH20" s="2"/>
    </row>
    <row r="21" spans="1:60" ht="12.75">
      <c r="A21" s="9" t="s">
        <v>17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 t="s">
        <v>167</v>
      </c>
      <c r="U21" s="121" t="s">
        <v>167</v>
      </c>
      <c r="V21" s="121" t="s">
        <v>167</v>
      </c>
      <c r="W21" s="121" t="s">
        <v>166</v>
      </c>
      <c r="X21" s="121" t="s">
        <v>166</v>
      </c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 t="s">
        <v>167</v>
      </c>
      <c r="AR21" s="121" t="s">
        <v>167</v>
      </c>
      <c r="AS21" s="121" t="s">
        <v>167</v>
      </c>
      <c r="AT21" s="121" t="s">
        <v>166</v>
      </c>
      <c r="AU21" s="121" t="s">
        <v>166</v>
      </c>
      <c r="AV21" s="121" t="s">
        <v>166</v>
      </c>
      <c r="AW21" s="121" t="s">
        <v>166</v>
      </c>
      <c r="AX21" s="121" t="s">
        <v>166</v>
      </c>
      <c r="AY21" s="121" t="s">
        <v>166</v>
      </c>
      <c r="AZ21" s="121" t="s">
        <v>166</v>
      </c>
      <c r="BA21" s="121" t="s">
        <v>166</v>
      </c>
      <c r="BB21" s="2"/>
      <c r="BC21" s="2"/>
      <c r="BD21" s="2"/>
      <c r="BE21" s="2"/>
      <c r="BF21" s="2"/>
      <c r="BG21" s="2"/>
      <c r="BH21" s="2"/>
    </row>
    <row r="22" spans="1:60" ht="12.75">
      <c r="A22" s="9" t="s">
        <v>18</v>
      </c>
      <c r="B22" s="121" t="s">
        <v>164</v>
      </c>
      <c r="C22" s="121" t="s">
        <v>164</v>
      </c>
      <c r="D22" s="121" t="s">
        <v>164</v>
      </c>
      <c r="E22" s="121" t="s">
        <v>165</v>
      </c>
      <c r="F22" s="121" t="s">
        <v>165</v>
      </c>
      <c r="G22" s="121" t="s">
        <v>165</v>
      </c>
      <c r="H22" s="121" t="s">
        <v>165</v>
      </c>
      <c r="I22" s="121" t="s">
        <v>165</v>
      </c>
      <c r="J22" s="121" t="s">
        <v>165</v>
      </c>
      <c r="K22" s="121" t="s">
        <v>165</v>
      </c>
      <c r="L22" s="121"/>
      <c r="M22" s="121"/>
      <c r="N22" s="121"/>
      <c r="O22" s="121"/>
      <c r="P22" s="121"/>
      <c r="Q22" s="121"/>
      <c r="R22" s="121"/>
      <c r="S22" s="121" t="s">
        <v>167</v>
      </c>
      <c r="T22" s="121" t="s">
        <v>166</v>
      </c>
      <c r="U22" s="121" t="s">
        <v>166</v>
      </c>
      <c r="V22" s="121" t="s">
        <v>165</v>
      </c>
      <c r="W22" s="121" t="s">
        <v>165</v>
      </c>
      <c r="X22" s="121" t="s">
        <v>165</v>
      </c>
      <c r="Y22" s="121" t="s">
        <v>165</v>
      </c>
      <c r="Z22" s="121" t="s">
        <v>165</v>
      </c>
      <c r="AA22" s="121" t="s">
        <v>165</v>
      </c>
      <c r="AB22" s="121" t="s">
        <v>165</v>
      </c>
      <c r="AC22" s="121" t="s">
        <v>165</v>
      </c>
      <c r="AD22" s="121" t="s">
        <v>165</v>
      </c>
      <c r="AE22" s="121" t="s">
        <v>165</v>
      </c>
      <c r="AF22" s="121"/>
      <c r="AG22" s="121"/>
      <c r="AH22" s="121"/>
      <c r="AI22" s="121"/>
      <c r="AJ22" s="121"/>
      <c r="AK22" s="121" t="s">
        <v>167</v>
      </c>
      <c r="AL22" s="121" t="s">
        <v>168</v>
      </c>
      <c r="AM22" s="121" t="s">
        <v>168</v>
      </c>
      <c r="AN22" s="121" t="s">
        <v>168</v>
      </c>
      <c r="AO22" s="121" t="s">
        <v>168</v>
      </c>
      <c r="AP22" s="121" t="s">
        <v>168</v>
      </c>
      <c r="AQ22" s="121" t="s">
        <v>168</v>
      </c>
      <c r="AR22" s="121" t="s">
        <v>168</v>
      </c>
      <c r="AS22" s="121" t="s">
        <v>168</v>
      </c>
      <c r="AT22" s="121" t="s">
        <v>166</v>
      </c>
      <c r="AU22" s="121" t="s">
        <v>166</v>
      </c>
      <c r="AV22" s="121" t="s">
        <v>166</v>
      </c>
      <c r="AW22" s="121" t="s">
        <v>166</v>
      </c>
      <c r="AX22" s="121" t="s">
        <v>166</v>
      </c>
      <c r="AY22" s="121" t="s">
        <v>166</v>
      </c>
      <c r="AZ22" s="121" t="s">
        <v>166</v>
      </c>
      <c r="BA22" s="121" t="s">
        <v>166</v>
      </c>
      <c r="BB22" s="2"/>
      <c r="BC22" s="2"/>
      <c r="BD22" s="2"/>
      <c r="BE22" s="2"/>
      <c r="BF22" s="2"/>
      <c r="BG22" s="2"/>
      <c r="BH22" s="2"/>
    </row>
    <row r="23" s="2" customFormat="1" ht="15.75">
      <c r="C23" s="3" t="s">
        <v>171</v>
      </c>
    </row>
    <row r="24" spans="1:53" s="2" customFormat="1" ht="15.75">
      <c r="A24" s="77" t="s">
        <v>172</v>
      </c>
      <c r="B24" s="78"/>
      <c r="C24" s="78"/>
      <c r="D24" s="78"/>
      <c r="E24" s="78"/>
      <c r="F24" s="78"/>
      <c r="G24" s="78"/>
      <c r="H24" s="78"/>
      <c r="I24" s="79" t="s">
        <v>165</v>
      </c>
      <c r="J24" s="77" t="s">
        <v>173</v>
      </c>
      <c r="K24" s="78"/>
      <c r="L24" s="78"/>
      <c r="M24" s="78"/>
      <c r="N24" s="78"/>
      <c r="O24" s="78"/>
      <c r="P24" s="78"/>
      <c r="Q24" s="78"/>
      <c r="R24" s="78"/>
      <c r="S24" s="78"/>
      <c r="T24" s="77" t="s">
        <v>244</v>
      </c>
      <c r="U24" s="78"/>
      <c r="V24" s="78"/>
      <c r="W24" s="79"/>
      <c r="X24" s="79"/>
      <c r="Y24" s="79"/>
      <c r="Z24" s="80"/>
      <c r="AA24" s="78"/>
      <c r="AB24" s="77"/>
      <c r="AC24" s="79" t="s">
        <v>174</v>
      </c>
      <c r="AD24" s="79"/>
      <c r="AE24" s="78"/>
      <c r="AF24" s="78"/>
      <c r="AG24" s="78"/>
      <c r="AH24" s="78"/>
      <c r="AI24" s="78"/>
      <c r="AJ24" s="78"/>
      <c r="AK24" s="78"/>
      <c r="AL24" s="77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</row>
    <row r="25" spans="1:53" s="2" customFormat="1" ht="15.75">
      <c r="A25" s="77" t="s">
        <v>243</v>
      </c>
      <c r="B25" s="78"/>
      <c r="C25" s="78"/>
      <c r="D25" s="78"/>
      <c r="E25" s="78"/>
      <c r="F25" s="78"/>
      <c r="G25" s="78"/>
      <c r="H25" s="78"/>
      <c r="I25" s="79"/>
      <c r="J25" s="77"/>
      <c r="K25" s="78"/>
      <c r="L25" s="78"/>
      <c r="M25" s="78"/>
      <c r="N25" s="78"/>
      <c r="O25" s="78"/>
      <c r="P25" s="78"/>
      <c r="Q25" s="78"/>
      <c r="R25" s="78"/>
      <c r="S25" s="78"/>
      <c r="T25" s="77"/>
      <c r="U25" s="78"/>
      <c r="V25" s="78"/>
      <c r="W25" s="79"/>
      <c r="X25" s="78"/>
      <c r="Y25" s="78"/>
      <c r="Z25" s="80"/>
      <c r="AA25" s="78"/>
      <c r="AB25" s="77"/>
      <c r="AC25" s="78"/>
      <c r="AD25" s="81"/>
      <c r="AE25" s="78"/>
      <c r="AF25" s="78"/>
      <c r="AG25" s="78"/>
      <c r="AH25" s="78"/>
      <c r="AI25" s="78"/>
      <c r="AJ25" s="78"/>
      <c r="AK25" s="78"/>
      <c r="AL25" s="77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</row>
    <row r="26" spans="1:6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" t="s">
        <v>203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56" ht="12.75">
      <c r="A29" s="2"/>
      <c r="B29" s="2"/>
      <c r="C29" s="2"/>
      <c r="D29" s="2"/>
      <c r="E29" s="2"/>
      <c r="F29" s="2"/>
      <c r="G29" s="157" t="s">
        <v>198</v>
      </c>
      <c r="H29" s="158"/>
      <c r="I29" s="158"/>
      <c r="J29" s="159"/>
      <c r="K29" s="157" t="s">
        <v>199</v>
      </c>
      <c r="L29" s="158"/>
      <c r="M29" s="158"/>
      <c r="N29" s="158"/>
      <c r="O29" s="159"/>
      <c r="P29" s="157" t="s">
        <v>200</v>
      </c>
      <c r="Q29" s="158"/>
      <c r="R29" s="158"/>
      <c r="S29" s="158"/>
      <c r="T29" s="159"/>
      <c r="U29" s="157" t="s">
        <v>201</v>
      </c>
      <c r="V29" s="158"/>
      <c r="W29" s="159"/>
      <c r="X29" s="157" t="s">
        <v>204</v>
      </c>
      <c r="Y29" s="158"/>
      <c r="Z29" s="159"/>
      <c r="AA29" s="157" t="s">
        <v>19</v>
      </c>
      <c r="AB29" s="158"/>
      <c r="AC29" s="158"/>
      <c r="AD29" s="159"/>
      <c r="AE29" s="157" t="s">
        <v>20</v>
      </c>
      <c r="AF29" s="158"/>
      <c r="AG29" s="158"/>
      <c r="AH29" s="159"/>
      <c r="AI29" s="157" t="s">
        <v>13</v>
      </c>
      <c r="AJ29" s="158"/>
      <c r="AK29" s="159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12.75">
      <c r="A30" s="2"/>
      <c r="B30" s="2"/>
      <c r="C30" s="2"/>
      <c r="D30" s="2"/>
      <c r="E30" s="2"/>
      <c r="F30" s="2"/>
      <c r="G30" s="160"/>
      <c r="H30" s="161"/>
      <c r="I30" s="161"/>
      <c r="J30" s="162"/>
      <c r="K30" s="160"/>
      <c r="L30" s="161"/>
      <c r="M30" s="161"/>
      <c r="N30" s="161"/>
      <c r="O30" s="162"/>
      <c r="P30" s="160"/>
      <c r="Q30" s="161"/>
      <c r="R30" s="161"/>
      <c r="S30" s="161"/>
      <c r="T30" s="162"/>
      <c r="U30" s="160"/>
      <c r="V30" s="161"/>
      <c r="W30" s="162"/>
      <c r="X30" s="160"/>
      <c r="Y30" s="161"/>
      <c r="Z30" s="162"/>
      <c r="AA30" s="160"/>
      <c r="AB30" s="161"/>
      <c r="AC30" s="161"/>
      <c r="AD30" s="162"/>
      <c r="AE30" s="160"/>
      <c r="AF30" s="161"/>
      <c r="AG30" s="161"/>
      <c r="AH30" s="162"/>
      <c r="AI30" s="160"/>
      <c r="AJ30" s="161"/>
      <c r="AK30" s="16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5" customHeight="1">
      <c r="A31" s="2"/>
      <c r="B31" s="2"/>
      <c r="C31" s="2"/>
      <c r="D31" s="2"/>
      <c r="E31" s="2"/>
      <c r="F31" s="2"/>
      <c r="G31" s="148">
        <f>AE31-SUM(K31:AA31)</f>
        <v>36</v>
      </c>
      <c r="H31" s="149"/>
      <c r="I31" s="149"/>
      <c r="J31" s="150"/>
      <c r="K31" s="154">
        <f>COUNTIF(B18:BA18,"Э")</f>
        <v>7</v>
      </c>
      <c r="L31" s="155"/>
      <c r="M31" s="155"/>
      <c r="N31" s="155"/>
      <c r="O31" s="156"/>
      <c r="P31" s="154">
        <f>COUNTIF(B18:BA18,"У")</f>
        <v>0</v>
      </c>
      <c r="Q31" s="155"/>
      <c r="R31" s="155"/>
      <c r="S31" s="155"/>
      <c r="T31" s="156"/>
      <c r="U31" s="154">
        <f>COUNTIF(B18:BA18,"П")</f>
        <v>0</v>
      </c>
      <c r="V31" s="155"/>
      <c r="W31" s="156"/>
      <c r="X31" s="154">
        <f>COUNTIF(B18:BA18,"Г")</f>
        <v>0</v>
      </c>
      <c r="Y31" s="155"/>
      <c r="Z31" s="156"/>
      <c r="AA31" s="154">
        <f>COUNTIF(B18:BA18,"К")</f>
        <v>9</v>
      </c>
      <c r="AB31" s="155"/>
      <c r="AC31" s="155"/>
      <c r="AD31" s="156"/>
      <c r="AE31" s="148">
        <v>52</v>
      </c>
      <c r="AF31" s="149"/>
      <c r="AG31" s="149"/>
      <c r="AH31" s="150"/>
      <c r="AI31" s="151" t="s">
        <v>14</v>
      </c>
      <c r="AJ31" s="152"/>
      <c r="AK31" s="153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15" customHeight="1">
      <c r="A32" s="2"/>
      <c r="B32" s="2"/>
      <c r="C32" s="2"/>
      <c r="D32" s="2"/>
      <c r="E32" s="2"/>
      <c r="F32" s="2"/>
      <c r="G32" s="148">
        <f>AE32-SUM(K32:AA32)</f>
        <v>36</v>
      </c>
      <c r="H32" s="149"/>
      <c r="I32" s="149"/>
      <c r="J32" s="150"/>
      <c r="K32" s="154">
        <f>COUNTIF(B19:BA19,"Э")</f>
        <v>6</v>
      </c>
      <c r="L32" s="155"/>
      <c r="M32" s="155"/>
      <c r="N32" s="155"/>
      <c r="O32" s="156"/>
      <c r="P32" s="154">
        <f>COUNTIF(B19:BA19,"У")</f>
        <v>0</v>
      </c>
      <c r="Q32" s="155"/>
      <c r="R32" s="155"/>
      <c r="S32" s="155"/>
      <c r="T32" s="156"/>
      <c r="U32" s="154">
        <f>COUNTIF(B19:BA19,"П")</f>
        <v>0</v>
      </c>
      <c r="V32" s="155"/>
      <c r="W32" s="156"/>
      <c r="X32" s="154">
        <f>COUNTIF(B19:BA19,"Г")</f>
        <v>0</v>
      </c>
      <c r="Y32" s="155"/>
      <c r="Z32" s="156"/>
      <c r="AA32" s="154">
        <f>COUNTIF(B19:BA19,"К")</f>
        <v>10</v>
      </c>
      <c r="AB32" s="155"/>
      <c r="AC32" s="155"/>
      <c r="AD32" s="156"/>
      <c r="AE32" s="148">
        <v>52</v>
      </c>
      <c r="AF32" s="149"/>
      <c r="AG32" s="149"/>
      <c r="AH32" s="150"/>
      <c r="AI32" s="151" t="s">
        <v>15</v>
      </c>
      <c r="AJ32" s="152"/>
      <c r="AK32" s="153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15" customHeight="1">
      <c r="A33" s="2"/>
      <c r="B33" s="2"/>
      <c r="C33" s="2"/>
      <c r="D33" s="2"/>
      <c r="E33" s="2"/>
      <c r="F33" s="2"/>
      <c r="G33" s="148">
        <f>AE33-SUM(K33:AA33)</f>
        <v>36</v>
      </c>
      <c r="H33" s="149"/>
      <c r="I33" s="149"/>
      <c r="J33" s="150"/>
      <c r="K33" s="154">
        <f>COUNTIF(B20:BA20,"Э")</f>
        <v>6</v>
      </c>
      <c r="L33" s="155"/>
      <c r="M33" s="155"/>
      <c r="N33" s="155"/>
      <c r="O33" s="156"/>
      <c r="P33" s="154">
        <f>COUNTIF(B20:BA20,"У")</f>
        <v>0</v>
      </c>
      <c r="Q33" s="155"/>
      <c r="R33" s="155"/>
      <c r="S33" s="155"/>
      <c r="T33" s="156"/>
      <c r="U33" s="154">
        <f>COUNTIF(B20:BA20,"П")</f>
        <v>0</v>
      </c>
      <c r="V33" s="155"/>
      <c r="W33" s="156"/>
      <c r="X33" s="154">
        <f>COUNTIF(B20:BA20,"Г")</f>
        <v>0</v>
      </c>
      <c r="Y33" s="155"/>
      <c r="Z33" s="156"/>
      <c r="AA33" s="154">
        <f>COUNTIF(B20:BA20,"К")</f>
        <v>10</v>
      </c>
      <c r="AB33" s="155"/>
      <c r="AC33" s="155"/>
      <c r="AD33" s="156"/>
      <c r="AE33" s="148">
        <v>52</v>
      </c>
      <c r="AF33" s="149"/>
      <c r="AG33" s="149"/>
      <c r="AH33" s="150"/>
      <c r="AI33" s="151" t="s">
        <v>16</v>
      </c>
      <c r="AJ33" s="152"/>
      <c r="AK33" s="153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5" customHeight="1">
      <c r="A34" s="2"/>
      <c r="B34" s="2"/>
      <c r="C34" s="2"/>
      <c r="D34" s="2"/>
      <c r="E34" s="2"/>
      <c r="F34" s="2"/>
      <c r="G34" s="148">
        <f>AE34-SUM(K34:AA34)</f>
        <v>36</v>
      </c>
      <c r="H34" s="149"/>
      <c r="I34" s="149"/>
      <c r="J34" s="150"/>
      <c r="K34" s="154">
        <f>COUNTIF(B21:BA21,"Э")</f>
        <v>6</v>
      </c>
      <c r="L34" s="155"/>
      <c r="M34" s="155"/>
      <c r="N34" s="155"/>
      <c r="O34" s="156"/>
      <c r="P34" s="154">
        <f>COUNTIF(B21:BA21,"У")</f>
        <v>0</v>
      </c>
      <c r="Q34" s="155"/>
      <c r="R34" s="155"/>
      <c r="S34" s="155"/>
      <c r="T34" s="156"/>
      <c r="U34" s="154">
        <f>COUNTIF(B21:BA21,"П")</f>
        <v>0</v>
      </c>
      <c r="V34" s="155"/>
      <c r="W34" s="156"/>
      <c r="X34" s="154">
        <f>COUNTIF(B21:BA21,"Г")</f>
        <v>0</v>
      </c>
      <c r="Y34" s="155"/>
      <c r="Z34" s="156"/>
      <c r="AA34" s="154">
        <f>COUNTIF(B21:BA21,"К")</f>
        <v>10</v>
      </c>
      <c r="AB34" s="155"/>
      <c r="AC34" s="155"/>
      <c r="AD34" s="156"/>
      <c r="AE34" s="148">
        <v>52</v>
      </c>
      <c r="AF34" s="149"/>
      <c r="AG34" s="149"/>
      <c r="AH34" s="150"/>
      <c r="AI34" s="151" t="s">
        <v>17</v>
      </c>
      <c r="AJ34" s="152"/>
      <c r="AK34" s="153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5" customHeight="1">
      <c r="A35" s="2"/>
      <c r="B35" s="2"/>
      <c r="C35" s="2"/>
      <c r="D35" s="2"/>
      <c r="E35" s="2"/>
      <c r="F35" s="2"/>
      <c r="G35" s="148">
        <f>AE35-SUM(K35:AA35)</f>
        <v>12</v>
      </c>
      <c r="H35" s="149"/>
      <c r="I35" s="149"/>
      <c r="J35" s="150"/>
      <c r="K35" s="154">
        <f>COUNTIF(B22:BA22,"Э")</f>
        <v>2</v>
      </c>
      <c r="L35" s="155"/>
      <c r="M35" s="155"/>
      <c r="N35" s="155"/>
      <c r="O35" s="156"/>
      <c r="P35" s="154">
        <f>COUNTIF(B22:BA22,"У")</f>
        <v>3</v>
      </c>
      <c r="Q35" s="155"/>
      <c r="R35" s="155"/>
      <c r="S35" s="155"/>
      <c r="T35" s="156"/>
      <c r="U35" s="154">
        <f>COUNTIF(B22:BA22,"П")</f>
        <v>17</v>
      </c>
      <c r="V35" s="155"/>
      <c r="W35" s="156"/>
      <c r="X35" s="154">
        <f>COUNTIF(B22:BA22,"Г")</f>
        <v>8</v>
      </c>
      <c r="Y35" s="155"/>
      <c r="Z35" s="156"/>
      <c r="AA35" s="154">
        <f>COUNTIF(B22:BA22,"К")</f>
        <v>10</v>
      </c>
      <c r="AB35" s="155"/>
      <c r="AC35" s="155"/>
      <c r="AD35" s="156"/>
      <c r="AE35" s="148">
        <v>52</v>
      </c>
      <c r="AF35" s="149"/>
      <c r="AG35" s="149"/>
      <c r="AH35" s="150"/>
      <c r="AI35" s="151" t="s">
        <v>18</v>
      </c>
      <c r="AJ35" s="152"/>
      <c r="AK35" s="153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5" customHeight="1">
      <c r="A36" s="2"/>
      <c r="B36" s="2"/>
      <c r="C36" s="2"/>
      <c r="D36" s="2"/>
      <c r="E36" s="2"/>
      <c r="F36" s="2"/>
      <c r="G36" s="148">
        <f>SUM(G31:J35)</f>
        <v>156</v>
      </c>
      <c r="H36" s="149"/>
      <c r="I36" s="149"/>
      <c r="J36" s="150"/>
      <c r="K36" s="148">
        <f>SUM(K31:O35)</f>
        <v>27</v>
      </c>
      <c r="L36" s="149"/>
      <c r="M36" s="149"/>
      <c r="N36" s="149"/>
      <c r="O36" s="150"/>
      <c r="P36" s="148">
        <f>SUM(P31:T35)</f>
        <v>3</v>
      </c>
      <c r="Q36" s="149"/>
      <c r="R36" s="149"/>
      <c r="S36" s="149"/>
      <c r="T36" s="150"/>
      <c r="U36" s="148">
        <f>SUM(U31:W35)</f>
        <v>17</v>
      </c>
      <c r="V36" s="149"/>
      <c r="W36" s="150"/>
      <c r="X36" s="148">
        <f>SUM(X31:Z35)</f>
        <v>8</v>
      </c>
      <c r="Y36" s="149"/>
      <c r="Z36" s="150"/>
      <c r="AA36" s="148">
        <f>SUM(AA31:AD35)</f>
        <v>49</v>
      </c>
      <c r="AB36" s="149"/>
      <c r="AC36" s="149"/>
      <c r="AD36" s="150"/>
      <c r="AE36" s="148">
        <f>SUM(AE31:AH35)</f>
        <v>260</v>
      </c>
      <c r="AF36" s="149"/>
      <c r="AG36" s="149"/>
      <c r="AH36" s="150"/>
      <c r="AI36" s="151" t="s">
        <v>20</v>
      </c>
      <c r="AJ36" s="152"/>
      <c r="AK36" s="153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6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4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</sheetData>
  <mergeCells count="72">
    <mergeCell ref="A1:BA1"/>
    <mergeCell ref="A2:BA2"/>
    <mergeCell ref="A3:BA3"/>
    <mergeCell ref="A4:BA4"/>
    <mergeCell ref="B16:F16"/>
    <mergeCell ref="G16:J16"/>
    <mergeCell ref="K16:N16"/>
    <mergeCell ref="O16:S16"/>
    <mergeCell ref="T16:W16"/>
    <mergeCell ref="X16:AA16"/>
    <mergeCell ref="AB16:AF16"/>
    <mergeCell ref="G33:J33"/>
    <mergeCell ref="P33:T33"/>
    <mergeCell ref="AG16:AJ16"/>
    <mergeCell ref="AK16:AN16"/>
    <mergeCell ref="AO16:AS16"/>
    <mergeCell ref="AT16:AW16"/>
    <mergeCell ref="AX16:BA16"/>
    <mergeCell ref="G29:J30"/>
    <mergeCell ref="G31:J31"/>
    <mergeCell ref="G32:J32"/>
    <mergeCell ref="P29:T30"/>
    <mergeCell ref="P31:T31"/>
    <mergeCell ref="P32:T32"/>
    <mergeCell ref="X29:Z30"/>
    <mergeCell ref="AA29:AD30"/>
    <mergeCell ref="AE29:AH30"/>
    <mergeCell ref="G34:J34"/>
    <mergeCell ref="G35:J35"/>
    <mergeCell ref="G36:J36"/>
    <mergeCell ref="K29:O30"/>
    <mergeCell ref="K31:O31"/>
    <mergeCell ref="K32:O32"/>
    <mergeCell ref="K33:O33"/>
    <mergeCell ref="K34:O34"/>
    <mergeCell ref="K35:O35"/>
    <mergeCell ref="K36:O36"/>
    <mergeCell ref="P34:T34"/>
    <mergeCell ref="P35:T35"/>
    <mergeCell ref="P36:T36"/>
    <mergeCell ref="U29:W30"/>
    <mergeCell ref="U34:W34"/>
    <mergeCell ref="U35:W35"/>
    <mergeCell ref="U36:W36"/>
    <mergeCell ref="AI29:AK30"/>
    <mergeCell ref="U31:W31"/>
    <mergeCell ref="U32:W32"/>
    <mergeCell ref="U33:W33"/>
    <mergeCell ref="X31:Z31"/>
    <mergeCell ref="X32:Z32"/>
    <mergeCell ref="X33:Z33"/>
    <mergeCell ref="AE31:AH31"/>
    <mergeCell ref="AE32:AH32"/>
    <mergeCell ref="AE33:AH33"/>
    <mergeCell ref="X34:Z34"/>
    <mergeCell ref="X35:Z35"/>
    <mergeCell ref="X36:Z36"/>
    <mergeCell ref="AA31:AD31"/>
    <mergeCell ref="AA32:AD32"/>
    <mergeCell ref="AA33:AD33"/>
    <mergeCell ref="AA34:AD34"/>
    <mergeCell ref="AA35:AD35"/>
    <mergeCell ref="AA36:AD36"/>
    <mergeCell ref="AE34:AH34"/>
    <mergeCell ref="AE35:AH35"/>
    <mergeCell ref="AE36:AH36"/>
    <mergeCell ref="AI31:AK31"/>
    <mergeCell ref="AI32:AK32"/>
    <mergeCell ref="AI33:AK33"/>
    <mergeCell ref="AI34:AK34"/>
    <mergeCell ref="AI35:AK35"/>
    <mergeCell ref="AI36:AK3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60" verticalDpi="360" orientation="landscape" paperSize="9" scale="72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05"/>
  <sheetViews>
    <sheetView tabSelected="1" view="pageBreakPreview" zoomScale="75" zoomScaleNormal="75" zoomScaleSheetLayoutView="75" workbookViewId="0" topLeftCell="A72">
      <selection activeCell="B99" sqref="B99"/>
    </sheetView>
  </sheetViews>
  <sheetFormatPr defaultColWidth="8.796875" defaultRowHeight="15" outlineLevelCol="1"/>
  <cols>
    <col min="1" max="1" width="9.19921875" style="11" customWidth="1"/>
    <col min="2" max="2" width="37.796875" style="15" customWidth="1"/>
    <col min="3" max="3" width="5.69921875" style="11" customWidth="1" collapsed="1"/>
    <col min="4" max="6" width="4.09765625" style="16" hidden="1" customWidth="1" outlineLevel="1"/>
    <col min="7" max="7" width="2.09765625" style="16" hidden="1" customWidth="1" outlineLevel="1"/>
    <col min="8" max="8" width="5.69921875" style="11" customWidth="1" collapsed="1"/>
    <col min="9" max="15" width="4.19921875" style="16" hidden="1" customWidth="1" outlineLevel="1"/>
    <col min="16" max="16" width="4.3984375" style="11" customWidth="1" collapsed="1"/>
    <col min="17" max="17" width="5" style="17" customWidth="1"/>
    <col min="18" max="18" width="5" style="13" customWidth="1"/>
    <col min="19" max="19" width="5.09765625" style="11" customWidth="1"/>
    <col min="20" max="22" width="5" style="11" customWidth="1"/>
    <col min="23" max="23" width="4.3984375" style="11" customWidth="1" collapsed="1"/>
    <col min="24" max="29" width="3.09765625" style="11" hidden="1" customWidth="1" outlineLevel="1"/>
    <col min="30" max="31" width="4.3984375" style="11" customWidth="1" collapsed="1"/>
    <col min="32" max="37" width="3.09765625" style="11" hidden="1" customWidth="1" outlineLevel="1"/>
    <col min="38" max="38" width="4.3984375" style="11" customWidth="1" collapsed="1"/>
    <col min="39" max="39" width="4.296875" style="11" customWidth="1" collapsed="1"/>
    <col min="40" max="45" width="3.09765625" style="11" hidden="1" customWidth="1" outlineLevel="1"/>
    <col min="46" max="47" width="4.3984375" style="11" customWidth="1" collapsed="1"/>
    <col min="48" max="50" width="3.09765625" style="11" hidden="1" customWidth="1" outlineLevel="1"/>
    <col min="51" max="52" width="3.69921875" style="11" hidden="1" customWidth="1" outlineLevel="1"/>
    <col min="53" max="53" width="3.796875" style="11" hidden="1" customWidth="1" outlineLevel="1"/>
    <col min="54" max="54" width="4.3984375" style="11" customWidth="1" collapsed="1"/>
    <col min="55" max="55" width="4.296875" style="11" customWidth="1" collapsed="1"/>
    <col min="56" max="57" width="3.09765625" style="11" hidden="1" customWidth="1" outlineLevel="1"/>
    <col min="58" max="58" width="2.8984375" style="11" hidden="1" customWidth="1" outlineLevel="1"/>
    <col min="59" max="59" width="3.09765625" style="11" hidden="1" customWidth="1" outlineLevel="1"/>
    <col min="60" max="60" width="3" style="11" hidden="1" customWidth="1" outlineLevel="1"/>
    <col min="61" max="61" width="3.09765625" style="11" hidden="1" customWidth="1" outlineLevel="1"/>
    <col min="62" max="62" width="4.3984375" style="11" customWidth="1" collapsed="1"/>
    <col min="63" max="63" width="9" style="12" customWidth="1"/>
  </cols>
  <sheetData>
    <row r="1" spans="1:63" ht="15.75">
      <c r="A1" s="26" t="s">
        <v>70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0"/>
      <c r="AM1" s="20"/>
      <c r="AN1" s="20"/>
      <c r="AO1" s="20"/>
      <c r="AP1" s="20"/>
      <c r="AQ1" s="20"/>
      <c r="AR1" s="20"/>
      <c r="AS1" s="20"/>
      <c r="AT1" s="20"/>
      <c r="AU1" s="3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31"/>
    </row>
    <row r="2" spans="1:63" ht="4.5" customHeight="1">
      <c r="A2" s="26"/>
      <c r="B2" s="32"/>
      <c r="C2" s="33"/>
      <c r="D2" s="34"/>
      <c r="E2" s="34"/>
      <c r="F2" s="34"/>
      <c r="G2" s="34"/>
      <c r="H2" s="33"/>
      <c r="I2" s="34"/>
      <c r="J2" s="34"/>
      <c r="K2" s="34"/>
      <c r="L2" s="34"/>
      <c r="M2" s="34"/>
      <c r="N2" s="34"/>
      <c r="O2" s="34"/>
      <c r="P2" s="33"/>
      <c r="Q2" s="35"/>
      <c r="R2" s="18"/>
      <c r="S2" s="33"/>
      <c r="T2" s="33"/>
      <c r="U2" s="60"/>
      <c r="V2" s="33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5"/>
    </row>
    <row r="3" spans="1:63" ht="15">
      <c r="A3" s="128"/>
      <c r="B3" s="128"/>
      <c r="C3" s="168" t="s">
        <v>175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  <c r="Q3" s="146" t="s">
        <v>189</v>
      </c>
      <c r="R3" s="147"/>
      <c r="S3" s="147"/>
      <c r="T3" s="147"/>
      <c r="U3" s="147"/>
      <c r="V3" s="179"/>
      <c r="W3" s="176" t="s">
        <v>126</v>
      </c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37"/>
    </row>
    <row r="4" spans="1:63" ht="15">
      <c r="A4" s="128"/>
      <c r="B4" s="128"/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  <c r="Q4" s="145" t="s">
        <v>20</v>
      </c>
      <c r="R4" s="145" t="s">
        <v>21</v>
      </c>
      <c r="S4" s="145"/>
      <c r="T4" s="145"/>
      <c r="U4" s="145"/>
      <c r="V4" s="130"/>
      <c r="W4" s="176" t="s">
        <v>22</v>
      </c>
      <c r="X4" s="176"/>
      <c r="Y4" s="176"/>
      <c r="Z4" s="176"/>
      <c r="AA4" s="176"/>
      <c r="AB4" s="176"/>
      <c r="AC4" s="176"/>
      <c r="AD4" s="176"/>
      <c r="AE4" s="176" t="s">
        <v>23</v>
      </c>
      <c r="AF4" s="176"/>
      <c r="AG4" s="176"/>
      <c r="AH4" s="176"/>
      <c r="AI4" s="176"/>
      <c r="AJ4" s="176"/>
      <c r="AK4" s="176"/>
      <c r="AL4" s="176"/>
      <c r="AM4" s="176" t="s">
        <v>24</v>
      </c>
      <c r="AN4" s="176"/>
      <c r="AO4" s="176"/>
      <c r="AP4" s="176"/>
      <c r="AQ4" s="176"/>
      <c r="AR4" s="176"/>
      <c r="AS4" s="176"/>
      <c r="AT4" s="176"/>
      <c r="AU4" s="176" t="s">
        <v>25</v>
      </c>
      <c r="AV4" s="176"/>
      <c r="AW4" s="176"/>
      <c r="AX4" s="176"/>
      <c r="AY4" s="176"/>
      <c r="AZ4" s="176"/>
      <c r="BA4" s="176"/>
      <c r="BB4" s="176"/>
      <c r="BC4" s="176" t="s">
        <v>26</v>
      </c>
      <c r="BD4" s="176"/>
      <c r="BE4" s="176"/>
      <c r="BF4" s="176"/>
      <c r="BG4" s="176"/>
      <c r="BH4" s="176"/>
      <c r="BI4" s="176"/>
      <c r="BJ4" s="176"/>
      <c r="BK4" s="37"/>
    </row>
    <row r="5" spans="1:63" ht="15">
      <c r="A5" s="128" t="s">
        <v>27</v>
      </c>
      <c r="B5" s="128" t="s">
        <v>28</v>
      </c>
      <c r="C5" s="176" t="s">
        <v>218</v>
      </c>
      <c r="D5" s="131"/>
      <c r="E5" s="131"/>
      <c r="F5" s="131"/>
      <c r="G5" s="131"/>
      <c r="H5" s="176" t="s">
        <v>219</v>
      </c>
      <c r="I5" s="131"/>
      <c r="J5" s="131"/>
      <c r="K5" s="131"/>
      <c r="L5" s="131"/>
      <c r="M5" s="131"/>
      <c r="N5" s="131"/>
      <c r="O5" s="131"/>
      <c r="P5" s="176" t="s">
        <v>220</v>
      </c>
      <c r="Q5" s="180"/>
      <c r="R5" s="177" t="s">
        <v>20</v>
      </c>
      <c r="S5" s="143" t="s">
        <v>214</v>
      </c>
      <c r="T5" s="174" t="s">
        <v>215</v>
      </c>
      <c r="U5" s="174" t="s">
        <v>217</v>
      </c>
      <c r="V5" s="174" t="s">
        <v>216</v>
      </c>
      <c r="W5" s="128">
        <v>1</v>
      </c>
      <c r="X5" s="128" t="s">
        <v>72</v>
      </c>
      <c r="Y5" s="128" t="s">
        <v>73</v>
      </c>
      <c r="Z5" s="128" t="s">
        <v>74</v>
      </c>
      <c r="AA5" s="128" t="s">
        <v>72</v>
      </c>
      <c r="AB5" s="128" t="s">
        <v>73</v>
      </c>
      <c r="AC5" s="128" t="s">
        <v>74</v>
      </c>
      <c r="AD5" s="128">
        <v>2</v>
      </c>
      <c r="AE5" s="128">
        <v>3</v>
      </c>
      <c r="AF5" s="128" t="s">
        <v>72</v>
      </c>
      <c r="AG5" s="128" t="s">
        <v>73</v>
      </c>
      <c r="AH5" s="128" t="s">
        <v>74</v>
      </c>
      <c r="AI5" s="128" t="s">
        <v>72</v>
      </c>
      <c r="AJ5" s="128" t="s">
        <v>73</v>
      </c>
      <c r="AK5" s="128" t="s">
        <v>74</v>
      </c>
      <c r="AL5" s="128">
        <v>4</v>
      </c>
      <c r="AM5" s="128">
        <v>5</v>
      </c>
      <c r="AN5" s="128" t="s">
        <v>72</v>
      </c>
      <c r="AO5" s="128" t="s">
        <v>73</v>
      </c>
      <c r="AP5" s="128" t="s">
        <v>74</v>
      </c>
      <c r="AQ5" s="128" t="s">
        <v>72</v>
      </c>
      <c r="AR5" s="128" t="s">
        <v>73</v>
      </c>
      <c r="AS5" s="128" t="s">
        <v>74</v>
      </c>
      <c r="AT5" s="128">
        <v>6</v>
      </c>
      <c r="AU5" s="128">
        <v>7</v>
      </c>
      <c r="AV5" s="128" t="s">
        <v>72</v>
      </c>
      <c r="AW5" s="128" t="s">
        <v>73</v>
      </c>
      <c r="AX5" s="128" t="s">
        <v>74</v>
      </c>
      <c r="AY5" s="128" t="s">
        <v>72</v>
      </c>
      <c r="AZ5" s="128" t="s">
        <v>73</v>
      </c>
      <c r="BA5" s="128" t="s">
        <v>74</v>
      </c>
      <c r="BB5" s="128">
        <v>8</v>
      </c>
      <c r="BC5" s="128">
        <v>9</v>
      </c>
      <c r="BD5" s="128" t="s">
        <v>72</v>
      </c>
      <c r="BE5" s="128" t="s">
        <v>73</v>
      </c>
      <c r="BF5" s="128" t="s">
        <v>74</v>
      </c>
      <c r="BG5" s="128" t="s">
        <v>72</v>
      </c>
      <c r="BH5" s="128" t="s">
        <v>73</v>
      </c>
      <c r="BI5" s="128" t="s">
        <v>74</v>
      </c>
      <c r="BJ5" s="128">
        <v>10</v>
      </c>
      <c r="BK5" s="37"/>
    </row>
    <row r="6" spans="1:63" ht="15">
      <c r="A6" s="128"/>
      <c r="B6" s="128"/>
      <c r="C6" s="175"/>
      <c r="D6" s="131"/>
      <c r="E6" s="131"/>
      <c r="F6" s="131"/>
      <c r="G6" s="131"/>
      <c r="H6" s="175"/>
      <c r="I6" s="131"/>
      <c r="J6" s="131"/>
      <c r="K6" s="131"/>
      <c r="L6" s="131"/>
      <c r="M6" s="131"/>
      <c r="N6" s="131"/>
      <c r="O6" s="131"/>
      <c r="P6" s="175"/>
      <c r="Q6" s="180"/>
      <c r="R6" s="178"/>
      <c r="S6" s="144"/>
      <c r="T6" s="174"/>
      <c r="U6" s="175"/>
      <c r="V6" s="175"/>
      <c r="W6" s="128">
        <v>18</v>
      </c>
      <c r="X6" s="128">
        <v>18</v>
      </c>
      <c r="Y6" s="128">
        <v>18</v>
      </c>
      <c r="Z6" s="128">
        <v>18</v>
      </c>
      <c r="AA6" s="128">
        <v>18</v>
      </c>
      <c r="AB6" s="128">
        <v>18</v>
      </c>
      <c r="AC6" s="128">
        <v>18</v>
      </c>
      <c r="AD6" s="128">
        <v>18</v>
      </c>
      <c r="AE6" s="128">
        <v>18</v>
      </c>
      <c r="AF6" s="128">
        <v>18</v>
      </c>
      <c r="AG6" s="128">
        <v>18</v>
      </c>
      <c r="AH6" s="128">
        <v>18</v>
      </c>
      <c r="AI6" s="128">
        <v>18</v>
      </c>
      <c r="AJ6" s="128">
        <v>18</v>
      </c>
      <c r="AK6" s="128">
        <v>18</v>
      </c>
      <c r="AL6" s="128">
        <v>18</v>
      </c>
      <c r="AM6" s="128">
        <v>18</v>
      </c>
      <c r="AN6" s="128">
        <v>18</v>
      </c>
      <c r="AO6" s="128">
        <v>18</v>
      </c>
      <c r="AP6" s="128">
        <v>18</v>
      </c>
      <c r="AQ6" s="128">
        <v>18</v>
      </c>
      <c r="AR6" s="128">
        <v>18</v>
      </c>
      <c r="AS6" s="128">
        <v>18</v>
      </c>
      <c r="AT6" s="128">
        <v>18</v>
      </c>
      <c r="AU6" s="128">
        <v>18</v>
      </c>
      <c r="AV6" s="128">
        <v>18</v>
      </c>
      <c r="AW6" s="128">
        <v>18</v>
      </c>
      <c r="AX6" s="128">
        <v>18</v>
      </c>
      <c r="AY6" s="128">
        <v>18</v>
      </c>
      <c r="AZ6" s="128">
        <v>18</v>
      </c>
      <c r="BA6" s="128">
        <v>18</v>
      </c>
      <c r="BB6" s="128">
        <v>18</v>
      </c>
      <c r="BC6" s="128">
        <v>7</v>
      </c>
      <c r="BD6" s="128">
        <v>7</v>
      </c>
      <c r="BE6" s="128">
        <v>7</v>
      </c>
      <c r="BF6" s="128">
        <v>7</v>
      </c>
      <c r="BG6" s="128">
        <v>5</v>
      </c>
      <c r="BH6" s="128">
        <v>5</v>
      </c>
      <c r="BI6" s="128">
        <v>5</v>
      </c>
      <c r="BJ6" s="128">
        <v>5</v>
      </c>
      <c r="BK6" s="37"/>
    </row>
    <row r="7" spans="1:63" ht="15">
      <c r="A7" s="128">
        <v>1</v>
      </c>
      <c r="B7" s="128">
        <v>2</v>
      </c>
      <c r="C7" s="128">
        <v>3</v>
      </c>
      <c r="D7" s="131"/>
      <c r="E7" s="131"/>
      <c r="F7" s="131"/>
      <c r="G7" s="131"/>
      <c r="H7" s="128">
        <v>4</v>
      </c>
      <c r="I7" s="131"/>
      <c r="J7" s="131"/>
      <c r="K7" s="131"/>
      <c r="L7" s="131"/>
      <c r="M7" s="131"/>
      <c r="N7" s="131"/>
      <c r="O7" s="131"/>
      <c r="P7" s="128">
        <v>5</v>
      </c>
      <c r="Q7" s="129">
        <v>6</v>
      </c>
      <c r="R7" s="129">
        <v>7</v>
      </c>
      <c r="S7" s="130">
        <v>8</v>
      </c>
      <c r="T7" s="130">
        <v>9</v>
      </c>
      <c r="U7" s="130">
        <v>10</v>
      </c>
      <c r="V7" s="130">
        <v>11</v>
      </c>
      <c r="W7" s="128">
        <v>12</v>
      </c>
      <c r="X7" s="128"/>
      <c r="Y7" s="128"/>
      <c r="Z7" s="128"/>
      <c r="AA7" s="128"/>
      <c r="AB7" s="128"/>
      <c r="AC7" s="128"/>
      <c r="AD7" s="128">
        <v>13</v>
      </c>
      <c r="AE7" s="128">
        <v>14</v>
      </c>
      <c r="AF7" s="128"/>
      <c r="AG7" s="128"/>
      <c r="AH7" s="128"/>
      <c r="AI7" s="128"/>
      <c r="AJ7" s="128"/>
      <c r="AK7" s="128"/>
      <c r="AL7" s="128">
        <v>15</v>
      </c>
      <c r="AM7" s="128">
        <v>16</v>
      </c>
      <c r="AN7" s="128"/>
      <c r="AO7" s="128"/>
      <c r="AP7" s="128"/>
      <c r="AQ7" s="128"/>
      <c r="AR7" s="128"/>
      <c r="AS7" s="128"/>
      <c r="AT7" s="128">
        <v>17</v>
      </c>
      <c r="AU7" s="128">
        <v>18</v>
      </c>
      <c r="AV7" s="128"/>
      <c r="AW7" s="128"/>
      <c r="AX7" s="128"/>
      <c r="AY7" s="128"/>
      <c r="AZ7" s="128"/>
      <c r="BA7" s="128"/>
      <c r="BB7" s="128">
        <v>19</v>
      </c>
      <c r="BC7" s="128">
        <v>20</v>
      </c>
      <c r="BD7" s="128"/>
      <c r="BE7" s="128"/>
      <c r="BF7" s="128"/>
      <c r="BG7" s="128"/>
      <c r="BH7" s="128"/>
      <c r="BI7" s="128"/>
      <c r="BJ7" s="128">
        <v>21</v>
      </c>
      <c r="BK7" s="38"/>
    </row>
    <row r="8" spans="1:63" ht="25.5">
      <c r="A8" s="133" t="s">
        <v>34</v>
      </c>
      <c r="B8" s="112" t="s">
        <v>237</v>
      </c>
      <c r="C8" s="61"/>
      <c r="D8" s="93"/>
      <c r="E8" s="93"/>
      <c r="F8" s="93"/>
      <c r="G8" s="93"/>
      <c r="H8" s="61"/>
      <c r="I8" s="93"/>
      <c r="J8" s="93"/>
      <c r="K8" s="93"/>
      <c r="L8" s="93"/>
      <c r="M8" s="93"/>
      <c r="N8" s="93"/>
      <c r="O8" s="93"/>
      <c r="P8" s="61"/>
      <c r="Q8" s="94">
        <f aca="true" t="shared" si="0" ref="Q8:V8">SUM(Q9,Q15,Q19)</f>
        <v>1500</v>
      </c>
      <c r="R8" s="94">
        <f t="shared" si="0"/>
        <v>1012</v>
      </c>
      <c r="S8" s="94">
        <f t="shared" si="0"/>
        <v>316</v>
      </c>
      <c r="T8" s="94">
        <f t="shared" si="0"/>
        <v>0</v>
      </c>
      <c r="U8" s="94">
        <f t="shared" si="0"/>
        <v>696</v>
      </c>
      <c r="V8" s="94">
        <f t="shared" si="0"/>
        <v>488</v>
      </c>
      <c r="W8" s="95"/>
      <c r="X8" s="61"/>
      <c r="Y8" s="61"/>
      <c r="Z8" s="61"/>
      <c r="AA8" s="61"/>
      <c r="AB8" s="61"/>
      <c r="AC8" s="61"/>
      <c r="AD8" s="95"/>
      <c r="AE8" s="95"/>
      <c r="AF8" s="61"/>
      <c r="AG8" s="61"/>
      <c r="AH8" s="61"/>
      <c r="AI8" s="61"/>
      <c r="AJ8" s="61"/>
      <c r="AK8" s="61"/>
      <c r="AL8" s="95"/>
      <c r="AM8" s="95"/>
      <c r="AN8" s="61"/>
      <c r="AO8" s="61"/>
      <c r="AP8" s="61"/>
      <c r="AQ8" s="61"/>
      <c r="AR8" s="61"/>
      <c r="AS8" s="61"/>
      <c r="AT8" s="95"/>
      <c r="AU8" s="95"/>
      <c r="AV8" s="61"/>
      <c r="AW8" s="61"/>
      <c r="AX8" s="61"/>
      <c r="AY8" s="61"/>
      <c r="AZ8" s="61"/>
      <c r="BA8" s="61"/>
      <c r="BB8" s="95"/>
      <c r="BC8" s="95"/>
      <c r="BD8" s="61"/>
      <c r="BE8" s="61"/>
      <c r="BF8" s="61"/>
      <c r="BG8" s="61"/>
      <c r="BH8" s="61"/>
      <c r="BI8" s="61"/>
      <c r="BJ8" s="95"/>
      <c r="BK8" s="74"/>
    </row>
    <row r="9" spans="1:63" ht="15">
      <c r="A9" s="137" t="s">
        <v>80</v>
      </c>
      <c r="B9" s="113" t="s">
        <v>35</v>
      </c>
      <c r="C9" s="62"/>
      <c r="D9" s="63"/>
      <c r="E9" s="63"/>
      <c r="F9" s="63"/>
      <c r="G9" s="63"/>
      <c r="H9" s="62"/>
      <c r="I9" s="63"/>
      <c r="J9" s="63"/>
      <c r="K9" s="63"/>
      <c r="L9" s="63"/>
      <c r="M9" s="63"/>
      <c r="N9" s="63"/>
      <c r="O9" s="63"/>
      <c r="P9" s="64"/>
      <c r="Q9" s="97">
        <f aca="true" t="shared" si="1" ref="Q9:V9">SUM(Q10:Q14)</f>
        <v>1050</v>
      </c>
      <c r="R9" s="97">
        <f t="shared" si="1"/>
        <v>804</v>
      </c>
      <c r="S9" s="97">
        <f t="shared" si="1"/>
        <v>108</v>
      </c>
      <c r="T9" s="97">
        <f t="shared" si="1"/>
        <v>0</v>
      </c>
      <c r="U9" s="97">
        <f t="shared" si="1"/>
        <v>696</v>
      </c>
      <c r="V9" s="97">
        <f t="shared" si="1"/>
        <v>246</v>
      </c>
      <c r="W9" s="76"/>
      <c r="X9" s="64"/>
      <c r="Y9" s="64"/>
      <c r="Z9" s="64"/>
      <c r="AA9" s="64"/>
      <c r="AB9" s="64"/>
      <c r="AC9" s="64"/>
      <c r="AD9" s="76"/>
      <c r="AE9" s="76"/>
      <c r="AF9" s="64"/>
      <c r="AG9" s="64"/>
      <c r="AH9" s="64"/>
      <c r="AI9" s="64"/>
      <c r="AJ9" s="64"/>
      <c r="AK9" s="64"/>
      <c r="AL9" s="76"/>
      <c r="AM9" s="76"/>
      <c r="AN9" s="64"/>
      <c r="AO9" s="64"/>
      <c r="AP9" s="64"/>
      <c r="AQ9" s="64"/>
      <c r="AR9" s="64"/>
      <c r="AS9" s="64"/>
      <c r="AT9" s="76"/>
      <c r="AU9" s="76"/>
      <c r="AV9" s="64"/>
      <c r="AW9" s="64"/>
      <c r="AX9" s="64"/>
      <c r="AY9" s="64"/>
      <c r="AZ9" s="64"/>
      <c r="BA9" s="64"/>
      <c r="BB9" s="76"/>
      <c r="BC9" s="76"/>
      <c r="BD9" s="64"/>
      <c r="BE9" s="64"/>
      <c r="BF9" s="64"/>
      <c r="BG9" s="64"/>
      <c r="BH9" s="64"/>
      <c r="BI9" s="64"/>
      <c r="BJ9" s="76"/>
      <c r="BK9" s="74"/>
    </row>
    <row r="10" spans="1:63" ht="15">
      <c r="A10" s="98" t="s">
        <v>36</v>
      </c>
      <c r="B10" s="114" t="s">
        <v>114</v>
      </c>
      <c r="C10" s="62" t="str">
        <f>D10&amp;" "&amp;E10&amp;" "&amp;F10&amp;" "&amp;G10</f>
        <v>1   </v>
      </c>
      <c r="D10" s="63">
        <v>1</v>
      </c>
      <c r="E10" s="63"/>
      <c r="F10" s="63"/>
      <c r="G10" s="63"/>
      <c r="H10" s="62" t="str">
        <f>I10&amp;" "&amp;J10&amp;" "&amp;K10&amp;""&amp;L10&amp;" "&amp;M10&amp;""&amp;N10&amp;" "&amp;O10</f>
        <v>    </v>
      </c>
      <c r="I10" s="63"/>
      <c r="J10" s="63"/>
      <c r="K10" s="63"/>
      <c r="L10" s="63"/>
      <c r="M10" s="63"/>
      <c r="N10" s="63"/>
      <c r="O10" s="63"/>
      <c r="P10" s="64"/>
      <c r="Q10" s="138">
        <v>340</v>
      </c>
      <c r="R10" s="83">
        <f>SUM(S10:U10)</f>
        <v>180</v>
      </c>
      <c r="S10" s="83">
        <f aca="true" t="shared" si="2" ref="S10:U11">X10*X$6+AA10*AA$6+AF10*AF$6+AI10*AI$6+AN10*AN$6+AQ10*AQ$6+AV10*AV$6+AY10*AY$6+BD10*BD$6+BG10*BG$6</f>
        <v>0</v>
      </c>
      <c r="T10" s="83">
        <f t="shared" si="2"/>
        <v>0</v>
      </c>
      <c r="U10" s="83">
        <f t="shared" si="2"/>
        <v>180</v>
      </c>
      <c r="V10" s="83">
        <f>Q10-R10</f>
        <v>160</v>
      </c>
      <c r="W10" s="76" t="str">
        <f>IF(SUM(X10:Z10)&gt;0,X10&amp;"/"&amp;Y10&amp;"/"&amp;Z10,"")</f>
        <v>//10</v>
      </c>
      <c r="X10" s="64"/>
      <c r="Y10" s="64"/>
      <c r="Z10" s="64">
        <v>10</v>
      </c>
      <c r="AA10" s="64"/>
      <c r="AB10" s="64"/>
      <c r="AC10" s="64"/>
      <c r="AD10" s="76">
        <f>IF(SUM(AA10:AC10)&gt;0,AA10&amp;"/"&amp;AB10&amp;"/"&amp;AC10,"")</f>
      </c>
      <c r="AE10" s="76">
        <f>IF(SUM(AF10:AH10)&gt;0,AF10&amp;"/"&amp;AG10&amp;"/"&amp;AH10,"")</f>
      </c>
      <c r="AF10" s="64"/>
      <c r="AG10" s="64"/>
      <c r="AH10" s="64"/>
      <c r="AI10" s="64"/>
      <c r="AJ10" s="64"/>
      <c r="AK10" s="64"/>
      <c r="AL10" s="76">
        <f>IF(SUM(AI10:AK10)&gt;0,AI10&amp;"/"&amp;AJ10&amp;"/"&amp;AK10,"")</f>
      </c>
      <c r="AM10" s="76">
        <f>IF(SUM(AN10:AP10)&gt;0,AN10&amp;"/"&amp;AO10&amp;"/"&amp;AP10,"")</f>
      </c>
      <c r="AN10" s="64"/>
      <c r="AO10" s="64"/>
      <c r="AP10" s="64"/>
      <c r="AQ10" s="64"/>
      <c r="AR10" s="64"/>
      <c r="AS10" s="64"/>
      <c r="AT10" s="76">
        <f>IF(SUM(AQ10:AS10)&gt;0,AQ10&amp;"/"&amp;AR10&amp;"/"&amp;AS10,"")</f>
      </c>
      <c r="AU10" s="76">
        <f>IF(SUM(AV10:AX10)&gt;0,AV10&amp;"/"&amp;AW10&amp;"/"&amp;AX10,"")</f>
      </c>
      <c r="AV10" s="64"/>
      <c r="AW10" s="64"/>
      <c r="AX10" s="64"/>
      <c r="AY10" s="64"/>
      <c r="AZ10" s="64"/>
      <c r="BA10" s="64"/>
      <c r="BB10" s="76">
        <f>IF(SUM(AY10:BA10)&gt;0,AY10&amp;"/"&amp;AZ10&amp;"/"&amp;BA10,"")</f>
      </c>
      <c r="BC10" s="76">
        <f>IF(SUM(BD10:BF10)&gt;0,BD10&amp;"/"&amp;BE10&amp;"/"&amp;BF10,"")</f>
      </c>
      <c r="BD10" s="64"/>
      <c r="BE10" s="64"/>
      <c r="BF10" s="64"/>
      <c r="BG10" s="64"/>
      <c r="BH10" s="64"/>
      <c r="BI10" s="64"/>
      <c r="BJ10" s="76">
        <f>IF(SUM(BG10:BI10)&gt;0,BG10&amp;"/"&amp;BH10&amp;"/"&amp;BI10,"")</f>
      </c>
      <c r="BK10" s="74"/>
    </row>
    <row r="11" spans="1:63" ht="15">
      <c r="A11" s="98" t="s">
        <v>37</v>
      </c>
      <c r="B11" s="114" t="s">
        <v>118</v>
      </c>
      <c r="C11" s="62"/>
      <c r="D11" s="63"/>
      <c r="E11" s="63"/>
      <c r="F11" s="63"/>
      <c r="G11" s="63"/>
      <c r="H11" s="62" t="str">
        <f aca="true" t="shared" si="3" ref="H11:H58">I11&amp;" "&amp;M11&amp;" "&amp;N11&amp;" "&amp;O11</f>
        <v>1-8.   </v>
      </c>
      <c r="I11" s="63" t="s">
        <v>221</v>
      </c>
      <c r="J11" s="63"/>
      <c r="K11" s="63"/>
      <c r="L11" s="63"/>
      <c r="M11" s="63"/>
      <c r="N11" s="63"/>
      <c r="O11" s="63"/>
      <c r="P11" s="64"/>
      <c r="Q11" s="138">
        <v>408</v>
      </c>
      <c r="R11" s="83">
        <f>SUM(S11:U11)</f>
        <v>408</v>
      </c>
      <c r="S11" s="83">
        <f t="shared" si="2"/>
        <v>0</v>
      </c>
      <c r="T11" s="83">
        <f t="shared" si="2"/>
        <v>0</v>
      </c>
      <c r="U11" s="83">
        <v>408</v>
      </c>
      <c r="V11" s="83">
        <f aca="true" t="shared" si="4" ref="V11:V58">Q11-R11</f>
        <v>0</v>
      </c>
      <c r="W11" s="76" t="str">
        <f aca="true" t="shared" si="5" ref="W11:W65">IF(SUM(X11:Z11)&gt;0,X11&amp;"/"&amp;Y11&amp;"/"&amp;Z11,"")</f>
        <v>//4</v>
      </c>
      <c r="X11" s="64"/>
      <c r="Y11" s="64"/>
      <c r="Z11" s="64">
        <v>4</v>
      </c>
      <c r="AA11" s="64"/>
      <c r="AB11" s="64"/>
      <c r="AC11" s="64">
        <v>4</v>
      </c>
      <c r="AD11" s="76" t="str">
        <f aca="true" t="shared" si="6" ref="AD11:AD65">IF(SUM(AA11:AC11)&gt;0,AA11&amp;"/"&amp;AB11&amp;"/"&amp;AC11,"")</f>
        <v>//4</v>
      </c>
      <c r="AE11" s="76" t="str">
        <f aca="true" t="shared" si="7" ref="AE11:AE65">IF(SUM(AF11:AH11)&gt;0,AF11&amp;"/"&amp;AG11&amp;"/"&amp;AH11,"")</f>
        <v>//4</v>
      </c>
      <c r="AF11" s="64"/>
      <c r="AG11" s="64"/>
      <c r="AH11" s="64">
        <v>4</v>
      </c>
      <c r="AI11" s="64"/>
      <c r="AJ11" s="64"/>
      <c r="AK11" s="64">
        <v>4</v>
      </c>
      <c r="AL11" s="76" t="str">
        <f aca="true" t="shared" si="8" ref="AL11:AL59">IF(SUM(AI11:AK11)&gt;0,AI11&amp;"/"&amp;AJ11&amp;"/"&amp;AK11,"")</f>
        <v>//4</v>
      </c>
      <c r="AM11" s="76" t="str">
        <f aca="true" t="shared" si="9" ref="AM11:AM67">IF(SUM(AN11:AP11)&gt;0,AN11&amp;"/"&amp;AO11&amp;"/"&amp;AP11,"")</f>
        <v>//2</v>
      </c>
      <c r="AN11" s="64"/>
      <c r="AO11" s="64"/>
      <c r="AP11" s="64">
        <v>2</v>
      </c>
      <c r="AQ11" s="64"/>
      <c r="AR11" s="64"/>
      <c r="AS11" s="64">
        <v>2</v>
      </c>
      <c r="AT11" s="76" t="str">
        <f aca="true" t="shared" si="10" ref="AT11:AT67">IF(SUM(AQ11:AS11)&gt;0,AQ11&amp;"/"&amp;AR11&amp;"/"&amp;AS11,"")</f>
        <v>//2</v>
      </c>
      <c r="AU11" s="76" t="str">
        <f aca="true" t="shared" si="11" ref="AU11:AU55">IF(SUM(AV11:AX11)&gt;0,AV11&amp;"/"&amp;AW11&amp;"/"&amp;AX11,"")</f>
        <v>//2</v>
      </c>
      <c r="AV11" s="64"/>
      <c r="AW11" s="64"/>
      <c r="AX11" s="64">
        <v>2</v>
      </c>
      <c r="AY11" s="64"/>
      <c r="AZ11" s="64"/>
      <c r="BA11" s="64">
        <v>1</v>
      </c>
      <c r="BB11" s="76" t="str">
        <f aca="true" t="shared" si="12" ref="BB11:BB55">IF(SUM(AY11:BA11)&gt;0,AY11&amp;"/"&amp;AZ11&amp;"/"&amp;BA11,"")</f>
        <v>//1</v>
      </c>
      <c r="BC11" s="76">
        <f aca="true" t="shared" si="13" ref="BC11:BC56">IF(SUM(BD11:BF11)&gt;0,BD11&amp;"/"&amp;BE11&amp;"/"&amp;BF11,"")</f>
      </c>
      <c r="BD11" s="64"/>
      <c r="BE11" s="64"/>
      <c r="BF11" s="64"/>
      <c r="BG11" s="64"/>
      <c r="BH11" s="64"/>
      <c r="BI11" s="64"/>
      <c r="BJ11" s="76">
        <f aca="true" t="shared" si="14" ref="BJ11:BJ65">IF(SUM(BG11:BI11)&gt;0,BG11&amp;"/"&amp;BH11&amp;"/"&amp;BI11,"")</f>
      </c>
      <c r="BK11" s="74"/>
    </row>
    <row r="12" spans="1:63" ht="15">
      <c r="A12" s="99" t="s">
        <v>38</v>
      </c>
      <c r="B12" s="114" t="s">
        <v>39</v>
      </c>
      <c r="C12" s="62" t="str">
        <f aca="true" t="shared" si="15" ref="C12:C58">D12&amp;" "&amp;E12&amp;" "&amp;F12&amp;" "&amp;G12</f>
        <v>2   </v>
      </c>
      <c r="D12" s="63">
        <v>2</v>
      </c>
      <c r="E12" s="63"/>
      <c r="F12" s="63"/>
      <c r="G12" s="63"/>
      <c r="H12" s="62" t="str">
        <f t="shared" si="3"/>
        <v>1   </v>
      </c>
      <c r="I12" s="63">
        <v>1</v>
      </c>
      <c r="J12" s="63"/>
      <c r="K12" s="63"/>
      <c r="L12" s="63"/>
      <c r="M12" s="63"/>
      <c r="N12" s="63"/>
      <c r="O12" s="63"/>
      <c r="P12" s="64"/>
      <c r="Q12" s="138">
        <v>100</v>
      </c>
      <c r="R12" s="83">
        <f aca="true" t="shared" si="16" ref="R12:R66">SUM(S12:U12)</f>
        <v>72</v>
      </c>
      <c r="S12" s="83">
        <f aca="true" t="shared" si="17" ref="S12:S58">X12*X$6+AA12*AA$6+AF12*AF$6+AI12*AI$6+AN12*AN$6+AQ12*AQ$6+AV12*AV$6+AY12*AY$6+BD12*BD$6+BG12*BG$6</f>
        <v>72</v>
      </c>
      <c r="T12" s="83">
        <f aca="true" t="shared" si="18" ref="T12:T58">Y12*Y$6+AB12*AB$6+AG12*AG$6+AJ12*AJ$6+AO12*AO$6+AR12*AR$6+AW12*AW$6+AZ12*AZ$6+BE12*BE$6+BH12*BH$6</f>
        <v>0</v>
      </c>
      <c r="U12" s="83">
        <f aca="true" t="shared" si="19" ref="U12:U58">Z12*Z$6+AC12*AC$6+AH12*AH$6+AK12*AK$6+AP12*AP$6+AS12*AS$6+AX12*AX$6+BA12*BA$6+BF12*BF$6+BI12*BI$6</f>
        <v>0</v>
      </c>
      <c r="V12" s="83">
        <f t="shared" si="4"/>
        <v>28</v>
      </c>
      <c r="W12" s="76" t="str">
        <f t="shared" si="5"/>
        <v>2//</v>
      </c>
      <c r="X12" s="64">
        <v>2</v>
      </c>
      <c r="Y12" s="64"/>
      <c r="Z12" s="64"/>
      <c r="AA12" s="64">
        <v>2</v>
      </c>
      <c r="AB12" s="64"/>
      <c r="AC12" s="64"/>
      <c r="AD12" s="76" t="str">
        <f t="shared" si="6"/>
        <v>2//</v>
      </c>
      <c r="AE12" s="76">
        <f t="shared" si="7"/>
      </c>
      <c r="AF12" s="64"/>
      <c r="AG12" s="64"/>
      <c r="AH12" s="64"/>
      <c r="AI12" s="64"/>
      <c r="AJ12" s="64"/>
      <c r="AK12" s="64"/>
      <c r="AL12" s="76">
        <f t="shared" si="8"/>
      </c>
      <c r="AM12" s="76">
        <f t="shared" si="9"/>
      </c>
      <c r="AN12" s="64"/>
      <c r="AO12" s="64"/>
      <c r="AP12" s="64"/>
      <c r="AQ12" s="64"/>
      <c r="AR12" s="64"/>
      <c r="AS12" s="64"/>
      <c r="AT12" s="76">
        <f t="shared" si="10"/>
      </c>
      <c r="AU12" s="76">
        <f t="shared" si="11"/>
      </c>
      <c r="AV12" s="64"/>
      <c r="AW12" s="64"/>
      <c r="AX12" s="64"/>
      <c r="AY12" s="64"/>
      <c r="AZ12" s="64"/>
      <c r="BA12" s="64"/>
      <c r="BB12" s="76">
        <f t="shared" si="12"/>
      </c>
      <c r="BC12" s="76">
        <f t="shared" si="13"/>
      </c>
      <c r="BD12" s="64"/>
      <c r="BE12" s="64"/>
      <c r="BF12" s="64"/>
      <c r="BG12" s="64"/>
      <c r="BH12" s="64"/>
      <c r="BI12" s="64"/>
      <c r="BJ12" s="76">
        <f t="shared" si="14"/>
      </c>
      <c r="BK12" s="74"/>
    </row>
    <row r="13" spans="1:63" ht="15">
      <c r="A13" s="99" t="s">
        <v>222</v>
      </c>
      <c r="B13" s="114" t="s">
        <v>69</v>
      </c>
      <c r="C13" s="62" t="str">
        <f t="shared" si="15"/>
        <v>   </v>
      </c>
      <c r="D13" s="63"/>
      <c r="E13" s="63"/>
      <c r="F13" s="63"/>
      <c r="G13" s="63"/>
      <c r="H13" s="62" t="str">
        <f t="shared" si="3"/>
        <v>1   2</v>
      </c>
      <c r="I13" s="63">
        <v>1</v>
      </c>
      <c r="J13" s="63"/>
      <c r="K13" s="63"/>
      <c r="L13" s="63"/>
      <c r="M13" s="63"/>
      <c r="N13" s="63"/>
      <c r="O13" s="63">
        <v>2</v>
      </c>
      <c r="P13" s="64"/>
      <c r="Q13" s="138">
        <v>100</v>
      </c>
      <c r="R13" s="83">
        <f t="shared" si="16"/>
        <v>72</v>
      </c>
      <c r="S13" s="83">
        <f t="shared" si="17"/>
        <v>0</v>
      </c>
      <c r="T13" s="83">
        <f t="shared" si="18"/>
        <v>0</v>
      </c>
      <c r="U13" s="83">
        <f t="shared" si="19"/>
        <v>72</v>
      </c>
      <c r="V13" s="83">
        <f t="shared" si="4"/>
        <v>28</v>
      </c>
      <c r="W13" s="76" t="str">
        <f t="shared" si="5"/>
        <v>//2</v>
      </c>
      <c r="X13" s="64"/>
      <c r="Y13" s="64"/>
      <c r="Z13" s="64">
        <v>2</v>
      </c>
      <c r="AA13" s="64"/>
      <c r="AB13" s="64"/>
      <c r="AC13" s="64">
        <v>2</v>
      </c>
      <c r="AD13" s="76" t="str">
        <f t="shared" si="6"/>
        <v>//2</v>
      </c>
      <c r="AE13" s="76">
        <f t="shared" si="7"/>
      </c>
      <c r="AF13" s="64"/>
      <c r="AG13" s="64"/>
      <c r="AH13" s="64"/>
      <c r="AI13" s="64"/>
      <c r="AJ13" s="64"/>
      <c r="AK13" s="64"/>
      <c r="AL13" s="76">
        <f t="shared" si="8"/>
      </c>
      <c r="AM13" s="76">
        <f t="shared" si="9"/>
      </c>
      <c r="AN13" s="64"/>
      <c r="AO13" s="64"/>
      <c r="AP13" s="64"/>
      <c r="AQ13" s="64"/>
      <c r="AR13" s="64"/>
      <c r="AS13" s="64"/>
      <c r="AT13" s="76">
        <f t="shared" si="10"/>
      </c>
      <c r="AU13" s="76">
        <f t="shared" si="11"/>
      </c>
      <c r="AV13" s="64"/>
      <c r="AW13" s="64"/>
      <c r="AX13" s="64"/>
      <c r="AY13" s="64"/>
      <c r="AZ13" s="64"/>
      <c r="BA13" s="64"/>
      <c r="BB13" s="76">
        <f t="shared" si="12"/>
      </c>
      <c r="BC13" s="76">
        <f t="shared" si="13"/>
      </c>
      <c r="BD13" s="64"/>
      <c r="BE13" s="64"/>
      <c r="BF13" s="64"/>
      <c r="BG13" s="64"/>
      <c r="BH13" s="64"/>
      <c r="BI13" s="64"/>
      <c r="BJ13" s="76">
        <f t="shared" si="14"/>
      </c>
      <c r="BK13" s="74"/>
    </row>
    <row r="14" spans="1:63" ht="15">
      <c r="A14" s="99" t="s">
        <v>223</v>
      </c>
      <c r="B14" s="114" t="s">
        <v>31</v>
      </c>
      <c r="C14" s="62" t="str">
        <f t="shared" si="15"/>
        <v>7   </v>
      </c>
      <c r="D14" s="63">
        <v>7</v>
      </c>
      <c r="E14" s="63"/>
      <c r="F14" s="63"/>
      <c r="G14" s="63"/>
      <c r="H14" s="62" t="str">
        <f t="shared" si="3"/>
        <v>   </v>
      </c>
      <c r="I14" s="63"/>
      <c r="J14" s="63"/>
      <c r="K14" s="63"/>
      <c r="L14" s="63"/>
      <c r="M14" s="63"/>
      <c r="N14" s="63"/>
      <c r="O14" s="63"/>
      <c r="P14" s="64"/>
      <c r="Q14" s="138">
        <v>102</v>
      </c>
      <c r="R14" s="83">
        <f t="shared" si="16"/>
        <v>72</v>
      </c>
      <c r="S14" s="83">
        <f t="shared" si="17"/>
        <v>36</v>
      </c>
      <c r="T14" s="83">
        <f t="shared" si="18"/>
        <v>0</v>
      </c>
      <c r="U14" s="83">
        <f t="shared" si="19"/>
        <v>36</v>
      </c>
      <c r="V14" s="83">
        <f t="shared" si="4"/>
        <v>30</v>
      </c>
      <c r="W14" s="76">
        <f t="shared" si="5"/>
      </c>
      <c r="X14" s="64"/>
      <c r="Y14" s="64"/>
      <c r="Z14" s="64"/>
      <c r="AA14" s="64"/>
      <c r="AB14" s="64"/>
      <c r="AC14" s="64"/>
      <c r="AD14" s="76">
        <f t="shared" si="6"/>
      </c>
      <c r="AE14" s="76">
        <f t="shared" si="7"/>
      </c>
      <c r="AF14" s="64"/>
      <c r="AG14" s="64"/>
      <c r="AH14" s="64"/>
      <c r="AI14" s="64"/>
      <c r="AJ14" s="64"/>
      <c r="AK14" s="64"/>
      <c r="AL14" s="76">
        <f t="shared" si="8"/>
      </c>
      <c r="AM14" s="76">
        <f t="shared" si="9"/>
      </c>
      <c r="AN14" s="64"/>
      <c r="AO14" s="64"/>
      <c r="AP14" s="64"/>
      <c r="AQ14" s="64"/>
      <c r="AR14" s="64"/>
      <c r="AS14" s="64"/>
      <c r="AT14" s="76">
        <f t="shared" si="10"/>
      </c>
      <c r="AU14" s="76" t="str">
        <f t="shared" si="11"/>
        <v>2//2</v>
      </c>
      <c r="AV14" s="64">
        <v>2</v>
      </c>
      <c r="AW14" s="64"/>
      <c r="AX14" s="64">
        <v>2</v>
      </c>
      <c r="AY14" s="64"/>
      <c r="AZ14" s="64"/>
      <c r="BA14" s="64"/>
      <c r="BB14" s="76">
        <f t="shared" si="12"/>
      </c>
      <c r="BC14" s="76">
        <f t="shared" si="13"/>
      </c>
      <c r="BD14" s="64"/>
      <c r="BE14" s="64"/>
      <c r="BF14" s="64"/>
      <c r="BG14" s="64"/>
      <c r="BH14" s="64"/>
      <c r="BI14" s="64"/>
      <c r="BJ14" s="76">
        <f t="shared" si="14"/>
      </c>
      <c r="BK14" s="74"/>
    </row>
    <row r="15" spans="1:63" ht="15">
      <c r="A15" s="134" t="s">
        <v>40</v>
      </c>
      <c r="B15" s="115" t="s">
        <v>41</v>
      </c>
      <c r="C15" s="62" t="str">
        <f t="shared" si="15"/>
        <v>   </v>
      </c>
      <c r="D15" s="63"/>
      <c r="E15" s="63"/>
      <c r="F15" s="63"/>
      <c r="G15" s="63"/>
      <c r="H15" s="62" t="str">
        <f t="shared" si="3"/>
        <v>   </v>
      </c>
      <c r="I15" s="63"/>
      <c r="J15" s="63"/>
      <c r="K15" s="63"/>
      <c r="L15" s="63"/>
      <c r="M15" s="63"/>
      <c r="N15" s="63"/>
      <c r="O15" s="63"/>
      <c r="P15" s="64"/>
      <c r="Q15" s="85">
        <f aca="true" t="shared" si="20" ref="Q15:V15">SUM(Q16:Q18)</f>
        <v>225</v>
      </c>
      <c r="R15" s="85">
        <f t="shared" si="20"/>
        <v>108</v>
      </c>
      <c r="S15" s="85">
        <f t="shared" si="20"/>
        <v>108</v>
      </c>
      <c r="T15" s="85">
        <f t="shared" si="20"/>
        <v>0</v>
      </c>
      <c r="U15" s="85">
        <f t="shared" si="20"/>
        <v>0</v>
      </c>
      <c r="V15" s="85">
        <f t="shared" si="20"/>
        <v>117</v>
      </c>
      <c r="W15" s="76">
        <f t="shared" si="5"/>
      </c>
      <c r="X15" s="64"/>
      <c r="Y15" s="64"/>
      <c r="Z15" s="64"/>
      <c r="AA15" s="64"/>
      <c r="AB15" s="64"/>
      <c r="AC15" s="64"/>
      <c r="AD15" s="76">
        <f t="shared" si="6"/>
      </c>
      <c r="AE15" s="76">
        <f t="shared" si="7"/>
      </c>
      <c r="AF15" s="64"/>
      <c r="AG15" s="64"/>
      <c r="AH15" s="64"/>
      <c r="AI15" s="64"/>
      <c r="AJ15" s="64"/>
      <c r="AK15" s="64"/>
      <c r="AL15" s="76">
        <f t="shared" si="8"/>
      </c>
      <c r="AM15" s="76">
        <f t="shared" si="9"/>
      </c>
      <c r="AN15" s="64"/>
      <c r="AO15" s="64"/>
      <c r="AP15" s="64"/>
      <c r="AQ15" s="64"/>
      <c r="AR15" s="64"/>
      <c r="AS15" s="64"/>
      <c r="AT15" s="76">
        <f t="shared" si="10"/>
      </c>
      <c r="AU15" s="76">
        <f t="shared" si="11"/>
      </c>
      <c r="AV15" s="64"/>
      <c r="AW15" s="64"/>
      <c r="AX15" s="64"/>
      <c r="AY15" s="64"/>
      <c r="AZ15" s="64"/>
      <c r="BA15" s="64"/>
      <c r="BB15" s="76">
        <f t="shared" si="12"/>
      </c>
      <c r="BC15" s="76">
        <f t="shared" si="13"/>
      </c>
      <c r="BD15" s="64"/>
      <c r="BE15" s="64"/>
      <c r="BF15" s="64"/>
      <c r="BG15" s="64"/>
      <c r="BH15" s="64"/>
      <c r="BI15" s="64"/>
      <c r="BJ15" s="76">
        <f t="shared" si="14"/>
      </c>
      <c r="BK15" s="74"/>
    </row>
    <row r="16" spans="1:63" ht="15">
      <c r="A16" s="71" t="s">
        <v>77</v>
      </c>
      <c r="B16" s="88" t="s">
        <v>183</v>
      </c>
      <c r="C16" s="62" t="str">
        <f t="shared" si="15"/>
        <v>   </v>
      </c>
      <c r="D16" s="63"/>
      <c r="E16" s="63"/>
      <c r="F16" s="63"/>
      <c r="G16" s="63"/>
      <c r="H16" s="62" t="str">
        <f t="shared" si="3"/>
        <v>1   </v>
      </c>
      <c r="I16" s="63">
        <v>1</v>
      </c>
      <c r="J16" s="63"/>
      <c r="K16" s="63"/>
      <c r="L16" s="63"/>
      <c r="M16" s="63"/>
      <c r="N16" s="63"/>
      <c r="O16" s="63"/>
      <c r="P16" s="64"/>
      <c r="Q16" s="138">
        <v>75</v>
      </c>
      <c r="R16" s="83">
        <f t="shared" si="16"/>
        <v>36</v>
      </c>
      <c r="S16" s="83">
        <f t="shared" si="17"/>
        <v>36</v>
      </c>
      <c r="T16" s="83">
        <f t="shared" si="18"/>
        <v>0</v>
      </c>
      <c r="U16" s="83">
        <f t="shared" si="19"/>
        <v>0</v>
      </c>
      <c r="V16" s="83">
        <f t="shared" si="4"/>
        <v>39</v>
      </c>
      <c r="W16" s="76" t="str">
        <f t="shared" si="5"/>
        <v>2//</v>
      </c>
      <c r="X16" s="64">
        <v>2</v>
      </c>
      <c r="Y16" s="64"/>
      <c r="Z16" s="64"/>
      <c r="AA16" s="64"/>
      <c r="AB16" s="64"/>
      <c r="AC16" s="64"/>
      <c r="AD16" s="76">
        <f t="shared" si="6"/>
      </c>
      <c r="AE16" s="76">
        <f t="shared" si="7"/>
      </c>
      <c r="AF16" s="64"/>
      <c r="AG16" s="64"/>
      <c r="AH16" s="64"/>
      <c r="AI16" s="64"/>
      <c r="AJ16" s="64"/>
      <c r="AK16" s="64"/>
      <c r="AL16" s="76">
        <f t="shared" si="8"/>
      </c>
      <c r="AM16" s="76">
        <f t="shared" si="9"/>
      </c>
      <c r="AN16" s="64"/>
      <c r="AO16" s="64"/>
      <c r="AP16" s="64"/>
      <c r="AQ16" s="64"/>
      <c r="AR16" s="64"/>
      <c r="AS16" s="64"/>
      <c r="AT16" s="76">
        <f t="shared" si="10"/>
      </c>
      <c r="AU16" s="76">
        <f t="shared" si="11"/>
      </c>
      <c r="AV16" s="64"/>
      <c r="AW16" s="64"/>
      <c r="AX16" s="64"/>
      <c r="AY16" s="64"/>
      <c r="AZ16" s="64"/>
      <c r="BA16" s="64"/>
      <c r="BB16" s="76">
        <f t="shared" si="12"/>
      </c>
      <c r="BC16" s="76">
        <f t="shared" si="13"/>
      </c>
      <c r="BD16" s="64"/>
      <c r="BE16" s="64"/>
      <c r="BF16" s="64"/>
      <c r="BG16" s="64"/>
      <c r="BH16" s="64"/>
      <c r="BI16" s="64"/>
      <c r="BJ16" s="76">
        <f t="shared" si="14"/>
      </c>
      <c r="BK16" s="74"/>
    </row>
    <row r="17" spans="1:63" ht="15">
      <c r="A17" s="71" t="s">
        <v>78</v>
      </c>
      <c r="B17" s="116" t="s">
        <v>119</v>
      </c>
      <c r="C17" s="62" t="str">
        <f t="shared" si="15"/>
        <v>   </v>
      </c>
      <c r="D17" s="63"/>
      <c r="E17" s="63"/>
      <c r="F17" s="63"/>
      <c r="G17" s="63"/>
      <c r="H17" s="62" t="str">
        <f t="shared" si="3"/>
        <v>2   </v>
      </c>
      <c r="I17" s="63">
        <v>2</v>
      </c>
      <c r="J17" s="63"/>
      <c r="K17" s="63"/>
      <c r="L17" s="63"/>
      <c r="M17" s="63"/>
      <c r="N17" s="63"/>
      <c r="O17" s="63"/>
      <c r="P17" s="64"/>
      <c r="Q17" s="138">
        <v>75</v>
      </c>
      <c r="R17" s="83">
        <f t="shared" si="16"/>
        <v>36</v>
      </c>
      <c r="S17" s="83">
        <f t="shared" si="17"/>
        <v>36</v>
      </c>
      <c r="T17" s="83">
        <f t="shared" si="18"/>
        <v>0</v>
      </c>
      <c r="U17" s="83">
        <f t="shared" si="19"/>
        <v>0</v>
      </c>
      <c r="V17" s="83">
        <f t="shared" si="4"/>
        <v>39</v>
      </c>
      <c r="W17" s="76">
        <f t="shared" si="5"/>
      </c>
      <c r="X17" s="64"/>
      <c r="Y17" s="64"/>
      <c r="Z17" s="64"/>
      <c r="AA17" s="64">
        <v>2</v>
      </c>
      <c r="AB17" s="64"/>
      <c r="AC17" s="64"/>
      <c r="AD17" s="76" t="str">
        <f t="shared" si="6"/>
        <v>2//</v>
      </c>
      <c r="AE17" s="76">
        <f t="shared" si="7"/>
      </c>
      <c r="AF17" s="64"/>
      <c r="AG17" s="64"/>
      <c r="AH17" s="64"/>
      <c r="AI17" s="64"/>
      <c r="AJ17" s="64"/>
      <c r="AK17" s="64"/>
      <c r="AL17" s="76">
        <f t="shared" si="8"/>
      </c>
      <c r="AM17" s="76">
        <f t="shared" si="9"/>
      </c>
      <c r="AN17" s="64"/>
      <c r="AO17" s="64"/>
      <c r="AP17" s="64"/>
      <c r="AQ17" s="64"/>
      <c r="AR17" s="64"/>
      <c r="AS17" s="64"/>
      <c r="AT17" s="76">
        <f t="shared" si="10"/>
      </c>
      <c r="AU17" s="76">
        <f t="shared" si="11"/>
      </c>
      <c r="AV17" s="64"/>
      <c r="AW17" s="64"/>
      <c r="AX17" s="64"/>
      <c r="AY17" s="64"/>
      <c r="AZ17" s="64"/>
      <c r="BA17" s="64"/>
      <c r="BB17" s="76">
        <f t="shared" si="12"/>
      </c>
      <c r="BC17" s="76">
        <f t="shared" si="13"/>
      </c>
      <c r="BD17" s="64"/>
      <c r="BE17" s="64"/>
      <c r="BF17" s="64"/>
      <c r="BG17" s="64"/>
      <c r="BH17" s="64"/>
      <c r="BI17" s="64"/>
      <c r="BJ17" s="76">
        <f t="shared" si="14"/>
      </c>
      <c r="BK17" s="74"/>
    </row>
    <row r="18" spans="1:63" ht="15">
      <c r="A18" s="71" t="s">
        <v>120</v>
      </c>
      <c r="B18" s="116" t="s">
        <v>121</v>
      </c>
      <c r="C18" s="62" t="str">
        <f t="shared" si="15"/>
        <v>   </v>
      </c>
      <c r="D18" s="63"/>
      <c r="E18" s="63"/>
      <c r="F18" s="63"/>
      <c r="G18" s="63"/>
      <c r="H18" s="62" t="str">
        <f t="shared" si="3"/>
        <v>8   </v>
      </c>
      <c r="I18" s="63">
        <v>8</v>
      </c>
      <c r="J18" s="63"/>
      <c r="K18" s="63"/>
      <c r="L18" s="63"/>
      <c r="M18" s="63"/>
      <c r="N18" s="63"/>
      <c r="O18" s="63"/>
      <c r="P18" s="64"/>
      <c r="Q18" s="138">
        <v>75</v>
      </c>
      <c r="R18" s="83">
        <f t="shared" si="16"/>
        <v>36</v>
      </c>
      <c r="S18" s="83">
        <f t="shared" si="17"/>
        <v>36</v>
      </c>
      <c r="T18" s="83">
        <f t="shared" si="18"/>
        <v>0</v>
      </c>
      <c r="U18" s="83">
        <f t="shared" si="19"/>
        <v>0</v>
      </c>
      <c r="V18" s="83">
        <f t="shared" si="4"/>
        <v>39</v>
      </c>
      <c r="W18" s="76">
        <f t="shared" si="5"/>
      </c>
      <c r="X18" s="64"/>
      <c r="Y18" s="64"/>
      <c r="Z18" s="64"/>
      <c r="AA18" s="64"/>
      <c r="AB18" s="64"/>
      <c r="AC18" s="64"/>
      <c r="AD18" s="76">
        <f t="shared" si="6"/>
      </c>
      <c r="AE18" s="76">
        <f t="shared" si="7"/>
      </c>
      <c r="AF18" s="64"/>
      <c r="AG18" s="64"/>
      <c r="AH18" s="64"/>
      <c r="AI18" s="64"/>
      <c r="AJ18" s="64"/>
      <c r="AK18" s="64"/>
      <c r="AL18" s="76">
        <f t="shared" si="8"/>
      </c>
      <c r="AM18" s="76">
        <f t="shared" si="9"/>
      </c>
      <c r="AN18" s="64"/>
      <c r="AO18" s="64"/>
      <c r="AP18" s="64"/>
      <c r="AQ18" s="64"/>
      <c r="AR18" s="64"/>
      <c r="AS18" s="64"/>
      <c r="AT18" s="76">
        <f t="shared" si="10"/>
      </c>
      <c r="AU18" s="76">
        <f t="shared" si="11"/>
      </c>
      <c r="AV18" s="64"/>
      <c r="AW18" s="64"/>
      <c r="AX18" s="64"/>
      <c r="AY18" s="64">
        <v>2</v>
      </c>
      <c r="AZ18" s="64"/>
      <c r="BA18" s="64"/>
      <c r="BB18" s="76" t="str">
        <f t="shared" si="12"/>
        <v>2//</v>
      </c>
      <c r="BC18" s="76">
        <f t="shared" si="13"/>
      </c>
      <c r="BD18" s="64"/>
      <c r="BE18" s="64"/>
      <c r="BF18" s="64"/>
      <c r="BG18" s="64"/>
      <c r="BH18" s="64"/>
      <c r="BI18" s="64"/>
      <c r="BJ18" s="76">
        <f t="shared" si="14"/>
      </c>
      <c r="BK18" s="74"/>
    </row>
    <row r="19" spans="1:63" ht="25.5">
      <c r="A19" s="134" t="s">
        <v>42</v>
      </c>
      <c r="B19" s="115" t="s">
        <v>113</v>
      </c>
      <c r="C19" s="62" t="str">
        <f>D19&amp;" "&amp;E19&amp;" "&amp;F19&amp;" "&amp;G19</f>
        <v>   </v>
      </c>
      <c r="D19" s="63"/>
      <c r="E19" s="63"/>
      <c r="F19" s="63"/>
      <c r="G19" s="63"/>
      <c r="H19" s="62" t="str">
        <f>I19&amp;" "&amp;M19&amp;" "&amp;N19&amp;" "&amp;O19</f>
        <v>7 7 9 </v>
      </c>
      <c r="I19" s="63">
        <v>7</v>
      </c>
      <c r="J19" s="63"/>
      <c r="K19" s="63"/>
      <c r="L19" s="63"/>
      <c r="M19" s="63">
        <v>7</v>
      </c>
      <c r="N19" s="63">
        <v>9</v>
      </c>
      <c r="O19" s="63"/>
      <c r="P19" s="64"/>
      <c r="Q19" s="97">
        <v>225</v>
      </c>
      <c r="R19" s="111">
        <f>SUM(S19:U19)</f>
        <v>100</v>
      </c>
      <c r="S19" s="111">
        <f>X19*X$6+AA19*AA$6+AF19*AF$6+AI19*AI$6+AN19*AN$6+AQ19*AQ$6+AV19*AV$6+AY19*AY$6+BD19*BD$6+BG19*BG$6</f>
        <v>100</v>
      </c>
      <c r="T19" s="111">
        <f>Y19*Y$6+AB19*AB$6+AG19*AG$6+AJ19*AJ$6+AO19*AO$6+AR19*AR$6+AW19*AW$6+AZ19*AZ$6+BE19*BE$6+BH19*BH$6</f>
        <v>0</v>
      </c>
      <c r="U19" s="111">
        <f>Z19*Z$6+AC19*AC$6+AH19*AH$6+AK19*AK$6+AP19*AP$6+AS19*AS$6+AX19*AX$6+BA19*BA$6+BF19*BF$6+BI19*BI$6</f>
        <v>0</v>
      </c>
      <c r="V19" s="111">
        <f>Q19-R19</f>
        <v>125</v>
      </c>
      <c r="W19" s="76">
        <f>IF(SUM(X19:Z19)&gt;0,X19&amp;"/"&amp;Y19&amp;"/"&amp;Z19,"")</f>
      </c>
      <c r="X19" s="64"/>
      <c r="Y19" s="64"/>
      <c r="Z19" s="64"/>
      <c r="AA19" s="64"/>
      <c r="AB19" s="64"/>
      <c r="AC19" s="64"/>
      <c r="AD19" s="76">
        <f>IF(SUM(AA19:AC19)&gt;0,AA19&amp;"/"&amp;AB19&amp;"/"&amp;AC19,"")</f>
      </c>
      <c r="AE19" s="76">
        <f>IF(SUM(AF19:AH19)&gt;0,AF19&amp;"/"&amp;AG19&amp;"/"&amp;AH19,"")</f>
      </c>
      <c r="AF19" s="64"/>
      <c r="AG19" s="64"/>
      <c r="AH19" s="64"/>
      <c r="AI19" s="64"/>
      <c r="AJ19" s="64"/>
      <c r="AK19" s="64"/>
      <c r="AL19" s="76">
        <f>IF(SUM(AI19:AK19)&gt;0,AI19&amp;"/"&amp;AJ19&amp;"/"&amp;AK19,"")</f>
      </c>
      <c r="AM19" s="76">
        <f>IF(SUM(AN19:AP19)&gt;0,AN19&amp;"/"&amp;AO19&amp;"/"&amp;AP19,"")</f>
      </c>
      <c r="AN19" s="64"/>
      <c r="AO19" s="64"/>
      <c r="AP19" s="64"/>
      <c r="AQ19" s="64"/>
      <c r="AR19" s="64"/>
      <c r="AS19" s="64"/>
      <c r="AT19" s="76">
        <f>IF(SUM(AQ19:AS19)&gt;0,AQ19&amp;"/"&amp;AR19&amp;"/"&amp;AS19,"")</f>
      </c>
      <c r="AU19" s="76" t="str">
        <f>IF(SUM(AV19:AX19)&gt;0,AV19&amp;"/"&amp;AW19&amp;"/"&amp;AX19,"")</f>
        <v>4//</v>
      </c>
      <c r="AV19" s="64">
        <v>4</v>
      </c>
      <c r="AW19" s="64"/>
      <c r="AX19" s="64"/>
      <c r="AY19" s="64"/>
      <c r="AZ19" s="64"/>
      <c r="BA19" s="64"/>
      <c r="BB19" s="76">
        <f>IF(SUM(AY19:BA19)&gt;0,AY19&amp;"/"&amp;AZ19&amp;"/"&amp;BA19,"")</f>
      </c>
      <c r="BC19" s="76" t="str">
        <f>IF(SUM(BD19:BF19)&gt;0,BD19&amp;"/"&amp;BE19&amp;"/"&amp;BF19,"")</f>
        <v>4//</v>
      </c>
      <c r="BD19" s="64">
        <v>4</v>
      </c>
      <c r="BE19" s="64"/>
      <c r="BF19" s="64"/>
      <c r="BG19" s="64"/>
      <c r="BH19" s="64"/>
      <c r="BI19" s="64"/>
      <c r="BJ19" s="76">
        <f>IF(SUM(BG19:BI19)&gt;0,BG19&amp;"/"&amp;BH19&amp;"/"&amp;BI19,"")</f>
      </c>
      <c r="BK19" s="74"/>
    </row>
    <row r="20" spans="1:63" ht="25.5">
      <c r="A20" s="133" t="s">
        <v>43</v>
      </c>
      <c r="B20" s="112" t="s">
        <v>238</v>
      </c>
      <c r="C20" s="61" t="str">
        <f t="shared" si="15"/>
        <v>   </v>
      </c>
      <c r="D20" s="93"/>
      <c r="E20" s="93"/>
      <c r="F20" s="93"/>
      <c r="G20" s="93"/>
      <c r="H20" s="61" t="str">
        <f t="shared" si="3"/>
        <v>   </v>
      </c>
      <c r="I20" s="93"/>
      <c r="J20" s="93"/>
      <c r="K20" s="93"/>
      <c r="L20" s="93"/>
      <c r="M20" s="93"/>
      <c r="N20" s="93"/>
      <c r="O20" s="93"/>
      <c r="P20" s="61"/>
      <c r="Q20" s="94">
        <f aca="true" t="shared" si="21" ref="Q20:V20">SUM(Q21,Q26)</f>
        <v>1000</v>
      </c>
      <c r="R20" s="94">
        <f t="shared" si="21"/>
        <v>540</v>
      </c>
      <c r="S20" s="94">
        <f t="shared" si="21"/>
        <v>288</v>
      </c>
      <c r="T20" s="94">
        <f t="shared" si="21"/>
        <v>90</v>
      </c>
      <c r="U20" s="94">
        <f t="shared" si="21"/>
        <v>162</v>
      </c>
      <c r="V20" s="94">
        <f t="shared" si="21"/>
        <v>460</v>
      </c>
      <c r="W20" s="95">
        <f t="shared" si="5"/>
      </c>
      <c r="X20" s="61"/>
      <c r="Y20" s="61"/>
      <c r="Z20" s="61"/>
      <c r="AA20" s="61"/>
      <c r="AB20" s="61"/>
      <c r="AC20" s="61"/>
      <c r="AD20" s="95">
        <f t="shared" si="6"/>
      </c>
      <c r="AE20" s="95">
        <f t="shared" si="7"/>
      </c>
      <c r="AF20" s="61"/>
      <c r="AG20" s="61"/>
      <c r="AH20" s="61"/>
      <c r="AI20" s="61"/>
      <c r="AJ20" s="61"/>
      <c r="AK20" s="61"/>
      <c r="AL20" s="95">
        <f t="shared" si="8"/>
      </c>
      <c r="AM20" s="95">
        <f t="shared" si="9"/>
      </c>
      <c r="AN20" s="61"/>
      <c r="AO20" s="61"/>
      <c r="AP20" s="61"/>
      <c r="AQ20" s="61"/>
      <c r="AR20" s="61"/>
      <c r="AS20" s="61"/>
      <c r="AT20" s="95">
        <f t="shared" si="10"/>
      </c>
      <c r="AU20" s="95">
        <f t="shared" si="11"/>
      </c>
      <c r="AV20" s="61"/>
      <c r="AW20" s="61"/>
      <c r="AX20" s="61"/>
      <c r="AY20" s="61"/>
      <c r="AZ20" s="61"/>
      <c r="BA20" s="61"/>
      <c r="BB20" s="95">
        <f t="shared" si="12"/>
      </c>
      <c r="BC20" s="95">
        <f t="shared" si="13"/>
      </c>
      <c r="BD20" s="61"/>
      <c r="BE20" s="61"/>
      <c r="BF20" s="61"/>
      <c r="BG20" s="61"/>
      <c r="BH20" s="61"/>
      <c r="BI20" s="61"/>
      <c r="BJ20" s="95">
        <f t="shared" si="14"/>
      </c>
      <c r="BK20" s="74"/>
    </row>
    <row r="21" spans="1:63" ht="15">
      <c r="A21" s="134" t="s">
        <v>44</v>
      </c>
      <c r="B21" s="115" t="s">
        <v>35</v>
      </c>
      <c r="C21" s="62" t="str">
        <f t="shared" si="15"/>
        <v>   </v>
      </c>
      <c r="D21" s="63"/>
      <c r="E21" s="63"/>
      <c r="F21" s="63"/>
      <c r="G21" s="63"/>
      <c r="H21" s="62" t="str">
        <f t="shared" si="3"/>
        <v>   </v>
      </c>
      <c r="I21" s="63"/>
      <c r="J21" s="63"/>
      <c r="K21" s="63"/>
      <c r="L21" s="63"/>
      <c r="M21" s="63"/>
      <c r="N21" s="63"/>
      <c r="O21" s="63"/>
      <c r="P21" s="64"/>
      <c r="Q21" s="85">
        <f aca="true" t="shared" si="22" ref="Q21:V21">SUM(Q22,Q23:Q25)</f>
        <v>850</v>
      </c>
      <c r="R21" s="85">
        <f t="shared" si="22"/>
        <v>468</v>
      </c>
      <c r="S21" s="85">
        <f t="shared" si="22"/>
        <v>234</v>
      </c>
      <c r="T21" s="85">
        <f t="shared" si="22"/>
        <v>72</v>
      </c>
      <c r="U21" s="85">
        <f t="shared" si="22"/>
        <v>162</v>
      </c>
      <c r="V21" s="85">
        <f t="shared" si="22"/>
        <v>382</v>
      </c>
      <c r="W21" s="76">
        <f t="shared" si="5"/>
      </c>
      <c r="X21" s="64"/>
      <c r="Y21" s="64"/>
      <c r="Z21" s="64"/>
      <c r="AA21" s="64"/>
      <c r="AB21" s="64"/>
      <c r="AC21" s="64"/>
      <c r="AD21" s="76">
        <f t="shared" si="6"/>
      </c>
      <c r="AE21" s="76">
        <f t="shared" si="7"/>
      </c>
      <c r="AF21" s="64"/>
      <c r="AG21" s="64"/>
      <c r="AH21" s="64"/>
      <c r="AI21" s="64"/>
      <c r="AJ21" s="64"/>
      <c r="AK21" s="64"/>
      <c r="AL21" s="76">
        <f t="shared" si="8"/>
      </c>
      <c r="AM21" s="76">
        <f t="shared" si="9"/>
      </c>
      <c r="AN21" s="64"/>
      <c r="AO21" s="64"/>
      <c r="AP21" s="64"/>
      <c r="AQ21" s="64"/>
      <c r="AR21" s="64"/>
      <c r="AS21" s="64"/>
      <c r="AT21" s="76">
        <f t="shared" si="10"/>
      </c>
      <c r="AU21" s="76">
        <f t="shared" si="11"/>
      </c>
      <c r="AV21" s="64"/>
      <c r="AW21" s="64"/>
      <c r="AX21" s="64"/>
      <c r="AY21" s="64"/>
      <c r="AZ21" s="64"/>
      <c r="BA21" s="64"/>
      <c r="BB21" s="76">
        <f t="shared" si="12"/>
      </c>
      <c r="BC21" s="76">
        <f t="shared" si="13"/>
      </c>
      <c r="BD21" s="64"/>
      <c r="BE21" s="64"/>
      <c r="BF21" s="64"/>
      <c r="BG21" s="64"/>
      <c r="BH21" s="64"/>
      <c r="BI21" s="64"/>
      <c r="BJ21" s="76">
        <f t="shared" si="14"/>
      </c>
      <c r="BK21" s="74"/>
    </row>
    <row r="22" spans="1:63" ht="15">
      <c r="A22" s="71" t="s">
        <v>45</v>
      </c>
      <c r="B22" s="116" t="s">
        <v>81</v>
      </c>
      <c r="C22" s="62" t="str">
        <f t="shared" si="15"/>
        <v>1 1 2 2</v>
      </c>
      <c r="D22" s="63">
        <v>1</v>
      </c>
      <c r="E22" s="63">
        <v>1</v>
      </c>
      <c r="F22" s="63">
        <v>2</v>
      </c>
      <c r="G22" s="63">
        <v>2</v>
      </c>
      <c r="H22" s="62" t="str">
        <f t="shared" si="3"/>
        <v>   </v>
      </c>
      <c r="I22" s="63"/>
      <c r="J22" s="63"/>
      <c r="K22" s="63"/>
      <c r="L22" s="63"/>
      <c r="M22" s="63"/>
      <c r="N22" s="63"/>
      <c r="O22" s="63"/>
      <c r="P22" s="64"/>
      <c r="Q22" s="138">
        <v>382</v>
      </c>
      <c r="R22" s="83">
        <f>S22+T22+U22</f>
        <v>216</v>
      </c>
      <c r="S22" s="83">
        <f t="shared" si="17"/>
        <v>126</v>
      </c>
      <c r="T22" s="83">
        <f>Y22*Y$6+AB22*AB$6+AG22*AG$6+AJ22*AJ$6+AO22*AO$6+AR22*AR$6+AW22*AW$6+AZ22*AZ$6+BE22*BE$6+BH22*BH$6</f>
        <v>0</v>
      </c>
      <c r="U22" s="83">
        <f>Z22*Z$6+AC22*AC$6+AH22*AH$6+AK22*AK$6+AP22*AP$6+AS22*AS$6+AX22*AX$6+BA22*BA$6+BF22*BF$6+BI22*BI$6</f>
        <v>90</v>
      </c>
      <c r="V22" s="101">
        <f>Q22-R22</f>
        <v>166</v>
      </c>
      <c r="W22" s="76" t="str">
        <f t="shared" si="5"/>
        <v>3//3</v>
      </c>
      <c r="X22" s="64">
        <v>3</v>
      </c>
      <c r="Y22" s="64"/>
      <c r="Z22" s="64">
        <v>3</v>
      </c>
      <c r="AA22" s="64">
        <v>4</v>
      </c>
      <c r="AB22" s="64"/>
      <c r="AC22" s="64">
        <v>2</v>
      </c>
      <c r="AD22" s="76" t="str">
        <f t="shared" si="6"/>
        <v>4//2</v>
      </c>
      <c r="AE22" s="76">
        <f t="shared" si="7"/>
      </c>
      <c r="AF22" s="64"/>
      <c r="AG22" s="64"/>
      <c r="AH22" s="64"/>
      <c r="AI22" s="64"/>
      <c r="AJ22" s="64"/>
      <c r="AK22" s="64"/>
      <c r="AL22" s="76">
        <f t="shared" si="8"/>
      </c>
      <c r="AM22" s="76">
        <f t="shared" si="9"/>
      </c>
      <c r="AN22" s="64"/>
      <c r="AO22" s="64"/>
      <c r="AP22" s="64"/>
      <c r="AQ22" s="64"/>
      <c r="AR22" s="64"/>
      <c r="AS22" s="64"/>
      <c r="AT22" s="76">
        <f t="shared" si="10"/>
      </c>
      <c r="AU22" s="76">
        <f t="shared" si="11"/>
      </c>
      <c r="AV22" s="64"/>
      <c r="AW22" s="64"/>
      <c r="AX22" s="64"/>
      <c r="AY22" s="64"/>
      <c r="AZ22" s="64"/>
      <c r="BA22" s="64"/>
      <c r="BB22" s="76">
        <f t="shared" si="12"/>
      </c>
      <c r="BC22" s="76">
        <f t="shared" si="13"/>
      </c>
      <c r="BD22" s="64"/>
      <c r="BE22" s="64"/>
      <c r="BF22" s="64"/>
      <c r="BG22" s="64"/>
      <c r="BH22" s="64"/>
      <c r="BI22" s="64"/>
      <c r="BJ22" s="76">
        <f t="shared" si="14"/>
      </c>
      <c r="BK22" s="74"/>
    </row>
    <row r="23" spans="1:63" s="73" customFormat="1" ht="15">
      <c r="A23" s="71" t="s">
        <v>245</v>
      </c>
      <c r="B23" s="116" t="s">
        <v>75</v>
      </c>
      <c r="C23" s="62" t="str">
        <f t="shared" si="15"/>
        <v>1   </v>
      </c>
      <c r="D23" s="63">
        <v>1</v>
      </c>
      <c r="E23" s="63"/>
      <c r="F23" s="63"/>
      <c r="G23" s="63"/>
      <c r="H23" s="62" t="str">
        <f t="shared" si="3"/>
        <v>2   </v>
      </c>
      <c r="I23" s="63">
        <v>2</v>
      </c>
      <c r="J23" s="63"/>
      <c r="K23" s="63"/>
      <c r="L23" s="63"/>
      <c r="M23" s="63"/>
      <c r="N23" s="63"/>
      <c r="O23" s="63"/>
      <c r="P23" s="64"/>
      <c r="Q23" s="138">
        <v>324</v>
      </c>
      <c r="R23" s="83">
        <f t="shared" si="16"/>
        <v>180</v>
      </c>
      <c r="S23" s="83">
        <f t="shared" si="17"/>
        <v>72</v>
      </c>
      <c r="T23" s="83">
        <f t="shared" si="18"/>
        <v>72</v>
      </c>
      <c r="U23" s="83">
        <f t="shared" si="19"/>
        <v>36</v>
      </c>
      <c r="V23" s="83">
        <f t="shared" si="4"/>
        <v>144</v>
      </c>
      <c r="W23" s="76" t="str">
        <f t="shared" si="5"/>
        <v>2/2/1</v>
      </c>
      <c r="X23" s="64">
        <v>2</v>
      </c>
      <c r="Y23" s="64">
        <v>2</v>
      </c>
      <c r="Z23" s="64">
        <v>1</v>
      </c>
      <c r="AA23" s="64">
        <v>2</v>
      </c>
      <c r="AB23" s="64">
        <v>2</v>
      </c>
      <c r="AC23" s="64">
        <v>1</v>
      </c>
      <c r="AD23" s="76" t="str">
        <f t="shared" si="6"/>
        <v>2/2/1</v>
      </c>
      <c r="AE23" s="76">
        <f t="shared" si="7"/>
      </c>
      <c r="AF23" s="64"/>
      <c r="AG23" s="64"/>
      <c r="AH23" s="64"/>
      <c r="AI23" s="64"/>
      <c r="AJ23" s="64"/>
      <c r="AK23" s="64"/>
      <c r="AL23" s="76">
        <f t="shared" si="8"/>
      </c>
      <c r="AM23" s="76">
        <f t="shared" si="9"/>
      </c>
      <c r="AN23" s="64"/>
      <c r="AO23" s="64"/>
      <c r="AP23" s="64"/>
      <c r="AQ23" s="64"/>
      <c r="AR23" s="64"/>
      <c r="AS23" s="64"/>
      <c r="AT23" s="76">
        <f t="shared" si="10"/>
      </c>
      <c r="AU23" s="76">
        <f t="shared" si="11"/>
      </c>
      <c r="AV23" s="64"/>
      <c r="AW23" s="64"/>
      <c r="AX23" s="64"/>
      <c r="AY23" s="64"/>
      <c r="AZ23" s="64"/>
      <c r="BA23" s="64"/>
      <c r="BB23" s="76">
        <f t="shared" si="12"/>
      </c>
      <c r="BC23" s="76">
        <f t="shared" si="13"/>
      </c>
      <c r="BD23" s="64"/>
      <c r="BE23" s="64"/>
      <c r="BF23" s="64"/>
      <c r="BG23" s="64"/>
      <c r="BH23" s="64"/>
      <c r="BI23" s="64"/>
      <c r="BJ23" s="76">
        <f t="shared" si="14"/>
      </c>
      <c r="BK23" s="74"/>
    </row>
    <row r="24" spans="1:63" ht="15">
      <c r="A24" s="71" t="s">
        <v>82</v>
      </c>
      <c r="B24" s="116" t="s">
        <v>32</v>
      </c>
      <c r="C24" s="62" t="str">
        <f t="shared" si="15"/>
        <v>   </v>
      </c>
      <c r="D24" s="63"/>
      <c r="E24" s="63"/>
      <c r="F24" s="63"/>
      <c r="G24" s="63"/>
      <c r="H24" s="62" t="str">
        <f t="shared" si="3"/>
        <v>4   </v>
      </c>
      <c r="I24" s="63">
        <v>4</v>
      </c>
      <c r="J24" s="63"/>
      <c r="K24" s="63"/>
      <c r="L24" s="63"/>
      <c r="M24" s="63"/>
      <c r="N24" s="63"/>
      <c r="O24" s="63"/>
      <c r="P24" s="64"/>
      <c r="Q24" s="138">
        <v>72</v>
      </c>
      <c r="R24" s="83">
        <f t="shared" si="16"/>
        <v>36</v>
      </c>
      <c r="S24" s="83">
        <f t="shared" si="17"/>
        <v>18</v>
      </c>
      <c r="T24" s="83">
        <f t="shared" si="18"/>
        <v>0</v>
      </c>
      <c r="U24" s="83">
        <f t="shared" si="19"/>
        <v>18</v>
      </c>
      <c r="V24" s="83">
        <f t="shared" si="4"/>
        <v>36</v>
      </c>
      <c r="W24" s="76">
        <f t="shared" si="5"/>
      </c>
      <c r="X24" s="64"/>
      <c r="Y24" s="64"/>
      <c r="Z24" s="64"/>
      <c r="AA24" s="64"/>
      <c r="AB24" s="64"/>
      <c r="AC24" s="64"/>
      <c r="AD24" s="76">
        <f t="shared" si="6"/>
      </c>
      <c r="AE24" s="76">
        <f t="shared" si="7"/>
      </c>
      <c r="AF24" s="64"/>
      <c r="AG24" s="64"/>
      <c r="AH24" s="64"/>
      <c r="AI24" s="64">
        <v>1</v>
      </c>
      <c r="AJ24" s="64"/>
      <c r="AK24" s="64">
        <v>1</v>
      </c>
      <c r="AL24" s="76" t="str">
        <f t="shared" si="8"/>
        <v>1//1</v>
      </c>
      <c r="AM24" s="76">
        <f t="shared" si="9"/>
      </c>
      <c r="AN24" s="64"/>
      <c r="AO24" s="64"/>
      <c r="AP24" s="64"/>
      <c r="AQ24" s="64"/>
      <c r="AR24" s="64"/>
      <c r="AS24" s="64"/>
      <c r="AT24" s="76">
        <f t="shared" si="10"/>
      </c>
      <c r="AU24" s="76">
        <f t="shared" si="11"/>
      </c>
      <c r="AV24" s="64"/>
      <c r="AW24" s="64"/>
      <c r="AX24" s="64"/>
      <c r="AY24" s="64"/>
      <c r="AZ24" s="64"/>
      <c r="BA24" s="64"/>
      <c r="BB24" s="76">
        <f t="shared" si="12"/>
      </c>
      <c r="BC24" s="76">
        <f t="shared" si="13"/>
      </c>
      <c r="BD24" s="64"/>
      <c r="BE24" s="64"/>
      <c r="BF24" s="64"/>
      <c r="BG24" s="64"/>
      <c r="BH24" s="64"/>
      <c r="BI24" s="64"/>
      <c r="BJ24" s="76">
        <f t="shared" si="14"/>
      </c>
      <c r="BK24" s="74"/>
    </row>
    <row r="25" spans="1:63" ht="15">
      <c r="A25" s="71" t="s">
        <v>83</v>
      </c>
      <c r="B25" s="116" t="s">
        <v>46</v>
      </c>
      <c r="C25" s="62" t="str">
        <f t="shared" si="15"/>
        <v>   </v>
      </c>
      <c r="D25" s="63"/>
      <c r="E25" s="63"/>
      <c r="F25" s="63"/>
      <c r="G25" s="63"/>
      <c r="H25" s="62" t="str">
        <f t="shared" si="3"/>
        <v>5   </v>
      </c>
      <c r="I25" s="63">
        <v>5</v>
      </c>
      <c r="J25" s="63"/>
      <c r="K25" s="63"/>
      <c r="L25" s="63"/>
      <c r="M25" s="63"/>
      <c r="N25" s="63"/>
      <c r="O25" s="63"/>
      <c r="P25" s="64"/>
      <c r="Q25" s="138">
        <v>72</v>
      </c>
      <c r="R25" s="83">
        <f t="shared" si="16"/>
        <v>36</v>
      </c>
      <c r="S25" s="83">
        <f t="shared" si="17"/>
        <v>18</v>
      </c>
      <c r="T25" s="83">
        <f t="shared" si="18"/>
        <v>0</v>
      </c>
      <c r="U25" s="83">
        <f t="shared" si="19"/>
        <v>18</v>
      </c>
      <c r="V25" s="83">
        <f t="shared" si="4"/>
        <v>36</v>
      </c>
      <c r="W25" s="76">
        <f t="shared" si="5"/>
      </c>
      <c r="X25" s="64"/>
      <c r="Y25" s="64"/>
      <c r="Z25" s="64"/>
      <c r="AA25" s="64"/>
      <c r="AB25" s="64"/>
      <c r="AC25" s="64"/>
      <c r="AD25" s="76">
        <f t="shared" si="6"/>
      </c>
      <c r="AE25" s="76">
        <f t="shared" si="7"/>
      </c>
      <c r="AF25" s="64"/>
      <c r="AG25" s="64"/>
      <c r="AH25" s="64"/>
      <c r="AI25" s="64"/>
      <c r="AJ25" s="64"/>
      <c r="AK25" s="64"/>
      <c r="AL25" s="76">
        <f t="shared" si="8"/>
      </c>
      <c r="AM25" s="76" t="str">
        <f t="shared" si="9"/>
        <v>1//1</v>
      </c>
      <c r="AN25" s="64">
        <v>1</v>
      </c>
      <c r="AO25" s="64"/>
      <c r="AP25" s="64">
        <v>1</v>
      </c>
      <c r="AQ25" s="64"/>
      <c r="AR25" s="64"/>
      <c r="AS25" s="64"/>
      <c r="AT25" s="76">
        <f t="shared" si="10"/>
      </c>
      <c r="AU25" s="76">
        <f t="shared" si="11"/>
      </c>
      <c r="AV25" s="64"/>
      <c r="AW25" s="64"/>
      <c r="AX25" s="64"/>
      <c r="AY25" s="64"/>
      <c r="AZ25" s="64"/>
      <c r="BA25" s="64"/>
      <c r="BB25" s="76">
        <f t="shared" si="12"/>
      </c>
      <c r="BC25" s="76">
        <f t="shared" si="13"/>
      </c>
      <c r="BD25" s="64"/>
      <c r="BE25" s="64"/>
      <c r="BF25" s="64"/>
      <c r="BG25" s="64"/>
      <c r="BH25" s="64"/>
      <c r="BI25" s="64"/>
      <c r="BJ25" s="76">
        <f t="shared" si="14"/>
      </c>
      <c r="BK25" s="74"/>
    </row>
    <row r="26" spans="1:63" ht="15">
      <c r="A26" s="71" t="s">
        <v>47</v>
      </c>
      <c r="B26" s="115" t="s">
        <v>41</v>
      </c>
      <c r="C26" s="62" t="str">
        <f t="shared" si="15"/>
        <v>   </v>
      </c>
      <c r="D26" s="63"/>
      <c r="E26" s="63"/>
      <c r="F26" s="63"/>
      <c r="G26" s="63"/>
      <c r="H26" s="62" t="str">
        <f t="shared" si="3"/>
        <v>   </v>
      </c>
      <c r="I26" s="63"/>
      <c r="J26" s="63"/>
      <c r="K26" s="63"/>
      <c r="L26" s="63"/>
      <c r="M26" s="63"/>
      <c r="N26" s="63"/>
      <c r="O26" s="63"/>
      <c r="P26" s="64"/>
      <c r="Q26" s="85">
        <f aca="true" t="shared" si="23" ref="Q26:V26">SUM(Q27:Q28)</f>
        <v>150</v>
      </c>
      <c r="R26" s="85">
        <f t="shared" si="23"/>
        <v>72</v>
      </c>
      <c r="S26" s="85">
        <f t="shared" si="23"/>
        <v>54</v>
      </c>
      <c r="T26" s="85">
        <f t="shared" si="23"/>
        <v>18</v>
      </c>
      <c r="U26" s="85">
        <f t="shared" si="23"/>
        <v>0</v>
      </c>
      <c r="V26" s="85">
        <f t="shared" si="23"/>
        <v>78</v>
      </c>
      <c r="W26" s="76">
        <f t="shared" si="5"/>
      </c>
      <c r="X26" s="64"/>
      <c r="Y26" s="64"/>
      <c r="Z26" s="64"/>
      <c r="AA26" s="64"/>
      <c r="AB26" s="64"/>
      <c r="AC26" s="64"/>
      <c r="AD26" s="76">
        <f t="shared" si="6"/>
      </c>
      <c r="AE26" s="76">
        <f t="shared" si="7"/>
      </c>
      <c r="AF26" s="64"/>
      <c r="AG26" s="64"/>
      <c r="AH26" s="64"/>
      <c r="AI26" s="64"/>
      <c r="AJ26" s="64"/>
      <c r="AK26" s="64"/>
      <c r="AL26" s="76">
        <f t="shared" si="8"/>
      </c>
      <c r="AM26" s="76">
        <f t="shared" si="9"/>
      </c>
      <c r="AN26" s="64"/>
      <c r="AO26" s="64"/>
      <c r="AP26" s="64"/>
      <c r="AQ26" s="64"/>
      <c r="AR26" s="64"/>
      <c r="AS26" s="64"/>
      <c r="AT26" s="76">
        <f t="shared" si="10"/>
      </c>
      <c r="AU26" s="76">
        <f t="shared" si="11"/>
      </c>
      <c r="AV26" s="64"/>
      <c r="AW26" s="64"/>
      <c r="AX26" s="64"/>
      <c r="AY26" s="64"/>
      <c r="AZ26" s="64"/>
      <c r="BA26" s="64"/>
      <c r="BB26" s="76">
        <f t="shared" si="12"/>
      </c>
      <c r="BC26" s="76">
        <f t="shared" si="13"/>
      </c>
      <c r="BD26" s="64"/>
      <c r="BE26" s="64"/>
      <c r="BF26" s="64"/>
      <c r="BG26" s="64"/>
      <c r="BH26" s="64"/>
      <c r="BI26" s="64"/>
      <c r="BJ26" s="76">
        <f t="shared" si="14"/>
      </c>
      <c r="BK26" s="74"/>
    </row>
    <row r="27" spans="1:63" ht="15">
      <c r="A27" s="71" t="s">
        <v>84</v>
      </c>
      <c r="B27" s="116" t="s">
        <v>240</v>
      </c>
      <c r="C27" s="62" t="str">
        <f t="shared" si="15"/>
        <v>   </v>
      </c>
      <c r="D27" s="63"/>
      <c r="E27" s="63"/>
      <c r="F27" s="63"/>
      <c r="G27" s="63"/>
      <c r="H27" s="62" t="str">
        <f t="shared" si="3"/>
        <v>6   </v>
      </c>
      <c r="I27" s="63">
        <v>6</v>
      </c>
      <c r="J27" s="63"/>
      <c r="K27" s="63"/>
      <c r="L27" s="63"/>
      <c r="M27" s="63"/>
      <c r="N27" s="63"/>
      <c r="O27" s="63"/>
      <c r="P27" s="64"/>
      <c r="Q27" s="138">
        <v>72</v>
      </c>
      <c r="R27" s="83">
        <f t="shared" si="16"/>
        <v>36</v>
      </c>
      <c r="S27" s="83">
        <f t="shared" si="17"/>
        <v>18</v>
      </c>
      <c r="T27" s="83">
        <f t="shared" si="18"/>
        <v>18</v>
      </c>
      <c r="U27" s="83">
        <f t="shared" si="19"/>
        <v>0</v>
      </c>
      <c r="V27" s="83">
        <f t="shared" si="4"/>
        <v>36</v>
      </c>
      <c r="W27" s="76">
        <f t="shared" si="5"/>
      </c>
      <c r="X27" s="64"/>
      <c r="Y27" s="64"/>
      <c r="Z27" s="64"/>
      <c r="AA27" s="64"/>
      <c r="AB27" s="64"/>
      <c r="AC27" s="64"/>
      <c r="AD27" s="76">
        <f t="shared" si="6"/>
      </c>
      <c r="AE27" s="76">
        <f t="shared" si="7"/>
      </c>
      <c r="AF27" s="64"/>
      <c r="AG27" s="64"/>
      <c r="AH27" s="64"/>
      <c r="AI27" s="64"/>
      <c r="AJ27" s="64"/>
      <c r="AK27" s="64"/>
      <c r="AL27" s="76">
        <f t="shared" si="8"/>
      </c>
      <c r="AM27" s="76">
        <f t="shared" si="9"/>
      </c>
      <c r="AN27" s="64"/>
      <c r="AO27" s="64"/>
      <c r="AP27" s="64"/>
      <c r="AQ27" s="64">
        <v>1</v>
      </c>
      <c r="AR27" s="64">
        <v>1</v>
      </c>
      <c r="AS27" s="64"/>
      <c r="AT27" s="76" t="str">
        <f t="shared" si="10"/>
        <v>1/1/</v>
      </c>
      <c r="AU27" s="76">
        <f t="shared" si="11"/>
      </c>
      <c r="AV27" s="64"/>
      <c r="AW27" s="64"/>
      <c r="AX27" s="64"/>
      <c r="AY27" s="64"/>
      <c r="AZ27" s="64"/>
      <c r="BA27" s="64"/>
      <c r="BB27" s="76">
        <f t="shared" si="12"/>
      </c>
      <c r="BC27" s="76">
        <f t="shared" si="13"/>
      </c>
      <c r="BD27" s="64"/>
      <c r="BE27" s="64"/>
      <c r="BF27" s="64"/>
      <c r="BG27" s="64"/>
      <c r="BH27" s="64"/>
      <c r="BI27" s="64"/>
      <c r="BJ27" s="76">
        <f t="shared" si="14"/>
      </c>
      <c r="BK27" s="74"/>
    </row>
    <row r="28" spans="1:63" ht="15">
      <c r="A28" s="71" t="s">
        <v>115</v>
      </c>
      <c r="B28" s="116" t="s">
        <v>130</v>
      </c>
      <c r="C28" s="62" t="str">
        <f t="shared" si="15"/>
        <v>   </v>
      </c>
      <c r="D28" s="63"/>
      <c r="E28" s="63"/>
      <c r="F28" s="63"/>
      <c r="G28" s="63"/>
      <c r="H28" s="62" t="str">
        <f t="shared" si="3"/>
        <v>4   </v>
      </c>
      <c r="I28" s="63">
        <v>4</v>
      </c>
      <c r="J28" s="63"/>
      <c r="K28" s="63"/>
      <c r="L28" s="63"/>
      <c r="M28" s="63"/>
      <c r="N28" s="63"/>
      <c r="O28" s="63"/>
      <c r="P28" s="64"/>
      <c r="Q28" s="138">
        <v>78</v>
      </c>
      <c r="R28" s="83">
        <f t="shared" si="16"/>
        <v>36</v>
      </c>
      <c r="S28" s="83">
        <f t="shared" si="17"/>
        <v>36</v>
      </c>
      <c r="T28" s="83">
        <f t="shared" si="18"/>
        <v>0</v>
      </c>
      <c r="U28" s="83">
        <f t="shared" si="19"/>
        <v>0</v>
      </c>
      <c r="V28" s="83">
        <f t="shared" si="4"/>
        <v>42</v>
      </c>
      <c r="W28" s="76">
        <f t="shared" si="5"/>
      </c>
      <c r="X28" s="64"/>
      <c r="Y28" s="64"/>
      <c r="Z28" s="64"/>
      <c r="AA28" s="64"/>
      <c r="AB28" s="64"/>
      <c r="AC28" s="64"/>
      <c r="AD28" s="76">
        <f t="shared" si="6"/>
      </c>
      <c r="AE28" s="76">
        <f t="shared" si="7"/>
      </c>
      <c r="AF28" s="64"/>
      <c r="AG28" s="64"/>
      <c r="AH28" s="64"/>
      <c r="AI28" s="64">
        <v>2</v>
      </c>
      <c r="AJ28" s="64"/>
      <c r="AK28" s="64"/>
      <c r="AL28" s="76" t="str">
        <f t="shared" si="8"/>
        <v>2//</v>
      </c>
      <c r="AM28" s="76">
        <f t="shared" si="9"/>
      </c>
      <c r="AN28" s="64"/>
      <c r="AO28" s="64"/>
      <c r="AP28" s="64"/>
      <c r="AQ28" s="64"/>
      <c r="AR28" s="64"/>
      <c r="AS28" s="64"/>
      <c r="AT28" s="76">
        <f t="shared" si="10"/>
      </c>
      <c r="AU28" s="76">
        <f t="shared" si="11"/>
      </c>
      <c r="AV28" s="64"/>
      <c r="AW28" s="64"/>
      <c r="AX28" s="64"/>
      <c r="AY28" s="64"/>
      <c r="AZ28" s="64"/>
      <c r="BA28" s="64"/>
      <c r="BB28" s="76">
        <f t="shared" si="12"/>
      </c>
      <c r="BC28" s="76">
        <f t="shared" si="13"/>
      </c>
      <c r="BD28" s="64"/>
      <c r="BE28" s="64"/>
      <c r="BF28" s="64"/>
      <c r="BG28" s="64"/>
      <c r="BH28" s="64"/>
      <c r="BI28" s="64"/>
      <c r="BJ28" s="76">
        <f t="shared" si="14"/>
      </c>
      <c r="BK28" s="74"/>
    </row>
    <row r="29" spans="1:63" ht="15">
      <c r="A29" s="133" t="s">
        <v>48</v>
      </c>
      <c r="B29" s="112" t="s">
        <v>127</v>
      </c>
      <c r="C29" s="61" t="str">
        <f t="shared" si="15"/>
        <v>   </v>
      </c>
      <c r="D29" s="93"/>
      <c r="E29" s="93"/>
      <c r="F29" s="93"/>
      <c r="G29" s="93"/>
      <c r="H29" s="61" t="str">
        <f t="shared" si="3"/>
        <v>   </v>
      </c>
      <c r="I29" s="93"/>
      <c r="J29" s="93"/>
      <c r="K29" s="93"/>
      <c r="L29" s="93"/>
      <c r="M29" s="93"/>
      <c r="N29" s="93"/>
      <c r="O29" s="93"/>
      <c r="P29" s="61"/>
      <c r="Q29" s="94">
        <f aca="true" t="shared" si="24" ref="Q29:V29">SUM(Q30,Q41,Q43)</f>
        <v>1600</v>
      </c>
      <c r="R29" s="94">
        <f t="shared" si="24"/>
        <v>792</v>
      </c>
      <c r="S29" s="94">
        <f t="shared" si="24"/>
        <v>468</v>
      </c>
      <c r="T29" s="94">
        <f t="shared" si="24"/>
        <v>72</v>
      </c>
      <c r="U29" s="94">
        <f t="shared" si="24"/>
        <v>252</v>
      </c>
      <c r="V29" s="94">
        <f t="shared" si="24"/>
        <v>808</v>
      </c>
      <c r="W29" s="95">
        <f t="shared" si="5"/>
      </c>
      <c r="X29" s="61"/>
      <c r="Y29" s="61"/>
      <c r="Z29" s="61"/>
      <c r="AA29" s="61"/>
      <c r="AB29" s="61"/>
      <c r="AC29" s="61"/>
      <c r="AD29" s="95">
        <f t="shared" si="6"/>
      </c>
      <c r="AE29" s="95">
        <f t="shared" si="7"/>
      </c>
      <c r="AF29" s="61"/>
      <c r="AG29" s="61"/>
      <c r="AH29" s="61"/>
      <c r="AI29" s="61"/>
      <c r="AJ29" s="61"/>
      <c r="AK29" s="61"/>
      <c r="AL29" s="95">
        <f t="shared" si="8"/>
      </c>
      <c r="AM29" s="95">
        <f t="shared" si="9"/>
      </c>
      <c r="AN29" s="61"/>
      <c r="AO29" s="61"/>
      <c r="AP29" s="61"/>
      <c r="AQ29" s="61"/>
      <c r="AR29" s="61"/>
      <c r="AS29" s="61"/>
      <c r="AT29" s="95">
        <f t="shared" si="10"/>
      </c>
      <c r="AU29" s="95">
        <f t="shared" si="11"/>
      </c>
      <c r="AV29" s="61"/>
      <c r="AW29" s="61"/>
      <c r="AX29" s="61"/>
      <c r="AY29" s="61"/>
      <c r="AZ29" s="61"/>
      <c r="BA29" s="61"/>
      <c r="BB29" s="95">
        <f t="shared" si="12"/>
      </c>
      <c r="BC29" s="95">
        <f t="shared" si="13"/>
      </c>
      <c r="BD29" s="61"/>
      <c r="BE29" s="61"/>
      <c r="BF29" s="61"/>
      <c r="BG29" s="61"/>
      <c r="BH29" s="61"/>
      <c r="BI29" s="61"/>
      <c r="BJ29" s="95">
        <f t="shared" si="14"/>
      </c>
      <c r="BK29" s="74"/>
    </row>
    <row r="30" spans="1:63" ht="15">
      <c r="A30" s="136" t="s">
        <v>85</v>
      </c>
      <c r="B30" s="117" t="s">
        <v>35</v>
      </c>
      <c r="C30" s="62" t="str">
        <f t="shared" si="15"/>
        <v>   </v>
      </c>
      <c r="D30" s="63"/>
      <c r="E30" s="63"/>
      <c r="F30" s="63"/>
      <c r="G30" s="63"/>
      <c r="H30" s="62" t="str">
        <f t="shared" si="3"/>
        <v>   </v>
      </c>
      <c r="I30" s="63"/>
      <c r="J30" s="63"/>
      <c r="K30" s="63"/>
      <c r="L30" s="63"/>
      <c r="M30" s="63"/>
      <c r="N30" s="63"/>
      <c r="O30" s="63"/>
      <c r="P30" s="64"/>
      <c r="Q30" s="102">
        <f aca="true" t="shared" si="25" ref="Q30:V30">SUM(Q31,Q32,Q33,Q35:Q36,Q37:Q40)</f>
        <v>1280</v>
      </c>
      <c r="R30" s="85">
        <f t="shared" si="25"/>
        <v>684</v>
      </c>
      <c r="S30" s="85">
        <f t="shared" si="25"/>
        <v>360</v>
      </c>
      <c r="T30" s="85">
        <f t="shared" si="25"/>
        <v>72</v>
      </c>
      <c r="U30" s="85">
        <f t="shared" si="25"/>
        <v>252</v>
      </c>
      <c r="V30" s="85">
        <f t="shared" si="25"/>
        <v>596</v>
      </c>
      <c r="W30" s="76">
        <f t="shared" si="5"/>
      </c>
      <c r="X30" s="64"/>
      <c r="Y30" s="64"/>
      <c r="Z30" s="64"/>
      <c r="AA30" s="64"/>
      <c r="AB30" s="64"/>
      <c r="AC30" s="64"/>
      <c r="AD30" s="76">
        <f t="shared" si="6"/>
      </c>
      <c r="AE30" s="76">
        <f t="shared" si="7"/>
      </c>
      <c r="AF30" s="64"/>
      <c r="AG30" s="64"/>
      <c r="AH30" s="64"/>
      <c r="AI30" s="64"/>
      <c r="AJ30" s="64"/>
      <c r="AK30" s="64"/>
      <c r="AL30" s="76">
        <f t="shared" si="8"/>
      </c>
      <c r="AM30" s="76">
        <f t="shared" si="9"/>
      </c>
      <c r="AN30" s="64"/>
      <c r="AO30" s="64"/>
      <c r="AP30" s="64"/>
      <c r="AQ30" s="64"/>
      <c r="AR30" s="64"/>
      <c r="AS30" s="64"/>
      <c r="AT30" s="76">
        <f t="shared" si="10"/>
      </c>
      <c r="AU30" s="76">
        <f t="shared" si="11"/>
      </c>
      <c r="AV30" s="64"/>
      <c r="AW30" s="64"/>
      <c r="AX30" s="64"/>
      <c r="AY30" s="64"/>
      <c r="AZ30" s="64"/>
      <c r="BA30" s="64"/>
      <c r="BB30" s="76">
        <f t="shared" si="12"/>
      </c>
      <c r="BC30" s="76">
        <f t="shared" si="13"/>
      </c>
      <c r="BD30" s="64"/>
      <c r="BE30" s="64"/>
      <c r="BF30" s="64"/>
      <c r="BG30" s="64"/>
      <c r="BH30" s="64"/>
      <c r="BI30" s="64"/>
      <c r="BJ30" s="76">
        <f t="shared" si="14"/>
      </c>
      <c r="BK30" s="74"/>
    </row>
    <row r="31" spans="1:63" ht="15">
      <c r="A31" s="64" t="s">
        <v>49</v>
      </c>
      <c r="B31" s="116" t="s">
        <v>50</v>
      </c>
      <c r="C31" s="62" t="str">
        <f t="shared" si="15"/>
        <v>7 8  </v>
      </c>
      <c r="D31" s="63">
        <v>7</v>
      </c>
      <c r="E31" s="63">
        <v>8</v>
      </c>
      <c r="F31" s="63"/>
      <c r="G31" s="63"/>
      <c r="H31" s="62" t="str">
        <f t="shared" si="3"/>
        <v>   </v>
      </c>
      <c r="I31" s="63"/>
      <c r="J31" s="63"/>
      <c r="K31" s="63"/>
      <c r="L31" s="63"/>
      <c r="M31" s="63"/>
      <c r="N31" s="63"/>
      <c r="O31" s="63"/>
      <c r="P31" s="64"/>
      <c r="Q31" s="138">
        <v>300</v>
      </c>
      <c r="R31" s="83">
        <f t="shared" si="16"/>
        <v>144</v>
      </c>
      <c r="S31" s="83">
        <f t="shared" si="17"/>
        <v>72</v>
      </c>
      <c r="T31" s="83">
        <f t="shared" si="18"/>
        <v>0</v>
      </c>
      <c r="U31" s="83">
        <f t="shared" si="19"/>
        <v>72</v>
      </c>
      <c r="V31" s="83">
        <f t="shared" si="4"/>
        <v>156</v>
      </c>
      <c r="W31" s="76">
        <f t="shared" si="5"/>
      </c>
      <c r="X31" s="64"/>
      <c r="Y31" s="64"/>
      <c r="Z31" s="64"/>
      <c r="AA31" s="64"/>
      <c r="AB31" s="64"/>
      <c r="AC31" s="64"/>
      <c r="AD31" s="76">
        <f t="shared" si="6"/>
      </c>
      <c r="AE31" s="76">
        <f t="shared" si="7"/>
      </c>
      <c r="AF31" s="64"/>
      <c r="AG31" s="64"/>
      <c r="AH31" s="64"/>
      <c r="AI31" s="64"/>
      <c r="AJ31" s="64"/>
      <c r="AK31" s="64"/>
      <c r="AL31" s="76">
        <f t="shared" si="8"/>
      </c>
      <c r="AM31" s="76">
        <f t="shared" si="9"/>
      </c>
      <c r="AN31" s="64"/>
      <c r="AO31" s="64"/>
      <c r="AP31" s="64"/>
      <c r="AQ31" s="64"/>
      <c r="AR31" s="64"/>
      <c r="AS31" s="64"/>
      <c r="AT31" s="76">
        <f t="shared" si="10"/>
      </c>
      <c r="AU31" s="76" t="str">
        <f t="shared" si="11"/>
        <v>2//2</v>
      </c>
      <c r="AV31" s="64">
        <v>2</v>
      </c>
      <c r="AW31" s="64"/>
      <c r="AX31" s="64">
        <v>2</v>
      </c>
      <c r="AY31" s="64">
        <v>2</v>
      </c>
      <c r="AZ31" s="64"/>
      <c r="BA31" s="64">
        <v>2</v>
      </c>
      <c r="BB31" s="76" t="str">
        <f t="shared" si="12"/>
        <v>2//2</v>
      </c>
      <c r="BC31" s="76">
        <f t="shared" si="13"/>
      </c>
      <c r="BD31" s="64"/>
      <c r="BE31" s="64"/>
      <c r="BF31" s="64"/>
      <c r="BG31" s="64"/>
      <c r="BH31" s="64"/>
      <c r="BI31" s="64"/>
      <c r="BJ31" s="76">
        <f t="shared" si="14"/>
      </c>
      <c r="BK31" s="74"/>
    </row>
    <row r="32" spans="1:63" ht="15">
      <c r="A32" s="71" t="s">
        <v>51</v>
      </c>
      <c r="B32" s="116" t="s">
        <v>52</v>
      </c>
      <c r="C32" s="62" t="str">
        <f t="shared" si="15"/>
        <v>7 8  </v>
      </c>
      <c r="D32" s="63">
        <v>7</v>
      </c>
      <c r="E32" s="63">
        <v>8</v>
      </c>
      <c r="F32" s="63"/>
      <c r="G32" s="63"/>
      <c r="H32" s="62" t="str">
        <f t="shared" si="3"/>
        <v>   </v>
      </c>
      <c r="I32" s="63"/>
      <c r="J32" s="63"/>
      <c r="K32" s="63"/>
      <c r="L32" s="63"/>
      <c r="M32" s="63"/>
      <c r="N32" s="63"/>
      <c r="O32" s="63"/>
      <c r="P32" s="64"/>
      <c r="Q32" s="138">
        <v>300</v>
      </c>
      <c r="R32" s="83">
        <f t="shared" si="16"/>
        <v>144</v>
      </c>
      <c r="S32" s="83">
        <f t="shared" si="17"/>
        <v>72</v>
      </c>
      <c r="T32" s="83">
        <f t="shared" si="18"/>
        <v>0</v>
      </c>
      <c r="U32" s="83">
        <f t="shared" si="19"/>
        <v>72</v>
      </c>
      <c r="V32" s="83">
        <f t="shared" si="4"/>
        <v>156</v>
      </c>
      <c r="W32" s="76">
        <f t="shared" si="5"/>
      </c>
      <c r="X32" s="64"/>
      <c r="Y32" s="64"/>
      <c r="Z32" s="64"/>
      <c r="AA32" s="64"/>
      <c r="AB32" s="64"/>
      <c r="AC32" s="64"/>
      <c r="AD32" s="76">
        <f t="shared" si="6"/>
      </c>
      <c r="AE32" s="76">
        <f t="shared" si="7"/>
      </c>
      <c r="AF32" s="64"/>
      <c r="AG32" s="64"/>
      <c r="AH32" s="64"/>
      <c r="AI32" s="64"/>
      <c r="AJ32" s="64"/>
      <c r="AK32" s="64"/>
      <c r="AL32" s="76">
        <f t="shared" si="8"/>
      </c>
      <c r="AM32" s="76">
        <f t="shared" si="9"/>
      </c>
      <c r="AN32" s="64"/>
      <c r="AO32" s="64"/>
      <c r="AP32" s="64"/>
      <c r="AQ32" s="64"/>
      <c r="AR32" s="64"/>
      <c r="AS32" s="64"/>
      <c r="AT32" s="76">
        <f t="shared" si="10"/>
      </c>
      <c r="AU32" s="76" t="str">
        <f t="shared" si="11"/>
        <v>2//2</v>
      </c>
      <c r="AV32" s="64">
        <v>2</v>
      </c>
      <c r="AW32" s="64"/>
      <c r="AX32" s="64">
        <v>2</v>
      </c>
      <c r="AY32" s="64">
        <v>2</v>
      </c>
      <c r="AZ32" s="64"/>
      <c r="BA32" s="64">
        <v>2</v>
      </c>
      <c r="BB32" s="76" t="str">
        <f t="shared" si="12"/>
        <v>2//2</v>
      </c>
      <c r="BC32" s="76">
        <f t="shared" si="13"/>
      </c>
      <c r="BD32" s="64"/>
      <c r="BE32" s="64"/>
      <c r="BF32" s="64"/>
      <c r="BG32" s="64"/>
      <c r="BH32" s="64"/>
      <c r="BI32" s="64"/>
      <c r="BJ32" s="76">
        <f t="shared" si="14"/>
      </c>
      <c r="BK32" s="74"/>
    </row>
    <row r="33" spans="1:63" ht="15">
      <c r="A33" s="71" t="s">
        <v>53</v>
      </c>
      <c r="B33" s="116" t="s">
        <v>128</v>
      </c>
      <c r="C33" s="62" t="str">
        <f t="shared" si="15"/>
        <v>   </v>
      </c>
      <c r="D33" s="63"/>
      <c r="E33" s="63"/>
      <c r="F33" s="63"/>
      <c r="G33" s="63"/>
      <c r="H33" s="62" t="str">
        <f t="shared" si="3"/>
        <v>8   </v>
      </c>
      <c r="I33" s="63">
        <v>8</v>
      </c>
      <c r="J33" s="63"/>
      <c r="K33" s="63"/>
      <c r="L33" s="63"/>
      <c r="M33" s="63"/>
      <c r="N33" s="63"/>
      <c r="O33" s="63"/>
      <c r="P33" s="64"/>
      <c r="Q33" s="138">
        <v>72</v>
      </c>
      <c r="R33" s="83">
        <f t="shared" si="16"/>
        <v>36</v>
      </c>
      <c r="S33" s="83">
        <f t="shared" si="17"/>
        <v>36</v>
      </c>
      <c r="T33" s="83">
        <f t="shared" si="18"/>
        <v>0</v>
      </c>
      <c r="U33" s="83">
        <f t="shared" si="19"/>
        <v>0</v>
      </c>
      <c r="V33" s="83">
        <f t="shared" si="4"/>
        <v>36</v>
      </c>
      <c r="W33" s="76">
        <f t="shared" si="5"/>
      </c>
      <c r="X33" s="64"/>
      <c r="Y33" s="64"/>
      <c r="Z33" s="64"/>
      <c r="AA33" s="64"/>
      <c r="AB33" s="64"/>
      <c r="AC33" s="64"/>
      <c r="AD33" s="76">
        <f t="shared" si="6"/>
      </c>
      <c r="AE33" s="76">
        <f t="shared" si="7"/>
      </c>
      <c r="AF33" s="64"/>
      <c r="AG33" s="64"/>
      <c r="AH33" s="64"/>
      <c r="AI33" s="64"/>
      <c r="AJ33" s="64"/>
      <c r="AK33" s="64"/>
      <c r="AL33" s="76">
        <f t="shared" si="8"/>
      </c>
      <c r="AM33" s="76">
        <f t="shared" si="9"/>
      </c>
      <c r="AN33" s="64"/>
      <c r="AO33" s="64"/>
      <c r="AP33" s="64"/>
      <c r="AQ33" s="64"/>
      <c r="AR33" s="64"/>
      <c r="AS33" s="64"/>
      <c r="AT33" s="76">
        <f t="shared" si="10"/>
      </c>
      <c r="AU33" s="76">
        <f t="shared" si="11"/>
      </c>
      <c r="AV33" s="64"/>
      <c r="AW33" s="64"/>
      <c r="AX33" s="64"/>
      <c r="AY33" s="64">
        <v>2</v>
      </c>
      <c r="AZ33" s="64"/>
      <c r="BA33" s="64"/>
      <c r="BB33" s="76" t="str">
        <f t="shared" si="12"/>
        <v>2//</v>
      </c>
      <c r="BC33" s="76">
        <f t="shared" si="13"/>
      </c>
      <c r="BD33" s="64"/>
      <c r="BE33" s="64"/>
      <c r="BF33" s="64"/>
      <c r="BG33" s="64"/>
      <c r="BH33" s="64"/>
      <c r="BI33" s="64"/>
      <c r="BJ33" s="76">
        <f t="shared" si="14"/>
      </c>
      <c r="BK33" s="74"/>
    </row>
    <row r="34" spans="1:63" ht="15">
      <c r="A34" s="71" t="s">
        <v>129</v>
      </c>
      <c r="B34" s="114" t="s">
        <v>161</v>
      </c>
      <c r="C34" s="62"/>
      <c r="D34" s="63"/>
      <c r="E34" s="63"/>
      <c r="F34" s="63"/>
      <c r="G34" s="63"/>
      <c r="H34" s="62"/>
      <c r="I34" s="63"/>
      <c r="J34" s="63"/>
      <c r="K34" s="63"/>
      <c r="L34" s="63"/>
      <c r="M34" s="63"/>
      <c r="N34" s="63"/>
      <c r="O34" s="63"/>
      <c r="P34" s="64"/>
      <c r="Q34" s="101">
        <f aca="true" t="shared" si="26" ref="Q34:V34">SUM(Q35,Q36)</f>
        <v>332</v>
      </c>
      <c r="R34" s="101">
        <f t="shared" si="26"/>
        <v>216</v>
      </c>
      <c r="S34" s="101">
        <f t="shared" si="26"/>
        <v>72</v>
      </c>
      <c r="T34" s="101">
        <f t="shared" si="26"/>
        <v>72</v>
      </c>
      <c r="U34" s="101">
        <f t="shared" si="26"/>
        <v>72</v>
      </c>
      <c r="V34" s="101">
        <f t="shared" si="26"/>
        <v>116</v>
      </c>
      <c r="W34" s="76"/>
      <c r="X34" s="64"/>
      <c r="Y34" s="64"/>
      <c r="Z34" s="64"/>
      <c r="AA34" s="64"/>
      <c r="AB34" s="64"/>
      <c r="AC34" s="64"/>
      <c r="AD34" s="76"/>
      <c r="AE34" s="76"/>
      <c r="AF34" s="64"/>
      <c r="AG34" s="64"/>
      <c r="AH34" s="64"/>
      <c r="AI34" s="64"/>
      <c r="AJ34" s="64"/>
      <c r="AK34" s="64"/>
      <c r="AL34" s="76"/>
      <c r="AM34" s="76"/>
      <c r="AN34" s="64"/>
      <c r="AO34" s="64"/>
      <c r="AP34" s="64"/>
      <c r="AQ34" s="64"/>
      <c r="AR34" s="64"/>
      <c r="AS34" s="64"/>
      <c r="AT34" s="76"/>
      <c r="AU34" s="76"/>
      <c r="AV34" s="64"/>
      <c r="AW34" s="64"/>
      <c r="AX34" s="64"/>
      <c r="AY34" s="64"/>
      <c r="AZ34" s="64"/>
      <c r="BA34" s="64"/>
      <c r="BB34" s="76"/>
      <c r="BC34" s="76"/>
      <c r="BD34" s="64"/>
      <c r="BE34" s="64"/>
      <c r="BF34" s="64"/>
      <c r="BG34" s="64"/>
      <c r="BH34" s="64"/>
      <c r="BI34" s="64"/>
      <c r="BJ34" s="76"/>
      <c r="BK34" s="74"/>
    </row>
    <row r="35" spans="1:63" ht="15">
      <c r="A35" s="71" t="s">
        <v>110</v>
      </c>
      <c r="B35" s="114" t="s">
        <v>135</v>
      </c>
      <c r="C35" s="62" t="str">
        <f>D35&amp;" "&amp;E35&amp;" "&amp;F35&amp;" "&amp;G35</f>
        <v>7 8  </v>
      </c>
      <c r="D35" s="63">
        <v>7</v>
      </c>
      <c r="E35" s="63">
        <v>8</v>
      </c>
      <c r="F35" s="63"/>
      <c r="G35" s="63"/>
      <c r="H35" s="62" t="str">
        <f>I35&amp;" "&amp;M35&amp;" "&amp;N35&amp;" "&amp;O35</f>
        <v>   </v>
      </c>
      <c r="I35" s="63"/>
      <c r="J35" s="63"/>
      <c r="K35" s="63"/>
      <c r="L35" s="63"/>
      <c r="M35" s="63"/>
      <c r="N35" s="63"/>
      <c r="O35" s="63"/>
      <c r="P35" s="64"/>
      <c r="Q35" s="138">
        <v>166</v>
      </c>
      <c r="R35" s="83">
        <f>SUM(S35:U35)</f>
        <v>108</v>
      </c>
      <c r="S35" s="83">
        <f>X35*X$6+AA35*AA$6+AF35*AF$6+AI35*AI$6+AN35*AN$6+AQ35*AQ$6+AV35*AV$6+AY35*AY$6+BD35*BD$6+BG35*BG$6</f>
        <v>36</v>
      </c>
      <c r="T35" s="83">
        <f>Y35*Y$6+AB35*AB$6+AG35*AG$6+AJ35*AJ$6+AO35*AO$6+AR35*AR$6+AW35*AW$6+AZ35*AZ$6+BE35*BE$6+BH35*BH$6</f>
        <v>72</v>
      </c>
      <c r="U35" s="83">
        <f>Z35*Z$6+AC35*AC$6+AH35*AH$6+AK35*AK$6+AP35*AP$6+AS35*AS$6+AX35*AX$6+BA35*BA$6+BF35*BF$6+BI35*BI$6</f>
        <v>0</v>
      </c>
      <c r="V35" s="83">
        <f>Q35-R35</f>
        <v>58</v>
      </c>
      <c r="W35" s="76">
        <f>IF(SUM(X35:Z35)&gt;0,X35&amp;"/"&amp;Y35&amp;"/"&amp;Z35,"")</f>
      </c>
      <c r="X35" s="64"/>
      <c r="Y35" s="64"/>
      <c r="Z35" s="64"/>
      <c r="AA35" s="64"/>
      <c r="AB35" s="64"/>
      <c r="AC35" s="64"/>
      <c r="AD35" s="76">
        <f>IF(SUM(AA35:AC35)&gt;0,AA35&amp;"/"&amp;AB35&amp;"/"&amp;AC35,"")</f>
      </c>
      <c r="AE35" s="76">
        <f>IF(SUM(AF35:AH35)&gt;0,AF35&amp;"/"&amp;AG35&amp;"/"&amp;AH35,"")</f>
      </c>
      <c r="AF35" s="64"/>
      <c r="AG35" s="64"/>
      <c r="AH35" s="64"/>
      <c r="AI35" s="64"/>
      <c r="AJ35" s="64"/>
      <c r="AK35" s="64"/>
      <c r="AL35" s="76">
        <f>IF(SUM(AI35:AK35)&gt;0,AI35&amp;"/"&amp;AJ35&amp;"/"&amp;AK35,"")</f>
      </c>
      <c r="AM35" s="76">
        <f>IF(SUM(AN35:AP35)&gt;0,AN35&amp;"/"&amp;AO35&amp;"/"&amp;AP35,"")</f>
      </c>
      <c r="AN35" s="64"/>
      <c r="AO35" s="64"/>
      <c r="AP35" s="64"/>
      <c r="AQ35" s="64"/>
      <c r="AR35" s="64"/>
      <c r="AS35" s="64"/>
      <c r="AT35" s="76">
        <f>IF(SUM(AQ35:AS35)&gt;0,AQ35&amp;"/"&amp;AR35&amp;"/"&amp;AS35,"")</f>
      </c>
      <c r="AU35" s="76" t="str">
        <f>IF(SUM(AV35:AX35)&gt;0,AV35&amp;"/"&amp;AW35&amp;"/"&amp;AX35,"")</f>
        <v>1/2/</v>
      </c>
      <c r="AV35" s="64">
        <v>1</v>
      </c>
      <c r="AW35" s="64">
        <v>2</v>
      </c>
      <c r="AX35" s="64"/>
      <c r="AY35" s="64">
        <v>1</v>
      </c>
      <c r="AZ35" s="64">
        <v>2</v>
      </c>
      <c r="BA35" s="64"/>
      <c r="BB35" s="76" t="str">
        <f>IF(SUM(AY35:BA35)&gt;0,AY35&amp;"/"&amp;AZ35&amp;"/"&amp;BA35,"")</f>
        <v>1/2/</v>
      </c>
      <c r="BC35" s="76">
        <f>IF(SUM(BD35:BF35)&gt;0,BD35&amp;"/"&amp;BE35&amp;"/"&amp;BF35,"")</f>
      </c>
      <c r="BD35" s="64"/>
      <c r="BE35" s="64"/>
      <c r="BF35" s="64"/>
      <c r="BG35" s="64"/>
      <c r="BH35" s="64"/>
      <c r="BI35" s="64"/>
      <c r="BJ35" s="76">
        <f>IF(SUM(BG35:BI35)&gt;0,BG35&amp;"/"&amp;BH35&amp;"/"&amp;BI35,"")</f>
      </c>
      <c r="BK35" s="74"/>
    </row>
    <row r="36" spans="1:63" ht="15">
      <c r="A36" s="71" t="s">
        <v>111</v>
      </c>
      <c r="B36" s="116" t="s">
        <v>162</v>
      </c>
      <c r="C36" s="62" t="str">
        <f t="shared" si="15"/>
        <v>8   </v>
      </c>
      <c r="D36" s="63">
        <v>8</v>
      </c>
      <c r="E36" s="63"/>
      <c r="F36" s="63"/>
      <c r="G36" s="63"/>
      <c r="H36" s="62" t="str">
        <f t="shared" si="3"/>
        <v>7   </v>
      </c>
      <c r="I36" s="63">
        <v>7</v>
      </c>
      <c r="J36" s="63"/>
      <c r="K36" s="63"/>
      <c r="L36" s="63"/>
      <c r="M36" s="63"/>
      <c r="N36" s="63"/>
      <c r="O36" s="63"/>
      <c r="P36" s="64"/>
      <c r="Q36" s="138">
        <v>166</v>
      </c>
      <c r="R36" s="83">
        <f t="shared" si="16"/>
        <v>108</v>
      </c>
      <c r="S36" s="83">
        <f t="shared" si="17"/>
        <v>36</v>
      </c>
      <c r="T36" s="83">
        <f t="shared" si="18"/>
        <v>0</v>
      </c>
      <c r="U36" s="83">
        <f t="shared" si="19"/>
        <v>72</v>
      </c>
      <c r="V36" s="83">
        <f t="shared" si="4"/>
        <v>58</v>
      </c>
      <c r="W36" s="76">
        <f t="shared" si="5"/>
      </c>
      <c r="X36" s="64"/>
      <c r="Y36" s="64"/>
      <c r="Z36" s="64"/>
      <c r="AA36" s="64"/>
      <c r="AB36" s="64"/>
      <c r="AC36" s="64"/>
      <c r="AD36" s="76">
        <f t="shared" si="6"/>
      </c>
      <c r="AE36" s="76">
        <f t="shared" si="7"/>
      </c>
      <c r="AF36" s="64"/>
      <c r="AG36" s="64"/>
      <c r="AH36" s="64"/>
      <c r="AI36" s="64"/>
      <c r="AJ36" s="64"/>
      <c r="AK36" s="64"/>
      <c r="AL36" s="76">
        <f t="shared" si="8"/>
      </c>
      <c r="AM36" s="76">
        <f t="shared" si="9"/>
      </c>
      <c r="AN36" s="64"/>
      <c r="AO36" s="64"/>
      <c r="AP36" s="64"/>
      <c r="AQ36" s="64"/>
      <c r="AR36" s="64"/>
      <c r="AS36" s="64"/>
      <c r="AT36" s="76">
        <f t="shared" si="10"/>
      </c>
      <c r="AU36" s="76" t="str">
        <f t="shared" si="11"/>
        <v>1//2</v>
      </c>
      <c r="AV36" s="64">
        <v>1</v>
      </c>
      <c r="AW36" s="64"/>
      <c r="AX36" s="64">
        <v>2</v>
      </c>
      <c r="AY36" s="64">
        <v>1</v>
      </c>
      <c r="AZ36" s="64"/>
      <c r="BA36" s="64">
        <v>2</v>
      </c>
      <c r="BB36" s="76" t="str">
        <f t="shared" si="12"/>
        <v>1//2</v>
      </c>
      <c r="BC36" s="76">
        <f t="shared" si="13"/>
      </c>
      <c r="BD36" s="64"/>
      <c r="BE36" s="64"/>
      <c r="BF36" s="64"/>
      <c r="BG36" s="64"/>
      <c r="BH36" s="64"/>
      <c r="BI36" s="64"/>
      <c r="BJ36" s="76">
        <f t="shared" si="14"/>
      </c>
      <c r="BK36" s="74"/>
    </row>
    <row r="37" spans="1:63" ht="15">
      <c r="A37" s="71" t="s">
        <v>54</v>
      </c>
      <c r="B37" s="116" t="s">
        <v>224</v>
      </c>
      <c r="C37" s="62" t="str">
        <f t="shared" si="15"/>
        <v>   </v>
      </c>
      <c r="D37" s="63"/>
      <c r="E37" s="63"/>
      <c r="F37" s="63"/>
      <c r="G37" s="63"/>
      <c r="H37" s="62" t="str">
        <f t="shared" si="3"/>
        <v>7   </v>
      </c>
      <c r="I37" s="63">
        <v>7</v>
      </c>
      <c r="J37" s="63"/>
      <c r="K37" s="63"/>
      <c r="L37" s="63"/>
      <c r="M37" s="63"/>
      <c r="N37" s="63"/>
      <c r="O37" s="63"/>
      <c r="P37" s="64"/>
      <c r="Q37" s="138">
        <v>72</v>
      </c>
      <c r="R37" s="83">
        <f t="shared" si="16"/>
        <v>36</v>
      </c>
      <c r="S37" s="83">
        <f t="shared" si="17"/>
        <v>18</v>
      </c>
      <c r="T37" s="83">
        <f t="shared" si="18"/>
        <v>0</v>
      </c>
      <c r="U37" s="83">
        <f t="shared" si="19"/>
        <v>18</v>
      </c>
      <c r="V37" s="83">
        <f t="shared" si="4"/>
        <v>36</v>
      </c>
      <c r="W37" s="76">
        <f t="shared" si="5"/>
      </c>
      <c r="X37" s="64"/>
      <c r="Y37" s="64"/>
      <c r="Z37" s="64"/>
      <c r="AA37" s="64"/>
      <c r="AB37" s="64"/>
      <c r="AC37" s="64"/>
      <c r="AD37" s="76">
        <f t="shared" si="6"/>
      </c>
      <c r="AE37" s="76">
        <f t="shared" si="7"/>
      </c>
      <c r="AF37" s="64"/>
      <c r="AG37" s="64"/>
      <c r="AH37" s="64"/>
      <c r="AI37" s="64"/>
      <c r="AJ37" s="64"/>
      <c r="AK37" s="64"/>
      <c r="AL37" s="76">
        <f t="shared" si="8"/>
      </c>
      <c r="AM37" s="76">
        <f t="shared" si="9"/>
      </c>
      <c r="AN37" s="64"/>
      <c r="AO37" s="64"/>
      <c r="AP37" s="64"/>
      <c r="AQ37" s="64"/>
      <c r="AR37" s="64"/>
      <c r="AS37" s="64"/>
      <c r="AT37" s="76">
        <f t="shared" si="10"/>
      </c>
      <c r="AU37" s="76" t="str">
        <f t="shared" si="11"/>
        <v>1//1</v>
      </c>
      <c r="AV37" s="64">
        <v>1</v>
      </c>
      <c r="AW37" s="64"/>
      <c r="AX37" s="64">
        <v>1</v>
      </c>
      <c r="AY37" s="64"/>
      <c r="AZ37" s="64"/>
      <c r="BA37" s="64"/>
      <c r="BB37" s="76">
        <f t="shared" si="12"/>
      </c>
      <c r="BC37" s="76">
        <f t="shared" si="13"/>
      </c>
      <c r="BD37" s="64"/>
      <c r="BE37" s="64"/>
      <c r="BF37" s="64"/>
      <c r="BG37" s="64"/>
      <c r="BH37" s="64"/>
      <c r="BI37" s="64"/>
      <c r="BJ37" s="76">
        <f t="shared" si="14"/>
      </c>
      <c r="BK37" s="74"/>
    </row>
    <row r="38" spans="1:63" ht="15">
      <c r="A38" s="71" t="s">
        <v>55</v>
      </c>
      <c r="B38" s="116" t="s">
        <v>225</v>
      </c>
      <c r="C38" s="62" t="str">
        <f t="shared" si="15"/>
        <v>   </v>
      </c>
      <c r="D38" s="63"/>
      <c r="E38" s="63"/>
      <c r="F38" s="63"/>
      <c r="G38" s="63"/>
      <c r="H38" s="62" t="str">
        <f t="shared" si="3"/>
        <v>7   </v>
      </c>
      <c r="I38" s="63">
        <v>7</v>
      </c>
      <c r="J38" s="63"/>
      <c r="K38" s="63"/>
      <c r="L38" s="63"/>
      <c r="M38" s="63"/>
      <c r="N38" s="63"/>
      <c r="O38" s="63"/>
      <c r="P38" s="64"/>
      <c r="Q38" s="138">
        <v>72</v>
      </c>
      <c r="R38" s="83">
        <f t="shared" si="16"/>
        <v>36</v>
      </c>
      <c r="S38" s="83">
        <f t="shared" si="17"/>
        <v>18</v>
      </c>
      <c r="T38" s="83">
        <f t="shared" si="18"/>
        <v>0</v>
      </c>
      <c r="U38" s="83">
        <f t="shared" si="19"/>
        <v>18</v>
      </c>
      <c r="V38" s="83">
        <f t="shared" si="4"/>
        <v>36</v>
      </c>
      <c r="W38" s="76">
        <f t="shared" si="5"/>
      </c>
      <c r="X38" s="64"/>
      <c r="Y38" s="64"/>
      <c r="Z38" s="64"/>
      <c r="AA38" s="64"/>
      <c r="AB38" s="64"/>
      <c r="AC38" s="64"/>
      <c r="AD38" s="76">
        <f t="shared" si="6"/>
      </c>
      <c r="AE38" s="76">
        <f t="shared" si="7"/>
      </c>
      <c r="AF38" s="64"/>
      <c r="AG38" s="64"/>
      <c r="AH38" s="64"/>
      <c r="AI38" s="64"/>
      <c r="AJ38" s="64"/>
      <c r="AK38" s="64"/>
      <c r="AL38" s="76">
        <f t="shared" si="8"/>
      </c>
      <c r="AM38" s="76">
        <f t="shared" si="9"/>
      </c>
      <c r="AN38" s="64"/>
      <c r="AO38" s="64"/>
      <c r="AP38" s="64"/>
      <c r="AQ38" s="64"/>
      <c r="AR38" s="64"/>
      <c r="AS38" s="64"/>
      <c r="AT38" s="76">
        <f t="shared" si="10"/>
      </c>
      <c r="AU38" s="76" t="str">
        <f t="shared" si="11"/>
        <v>1//1</v>
      </c>
      <c r="AV38" s="64">
        <v>1</v>
      </c>
      <c r="AW38" s="64"/>
      <c r="AX38" s="64">
        <v>1</v>
      </c>
      <c r="AY38" s="64"/>
      <c r="AZ38" s="64"/>
      <c r="BA38" s="64"/>
      <c r="BB38" s="76">
        <f t="shared" si="12"/>
      </c>
      <c r="BC38" s="76">
        <f t="shared" si="13"/>
      </c>
      <c r="BD38" s="64"/>
      <c r="BE38" s="64"/>
      <c r="BF38" s="64"/>
      <c r="BG38" s="64"/>
      <c r="BH38" s="64"/>
      <c r="BI38" s="64"/>
      <c r="BJ38" s="76">
        <f t="shared" si="14"/>
      </c>
      <c r="BK38" s="74"/>
    </row>
    <row r="39" spans="1:63" ht="15">
      <c r="A39" s="71" t="s">
        <v>56</v>
      </c>
      <c r="B39" s="116" t="s">
        <v>57</v>
      </c>
      <c r="C39" s="62" t="str">
        <f t="shared" si="15"/>
        <v>   </v>
      </c>
      <c r="D39" s="63"/>
      <c r="E39" s="63"/>
      <c r="F39" s="63"/>
      <c r="G39" s="63"/>
      <c r="H39" s="62" t="str">
        <f t="shared" si="3"/>
        <v>8   </v>
      </c>
      <c r="I39" s="63">
        <v>8</v>
      </c>
      <c r="J39" s="63"/>
      <c r="K39" s="63"/>
      <c r="L39" s="63"/>
      <c r="M39" s="63"/>
      <c r="N39" s="63"/>
      <c r="O39" s="63"/>
      <c r="P39" s="64"/>
      <c r="Q39" s="138">
        <v>72</v>
      </c>
      <c r="R39" s="83">
        <f t="shared" si="16"/>
        <v>36</v>
      </c>
      <c r="S39" s="83">
        <f t="shared" si="17"/>
        <v>36</v>
      </c>
      <c r="T39" s="83">
        <f t="shared" si="18"/>
        <v>0</v>
      </c>
      <c r="U39" s="83">
        <f t="shared" si="19"/>
        <v>0</v>
      </c>
      <c r="V39" s="83">
        <f t="shared" si="4"/>
        <v>36</v>
      </c>
      <c r="W39" s="76">
        <f t="shared" si="5"/>
      </c>
      <c r="X39" s="64"/>
      <c r="Y39" s="64"/>
      <c r="Z39" s="64"/>
      <c r="AA39" s="64"/>
      <c r="AB39" s="64"/>
      <c r="AC39" s="64"/>
      <c r="AD39" s="76">
        <f t="shared" si="6"/>
      </c>
      <c r="AE39" s="76">
        <f t="shared" si="7"/>
      </c>
      <c r="AF39" s="64"/>
      <c r="AG39" s="64"/>
      <c r="AH39" s="64"/>
      <c r="AI39" s="64"/>
      <c r="AJ39" s="64"/>
      <c r="AK39" s="64"/>
      <c r="AL39" s="76">
        <f t="shared" si="8"/>
      </c>
      <c r="AM39" s="76">
        <f t="shared" si="9"/>
      </c>
      <c r="AN39" s="64"/>
      <c r="AO39" s="64"/>
      <c r="AP39" s="64"/>
      <c r="AQ39" s="64"/>
      <c r="AR39" s="64"/>
      <c r="AS39" s="64"/>
      <c r="AT39" s="76">
        <f t="shared" si="10"/>
      </c>
      <c r="AU39" s="76">
        <f t="shared" si="11"/>
      </c>
      <c r="AV39" s="64"/>
      <c r="AW39" s="64"/>
      <c r="AX39" s="64"/>
      <c r="AY39" s="64">
        <v>2</v>
      </c>
      <c r="AZ39" s="64"/>
      <c r="BA39" s="64"/>
      <c r="BB39" s="76" t="str">
        <f t="shared" si="12"/>
        <v>2//</v>
      </c>
      <c r="BC39" s="76">
        <f t="shared" si="13"/>
      </c>
      <c r="BD39" s="64"/>
      <c r="BE39" s="64"/>
      <c r="BF39" s="64"/>
      <c r="BG39" s="64"/>
      <c r="BH39" s="64"/>
      <c r="BI39" s="64"/>
      <c r="BJ39" s="76">
        <f t="shared" si="14"/>
      </c>
      <c r="BK39" s="74"/>
    </row>
    <row r="40" spans="1:63" ht="15">
      <c r="A40" s="71" t="s">
        <v>58</v>
      </c>
      <c r="B40" s="116" t="s">
        <v>226</v>
      </c>
      <c r="C40" s="62" t="str">
        <f t="shared" si="15"/>
        <v>   </v>
      </c>
      <c r="D40" s="63"/>
      <c r="E40" s="63"/>
      <c r="F40" s="63"/>
      <c r="G40" s="63"/>
      <c r="H40" s="62" t="str">
        <f t="shared" si="3"/>
        <v>8   </v>
      </c>
      <c r="I40" s="63">
        <v>8</v>
      </c>
      <c r="J40" s="63"/>
      <c r="K40" s="63"/>
      <c r="L40" s="63"/>
      <c r="M40" s="63"/>
      <c r="N40" s="63"/>
      <c r="O40" s="63"/>
      <c r="P40" s="64"/>
      <c r="Q40" s="138">
        <v>60</v>
      </c>
      <c r="R40" s="84">
        <f t="shared" si="16"/>
        <v>36</v>
      </c>
      <c r="S40" s="84">
        <f t="shared" si="17"/>
        <v>36</v>
      </c>
      <c r="T40" s="84">
        <f t="shared" si="18"/>
        <v>0</v>
      </c>
      <c r="U40" s="84">
        <f t="shared" si="19"/>
        <v>0</v>
      </c>
      <c r="V40" s="84">
        <f t="shared" si="4"/>
        <v>24</v>
      </c>
      <c r="W40" s="76">
        <f t="shared" si="5"/>
      </c>
      <c r="X40" s="64"/>
      <c r="Y40" s="64"/>
      <c r="Z40" s="64"/>
      <c r="AA40" s="64"/>
      <c r="AB40" s="64"/>
      <c r="AC40" s="64"/>
      <c r="AD40" s="76">
        <f t="shared" si="6"/>
      </c>
      <c r="AE40" s="76">
        <f t="shared" si="7"/>
      </c>
      <c r="AF40" s="64"/>
      <c r="AG40" s="64"/>
      <c r="AH40" s="64"/>
      <c r="AI40" s="64"/>
      <c r="AJ40" s="64"/>
      <c r="AK40" s="64"/>
      <c r="AL40" s="76">
        <f t="shared" si="8"/>
      </c>
      <c r="AM40" s="76">
        <f t="shared" si="9"/>
      </c>
      <c r="AN40" s="64"/>
      <c r="AO40" s="64"/>
      <c r="AP40" s="64"/>
      <c r="AQ40" s="64"/>
      <c r="AR40" s="64"/>
      <c r="AS40" s="64"/>
      <c r="AT40" s="76">
        <f t="shared" si="10"/>
      </c>
      <c r="AU40" s="76">
        <f t="shared" si="11"/>
      </c>
      <c r="AV40" s="64"/>
      <c r="AW40" s="64"/>
      <c r="AX40" s="64"/>
      <c r="AY40" s="64">
        <v>2</v>
      </c>
      <c r="AZ40" s="64"/>
      <c r="BA40" s="64"/>
      <c r="BB40" s="76" t="str">
        <f t="shared" si="12"/>
        <v>2//</v>
      </c>
      <c r="BC40" s="76">
        <f t="shared" si="13"/>
      </c>
      <c r="BD40" s="64"/>
      <c r="BE40" s="64"/>
      <c r="BF40" s="64"/>
      <c r="BG40" s="64"/>
      <c r="BH40" s="64"/>
      <c r="BI40" s="64"/>
      <c r="BJ40" s="76">
        <f t="shared" si="14"/>
      </c>
      <c r="BK40" s="74"/>
    </row>
    <row r="41" spans="1:63" ht="15">
      <c r="A41" s="134" t="s">
        <v>59</v>
      </c>
      <c r="B41" s="115" t="s">
        <v>41</v>
      </c>
      <c r="C41" s="62" t="str">
        <f t="shared" si="15"/>
        <v>   </v>
      </c>
      <c r="D41" s="63"/>
      <c r="E41" s="63"/>
      <c r="F41" s="63"/>
      <c r="G41" s="63"/>
      <c r="H41" s="62" t="str">
        <f t="shared" si="3"/>
        <v>   </v>
      </c>
      <c r="I41" s="63"/>
      <c r="J41" s="63"/>
      <c r="K41" s="63"/>
      <c r="L41" s="63"/>
      <c r="M41" s="63"/>
      <c r="N41" s="63"/>
      <c r="O41" s="63"/>
      <c r="P41" s="64"/>
      <c r="Q41" s="85">
        <f aca="true" t="shared" si="27" ref="Q41:V41">SUM(Q42:Q42)</f>
        <v>160</v>
      </c>
      <c r="R41" s="85">
        <f t="shared" si="27"/>
        <v>36</v>
      </c>
      <c r="S41" s="85">
        <f t="shared" si="27"/>
        <v>36</v>
      </c>
      <c r="T41" s="85">
        <f t="shared" si="27"/>
        <v>0</v>
      </c>
      <c r="U41" s="85">
        <f t="shared" si="27"/>
        <v>0</v>
      </c>
      <c r="V41" s="85">
        <f t="shared" si="27"/>
        <v>124</v>
      </c>
      <c r="W41" s="76">
        <f t="shared" si="5"/>
      </c>
      <c r="X41" s="64"/>
      <c r="Y41" s="64"/>
      <c r="Z41" s="64"/>
      <c r="AA41" s="64"/>
      <c r="AB41" s="64"/>
      <c r="AC41" s="64"/>
      <c r="AD41" s="76">
        <f t="shared" si="6"/>
      </c>
      <c r="AE41" s="76">
        <f t="shared" si="7"/>
      </c>
      <c r="AF41" s="64"/>
      <c r="AG41" s="64"/>
      <c r="AH41" s="64"/>
      <c r="AI41" s="64"/>
      <c r="AJ41" s="64"/>
      <c r="AK41" s="64"/>
      <c r="AL41" s="76">
        <f t="shared" si="8"/>
      </c>
      <c r="AM41" s="76">
        <f t="shared" si="9"/>
      </c>
      <c r="AN41" s="64"/>
      <c r="AO41" s="64"/>
      <c r="AP41" s="64"/>
      <c r="AQ41" s="64"/>
      <c r="AR41" s="64"/>
      <c r="AS41" s="64"/>
      <c r="AT41" s="76">
        <f t="shared" si="10"/>
      </c>
      <c r="AU41" s="76">
        <f t="shared" si="11"/>
      </c>
      <c r="AV41" s="64"/>
      <c r="AW41" s="64"/>
      <c r="AX41" s="64"/>
      <c r="AY41" s="64"/>
      <c r="AZ41" s="64"/>
      <c r="BA41" s="64"/>
      <c r="BB41" s="76">
        <f t="shared" si="12"/>
      </c>
      <c r="BC41" s="76">
        <f t="shared" si="13"/>
      </c>
      <c r="BD41" s="64"/>
      <c r="BE41" s="64"/>
      <c r="BF41" s="64"/>
      <c r="BG41" s="64"/>
      <c r="BH41" s="64"/>
      <c r="BI41" s="64"/>
      <c r="BJ41" s="76">
        <f t="shared" si="14"/>
      </c>
      <c r="BK41" s="74"/>
    </row>
    <row r="42" spans="1:63" ht="15">
      <c r="A42" s="71" t="s">
        <v>66</v>
      </c>
      <c r="B42" s="116" t="s">
        <v>79</v>
      </c>
      <c r="C42" s="62" t="str">
        <f t="shared" si="15"/>
        <v>   </v>
      </c>
      <c r="D42" s="63"/>
      <c r="E42" s="63"/>
      <c r="F42" s="63"/>
      <c r="G42" s="63"/>
      <c r="H42" s="62" t="str">
        <f t="shared" si="3"/>
        <v>8   </v>
      </c>
      <c r="I42" s="63">
        <v>8</v>
      </c>
      <c r="J42" s="63"/>
      <c r="K42" s="63"/>
      <c r="L42" s="63"/>
      <c r="M42" s="63"/>
      <c r="N42" s="63"/>
      <c r="O42" s="63"/>
      <c r="P42" s="64"/>
      <c r="Q42" s="138">
        <v>160</v>
      </c>
      <c r="R42" s="83">
        <f t="shared" si="16"/>
        <v>36</v>
      </c>
      <c r="S42" s="83">
        <f t="shared" si="17"/>
        <v>36</v>
      </c>
      <c r="T42" s="83">
        <f t="shared" si="18"/>
        <v>0</v>
      </c>
      <c r="U42" s="83">
        <f t="shared" si="19"/>
        <v>0</v>
      </c>
      <c r="V42" s="83">
        <f t="shared" si="4"/>
        <v>124</v>
      </c>
      <c r="W42" s="76">
        <f t="shared" si="5"/>
      </c>
      <c r="X42" s="64"/>
      <c r="Y42" s="64"/>
      <c r="Z42" s="64"/>
      <c r="AA42" s="64"/>
      <c r="AB42" s="64"/>
      <c r="AC42" s="64"/>
      <c r="AD42" s="76">
        <f t="shared" si="6"/>
      </c>
      <c r="AE42" s="76">
        <f t="shared" si="7"/>
      </c>
      <c r="AF42" s="64"/>
      <c r="AG42" s="64"/>
      <c r="AH42" s="64"/>
      <c r="AI42" s="64"/>
      <c r="AJ42" s="64"/>
      <c r="AK42" s="64"/>
      <c r="AL42" s="76">
        <f t="shared" si="8"/>
      </c>
      <c r="AM42" s="76">
        <f t="shared" si="9"/>
      </c>
      <c r="AN42" s="64"/>
      <c r="AO42" s="64"/>
      <c r="AP42" s="64"/>
      <c r="AQ42" s="64"/>
      <c r="AR42" s="64"/>
      <c r="AS42" s="64"/>
      <c r="AT42" s="76">
        <f t="shared" si="10"/>
      </c>
      <c r="AU42" s="76">
        <f t="shared" si="11"/>
      </c>
      <c r="AV42" s="64"/>
      <c r="AW42" s="64"/>
      <c r="AX42" s="64"/>
      <c r="AY42" s="64">
        <v>2</v>
      </c>
      <c r="AZ42" s="64"/>
      <c r="BA42" s="64"/>
      <c r="BB42" s="76" t="str">
        <f t="shared" si="12"/>
        <v>2//</v>
      </c>
      <c r="BC42" s="76">
        <f t="shared" si="13"/>
      </c>
      <c r="BD42" s="64"/>
      <c r="BE42" s="64"/>
      <c r="BF42" s="64"/>
      <c r="BG42" s="64"/>
      <c r="BH42" s="64"/>
      <c r="BI42" s="64"/>
      <c r="BJ42" s="76">
        <f t="shared" si="14"/>
      </c>
      <c r="BK42" s="74"/>
    </row>
    <row r="43" spans="1:63" ht="25.5">
      <c r="A43" s="134" t="s">
        <v>60</v>
      </c>
      <c r="B43" s="115" t="s">
        <v>113</v>
      </c>
      <c r="C43" s="62" t="str">
        <f>D43&amp;" "&amp;E43&amp;" "&amp;F43&amp;" "&amp;G43</f>
        <v>   </v>
      </c>
      <c r="D43" s="63"/>
      <c r="E43" s="63"/>
      <c r="F43" s="63"/>
      <c r="G43" s="63"/>
      <c r="H43" s="62" t="str">
        <f>I43&amp;" "&amp;M43&amp;" "&amp;N43&amp;" "&amp;O43</f>
        <v>8  8 </v>
      </c>
      <c r="I43" s="55">
        <v>8</v>
      </c>
      <c r="J43" s="55"/>
      <c r="K43" s="55"/>
      <c r="L43" s="55"/>
      <c r="M43" s="65"/>
      <c r="N43" s="66">
        <v>8</v>
      </c>
      <c r="O43" s="66"/>
      <c r="P43" s="66"/>
      <c r="Q43" s="139">
        <v>160</v>
      </c>
      <c r="R43" s="111">
        <f>SUM(S43:U43)</f>
        <v>72</v>
      </c>
      <c r="S43" s="111">
        <f t="shared" si="17"/>
        <v>72</v>
      </c>
      <c r="T43" s="111">
        <f t="shared" si="18"/>
        <v>0</v>
      </c>
      <c r="U43" s="111">
        <f t="shared" si="19"/>
        <v>0</v>
      </c>
      <c r="V43" s="111">
        <f>Q43-R43</f>
        <v>88</v>
      </c>
      <c r="W43" s="76">
        <f>IF(SUM(X43:Z43)&gt;0,X43&amp;"/"&amp;Y43&amp;"/"&amp;Z43,"")</f>
      </c>
      <c r="X43" s="64"/>
      <c r="Y43" s="64"/>
      <c r="Z43" s="64"/>
      <c r="AA43" s="64"/>
      <c r="AB43" s="64"/>
      <c r="AC43" s="64"/>
      <c r="AD43" s="76">
        <f>IF(SUM(AA43:AC43)&gt;0,AA43&amp;"/"&amp;AB43&amp;"/"&amp;AC43,"")</f>
      </c>
      <c r="AE43" s="76">
        <f>IF(SUM(AF43:AH43)&gt;0,AF43&amp;"/"&amp;AG43&amp;"/"&amp;AH43,"")</f>
      </c>
      <c r="AF43" s="64"/>
      <c r="AG43" s="64"/>
      <c r="AH43" s="64"/>
      <c r="AI43" s="64"/>
      <c r="AJ43" s="64"/>
      <c r="AK43" s="64"/>
      <c r="AL43" s="76">
        <f>IF(SUM(AI43:AK43)&gt;0,AI43&amp;"/"&amp;AJ43&amp;"/"&amp;AK43,"")</f>
      </c>
      <c r="AM43" s="76">
        <f>IF(SUM(AN43:AP43)&gt;0,AN43&amp;"/"&amp;AO43&amp;"/"&amp;AP43,"")</f>
      </c>
      <c r="AN43" s="64"/>
      <c r="AO43" s="64"/>
      <c r="AP43" s="64"/>
      <c r="AQ43" s="64"/>
      <c r="AR43" s="64"/>
      <c r="AS43" s="64"/>
      <c r="AT43" s="76">
        <f>IF(SUM(AQ43:AS43)&gt;0,AQ43&amp;"/"&amp;AR43&amp;"/"&amp;AS43,"")</f>
      </c>
      <c r="AU43" s="76">
        <f>IF(SUM(AV43:AX43)&gt;0,AV43&amp;"/"&amp;AW43&amp;"/"&amp;AX43,"")</f>
      </c>
      <c r="AV43" s="64"/>
      <c r="AW43" s="64"/>
      <c r="AX43" s="64"/>
      <c r="AY43" s="64">
        <v>4</v>
      </c>
      <c r="AZ43" s="64"/>
      <c r="BA43" s="64"/>
      <c r="BB43" s="76" t="str">
        <f>IF(SUM(AY43:BA43)&gt;0,AY43&amp;"/"&amp;AZ43&amp;"/"&amp;BA43,"")</f>
        <v>4//</v>
      </c>
      <c r="BC43" s="76">
        <f>IF(SUM(BD43:BF43)&gt;0,BD43&amp;"/"&amp;BE43&amp;"/"&amp;BF43,"")</f>
      </c>
      <c r="BD43" s="64"/>
      <c r="BE43" s="64"/>
      <c r="BF43" s="64"/>
      <c r="BG43" s="64"/>
      <c r="BH43" s="64"/>
      <c r="BI43" s="64"/>
      <c r="BJ43" s="76">
        <f>IF(SUM(BG43:BI43)&gt;0,BG43&amp;"/"&amp;BH43&amp;"/"&amp;BI43,"")</f>
      </c>
      <c r="BK43" s="74"/>
    </row>
    <row r="44" spans="1:63" ht="15">
      <c r="A44" s="133" t="s">
        <v>86</v>
      </c>
      <c r="B44" s="112" t="s">
        <v>61</v>
      </c>
      <c r="C44" s="61" t="str">
        <f t="shared" si="15"/>
        <v>   </v>
      </c>
      <c r="D44" s="93"/>
      <c r="E44" s="93"/>
      <c r="F44" s="93"/>
      <c r="G44" s="93"/>
      <c r="H44" s="61" t="str">
        <f t="shared" si="3"/>
        <v>   </v>
      </c>
      <c r="I44" s="93"/>
      <c r="J44" s="93"/>
      <c r="K44" s="93"/>
      <c r="L44" s="93"/>
      <c r="M44" s="93"/>
      <c r="N44" s="93"/>
      <c r="O44" s="93"/>
      <c r="P44" s="61"/>
      <c r="Q44" s="94">
        <f aca="true" t="shared" si="28" ref="Q44:V44">Q45+Q65+Q68+Q69</f>
        <v>4334</v>
      </c>
      <c r="R44" s="94">
        <f t="shared" si="28"/>
        <v>2160</v>
      </c>
      <c r="S44" s="94">
        <f t="shared" si="28"/>
        <v>934</v>
      </c>
      <c r="T44" s="94">
        <f t="shared" si="28"/>
        <v>686</v>
      </c>
      <c r="U44" s="94">
        <f t="shared" si="28"/>
        <v>540</v>
      </c>
      <c r="V44" s="94">
        <f t="shared" si="28"/>
        <v>2174</v>
      </c>
      <c r="W44" s="95">
        <f t="shared" si="5"/>
      </c>
      <c r="X44" s="61"/>
      <c r="Y44" s="61"/>
      <c r="Z44" s="61"/>
      <c r="AA44" s="61"/>
      <c r="AB44" s="61"/>
      <c r="AC44" s="61"/>
      <c r="AD44" s="95">
        <f t="shared" si="6"/>
      </c>
      <c r="AE44" s="95">
        <f t="shared" si="7"/>
      </c>
      <c r="AF44" s="61"/>
      <c r="AG44" s="61"/>
      <c r="AH44" s="61"/>
      <c r="AI44" s="61"/>
      <c r="AJ44" s="61"/>
      <c r="AK44" s="61"/>
      <c r="AL44" s="95">
        <f t="shared" si="8"/>
      </c>
      <c r="AM44" s="95">
        <f t="shared" si="9"/>
      </c>
      <c r="AN44" s="61"/>
      <c r="AO44" s="61"/>
      <c r="AP44" s="61"/>
      <c r="AQ44" s="61"/>
      <c r="AR44" s="61"/>
      <c r="AS44" s="61"/>
      <c r="AT44" s="95">
        <f t="shared" si="10"/>
      </c>
      <c r="AU44" s="95">
        <f t="shared" si="11"/>
      </c>
      <c r="AV44" s="61"/>
      <c r="AW44" s="61"/>
      <c r="AX44" s="61"/>
      <c r="AY44" s="61"/>
      <c r="AZ44" s="61"/>
      <c r="BA44" s="61"/>
      <c r="BB44" s="95">
        <f t="shared" si="12"/>
      </c>
      <c r="BC44" s="95">
        <f t="shared" si="13"/>
      </c>
      <c r="BD44" s="61"/>
      <c r="BE44" s="61"/>
      <c r="BF44" s="61"/>
      <c r="BG44" s="61"/>
      <c r="BH44" s="61"/>
      <c r="BI44" s="61"/>
      <c r="BJ44" s="95">
        <f t="shared" si="14"/>
      </c>
      <c r="BK44" s="74"/>
    </row>
    <row r="45" spans="1:63" ht="15">
      <c r="A45" s="134" t="s">
        <v>62</v>
      </c>
      <c r="B45" s="115" t="s">
        <v>35</v>
      </c>
      <c r="C45" s="62" t="str">
        <f t="shared" si="15"/>
        <v>   </v>
      </c>
      <c r="D45" s="63"/>
      <c r="E45" s="63"/>
      <c r="F45" s="63"/>
      <c r="G45" s="63"/>
      <c r="H45" s="62" t="str">
        <f t="shared" si="3"/>
        <v>   </v>
      </c>
      <c r="I45" s="63"/>
      <c r="J45" s="63"/>
      <c r="K45" s="63"/>
      <c r="L45" s="63"/>
      <c r="M45" s="63"/>
      <c r="N45" s="63"/>
      <c r="O45" s="63"/>
      <c r="P45" s="64">
        <v>6.8</v>
      </c>
      <c r="Q45" s="85">
        <f aca="true" t="shared" si="29" ref="Q45:V45">SUM(Q46:Q64)</f>
        <v>2334</v>
      </c>
      <c r="R45" s="85">
        <f t="shared" si="29"/>
        <v>1178</v>
      </c>
      <c r="S45" s="85">
        <f t="shared" si="29"/>
        <v>564</v>
      </c>
      <c r="T45" s="85">
        <f t="shared" si="29"/>
        <v>524</v>
      </c>
      <c r="U45" s="85">
        <f t="shared" si="29"/>
        <v>90</v>
      </c>
      <c r="V45" s="85">
        <f t="shared" si="29"/>
        <v>1156</v>
      </c>
      <c r="W45" s="76">
        <f t="shared" si="5"/>
      </c>
      <c r="X45" s="64"/>
      <c r="Y45" s="64"/>
      <c r="Z45" s="64"/>
      <c r="AA45" s="64"/>
      <c r="AB45" s="64"/>
      <c r="AC45" s="64"/>
      <c r="AD45" s="76">
        <f t="shared" si="6"/>
      </c>
      <c r="AE45" s="76">
        <f t="shared" si="7"/>
      </c>
      <c r="AF45" s="64"/>
      <c r="AG45" s="64"/>
      <c r="AH45" s="64"/>
      <c r="AI45" s="64"/>
      <c r="AJ45" s="64"/>
      <c r="AK45" s="64"/>
      <c r="AL45" s="76">
        <f t="shared" si="8"/>
      </c>
      <c r="AM45" s="76">
        <f t="shared" si="9"/>
      </c>
      <c r="AN45" s="64"/>
      <c r="AO45" s="64"/>
      <c r="AP45" s="64"/>
      <c r="AQ45" s="64"/>
      <c r="AR45" s="64"/>
      <c r="AS45" s="64"/>
      <c r="AT45" s="76">
        <f t="shared" si="10"/>
      </c>
      <c r="AU45" s="76">
        <f t="shared" si="11"/>
      </c>
      <c r="AV45" s="64"/>
      <c r="AW45" s="64"/>
      <c r="AX45" s="64"/>
      <c r="AY45" s="64"/>
      <c r="AZ45" s="64"/>
      <c r="BA45" s="64"/>
      <c r="BB45" s="76">
        <f t="shared" si="12"/>
      </c>
      <c r="BC45" s="76">
        <f t="shared" si="13"/>
      </c>
      <c r="BD45" s="64"/>
      <c r="BE45" s="64"/>
      <c r="BF45" s="64"/>
      <c r="BG45" s="64"/>
      <c r="BH45" s="64"/>
      <c r="BI45" s="64"/>
      <c r="BJ45" s="76">
        <f t="shared" si="14"/>
      </c>
      <c r="BK45" s="74"/>
    </row>
    <row r="46" spans="1:63" ht="15">
      <c r="A46" s="71" t="s">
        <v>147</v>
      </c>
      <c r="B46" s="116" t="s">
        <v>87</v>
      </c>
      <c r="C46" s="62" t="str">
        <f>D46&amp;" "&amp;E46&amp;" "&amp;F46&amp;" "&amp;G46</f>
        <v>5   </v>
      </c>
      <c r="D46" s="63">
        <v>5</v>
      </c>
      <c r="E46" s="63"/>
      <c r="F46" s="63"/>
      <c r="G46" s="63"/>
      <c r="H46" s="62" t="str">
        <f>I46&amp;" "&amp;M46&amp;" "&amp;N46&amp;" "&amp;O46</f>
        <v>   </v>
      </c>
      <c r="I46" s="63"/>
      <c r="J46" s="63"/>
      <c r="K46" s="63"/>
      <c r="L46" s="63"/>
      <c r="M46" s="63"/>
      <c r="N46" s="63"/>
      <c r="O46" s="63"/>
      <c r="P46" s="64"/>
      <c r="Q46" s="138">
        <v>90</v>
      </c>
      <c r="R46" s="83">
        <f>SUM(S46:U46)</f>
        <v>54</v>
      </c>
      <c r="S46" s="83">
        <f aca="true" t="shared" si="30" ref="S46:U47">X46*X$6+AA46*AA$6+AF46*AF$6+AI46*AI$6+AN46*AN$6+AQ46*AQ$6+AV46*AV$6+AY46*AY$6+BD46*BD$6+BG46*BG$6</f>
        <v>36</v>
      </c>
      <c r="T46" s="83">
        <f t="shared" si="30"/>
        <v>0</v>
      </c>
      <c r="U46" s="83">
        <f t="shared" si="30"/>
        <v>18</v>
      </c>
      <c r="V46" s="83">
        <f>Q46-R46</f>
        <v>36</v>
      </c>
      <c r="W46" s="76">
        <f>IF(SUM(X46:Z46)&gt;0,X46&amp;"/"&amp;Y46&amp;"/"&amp;Z46,"")</f>
      </c>
      <c r="X46" s="64"/>
      <c r="Y46" s="64"/>
      <c r="Z46" s="64"/>
      <c r="AA46" s="64"/>
      <c r="AB46" s="64"/>
      <c r="AC46" s="64"/>
      <c r="AD46" s="76">
        <f>IF(SUM(AA46:AC46)&gt;0,AA46&amp;"/"&amp;AB46&amp;"/"&amp;AC46,"")</f>
      </c>
      <c r="AE46" s="76">
        <f>IF(SUM(AF46:AH46)&gt;0,AF46&amp;"/"&amp;AG46&amp;"/"&amp;AH46,"")</f>
      </c>
      <c r="AF46" s="64"/>
      <c r="AG46" s="64"/>
      <c r="AH46" s="64"/>
      <c r="AI46" s="64"/>
      <c r="AJ46" s="64"/>
      <c r="AK46" s="64"/>
      <c r="AL46" s="76">
        <f>IF(SUM(AI46:AK46)&gt;0,AI46&amp;"/"&amp;AJ46&amp;"/"&amp;AK46,"")</f>
      </c>
      <c r="AM46" s="76" t="str">
        <f>IF(SUM(AN46:AP46)&gt;0,AN46&amp;"/"&amp;AO46&amp;"/"&amp;AP46,"")</f>
        <v>2//1</v>
      </c>
      <c r="AN46" s="64">
        <v>2</v>
      </c>
      <c r="AO46" s="64"/>
      <c r="AP46" s="64">
        <v>1</v>
      </c>
      <c r="AQ46" s="64"/>
      <c r="AR46" s="64"/>
      <c r="AS46" s="64"/>
      <c r="AT46" s="76">
        <f>IF(SUM(AQ46:AS46)&gt;0,AQ46&amp;"/"&amp;AR46&amp;"/"&amp;AS46,"")</f>
      </c>
      <c r="AU46" s="76">
        <f>IF(SUM(AV46:AX46)&gt;0,AV46&amp;"/"&amp;AW46&amp;"/"&amp;AX46,"")</f>
      </c>
      <c r="AV46" s="64"/>
      <c r="AW46" s="64"/>
      <c r="AX46" s="64"/>
      <c r="AY46" s="64"/>
      <c r="AZ46" s="64"/>
      <c r="BA46" s="64"/>
      <c r="BB46" s="76">
        <f>IF(SUM(AY46:BA46)&gt;0,AY46&amp;"/"&amp;AZ46&amp;"/"&amp;BA46,"")</f>
      </c>
      <c r="BC46" s="76">
        <f>IF(SUM(BD46:BF46)&gt;0,BD46&amp;"/"&amp;BE46&amp;"/"&amp;BF46,"")</f>
      </c>
      <c r="BD46" s="64"/>
      <c r="BE46" s="64"/>
      <c r="BF46" s="64"/>
      <c r="BG46" s="64"/>
      <c r="BH46" s="64"/>
      <c r="BI46" s="64"/>
      <c r="BJ46" s="76">
        <f>IF(SUM(BG46:BI46)&gt;0,BG46&amp;"/"&amp;BH46&amp;"/"&amp;BI46,"")</f>
      </c>
      <c r="BK46" s="74"/>
    </row>
    <row r="47" spans="1:63" ht="15">
      <c r="A47" s="71" t="s">
        <v>88</v>
      </c>
      <c r="B47" s="116" t="s">
        <v>89</v>
      </c>
      <c r="C47" s="62" t="str">
        <f>D47&amp;" "&amp;E47&amp;" "&amp;F47&amp;" "&amp;G47</f>
        <v>5   </v>
      </c>
      <c r="D47" s="63">
        <v>5</v>
      </c>
      <c r="E47" s="63"/>
      <c r="F47" s="63"/>
      <c r="G47" s="63"/>
      <c r="H47" s="62" t="str">
        <f>I47&amp;" "&amp;M47&amp;" "&amp;N47&amp;" "&amp;O47</f>
        <v>   </v>
      </c>
      <c r="I47" s="63"/>
      <c r="J47" s="63"/>
      <c r="K47" s="63"/>
      <c r="L47" s="63"/>
      <c r="M47" s="63"/>
      <c r="N47" s="63"/>
      <c r="O47" s="63"/>
      <c r="P47" s="64"/>
      <c r="Q47" s="138">
        <v>90</v>
      </c>
      <c r="R47" s="83">
        <f>SUM(S47:U47)</f>
        <v>54</v>
      </c>
      <c r="S47" s="83">
        <f t="shared" si="30"/>
        <v>36</v>
      </c>
      <c r="T47" s="83">
        <f t="shared" si="30"/>
        <v>0</v>
      </c>
      <c r="U47" s="83">
        <f t="shared" si="30"/>
        <v>18</v>
      </c>
      <c r="V47" s="83">
        <f>Q47-R47</f>
        <v>36</v>
      </c>
      <c r="W47" s="76">
        <f>IF(SUM(X47:Z47)&gt;0,X47&amp;"/"&amp;Y47&amp;"/"&amp;Z47,"")</f>
      </c>
      <c r="X47" s="64"/>
      <c r="Y47" s="64"/>
      <c r="Z47" s="64"/>
      <c r="AA47" s="64"/>
      <c r="AB47" s="64"/>
      <c r="AC47" s="64"/>
      <c r="AD47" s="76">
        <f>IF(SUM(AA47:AC47)&gt;0,AA47&amp;"/"&amp;AB47&amp;"/"&amp;AC47,"")</f>
      </c>
      <c r="AE47" s="76">
        <f>IF(SUM(AF47:AH47)&gt;0,AF47&amp;"/"&amp;AG47&amp;"/"&amp;AH47,"")</f>
      </c>
      <c r="AF47" s="64"/>
      <c r="AG47" s="64"/>
      <c r="AH47" s="64"/>
      <c r="AI47" s="64"/>
      <c r="AJ47" s="64"/>
      <c r="AK47" s="64"/>
      <c r="AL47" s="76">
        <f>IF(SUM(AI47:AK47)&gt;0,AI47&amp;"/"&amp;AJ47&amp;"/"&amp;AK47,"")</f>
      </c>
      <c r="AM47" s="76" t="str">
        <f>IF(SUM(AN47:AP47)&gt;0,AN47&amp;"/"&amp;AO47&amp;"/"&amp;AP47,"")</f>
        <v>2//1</v>
      </c>
      <c r="AN47" s="64">
        <v>2</v>
      </c>
      <c r="AO47" s="64"/>
      <c r="AP47" s="64">
        <v>1</v>
      </c>
      <c r="AQ47" s="64"/>
      <c r="AR47" s="64"/>
      <c r="AS47" s="64"/>
      <c r="AT47" s="76">
        <f>IF(SUM(AQ47:AS47)&gt;0,AQ47&amp;"/"&amp;AR47&amp;"/"&amp;AS47,"")</f>
      </c>
      <c r="AU47" s="76">
        <f>IF(SUM(AV47:AX47)&gt;0,AV47&amp;"/"&amp;AW47&amp;"/"&amp;AX47,"")</f>
      </c>
      <c r="AV47" s="64"/>
      <c r="AW47" s="64"/>
      <c r="AX47" s="64"/>
      <c r="AY47" s="64"/>
      <c r="AZ47" s="64"/>
      <c r="BA47" s="64"/>
      <c r="BB47" s="76">
        <f>IF(SUM(AY47:BA47)&gt;0,AY47&amp;"/"&amp;AZ47&amp;"/"&amp;BA47,"")</f>
      </c>
      <c r="BC47" s="76">
        <f>IF(SUM(BD47:BF47)&gt;0,BD47&amp;"/"&amp;BE47&amp;"/"&amp;BF47,"")</f>
      </c>
      <c r="BD47" s="64"/>
      <c r="BE47" s="64"/>
      <c r="BF47" s="64"/>
      <c r="BG47" s="64"/>
      <c r="BH47" s="64"/>
      <c r="BI47" s="64"/>
      <c r="BJ47" s="76">
        <f>IF(SUM(BG47:BI47)&gt;0,BG47&amp;"/"&amp;BH47&amp;"/"&amp;BI47,"")</f>
      </c>
      <c r="BK47" s="74"/>
    </row>
    <row r="48" spans="1:63" ht="15">
      <c r="A48" s="71" t="s">
        <v>90</v>
      </c>
      <c r="B48" s="116" t="s">
        <v>136</v>
      </c>
      <c r="C48" s="62" t="str">
        <f t="shared" si="15"/>
        <v>5   </v>
      </c>
      <c r="D48" s="63">
        <v>5</v>
      </c>
      <c r="E48" s="63"/>
      <c r="F48" s="63"/>
      <c r="G48" s="63"/>
      <c r="H48" s="62" t="str">
        <f t="shared" si="3"/>
        <v>   </v>
      </c>
      <c r="I48" s="63"/>
      <c r="J48" s="63"/>
      <c r="K48" s="63"/>
      <c r="L48" s="63"/>
      <c r="M48" s="63"/>
      <c r="N48" s="63"/>
      <c r="O48" s="63"/>
      <c r="P48" s="64"/>
      <c r="Q48" s="138">
        <v>90</v>
      </c>
      <c r="R48" s="83">
        <f t="shared" si="16"/>
        <v>36</v>
      </c>
      <c r="S48" s="83">
        <f t="shared" si="17"/>
        <v>18</v>
      </c>
      <c r="T48" s="83">
        <f t="shared" si="18"/>
        <v>0</v>
      </c>
      <c r="U48" s="83">
        <f t="shared" si="19"/>
        <v>18</v>
      </c>
      <c r="V48" s="83">
        <f t="shared" si="4"/>
        <v>54</v>
      </c>
      <c r="W48" s="76">
        <f t="shared" si="5"/>
      </c>
      <c r="X48" s="64"/>
      <c r="Y48" s="64"/>
      <c r="Z48" s="64"/>
      <c r="AA48" s="64"/>
      <c r="AB48" s="64"/>
      <c r="AC48" s="64"/>
      <c r="AD48" s="76">
        <f t="shared" si="6"/>
      </c>
      <c r="AE48" s="76">
        <f t="shared" si="7"/>
      </c>
      <c r="AF48" s="64"/>
      <c r="AG48" s="64"/>
      <c r="AH48" s="64"/>
      <c r="AI48" s="64"/>
      <c r="AJ48" s="64"/>
      <c r="AK48" s="64"/>
      <c r="AL48" s="76">
        <f t="shared" si="8"/>
      </c>
      <c r="AM48" s="76" t="str">
        <f t="shared" si="9"/>
        <v>1//1</v>
      </c>
      <c r="AN48" s="64">
        <v>1</v>
      </c>
      <c r="AO48" s="64"/>
      <c r="AP48" s="64">
        <v>1</v>
      </c>
      <c r="AQ48" s="64"/>
      <c r="AR48" s="64"/>
      <c r="AS48" s="64"/>
      <c r="AT48" s="76">
        <f t="shared" si="10"/>
      </c>
      <c r="AU48" s="76">
        <f t="shared" si="11"/>
      </c>
      <c r="AV48" s="64"/>
      <c r="AW48" s="64"/>
      <c r="AX48" s="64"/>
      <c r="AY48" s="64"/>
      <c r="AZ48" s="64"/>
      <c r="BA48" s="64"/>
      <c r="BB48" s="76">
        <f t="shared" si="12"/>
      </c>
      <c r="BC48" s="76">
        <f t="shared" si="13"/>
      </c>
      <c r="BD48" s="64"/>
      <c r="BE48" s="64"/>
      <c r="BF48" s="64"/>
      <c r="BG48" s="64"/>
      <c r="BH48" s="64"/>
      <c r="BI48" s="64"/>
      <c r="BJ48" s="76">
        <f t="shared" si="14"/>
      </c>
      <c r="BK48" s="74"/>
    </row>
    <row r="49" spans="1:63" ht="15">
      <c r="A49" s="71" t="s">
        <v>91</v>
      </c>
      <c r="B49" s="116" t="s">
        <v>92</v>
      </c>
      <c r="C49" s="62" t="str">
        <f>D49&amp;" "&amp;E49&amp;" "&amp;F49&amp;" "&amp;G49</f>
        <v>4   </v>
      </c>
      <c r="D49" s="63">
        <v>4</v>
      </c>
      <c r="E49" s="63"/>
      <c r="F49" s="63"/>
      <c r="G49" s="63"/>
      <c r="H49" s="62" t="str">
        <f>I49&amp;" "&amp;M49&amp;" "&amp;N49&amp;" "&amp;O49</f>
        <v>   </v>
      </c>
      <c r="I49" s="63"/>
      <c r="J49" s="63"/>
      <c r="K49" s="63"/>
      <c r="L49" s="63"/>
      <c r="M49" s="63"/>
      <c r="N49" s="63"/>
      <c r="O49" s="63"/>
      <c r="P49" s="64"/>
      <c r="Q49" s="138">
        <v>90</v>
      </c>
      <c r="R49" s="83">
        <f>SUM(S49:U49)</f>
        <v>54</v>
      </c>
      <c r="S49" s="83">
        <f>X49*X$6+AA49*AA$6+AF49*AF$6+AI49*AI$6+AN49*AN$6+AQ49*AQ$6+AV49*AV$6+AY49*AY$6+BD49*BD$6+BG49*BG$6</f>
        <v>36</v>
      </c>
      <c r="T49" s="83">
        <f>Y49*Y$6+AB49*AB$6+AG49*AG$6+AJ49*AJ$6+AO49*AO$6+AR49*AR$6+AW49*AW$6+AZ49*AZ$6+BE49*BE$6+BH49*BH$6</f>
        <v>18</v>
      </c>
      <c r="U49" s="83">
        <f>Z49*Z$6+AC49*AC$6+AH49*AH$6+AK49*AK$6+AP49*AP$6+AS49*AS$6+AX49*AX$6+BA49*BA$6+BF49*BF$6+BI49*BI$6</f>
        <v>0</v>
      </c>
      <c r="V49" s="83">
        <f>Q49-R49</f>
        <v>36</v>
      </c>
      <c r="W49" s="76">
        <f>IF(SUM(X49:Z49)&gt;0,X49&amp;"/"&amp;Y49&amp;"/"&amp;Z49,"")</f>
      </c>
      <c r="X49" s="64"/>
      <c r="Y49" s="64"/>
      <c r="Z49" s="64"/>
      <c r="AA49" s="64"/>
      <c r="AB49" s="64"/>
      <c r="AC49" s="64"/>
      <c r="AD49" s="76">
        <f>IF(SUM(AA49:AC49)&gt;0,AA49&amp;"/"&amp;AB49&amp;"/"&amp;AC49,"")</f>
      </c>
      <c r="AE49" s="76">
        <f>IF(SUM(AF49:AH49)&gt;0,AF49&amp;"/"&amp;AG49&amp;"/"&amp;AH49,"")</f>
      </c>
      <c r="AF49" s="64"/>
      <c r="AG49" s="64"/>
      <c r="AH49" s="64"/>
      <c r="AI49" s="64">
        <v>2</v>
      </c>
      <c r="AJ49" s="64">
        <v>1</v>
      </c>
      <c r="AK49" s="64"/>
      <c r="AL49" s="76" t="str">
        <f>IF(SUM(AI49:AK49)&gt;0,AI49&amp;"/"&amp;AJ49&amp;"/"&amp;AK49,"")</f>
        <v>2/1/</v>
      </c>
      <c r="AM49" s="76">
        <f>IF(SUM(AN49:AP49)&gt;0,AN49&amp;"/"&amp;AO49&amp;"/"&amp;AP49,"")</f>
      </c>
      <c r="AN49" s="64"/>
      <c r="AO49" s="64"/>
      <c r="AP49" s="64"/>
      <c r="AQ49" s="64"/>
      <c r="AR49" s="64"/>
      <c r="AS49" s="64"/>
      <c r="AT49" s="76">
        <f>IF(SUM(AQ49:AS49)&gt;0,AQ49&amp;"/"&amp;AR49&amp;"/"&amp;AS49,"")</f>
      </c>
      <c r="AU49" s="76">
        <f>IF(SUM(AV49:AX49)&gt;0,AV49&amp;"/"&amp;AW49&amp;"/"&amp;AX49,"")</f>
      </c>
      <c r="AV49" s="64"/>
      <c r="AW49" s="64"/>
      <c r="AX49" s="64"/>
      <c r="AY49" s="64"/>
      <c r="AZ49" s="64"/>
      <c r="BA49" s="64"/>
      <c r="BB49" s="76">
        <f>IF(SUM(AY49:BA49)&gt;0,AY49&amp;"/"&amp;AZ49&amp;"/"&amp;BA49,"")</f>
      </c>
      <c r="BC49" s="76">
        <f>IF(SUM(BD49:BF49)&gt;0,BD49&amp;"/"&amp;BE49&amp;"/"&amp;BF49,"")</f>
      </c>
      <c r="BD49" s="64"/>
      <c r="BE49" s="64"/>
      <c r="BF49" s="64"/>
      <c r="BG49" s="64"/>
      <c r="BH49" s="64"/>
      <c r="BI49" s="64"/>
      <c r="BJ49" s="76">
        <f>IF(SUM(BG49:BI49)&gt;0,BG49&amp;"/"&amp;BH49&amp;"/"&amp;BI49,"")</f>
      </c>
      <c r="BK49" s="74"/>
    </row>
    <row r="50" spans="1:63" ht="15">
      <c r="A50" s="71" t="s">
        <v>93</v>
      </c>
      <c r="B50" s="116" t="s">
        <v>190</v>
      </c>
      <c r="C50" s="62" t="str">
        <f t="shared" si="15"/>
        <v>6   </v>
      </c>
      <c r="D50" s="63">
        <v>6</v>
      </c>
      <c r="E50" s="63"/>
      <c r="F50" s="63"/>
      <c r="G50" s="63"/>
      <c r="H50" s="62" t="str">
        <f t="shared" si="3"/>
        <v>   </v>
      </c>
      <c r="I50" s="63"/>
      <c r="J50" s="63"/>
      <c r="K50" s="63"/>
      <c r="L50" s="63"/>
      <c r="M50" s="63"/>
      <c r="N50" s="63"/>
      <c r="O50" s="63"/>
      <c r="P50" s="64"/>
      <c r="Q50" s="138">
        <v>90</v>
      </c>
      <c r="R50" s="83">
        <f t="shared" si="16"/>
        <v>54</v>
      </c>
      <c r="S50" s="83">
        <f t="shared" si="17"/>
        <v>36</v>
      </c>
      <c r="T50" s="83">
        <f t="shared" si="18"/>
        <v>0</v>
      </c>
      <c r="U50" s="83">
        <f t="shared" si="19"/>
        <v>18</v>
      </c>
      <c r="V50" s="83">
        <f t="shared" si="4"/>
        <v>36</v>
      </c>
      <c r="W50" s="76">
        <f t="shared" si="5"/>
      </c>
      <c r="X50" s="64"/>
      <c r="Y50" s="64"/>
      <c r="Z50" s="64"/>
      <c r="AA50" s="64"/>
      <c r="AB50" s="64"/>
      <c r="AC50" s="64"/>
      <c r="AD50" s="76">
        <f t="shared" si="6"/>
      </c>
      <c r="AE50" s="76">
        <f t="shared" si="7"/>
      </c>
      <c r="AF50" s="64"/>
      <c r="AG50" s="64"/>
      <c r="AH50" s="64"/>
      <c r="AI50" s="64"/>
      <c r="AJ50" s="64"/>
      <c r="AK50" s="64"/>
      <c r="AL50" s="76">
        <f t="shared" si="8"/>
      </c>
      <c r="AM50" s="76">
        <f t="shared" si="9"/>
      </c>
      <c r="AN50" s="64"/>
      <c r="AO50" s="64"/>
      <c r="AP50" s="64"/>
      <c r="AQ50" s="64">
        <v>2</v>
      </c>
      <c r="AR50" s="64"/>
      <c r="AS50" s="64">
        <v>1</v>
      </c>
      <c r="AT50" s="76" t="str">
        <f t="shared" si="10"/>
        <v>2//1</v>
      </c>
      <c r="AU50" s="76">
        <f t="shared" si="11"/>
      </c>
      <c r="AV50" s="64"/>
      <c r="AW50" s="64"/>
      <c r="AX50" s="64"/>
      <c r="AY50" s="64"/>
      <c r="AZ50" s="64"/>
      <c r="BA50" s="64"/>
      <c r="BB50" s="76">
        <f t="shared" si="12"/>
      </c>
      <c r="BC50" s="76">
        <f t="shared" si="13"/>
      </c>
      <c r="BD50" s="64"/>
      <c r="BE50" s="64"/>
      <c r="BF50" s="64"/>
      <c r="BG50" s="64"/>
      <c r="BH50" s="64"/>
      <c r="BI50" s="64"/>
      <c r="BJ50" s="76">
        <f t="shared" si="14"/>
      </c>
      <c r="BK50" s="74"/>
    </row>
    <row r="51" spans="1:63" ht="15">
      <c r="A51" s="71" t="s">
        <v>94</v>
      </c>
      <c r="B51" s="116" t="s">
        <v>137</v>
      </c>
      <c r="C51" s="62" t="str">
        <f t="shared" si="15"/>
        <v>   </v>
      </c>
      <c r="D51" s="63"/>
      <c r="E51" s="63"/>
      <c r="F51" s="63"/>
      <c r="G51" s="63"/>
      <c r="H51" s="62" t="str">
        <f t="shared" si="3"/>
        <v>4   </v>
      </c>
      <c r="I51" s="63">
        <v>4</v>
      </c>
      <c r="J51" s="63"/>
      <c r="K51" s="63"/>
      <c r="L51" s="63"/>
      <c r="M51" s="63"/>
      <c r="N51" s="63"/>
      <c r="O51" s="63"/>
      <c r="P51" s="64"/>
      <c r="Q51" s="138">
        <v>90</v>
      </c>
      <c r="R51" s="83">
        <f t="shared" si="16"/>
        <v>54</v>
      </c>
      <c r="S51" s="83">
        <f t="shared" si="17"/>
        <v>36</v>
      </c>
      <c r="T51" s="83">
        <f t="shared" si="18"/>
        <v>0</v>
      </c>
      <c r="U51" s="83">
        <f t="shared" si="19"/>
        <v>18</v>
      </c>
      <c r="V51" s="83">
        <f t="shared" si="4"/>
        <v>36</v>
      </c>
      <c r="W51" s="76">
        <f t="shared" si="5"/>
      </c>
      <c r="X51" s="64"/>
      <c r="Y51" s="64"/>
      <c r="Z51" s="64"/>
      <c r="AA51" s="64"/>
      <c r="AB51" s="64"/>
      <c r="AC51" s="64"/>
      <c r="AD51" s="76">
        <f t="shared" si="6"/>
      </c>
      <c r="AE51" s="76">
        <f t="shared" si="7"/>
      </c>
      <c r="AF51" s="64"/>
      <c r="AG51" s="64"/>
      <c r="AH51" s="64"/>
      <c r="AI51" s="64">
        <v>2</v>
      </c>
      <c r="AJ51" s="64"/>
      <c r="AK51" s="64">
        <v>1</v>
      </c>
      <c r="AL51" s="76" t="str">
        <f t="shared" si="8"/>
        <v>2//1</v>
      </c>
      <c r="AM51" s="76">
        <f t="shared" si="9"/>
      </c>
      <c r="AN51" s="64"/>
      <c r="AO51" s="64"/>
      <c r="AP51" s="64"/>
      <c r="AQ51" s="64"/>
      <c r="AR51" s="64"/>
      <c r="AS51" s="64"/>
      <c r="AT51" s="76">
        <f t="shared" si="10"/>
      </c>
      <c r="AU51" s="76">
        <f t="shared" si="11"/>
      </c>
      <c r="AV51" s="64"/>
      <c r="AW51" s="64"/>
      <c r="AX51" s="64"/>
      <c r="AY51" s="64"/>
      <c r="AZ51" s="64"/>
      <c r="BA51" s="64"/>
      <c r="BB51" s="76">
        <f t="shared" si="12"/>
      </c>
      <c r="BC51" s="76">
        <f t="shared" si="13"/>
      </c>
      <c r="BD51" s="64"/>
      <c r="BE51" s="64"/>
      <c r="BF51" s="64"/>
      <c r="BG51" s="64"/>
      <c r="BH51" s="64"/>
      <c r="BI51" s="64"/>
      <c r="BJ51" s="76">
        <f t="shared" si="14"/>
      </c>
      <c r="BK51" s="74"/>
    </row>
    <row r="52" spans="1:63" ht="15">
      <c r="A52" s="71" t="s">
        <v>95</v>
      </c>
      <c r="B52" s="116" t="s">
        <v>138</v>
      </c>
      <c r="C52" s="62" t="str">
        <f t="shared" si="15"/>
        <v>6   </v>
      </c>
      <c r="D52" s="63">
        <v>6</v>
      </c>
      <c r="E52" s="63"/>
      <c r="F52" s="63"/>
      <c r="G52" s="63"/>
      <c r="H52" s="62" t="str">
        <f t="shared" si="3"/>
        <v>   </v>
      </c>
      <c r="I52" s="63"/>
      <c r="J52" s="63"/>
      <c r="K52" s="63"/>
      <c r="L52" s="63"/>
      <c r="M52" s="63"/>
      <c r="N52" s="63"/>
      <c r="O52" s="63"/>
      <c r="P52" s="64"/>
      <c r="Q52" s="138">
        <v>180</v>
      </c>
      <c r="R52" s="83">
        <f t="shared" si="16"/>
        <v>90</v>
      </c>
      <c r="S52" s="83">
        <f t="shared" si="17"/>
        <v>36</v>
      </c>
      <c r="T52" s="83">
        <f t="shared" si="18"/>
        <v>54</v>
      </c>
      <c r="U52" s="83">
        <f t="shared" si="19"/>
        <v>0</v>
      </c>
      <c r="V52" s="83">
        <f t="shared" si="4"/>
        <v>90</v>
      </c>
      <c r="W52" s="76">
        <f t="shared" si="5"/>
      </c>
      <c r="X52" s="64"/>
      <c r="Y52" s="64"/>
      <c r="Z52" s="64"/>
      <c r="AA52" s="64"/>
      <c r="AB52" s="64"/>
      <c r="AC52" s="64"/>
      <c r="AD52" s="76">
        <f t="shared" si="6"/>
      </c>
      <c r="AE52" s="76">
        <f t="shared" si="7"/>
      </c>
      <c r="AF52" s="64"/>
      <c r="AG52" s="64"/>
      <c r="AH52" s="64"/>
      <c r="AI52" s="64"/>
      <c r="AJ52" s="64"/>
      <c r="AK52" s="64"/>
      <c r="AL52" s="76">
        <f t="shared" si="8"/>
      </c>
      <c r="AM52" s="76">
        <f t="shared" si="9"/>
      </c>
      <c r="AN52" s="64"/>
      <c r="AO52" s="64"/>
      <c r="AP52" s="64"/>
      <c r="AQ52" s="64">
        <v>2</v>
      </c>
      <c r="AR52" s="64">
        <v>3</v>
      </c>
      <c r="AS52" s="64"/>
      <c r="AT52" s="76" t="str">
        <f t="shared" si="10"/>
        <v>2/3/</v>
      </c>
      <c r="AU52" s="76">
        <f t="shared" si="11"/>
      </c>
      <c r="AV52" s="64"/>
      <c r="AW52" s="64"/>
      <c r="AX52" s="64"/>
      <c r="AY52" s="64"/>
      <c r="AZ52" s="64"/>
      <c r="BA52" s="64"/>
      <c r="BB52" s="76">
        <f t="shared" si="12"/>
      </c>
      <c r="BC52" s="76">
        <f t="shared" si="13"/>
      </c>
      <c r="BD52" s="64"/>
      <c r="BE52" s="64"/>
      <c r="BF52" s="64"/>
      <c r="BG52" s="64"/>
      <c r="BH52" s="64"/>
      <c r="BI52" s="64"/>
      <c r="BJ52" s="76">
        <f t="shared" si="14"/>
      </c>
      <c r="BK52" s="74"/>
    </row>
    <row r="53" spans="1:63" ht="15">
      <c r="A53" s="71" t="s">
        <v>96</v>
      </c>
      <c r="B53" s="114" t="s">
        <v>139</v>
      </c>
      <c r="C53" s="62" t="str">
        <f t="shared" si="15"/>
        <v>6   </v>
      </c>
      <c r="D53" s="63">
        <v>6</v>
      </c>
      <c r="E53" s="63"/>
      <c r="F53" s="63"/>
      <c r="G53" s="63"/>
      <c r="H53" s="62" t="str">
        <f t="shared" si="3"/>
        <v>   </v>
      </c>
      <c r="I53" s="63"/>
      <c r="J53" s="63"/>
      <c r="K53" s="63"/>
      <c r="L53" s="63"/>
      <c r="M53" s="63"/>
      <c r="N53" s="63"/>
      <c r="O53" s="63"/>
      <c r="P53" s="64"/>
      <c r="Q53" s="138">
        <v>108</v>
      </c>
      <c r="R53" s="83">
        <f t="shared" si="16"/>
        <v>54</v>
      </c>
      <c r="S53" s="83">
        <f t="shared" si="17"/>
        <v>36</v>
      </c>
      <c r="T53" s="83">
        <f t="shared" si="18"/>
        <v>18</v>
      </c>
      <c r="U53" s="83">
        <f t="shared" si="19"/>
        <v>0</v>
      </c>
      <c r="V53" s="83">
        <f t="shared" si="4"/>
        <v>54</v>
      </c>
      <c r="W53" s="76">
        <f t="shared" si="5"/>
      </c>
      <c r="X53" s="64"/>
      <c r="Y53" s="64"/>
      <c r="Z53" s="64"/>
      <c r="AA53" s="64"/>
      <c r="AB53" s="64"/>
      <c r="AC53" s="64"/>
      <c r="AD53" s="76">
        <f t="shared" si="6"/>
      </c>
      <c r="AE53" s="76">
        <f t="shared" si="7"/>
      </c>
      <c r="AF53" s="64"/>
      <c r="AG53" s="64"/>
      <c r="AH53" s="64"/>
      <c r="AI53" s="64"/>
      <c r="AJ53" s="64"/>
      <c r="AK53" s="64"/>
      <c r="AL53" s="76">
        <f t="shared" si="8"/>
      </c>
      <c r="AM53" s="76">
        <f t="shared" si="9"/>
      </c>
      <c r="AN53" s="64"/>
      <c r="AO53" s="64"/>
      <c r="AP53" s="64"/>
      <c r="AQ53" s="64">
        <v>2</v>
      </c>
      <c r="AR53" s="64">
        <v>1</v>
      </c>
      <c r="AS53" s="64"/>
      <c r="AT53" s="76" t="str">
        <f t="shared" si="10"/>
        <v>2/1/</v>
      </c>
      <c r="AU53" s="76">
        <f t="shared" si="11"/>
      </c>
      <c r="AV53" s="64"/>
      <c r="AW53" s="64"/>
      <c r="AX53" s="64"/>
      <c r="AY53" s="64"/>
      <c r="AZ53" s="64"/>
      <c r="BA53" s="64"/>
      <c r="BB53" s="76">
        <f t="shared" si="12"/>
      </c>
      <c r="BC53" s="76">
        <f t="shared" si="13"/>
      </c>
      <c r="BD53" s="64"/>
      <c r="BE53" s="64"/>
      <c r="BF53" s="64"/>
      <c r="BG53" s="64"/>
      <c r="BH53" s="64"/>
      <c r="BI53" s="64"/>
      <c r="BJ53" s="76">
        <f t="shared" si="14"/>
      </c>
      <c r="BK53" s="74"/>
    </row>
    <row r="54" spans="1:63" ht="15">
      <c r="A54" s="71" t="s">
        <v>97</v>
      </c>
      <c r="B54" s="116" t="s">
        <v>191</v>
      </c>
      <c r="C54" s="62" t="str">
        <f t="shared" si="15"/>
        <v>9   </v>
      </c>
      <c r="D54" s="63">
        <v>9</v>
      </c>
      <c r="E54" s="63"/>
      <c r="F54" s="63"/>
      <c r="G54" s="63"/>
      <c r="H54" s="62" t="str">
        <f t="shared" si="3"/>
        <v>   </v>
      </c>
      <c r="I54" s="63"/>
      <c r="J54" s="63"/>
      <c r="K54" s="63"/>
      <c r="L54" s="63"/>
      <c r="M54" s="63"/>
      <c r="N54" s="63"/>
      <c r="O54" s="63"/>
      <c r="P54" s="64"/>
      <c r="Q54" s="138">
        <v>108</v>
      </c>
      <c r="R54" s="83">
        <f t="shared" si="16"/>
        <v>70</v>
      </c>
      <c r="S54" s="83">
        <f t="shared" si="17"/>
        <v>28</v>
      </c>
      <c r="T54" s="83">
        <f t="shared" si="18"/>
        <v>42</v>
      </c>
      <c r="U54" s="83">
        <f t="shared" si="19"/>
        <v>0</v>
      </c>
      <c r="V54" s="83">
        <f t="shared" si="4"/>
        <v>38</v>
      </c>
      <c r="W54" s="76">
        <f t="shared" si="5"/>
      </c>
      <c r="X54" s="64"/>
      <c r="Y54" s="64"/>
      <c r="Z54" s="64"/>
      <c r="AA54" s="64"/>
      <c r="AB54" s="64"/>
      <c r="AC54" s="64"/>
      <c r="AD54" s="76">
        <f t="shared" si="6"/>
      </c>
      <c r="AE54" s="76">
        <f t="shared" si="7"/>
      </c>
      <c r="AF54" s="64"/>
      <c r="AG54" s="64"/>
      <c r="AH54" s="64"/>
      <c r="AI54" s="64"/>
      <c r="AJ54" s="64"/>
      <c r="AK54" s="64"/>
      <c r="AL54" s="76">
        <f t="shared" si="8"/>
      </c>
      <c r="AM54" s="76">
        <f t="shared" si="9"/>
      </c>
      <c r="AN54" s="64"/>
      <c r="AO54" s="64"/>
      <c r="AP54" s="64"/>
      <c r="AQ54" s="64"/>
      <c r="AR54" s="64"/>
      <c r="AS54" s="64"/>
      <c r="AT54" s="76">
        <f t="shared" si="10"/>
      </c>
      <c r="AU54" s="76">
        <f t="shared" si="11"/>
      </c>
      <c r="AV54" s="64"/>
      <c r="AW54" s="64"/>
      <c r="AX54" s="64"/>
      <c r="AY54" s="64"/>
      <c r="AZ54" s="64"/>
      <c r="BA54" s="64"/>
      <c r="BB54" s="76">
        <f t="shared" si="12"/>
      </c>
      <c r="BC54" s="76" t="str">
        <f t="shared" si="13"/>
        <v>4/6/</v>
      </c>
      <c r="BD54" s="64">
        <v>4</v>
      </c>
      <c r="BE54" s="64">
        <v>6</v>
      </c>
      <c r="BF54" s="64"/>
      <c r="BG54" s="64"/>
      <c r="BH54" s="64"/>
      <c r="BI54" s="64"/>
      <c r="BJ54" s="76">
        <f t="shared" si="14"/>
      </c>
      <c r="BK54" s="74"/>
    </row>
    <row r="55" spans="1:63" ht="15">
      <c r="A55" s="71" t="s">
        <v>98</v>
      </c>
      <c r="B55" s="116" t="s">
        <v>140</v>
      </c>
      <c r="C55" s="62" t="str">
        <f t="shared" si="15"/>
        <v>9   </v>
      </c>
      <c r="D55" s="63">
        <v>9</v>
      </c>
      <c r="E55" s="63"/>
      <c r="F55" s="63"/>
      <c r="G55" s="63"/>
      <c r="H55" s="62" t="str">
        <f t="shared" si="3"/>
        <v>   </v>
      </c>
      <c r="I55" s="63"/>
      <c r="J55" s="63"/>
      <c r="K55" s="63"/>
      <c r="L55" s="63"/>
      <c r="M55" s="63"/>
      <c r="N55" s="63"/>
      <c r="O55" s="63"/>
      <c r="P55" s="64"/>
      <c r="Q55" s="138">
        <v>108</v>
      </c>
      <c r="R55" s="83">
        <f t="shared" si="16"/>
        <v>56</v>
      </c>
      <c r="S55" s="83">
        <f t="shared" si="17"/>
        <v>28</v>
      </c>
      <c r="T55" s="83">
        <f t="shared" si="18"/>
        <v>28</v>
      </c>
      <c r="U55" s="83">
        <f t="shared" si="19"/>
        <v>0</v>
      </c>
      <c r="V55" s="83">
        <f t="shared" si="4"/>
        <v>52</v>
      </c>
      <c r="W55" s="76">
        <f t="shared" si="5"/>
      </c>
      <c r="X55" s="64"/>
      <c r="Y55" s="64"/>
      <c r="Z55" s="64"/>
      <c r="AA55" s="64"/>
      <c r="AB55" s="64"/>
      <c r="AC55" s="64"/>
      <c r="AD55" s="76">
        <f t="shared" si="6"/>
      </c>
      <c r="AE55" s="76">
        <f t="shared" si="7"/>
      </c>
      <c r="AF55" s="64"/>
      <c r="AG55" s="64"/>
      <c r="AH55" s="64"/>
      <c r="AI55" s="64"/>
      <c r="AJ55" s="64"/>
      <c r="AK55" s="64"/>
      <c r="AL55" s="76">
        <f t="shared" si="8"/>
      </c>
      <c r="AM55" s="76">
        <f t="shared" si="9"/>
      </c>
      <c r="AN55" s="64"/>
      <c r="AO55" s="64"/>
      <c r="AP55" s="64"/>
      <c r="AQ55" s="64"/>
      <c r="AR55" s="64"/>
      <c r="AS55" s="64"/>
      <c r="AT55" s="76">
        <f t="shared" si="10"/>
      </c>
      <c r="AU55" s="76">
        <f t="shared" si="11"/>
      </c>
      <c r="AV55" s="64"/>
      <c r="AW55" s="64"/>
      <c r="AX55" s="64"/>
      <c r="AY55" s="64"/>
      <c r="AZ55" s="64"/>
      <c r="BA55" s="64"/>
      <c r="BB55" s="76">
        <f t="shared" si="12"/>
      </c>
      <c r="BC55" s="76" t="str">
        <f t="shared" si="13"/>
        <v>4/4/</v>
      </c>
      <c r="BD55" s="142">
        <v>4</v>
      </c>
      <c r="BE55" s="142">
        <v>4</v>
      </c>
      <c r="BF55" s="64"/>
      <c r="BG55" s="64"/>
      <c r="BH55" s="64"/>
      <c r="BI55" s="64"/>
      <c r="BJ55" s="76">
        <f t="shared" si="14"/>
      </c>
      <c r="BK55" s="74"/>
    </row>
    <row r="56" spans="1:63" ht="15">
      <c r="A56" s="71" t="s">
        <v>99</v>
      </c>
      <c r="B56" s="118" t="s">
        <v>153</v>
      </c>
      <c r="C56" s="62" t="str">
        <f t="shared" si="15"/>
        <v>10   </v>
      </c>
      <c r="D56" s="72">
        <v>10</v>
      </c>
      <c r="E56" s="72"/>
      <c r="F56" s="72"/>
      <c r="G56" s="72"/>
      <c r="H56" s="62" t="str">
        <f t="shared" si="3"/>
        <v>   </v>
      </c>
      <c r="I56" s="72"/>
      <c r="J56" s="72"/>
      <c r="K56" s="72"/>
      <c r="L56" s="72"/>
      <c r="M56" s="72"/>
      <c r="N56" s="72"/>
      <c r="O56" s="72"/>
      <c r="P56" s="75"/>
      <c r="Q56" s="138">
        <v>120</v>
      </c>
      <c r="R56" s="83">
        <f t="shared" si="16"/>
        <v>50</v>
      </c>
      <c r="S56" s="83">
        <f t="shared" si="17"/>
        <v>20</v>
      </c>
      <c r="T56" s="83">
        <f t="shared" si="18"/>
        <v>30</v>
      </c>
      <c r="U56" s="83">
        <f t="shared" si="19"/>
        <v>0</v>
      </c>
      <c r="V56" s="83">
        <f t="shared" si="4"/>
        <v>70</v>
      </c>
      <c r="W56" s="76">
        <f t="shared" si="5"/>
      </c>
      <c r="X56" s="75"/>
      <c r="Y56" s="75"/>
      <c r="Z56" s="75"/>
      <c r="AA56" s="75"/>
      <c r="AB56" s="75"/>
      <c r="AC56" s="75"/>
      <c r="AD56" s="76">
        <f t="shared" si="6"/>
      </c>
      <c r="AE56" s="76">
        <f t="shared" si="7"/>
      </c>
      <c r="AF56" s="75"/>
      <c r="AG56" s="75"/>
      <c r="AH56" s="75"/>
      <c r="AI56" s="75"/>
      <c r="AJ56" s="75"/>
      <c r="AK56" s="75"/>
      <c r="AL56" s="76">
        <f t="shared" si="8"/>
      </c>
      <c r="AM56" s="76">
        <f t="shared" si="9"/>
      </c>
      <c r="AN56" s="75"/>
      <c r="AO56" s="75"/>
      <c r="AP56" s="75"/>
      <c r="AQ56" s="75"/>
      <c r="AR56" s="75"/>
      <c r="AS56" s="75"/>
      <c r="AT56" s="76">
        <f t="shared" si="10"/>
      </c>
      <c r="AU56" s="75"/>
      <c r="AV56" s="75"/>
      <c r="AW56" s="75"/>
      <c r="AX56" s="75"/>
      <c r="AY56" s="75"/>
      <c r="AZ56" s="75"/>
      <c r="BA56" s="75"/>
      <c r="BB56" s="75"/>
      <c r="BC56" s="76">
        <f t="shared" si="13"/>
      </c>
      <c r="BD56" s="75"/>
      <c r="BE56" s="75"/>
      <c r="BF56" s="75"/>
      <c r="BG56" s="75">
        <v>4</v>
      </c>
      <c r="BH56" s="75">
        <v>6</v>
      </c>
      <c r="BI56" s="75"/>
      <c r="BJ56" s="76" t="str">
        <f t="shared" si="14"/>
        <v>4/6/</v>
      </c>
      <c r="BK56" s="74"/>
    </row>
    <row r="57" spans="1:63" ht="15">
      <c r="A57" s="71" t="s">
        <v>100</v>
      </c>
      <c r="B57" s="118" t="s">
        <v>141</v>
      </c>
      <c r="C57" s="62" t="str">
        <f t="shared" si="15"/>
        <v>   </v>
      </c>
      <c r="D57" s="72"/>
      <c r="E57" s="72"/>
      <c r="F57" s="72"/>
      <c r="G57" s="72"/>
      <c r="H57" s="62" t="str">
        <f t="shared" si="3"/>
        <v>5   </v>
      </c>
      <c r="I57" s="72">
        <v>5</v>
      </c>
      <c r="J57" s="72"/>
      <c r="K57" s="72"/>
      <c r="L57" s="72"/>
      <c r="M57" s="72"/>
      <c r="N57" s="72"/>
      <c r="O57" s="72"/>
      <c r="P57" s="75"/>
      <c r="Q57" s="138">
        <v>78</v>
      </c>
      <c r="R57" s="83">
        <f t="shared" si="16"/>
        <v>36</v>
      </c>
      <c r="S57" s="83">
        <f t="shared" si="17"/>
        <v>18</v>
      </c>
      <c r="T57" s="83">
        <f t="shared" si="18"/>
        <v>18</v>
      </c>
      <c r="U57" s="83">
        <f t="shared" si="19"/>
        <v>0</v>
      </c>
      <c r="V57" s="83">
        <f t="shared" si="4"/>
        <v>42</v>
      </c>
      <c r="W57" s="76">
        <f t="shared" si="5"/>
      </c>
      <c r="X57" s="75"/>
      <c r="Y57" s="75"/>
      <c r="Z57" s="75"/>
      <c r="AA57" s="75"/>
      <c r="AB57" s="75"/>
      <c r="AC57" s="75"/>
      <c r="AD57" s="76">
        <f t="shared" si="6"/>
      </c>
      <c r="AE57" s="76">
        <f t="shared" si="7"/>
      </c>
      <c r="AF57" s="75"/>
      <c r="AG57" s="75"/>
      <c r="AH57" s="75"/>
      <c r="AI57" s="75"/>
      <c r="AJ57" s="75"/>
      <c r="AK57" s="75"/>
      <c r="AL57" s="76">
        <f t="shared" si="8"/>
      </c>
      <c r="AM57" s="76" t="str">
        <f t="shared" si="9"/>
        <v>1/1/</v>
      </c>
      <c r="AN57" s="75">
        <v>1</v>
      </c>
      <c r="AO57" s="75">
        <v>1</v>
      </c>
      <c r="AP57" s="75"/>
      <c r="AQ57" s="75"/>
      <c r="AR57" s="75"/>
      <c r="AS57" s="75"/>
      <c r="AT57" s="76">
        <f t="shared" si="10"/>
      </c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6">
        <f t="shared" si="14"/>
      </c>
      <c r="BK57" s="74"/>
    </row>
    <row r="58" spans="1:63" ht="15">
      <c r="A58" s="71" t="s">
        <v>101</v>
      </c>
      <c r="B58" s="118" t="s">
        <v>142</v>
      </c>
      <c r="C58" s="62" t="str">
        <f t="shared" si="15"/>
        <v>   </v>
      </c>
      <c r="D58" s="72"/>
      <c r="E58" s="72"/>
      <c r="F58" s="72"/>
      <c r="G58" s="72"/>
      <c r="H58" s="62" t="str">
        <f t="shared" si="3"/>
        <v>3   </v>
      </c>
      <c r="I58" s="72">
        <v>3</v>
      </c>
      <c r="J58" s="72"/>
      <c r="K58" s="72"/>
      <c r="L58" s="72"/>
      <c r="M58" s="72"/>
      <c r="N58" s="72"/>
      <c r="O58" s="72"/>
      <c r="P58" s="75"/>
      <c r="Q58" s="138">
        <v>108</v>
      </c>
      <c r="R58" s="83">
        <f t="shared" si="16"/>
        <v>54</v>
      </c>
      <c r="S58" s="83">
        <f t="shared" si="17"/>
        <v>18</v>
      </c>
      <c r="T58" s="83">
        <f t="shared" si="18"/>
        <v>36</v>
      </c>
      <c r="U58" s="83">
        <f t="shared" si="19"/>
        <v>0</v>
      </c>
      <c r="V58" s="83">
        <f t="shared" si="4"/>
        <v>54</v>
      </c>
      <c r="W58" s="76">
        <f t="shared" si="5"/>
      </c>
      <c r="X58" s="75"/>
      <c r="Y58" s="75"/>
      <c r="Z58" s="75"/>
      <c r="AA58" s="75"/>
      <c r="AB58" s="75"/>
      <c r="AC58" s="75"/>
      <c r="AD58" s="76">
        <f t="shared" si="6"/>
      </c>
      <c r="AE58" s="76" t="str">
        <f t="shared" si="7"/>
        <v>1/2/</v>
      </c>
      <c r="AF58" s="75">
        <v>1</v>
      </c>
      <c r="AG58" s="75">
        <v>2</v>
      </c>
      <c r="AH58" s="75"/>
      <c r="AI58" s="75"/>
      <c r="AJ58" s="75"/>
      <c r="AK58" s="75"/>
      <c r="AL58" s="76">
        <f t="shared" si="8"/>
      </c>
      <c r="AM58" s="76">
        <f t="shared" si="9"/>
      </c>
      <c r="AN58" s="75"/>
      <c r="AO58" s="75"/>
      <c r="AP58" s="75"/>
      <c r="AQ58" s="75"/>
      <c r="AR58" s="75"/>
      <c r="AS58" s="75"/>
      <c r="AT58" s="76">
        <f t="shared" si="10"/>
      </c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6">
        <f t="shared" si="14"/>
      </c>
      <c r="BK58" s="74"/>
    </row>
    <row r="59" spans="1:63" ht="15">
      <c r="A59" s="71" t="s">
        <v>102</v>
      </c>
      <c r="B59" s="116" t="s">
        <v>143</v>
      </c>
      <c r="C59" s="62" t="str">
        <f aca="true" t="shared" si="31" ref="C59:C78">D59&amp;" "&amp;E59&amp;" "&amp;F59&amp;" "&amp;G59</f>
        <v>   </v>
      </c>
      <c r="D59" s="63"/>
      <c r="E59" s="63"/>
      <c r="F59" s="63"/>
      <c r="G59" s="63"/>
      <c r="H59" s="62" t="str">
        <f aca="true" t="shared" si="32" ref="H59:H78">I59&amp;" "&amp;M59&amp;" "&amp;N59&amp;" "&amp;O59</f>
        <v>2   3</v>
      </c>
      <c r="I59" s="63">
        <v>2</v>
      </c>
      <c r="J59" s="63"/>
      <c r="K59" s="63"/>
      <c r="L59" s="63"/>
      <c r="M59" s="63"/>
      <c r="N59" s="63"/>
      <c r="O59" s="63">
        <v>3</v>
      </c>
      <c r="P59" s="64"/>
      <c r="Q59" s="138">
        <v>270</v>
      </c>
      <c r="R59" s="83">
        <f t="shared" si="16"/>
        <v>144</v>
      </c>
      <c r="S59" s="83">
        <f aca="true" t="shared" si="33" ref="S59:U64">X59*X$6+AA59*AA$6+AF59*AF$6+AI59*AI$6+AN59*AN$6+AQ59*AQ$6+AV59*AV$6+AY59*AY$6+BD59*BD$6+BG59*BG$6</f>
        <v>72</v>
      </c>
      <c r="T59" s="83">
        <f t="shared" si="33"/>
        <v>72</v>
      </c>
      <c r="U59" s="83">
        <f t="shared" si="33"/>
        <v>0</v>
      </c>
      <c r="V59" s="83">
        <f aca="true" t="shared" si="34" ref="V59:V64">Q59-R59</f>
        <v>126</v>
      </c>
      <c r="W59" s="76">
        <f t="shared" si="5"/>
      </c>
      <c r="X59" s="64"/>
      <c r="Y59" s="64"/>
      <c r="Z59" s="64"/>
      <c r="AA59" s="64">
        <v>2</v>
      </c>
      <c r="AB59" s="64">
        <v>2</v>
      </c>
      <c r="AC59" s="64"/>
      <c r="AD59" s="76" t="str">
        <f t="shared" si="6"/>
        <v>2/2/</v>
      </c>
      <c r="AE59" s="76" t="str">
        <f t="shared" si="7"/>
        <v>2/2/</v>
      </c>
      <c r="AF59" s="64">
        <v>2</v>
      </c>
      <c r="AG59" s="64">
        <v>2</v>
      </c>
      <c r="AH59" s="64"/>
      <c r="AI59" s="64"/>
      <c r="AJ59" s="64"/>
      <c r="AK59" s="64"/>
      <c r="AL59" s="76">
        <f t="shared" si="8"/>
      </c>
      <c r="AM59" s="76">
        <f t="shared" si="9"/>
      </c>
      <c r="AN59" s="64"/>
      <c r="AO59" s="64"/>
      <c r="AP59" s="64"/>
      <c r="AQ59" s="64"/>
      <c r="AR59" s="64"/>
      <c r="AS59" s="64"/>
      <c r="AT59" s="76">
        <f t="shared" si="10"/>
      </c>
      <c r="AU59" s="76">
        <f aca="true" t="shared" si="35" ref="AU59:AU74">IF(SUM(AV59:AX59)&gt;0,AV59&amp;"/"&amp;AW59&amp;"/"&amp;AX59,"")</f>
      </c>
      <c r="AV59" s="64"/>
      <c r="AW59" s="64"/>
      <c r="AX59" s="64"/>
      <c r="AY59" s="64"/>
      <c r="AZ59" s="64"/>
      <c r="BA59" s="64"/>
      <c r="BB59" s="76">
        <f aca="true" t="shared" si="36" ref="BB59:BB74">IF(SUM(AY59:BA59)&gt;0,AY59&amp;"/"&amp;AZ59&amp;"/"&amp;BA59,"")</f>
      </c>
      <c r="BC59" s="76">
        <f aca="true" t="shared" si="37" ref="BC59:BC78">IF(SUM(BD59:BF59)&gt;0,BD59&amp;"/"&amp;BE59&amp;"/"&amp;BF59,"")</f>
      </c>
      <c r="BD59" s="64"/>
      <c r="BE59" s="64"/>
      <c r="BF59" s="64"/>
      <c r="BG59" s="64"/>
      <c r="BH59" s="64"/>
      <c r="BI59" s="64"/>
      <c r="BJ59" s="76">
        <f t="shared" si="14"/>
      </c>
      <c r="BK59" s="74"/>
    </row>
    <row r="60" spans="1:63" ht="15">
      <c r="A60" s="71" t="s">
        <v>148</v>
      </c>
      <c r="B60" s="116" t="s">
        <v>144</v>
      </c>
      <c r="C60" s="62" t="str">
        <f t="shared" si="31"/>
        <v>   </v>
      </c>
      <c r="D60" s="63"/>
      <c r="E60" s="63"/>
      <c r="F60" s="63"/>
      <c r="G60" s="63"/>
      <c r="H60" s="62" t="str">
        <f t="shared" si="32"/>
        <v>1   2</v>
      </c>
      <c r="I60" s="63">
        <v>1</v>
      </c>
      <c r="J60" s="63"/>
      <c r="K60" s="63"/>
      <c r="L60" s="63"/>
      <c r="M60" s="63"/>
      <c r="N60" s="63"/>
      <c r="O60" s="63">
        <v>2</v>
      </c>
      <c r="P60" s="64"/>
      <c r="Q60" s="138">
        <v>240</v>
      </c>
      <c r="R60" s="83">
        <f t="shared" si="16"/>
        <v>108</v>
      </c>
      <c r="S60" s="83">
        <f t="shared" si="33"/>
        <v>36</v>
      </c>
      <c r="T60" s="83">
        <f t="shared" si="33"/>
        <v>72</v>
      </c>
      <c r="U60" s="83">
        <f t="shared" si="33"/>
        <v>0</v>
      </c>
      <c r="V60" s="83">
        <f t="shared" si="34"/>
        <v>132</v>
      </c>
      <c r="W60" s="76" t="str">
        <f t="shared" si="5"/>
        <v>2/2/</v>
      </c>
      <c r="X60" s="64">
        <v>2</v>
      </c>
      <c r="Y60" s="64">
        <v>2</v>
      </c>
      <c r="Z60" s="64"/>
      <c r="AA60" s="64"/>
      <c r="AB60" s="64">
        <v>2</v>
      </c>
      <c r="AC60" s="64"/>
      <c r="AD60" s="76" t="str">
        <f t="shared" si="6"/>
        <v>/2/</v>
      </c>
      <c r="AE60" s="76">
        <f t="shared" si="7"/>
      </c>
      <c r="AF60" s="64"/>
      <c r="AG60" s="64"/>
      <c r="AH60" s="64"/>
      <c r="AI60" s="64"/>
      <c r="AJ60" s="64"/>
      <c r="AK60" s="64"/>
      <c r="AL60" s="76">
        <f aca="true" t="shared" si="38" ref="AL60:AL78">IF(SUM(AI60:AK60)&gt;0,AI60&amp;"/"&amp;AJ60&amp;"/"&amp;AK60,"")</f>
      </c>
      <c r="AM60" s="76">
        <f t="shared" si="9"/>
      </c>
      <c r="AN60" s="64"/>
      <c r="AO60" s="64"/>
      <c r="AP60" s="64"/>
      <c r="AQ60" s="64"/>
      <c r="AR60" s="64"/>
      <c r="AS60" s="64"/>
      <c r="AT60" s="76">
        <f t="shared" si="10"/>
      </c>
      <c r="AU60" s="76">
        <f t="shared" si="35"/>
      </c>
      <c r="AV60" s="64"/>
      <c r="AW60" s="64"/>
      <c r="AX60" s="64"/>
      <c r="AY60" s="64"/>
      <c r="AZ60" s="64"/>
      <c r="BA60" s="64"/>
      <c r="BB60" s="76">
        <f t="shared" si="36"/>
      </c>
      <c r="BC60" s="76">
        <f t="shared" si="37"/>
      </c>
      <c r="BD60" s="64"/>
      <c r="BE60" s="64"/>
      <c r="BF60" s="64"/>
      <c r="BG60" s="64"/>
      <c r="BH60" s="64"/>
      <c r="BI60" s="64"/>
      <c r="BJ60" s="76">
        <f t="shared" si="14"/>
      </c>
      <c r="BK60" s="74"/>
    </row>
    <row r="61" spans="1:63" ht="15">
      <c r="A61" s="71" t="s">
        <v>149</v>
      </c>
      <c r="B61" s="114" t="s">
        <v>145</v>
      </c>
      <c r="C61" s="62" t="str">
        <f t="shared" si="31"/>
        <v>4   </v>
      </c>
      <c r="D61" s="63">
        <v>4</v>
      </c>
      <c r="E61" s="63"/>
      <c r="F61" s="63"/>
      <c r="G61" s="63"/>
      <c r="H61" s="62" t="str">
        <f t="shared" si="32"/>
        <v>   </v>
      </c>
      <c r="I61" s="63"/>
      <c r="J61" s="63"/>
      <c r="K61" s="63"/>
      <c r="L61" s="63"/>
      <c r="M61" s="63"/>
      <c r="N61" s="63"/>
      <c r="O61" s="63"/>
      <c r="P61" s="64"/>
      <c r="Q61" s="138">
        <v>120</v>
      </c>
      <c r="R61" s="83">
        <f t="shared" si="16"/>
        <v>54</v>
      </c>
      <c r="S61" s="83">
        <f t="shared" si="33"/>
        <v>36</v>
      </c>
      <c r="T61" s="83">
        <f t="shared" si="33"/>
        <v>18</v>
      </c>
      <c r="U61" s="83">
        <f t="shared" si="33"/>
        <v>0</v>
      </c>
      <c r="V61" s="83">
        <f t="shared" si="34"/>
        <v>66</v>
      </c>
      <c r="W61" s="76">
        <f t="shared" si="5"/>
      </c>
      <c r="X61" s="64"/>
      <c r="Y61" s="64"/>
      <c r="Z61" s="64"/>
      <c r="AA61" s="64"/>
      <c r="AB61" s="64"/>
      <c r="AC61" s="64"/>
      <c r="AD61" s="76">
        <f t="shared" si="6"/>
      </c>
      <c r="AE61" s="76">
        <f t="shared" si="7"/>
      </c>
      <c r="AF61" s="64"/>
      <c r="AG61" s="64"/>
      <c r="AH61" s="64"/>
      <c r="AI61" s="64">
        <v>2</v>
      </c>
      <c r="AJ61" s="64">
        <v>1</v>
      </c>
      <c r="AK61" s="64"/>
      <c r="AL61" s="76" t="str">
        <f t="shared" si="38"/>
        <v>2/1/</v>
      </c>
      <c r="AM61" s="76">
        <f t="shared" si="9"/>
      </c>
      <c r="AN61" s="64"/>
      <c r="AO61" s="64"/>
      <c r="AP61" s="64"/>
      <c r="AQ61" s="64"/>
      <c r="AR61" s="64"/>
      <c r="AS61" s="64"/>
      <c r="AT61" s="76">
        <f t="shared" si="10"/>
      </c>
      <c r="AU61" s="76">
        <f t="shared" si="35"/>
      </c>
      <c r="AV61" s="64"/>
      <c r="AW61" s="64"/>
      <c r="AX61" s="64"/>
      <c r="AY61" s="64"/>
      <c r="AZ61" s="64"/>
      <c r="BA61" s="64"/>
      <c r="BB61" s="76">
        <f t="shared" si="36"/>
      </c>
      <c r="BC61" s="76">
        <f t="shared" si="37"/>
      </c>
      <c r="BD61" s="64"/>
      <c r="BE61" s="64"/>
      <c r="BF61" s="64"/>
      <c r="BG61" s="64"/>
      <c r="BH61" s="64"/>
      <c r="BI61" s="64"/>
      <c r="BJ61" s="76">
        <f t="shared" si="14"/>
      </c>
      <c r="BK61" s="74"/>
    </row>
    <row r="62" spans="1:63" ht="15">
      <c r="A62" s="71" t="s">
        <v>150</v>
      </c>
      <c r="B62" s="114" t="s">
        <v>227</v>
      </c>
      <c r="C62" s="62"/>
      <c r="D62" s="63"/>
      <c r="E62" s="63"/>
      <c r="F62" s="63"/>
      <c r="G62" s="63"/>
      <c r="H62" s="62" t="str">
        <f t="shared" si="32"/>
        <v>5   </v>
      </c>
      <c r="I62" s="63">
        <v>5</v>
      </c>
      <c r="J62" s="63"/>
      <c r="K62" s="63"/>
      <c r="L62" s="63"/>
      <c r="M62" s="63"/>
      <c r="N62" s="63"/>
      <c r="O62" s="63"/>
      <c r="P62" s="64"/>
      <c r="Q62" s="138">
        <v>134</v>
      </c>
      <c r="R62" s="83">
        <f t="shared" si="16"/>
        <v>54</v>
      </c>
      <c r="S62" s="83">
        <f t="shared" si="33"/>
        <v>18</v>
      </c>
      <c r="T62" s="83">
        <f t="shared" si="33"/>
        <v>36</v>
      </c>
      <c r="U62" s="83">
        <f t="shared" si="33"/>
        <v>0</v>
      </c>
      <c r="V62" s="83">
        <f t="shared" si="34"/>
        <v>80</v>
      </c>
      <c r="W62" s="76">
        <f t="shared" si="5"/>
      </c>
      <c r="X62" s="64"/>
      <c r="Y62" s="64"/>
      <c r="Z62" s="64"/>
      <c r="AA62" s="64"/>
      <c r="AB62" s="64"/>
      <c r="AC62" s="64"/>
      <c r="AD62" s="76">
        <f t="shared" si="6"/>
      </c>
      <c r="AE62" s="76">
        <f t="shared" si="7"/>
      </c>
      <c r="AF62" s="64"/>
      <c r="AG62" s="64"/>
      <c r="AH62" s="64"/>
      <c r="AI62" s="64"/>
      <c r="AJ62" s="64"/>
      <c r="AK62" s="64"/>
      <c r="AL62" s="76"/>
      <c r="AM62" s="76" t="str">
        <f t="shared" si="9"/>
        <v>1/2/</v>
      </c>
      <c r="AN62" s="64">
        <v>1</v>
      </c>
      <c r="AO62" s="64">
        <v>2</v>
      </c>
      <c r="AP62" s="64"/>
      <c r="AQ62" s="64"/>
      <c r="AR62" s="64"/>
      <c r="AS62" s="64"/>
      <c r="AT62" s="76">
        <f t="shared" si="10"/>
      </c>
      <c r="AU62" s="76"/>
      <c r="AV62" s="64"/>
      <c r="AW62" s="64"/>
      <c r="AX62" s="64"/>
      <c r="AY62" s="64"/>
      <c r="AZ62" s="64"/>
      <c r="BA62" s="64"/>
      <c r="BB62" s="76"/>
      <c r="BC62" s="76">
        <f t="shared" si="37"/>
      </c>
      <c r="BD62" s="64"/>
      <c r="BE62" s="64"/>
      <c r="BF62" s="64"/>
      <c r="BG62" s="64"/>
      <c r="BH62" s="64"/>
      <c r="BI62" s="64"/>
      <c r="BJ62" s="76">
        <f t="shared" si="14"/>
      </c>
      <c r="BK62" s="74"/>
    </row>
    <row r="63" spans="1:63" ht="25.5">
      <c r="A63" s="71" t="s">
        <v>151</v>
      </c>
      <c r="B63" s="114" t="s">
        <v>241</v>
      </c>
      <c r="C63" s="62"/>
      <c r="D63" s="63"/>
      <c r="E63" s="63"/>
      <c r="F63" s="63"/>
      <c r="G63" s="63"/>
      <c r="H63" s="62" t="str">
        <f t="shared" si="32"/>
        <v>10   </v>
      </c>
      <c r="I63" s="63">
        <v>10</v>
      </c>
      <c r="J63" s="63"/>
      <c r="K63" s="63"/>
      <c r="L63" s="63"/>
      <c r="M63" s="63"/>
      <c r="N63" s="63"/>
      <c r="O63" s="63"/>
      <c r="P63" s="64"/>
      <c r="Q63" s="138">
        <v>90</v>
      </c>
      <c r="R63" s="83">
        <f t="shared" si="16"/>
        <v>30</v>
      </c>
      <c r="S63" s="83">
        <f t="shared" si="33"/>
        <v>20</v>
      </c>
      <c r="T63" s="83">
        <f t="shared" si="33"/>
        <v>10</v>
      </c>
      <c r="U63" s="83">
        <f t="shared" si="33"/>
        <v>0</v>
      </c>
      <c r="V63" s="83">
        <f t="shared" si="34"/>
        <v>60</v>
      </c>
      <c r="W63" s="76">
        <f t="shared" si="5"/>
      </c>
      <c r="X63" s="64"/>
      <c r="Y63" s="64"/>
      <c r="Z63" s="64"/>
      <c r="AA63" s="64"/>
      <c r="AB63" s="64"/>
      <c r="AC63" s="64"/>
      <c r="AD63" s="76">
        <f t="shared" si="6"/>
      </c>
      <c r="AE63" s="76">
        <f t="shared" si="7"/>
      </c>
      <c r="AF63" s="64"/>
      <c r="AG63" s="64"/>
      <c r="AH63" s="64"/>
      <c r="AI63" s="64"/>
      <c r="AJ63" s="64"/>
      <c r="AK63" s="64"/>
      <c r="AL63" s="76"/>
      <c r="AM63" s="76">
        <f t="shared" si="9"/>
      </c>
      <c r="AN63" s="64"/>
      <c r="AO63" s="64"/>
      <c r="AP63" s="64"/>
      <c r="AQ63" s="64"/>
      <c r="AR63" s="64"/>
      <c r="AS63" s="64"/>
      <c r="AT63" s="76">
        <f t="shared" si="10"/>
      </c>
      <c r="AU63" s="76"/>
      <c r="AV63" s="64"/>
      <c r="AW63" s="64"/>
      <c r="AX63" s="64"/>
      <c r="AY63" s="64"/>
      <c r="AZ63" s="64"/>
      <c r="BA63" s="64"/>
      <c r="BB63" s="76"/>
      <c r="BC63" s="76">
        <f t="shared" si="37"/>
      </c>
      <c r="BD63" s="64"/>
      <c r="BE63" s="64"/>
      <c r="BF63" s="64"/>
      <c r="BG63" s="64">
        <v>4</v>
      </c>
      <c r="BH63" s="64">
        <v>2</v>
      </c>
      <c r="BI63" s="64"/>
      <c r="BJ63" s="76" t="str">
        <f t="shared" si="14"/>
        <v>4/2/</v>
      </c>
      <c r="BK63" s="74"/>
    </row>
    <row r="64" spans="1:63" ht="15">
      <c r="A64" s="71" t="s">
        <v>152</v>
      </c>
      <c r="B64" s="114" t="s">
        <v>146</v>
      </c>
      <c r="C64" s="62"/>
      <c r="D64" s="63"/>
      <c r="E64" s="63"/>
      <c r="F64" s="63"/>
      <c r="G64" s="63"/>
      <c r="H64" s="62" t="str">
        <f t="shared" si="32"/>
        <v>6   </v>
      </c>
      <c r="I64" s="63">
        <v>6</v>
      </c>
      <c r="J64" s="63"/>
      <c r="K64" s="63"/>
      <c r="L64" s="63"/>
      <c r="M64" s="63"/>
      <c r="N64" s="63"/>
      <c r="O64" s="63"/>
      <c r="P64" s="64"/>
      <c r="Q64" s="138">
        <v>130</v>
      </c>
      <c r="R64" s="83">
        <f t="shared" si="16"/>
        <v>72</v>
      </c>
      <c r="S64" s="83">
        <f t="shared" si="33"/>
        <v>0</v>
      </c>
      <c r="T64" s="83">
        <f t="shared" si="33"/>
        <v>72</v>
      </c>
      <c r="U64" s="83">
        <f t="shared" si="33"/>
        <v>0</v>
      </c>
      <c r="V64" s="83">
        <f t="shared" si="34"/>
        <v>58</v>
      </c>
      <c r="W64" s="76">
        <f t="shared" si="5"/>
      </c>
      <c r="X64" s="64"/>
      <c r="Y64" s="64"/>
      <c r="Z64" s="64"/>
      <c r="AA64" s="64"/>
      <c r="AB64" s="64"/>
      <c r="AC64" s="64"/>
      <c r="AD64" s="76">
        <f t="shared" si="6"/>
      </c>
      <c r="AE64" s="76">
        <f t="shared" si="7"/>
      </c>
      <c r="AF64" s="64"/>
      <c r="AG64" s="64"/>
      <c r="AH64" s="64"/>
      <c r="AI64" s="64"/>
      <c r="AJ64" s="64"/>
      <c r="AK64" s="64"/>
      <c r="AL64" s="76"/>
      <c r="AM64" s="76">
        <f t="shared" si="9"/>
      </c>
      <c r="AN64" s="64"/>
      <c r="AO64" s="64"/>
      <c r="AP64" s="64"/>
      <c r="AQ64" s="64"/>
      <c r="AR64" s="64">
        <v>4</v>
      </c>
      <c r="AS64" s="64"/>
      <c r="AT64" s="76" t="str">
        <f t="shared" si="10"/>
        <v>/4/</v>
      </c>
      <c r="AU64" s="76"/>
      <c r="AV64" s="64"/>
      <c r="AW64" s="64"/>
      <c r="AX64" s="64"/>
      <c r="AY64" s="64"/>
      <c r="AZ64" s="64"/>
      <c r="BA64" s="64"/>
      <c r="BB64" s="76"/>
      <c r="BC64" s="76"/>
      <c r="BD64" s="64"/>
      <c r="BE64" s="64"/>
      <c r="BF64" s="64"/>
      <c r="BG64" s="64"/>
      <c r="BH64" s="64"/>
      <c r="BI64" s="64"/>
      <c r="BJ64" s="76">
        <f t="shared" si="14"/>
      </c>
      <c r="BK64" s="74"/>
    </row>
    <row r="65" spans="1:63" ht="15">
      <c r="A65" s="134" t="s">
        <v>63</v>
      </c>
      <c r="B65" s="115" t="s">
        <v>41</v>
      </c>
      <c r="C65" s="62" t="str">
        <f t="shared" si="31"/>
        <v>   </v>
      </c>
      <c r="D65" s="63"/>
      <c r="E65" s="63"/>
      <c r="F65" s="63"/>
      <c r="G65" s="63"/>
      <c r="H65" s="62" t="str">
        <f t="shared" si="32"/>
        <v>   </v>
      </c>
      <c r="I65" s="63"/>
      <c r="J65" s="63"/>
      <c r="K65" s="63"/>
      <c r="L65" s="63"/>
      <c r="M65" s="63"/>
      <c r="N65" s="63"/>
      <c r="O65" s="63"/>
      <c r="P65" s="64"/>
      <c r="Q65" s="111">
        <f aca="true" t="shared" si="39" ref="Q65:V65">SUM(Q66:Q67)</f>
        <v>200</v>
      </c>
      <c r="R65" s="111">
        <f t="shared" si="39"/>
        <v>108</v>
      </c>
      <c r="S65" s="111">
        <f t="shared" si="39"/>
        <v>18</v>
      </c>
      <c r="T65" s="111">
        <f t="shared" si="39"/>
        <v>18</v>
      </c>
      <c r="U65" s="111">
        <f t="shared" si="39"/>
        <v>72</v>
      </c>
      <c r="V65" s="111">
        <f t="shared" si="39"/>
        <v>92</v>
      </c>
      <c r="W65" s="76">
        <f t="shared" si="5"/>
      </c>
      <c r="X65" s="64"/>
      <c r="Y65" s="64"/>
      <c r="Z65" s="64"/>
      <c r="AA65" s="64"/>
      <c r="AB65" s="64"/>
      <c r="AC65" s="64"/>
      <c r="AD65" s="76">
        <f t="shared" si="6"/>
      </c>
      <c r="AE65" s="76">
        <f t="shared" si="7"/>
      </c>
      <c r="AF65" s="64"/>
      <c r="AG65" s="64"/>
      <c r="AH65" s="64"/>
      <c r="AI65" s="64"/>
      <c r="AJ65" s="64"/>
      <c r="AK65" s="64"/>
      <c r="AL65" s="76">
        <f t="shared" si="38"/>
      </c>
      <c r="AM65" s="76">
        <f t="shared" si="9"/>
      </c>
      <c r="AN65" s="64"/>
      <c r="AO65" s="64"/>
      <c r="AP65" s="64"/>
      <c r="AQ65" s="64"/>
      <c r="AR65" s="64"/>
      <c r="AS65" s="64"/>
      <c r="AT65" s="76">
        <f t="shared" si="10"/>
      </c>
      <c r="AU65" s="76">
        <f t="shared" si="35"/>
      </c>
      <c r="AV65" s="64"/>
      <c r="AW65" s="64"/>
      <c r="AX65" s="64"/>
      <c r="AY65" s="64"/>
      <c r="AZ65" s="64"/>
      <c r="BA65" s="64"/>
      <c r="BB65" s="76">
        <f t="shared" si="36"/>
      </c>
      <c r="BC65" s="76">
        <f t="shared" si="37"/>
      </c>
      <c r="BD65" s="64"/>
      <c r="BE65" s="64"/>
      <c r="BF65" s="64"/>
      <c r="BG65" s="64"/>
      <c r="BH65" s="64"/>
      <c r="BI65" s="64"/>
      <c r="BJ65" s="76">
        <f t="shared" si="14"/>
      </c>
      <c r="BK65" s="74"/>
    </row>
    <row r="66" spans="1:63" ht="15">
      <c r="A66" s="71" t="s">
        <v>105</v>
      </c>
      <c r="B66" s="116" t="s">
        <v>163</v>
      </c>
      <c r="C66" s="62" t="str">
        <f t="shared" si="31"/>
        <v>   </v>
      </c>
      <c r="D66" s="63"/>
      <c r="E66" s="63"/>
      <c r="F66" s="63"/>
      <c r="G66" s="63"/>
      <c r="H66" s="62" t="str">
        <f t="shared" si="32"/>
        <v>6   </v>
      </c>
      <c r="I66" s="63">
        <v>6</v>
      </c>
      <c r="J66" s="63"/>
      <c r="K66" s="63"/>
      <c r="L66" s="63"/>
      <c r="M66" s="63"/>
      <c r="N66" s="63"/>
      <c r="O66" s="63"/>
      <c r="P66" s="64"/>
      <c r="Q66" s="138">
        <v>72</v>
      </c>
      <c r="R66" s="83">
        <f t="shared" si="16"/>
        <v>36</v>
      </c>
      <c r="S66" s="83">
        <f aca="true" t="shared" si="40" ref="S66:U67">X66*X$6+AA66*AA$6+AF66*AF$6+AI66*AI$6+AN66*AN$6+AQ66*AQ$6+AV66*AV$6+AY66*AY$6+BD66*BD$6+BG66*BG$6</f>
        <v>18</v>
      </c>
      <c r="T66" s="83">
        <f t="shared" si="40"/>
        <v>18</v>
      </c>
      <c r="U66" s="83">
        <f t="shared" si="40"/>
        <v>0</v>
      </c>
      <c r="V66" s="83">
        <f>Q66-R66</f>
        <v>36</v>
      </c>
      <c r="W66" s="76">
        <f aca="true" t="shared" si="41" ref="W66:W78">IF(SUM(X66:Z66)&gt;0,X66&amp;"/"&amp;Y66&amp;"/"&amp;Z66,"")</f>
      </c>
      <c r="X66" s="64"/>
      <c r="Y66" s="64"/>
      <c r="Z66" s="64"/>
      <c r="AA66" s="64"/>
      <c r="AB66" s="64"/>
      <c r="AC66" s="64"/>
      <c r="AD66" s="76">
        <f aca="true" t="shared" si="42" ref="AD66:AD78">IF(SUM(AA66:AC66)&gt;0,AA66&amp;"/"&amp;AB66&amp;"/"&amp;AC66,"")</f>
      </c>
      <c r="AE66" s="76">
        <f aca="true" t="shared" si="43" ref="AE66:AE78">IF(SUM(AF66:AH66)&gt;0,AF66&amp;"/"&amp;AG66&amp;"/"&amp;AH66,"")</f>
      </c>
      <c r="AF66" s="64"/>
      <c r="AG66" s="64"/>
      <c r="AH66" s="64"/>
      <c r="AI66" s="64"/>
      <c r="AJ66" s="64"/>
      <c r="AK66" s="64"/>
      <c r="AL66" s="76">
        <f t="shared" si="38"/>
      </c>
      <c r="AM66" s="76">
        <f t="shared" si="9"/>
      </c>
      <c r="AN66" s="64"/>
      <c r="AO66" s="64"/>
      <c r="AP66" s="64"/>
      <c r="AQ66" s="64">
        <v>1</v>
      </c>
      <c r="AR66" s="64">
        <v>1</v>
      </c>
      <c r="AS66" s="64"/>
      <c r="AT66" s="76" t="str">
        <f t="shared" si="10"/>
        <v>1/1/</v>
      </c>
      <c r="AU66" s="76">
        <f t="shared" si="35"/>
      </c>
      <c r="AV66" s="64"/>
      <c r="AW66" s="64"/>
      <c r="AX66" s="64"/>
      <c r="AY66" s="64"/>
      <c r="AZ66" s="64"/>
      <c r="BA66" s="64"/>
      <c r="BB66" s="76">
        <f t="shared" si="36"/>
      </c>
      <c r="BC66" s="76">
        <f t="shared" si="37"/>
      </c>
      <c r="BD66" s="64"/>
      <c r="BE66" s="64"/>
      <c r="BF66" s="64"/>
      <c r="BG66" s="64"/>
      <c r="BH66" s="64"/>
      <c r="BI66" s="64"/>
      <c r="BJ66" s="76">
        <f aca="true" t="shared" si="44" ref="BJ66:BJ78">IF(SUM(BG66:BI66)&gt;0,BG66&amp;"/"&amp;BH66&amp;"/"&amp;BI66,"")</f>
      </c>
      <c r="BK66" s="74"/>
    </row>
    <row r="67" spans="1:63" ht="15">
      <c r="A67" s="71" t="s">
        <v>112</v>
      </c>
      <c r="B67" s="119" t="s">
        <v>239</v>
      </c>
      <c r="C67" s="62" t="str">
        <f t="shared" si="31"/>
        <v>   </v>
      </c>
      <c r="D67" s="63"/>
      <c r="E67" s="63"/>
      <c r="F67" s="63"/>
      <c r="G67" s="63"/>
      <c r="H67" s="62" t="str">
        <f t="shared" si="32"/>
        <v>2   </v>
      </c>
      <c r="I67" s="63">
        <v>2</v>
      </c>
      <c r="J67" s="63"/>
      <c r="K67" s="63"/>
      <c r="L67" s="63"/>
      <c r="M67" s="63"/>
      <c r="N67" s="63"/>
      <c r="O67" s="63"/>
      <c r="P67" s="64"/>
      <c r="Q67" s="138">
        <v>128</v>
      </c>
      <c r="R67" s="83">
        <f>SUM(S67:U67)</f>
        <v>72</v>
      </c>
      <c r="S67" s="83">
        <f t="shared" si="40"/>
        <v>0</v>
      </c>
      <c r="T67" s="83">
        <f t="shared" si="40"/>
        <v>0</v>
      </c>
      <c r="U67" s="83">
        <f t="shared" si="40"/>
        <v>72</v>
      </c>
      <c r="V67" s="83">
        <f>Q67-R67</f>
        <v>56</v>
      </c>
      <c r="W67" s="76">
        <f t="shared" si="41"/>
      </c>
      <c r="X67" s="64"/>
      <c r="Y67" s="64"/>
      <c r="Z67" s="64"/>
      <c r="AA67" s="64"/>
      <c r="AB67" s="64"/>
      <c r="AC67" s="64">
        <v>4</v>
      </c>
      <c r="AD67" s="76" t="str">
        <f t="shared" si="42"/>
        <v>//4</v>
      </c>
      <c r="AE67" s="76">
        <f t="shared" si="43"/>
      </c>
      <c r="AF67" s="64"/>
      <c r="AG67" s="64"/>
      <c r="AH67" s="64"/>
      <c r="AI67" s="64"/>
      <c r="AJ67" s="64"/>
      <c r="AK67" s="64"/>
      <c r="AL67" s="76">
        <f t="shared" si="38"/>
      </c>
      <c r="AM67" s="76">
        <f t="shared" si="9"/>
      </c>
      <c r="AN67" s="64"/>
      <c r="AO67" s="64"/>
      <c r="AP67" s="64"/>
      <c r="AQ67" s="64"/>
      <c r="AR67" s="64"/>
      <c r="AS67" s="64"/>
      <c r="AT67" s="76">
        <f t="shared" si="10"/>
      </c>
      <c r="AU67" s="76">
        <f t="shared" si="35"/>
      </c>
      <c r="AV67" s="64"/>
      <c r="AW67" s="64"/>
      <c r="AX67" s="64"/>
      <c r="AY67" s="64"/>
      <c r="AZ67" s="64"/>
      <c r="BA67" s="64"/>
      <c r="BB67" s="76">
        <f t="shared" si="36"/>
      </c>
      <c r="BC67" s="76">
        <f t="shared" si="37"/>
      </c>
      <c r="BD67" s="64"/>
      <c r="BE67" s="64"/>
      <c r="BF67" s="64"/>
      <c r="BG67" s="64"/>
      <c r="BH67" s="64"/>
      <c r="BI67" s="64"/>
      <c r="BJ67" s="76">
        <f t="shared" si="44"/>
      </c>
      <c r="BK67" s="74"/>
    </row>
    <row r="68" spans="1:63" ht="25.5">
      <c r="A68" s="134" t="s">
        <v>64</v>
      </c>
      <c r="B68" s="115" t="s">
        <v>113</v>
      </c>
      <c r="C68" s="62" t="str">
        <f>D68&amp;" "&amp;E68&amp;" "&amp;F68&amp;" "&amp;G68</f>
        <v>   </v>
      </c>
      <c r="D68" s="63"/>
      <c r="E68" s="63"/>
      <c r="F68" s="63"/>
      <c r="G68" s="63"/>
      <c r="H68" s="62" t="str">
        <f>I68&amp;" "&amp;M68&amp;" "&amp;N68&amp;" "&amp;O68</f>
        <v>4 4 5 5</v>
      </c>
      <c r="I68" s="63">
        <v>4</v>
      </c>
      <c r="J68" s="63"/>
      <c r="K68" s="63"/>
      <c r="L68" s="63"/>
      <c r="M68" s="63">
        <v>4</v>
      </c>
      <c r="N68" s="63">
        <v>5</v>
      </c>
      <c r="O68" s="63">
        <v>5</v>
      </c>
      <c r="P68" s="64"/>
      <c r="Q68" s="97">
        <v>300</v>
      </c>
      <c r="R68" s="111">
        <f>SUM(S68:U68)</f>
        <v>144</v>
      </c>
      <c r="S68" s="111">
        <f>X68*X$6+AA68*AA$6+AF68*AF$6+AI68*AI$6+AN68*AN$6+AQ68*AQ$6+AV68*AV$6+AY68*AY$6+BD68*BD$6+BG68*BG$6</f>
        <v>0</v>
      </c>
      <c r="T68" s="111">
        <f>Y68*Y$6+AB68*AB$6+AG68*AG$6+AJ68*AJ$6+AO68*AO$6+AR68*AR$6+AW68*AW$6+AZ68*AZ$6+BE68*BE$6+BH68*BH$6</f>
        <v>144</v>
      </c>
      <c r="U68" s="111">
        <f>Z68*Z$6+AC68*AC$6+AH68*AH$6+AK68*AK$6+AP68*AP$6+AS68*AS$6+AX68*AX$6+BA68*BA$6+BF68*BF$6+BI68*BI$6</f>
        <v>0</v>
      </c>
      <c r="V68" s="111">
        <f>Q68-R68</f>
        <v>156</v>
      </c>
      <c r="W68" s="76">
        <f>IF(SUM(X68:Z68)&gt;0,X68&amp;"/"&amp;Y68&amp;"/"&amp;Z68,"")</f>
      </c>
      <c r="X68" s="64"/>
      <c r="Y68" s="64"/>
      <c r="Z68" s="64"/>
      <c r="AA68" s="64"/>
      <c r="AB68" s="64"/>
      <c r="AC68" s="64"/>
      <c r="AD68" s="76">
        <f>IF(SUM(AA68:AC68)&gt;0,AA68&amp;"/"&amp;AB68&amp;"/"&amp;AC68,"")</f>
      </c>
      <c r="AE68" s="76">
        <f>IF(SUM(AF68:AH68)&gt;0,AF68&amp;"/"&amp;AG68&amp;"/"&amp;AH68,"")</f>
      </c>
      <c r="AF68" s="64"/>
      <c r="AG68" s="64"/>
      <c r="AH68" s="64"/>
      <c r="AI68" s="64"/>
      <c r="AJ68" s="64">
        <v>4</v>
      </c>
      <c r="AK68" s="64"/>
      <c r="AL68" s="76" t="str">
        <f>IF(SUM(AI68:AK68)&gt;0,AI68&amp;"/"&amp;AJ68&amp;"/"&amp;AK68,"")</f>
        <v>/4/</v>
      </c>
      <c r="AM68" s="76" t="str">
        <f>IF(SUM(AN68:AP68)&gt;0,AN68&amp;"/"&amp;AO68&amp;"/"&amp;AP68,"")</f>
        <v>/4/</v>
      </c>
      <c r="AN68" s="64"/>
      <c r="AO68" s="64">
        <v>4</v>
      </c>
      <c r="AP68" s="64"/>
      <c r="AQ68" s="64"/>
      <c r="AR68" s="64"/>
      <c r="AS68" s="64"/>
      <c r="AT68" s="76">
        <f>IF(SUM(AQ68:AS68)&gt;0,AQ68&amp;"/"&amp;AR68&amp;"/"&amp;AS68,"")</f>
      </c>
      <c r="AU68" s="76">
        <f>IF(SUM(AV68:AX68)&gt;0,AV68&amp;"/"&amp;AW68&amp;"/"&amp;AX68,"")</f>
      </c>
      <c r="AV68" s="64"/>
      <c r="AW68" s="64"/>
      <c r="AX68" s="64"/>
      <c r="AY68" s="64"/>
      <c r="AZ68" s="64"/>
      <c r="BA68" s="64"/>
      <c r="BB68" s="76">
        <f>IF(SUM(AY68:BA68)&gt;0,AY68&amp;"/"&amp;AZ68&amp;"/"&amp;BA68,"")</f>
      </c>
      <c r="BC68" s="76">
        <f>IF(SUM(BD68:BF68)&gt;0,BD68&amp;"/"&amp;BE68&amp;"/"&amp;BF68,"")</f>
      </c>
      <c r="BD68" s="64"/>
      <c r="BE68" s="64"/>
      <c r="BF68" s="64"/>
      <c r="BG68" s="64"/>
      <c r="BH68" s="64"/>
      <c r="BI68" s="64"/>
      <c r="BJ68" s="76">
        <f>IF(SUM(BG68:BI68)&gt;0,BG68&amp;"/"&amp;BH68&amp;"/"&amp;BI68,"")</f>
      </c>
      <c r="BK68" s="74"/>
    </row>
    <row r="69" spans="1:63" ht="15">
      <c r="A69" s="135" t="s">
        <v>228</v>
      </c>
      <c r="B69" s="115" t="s">
        <v>123</v>
      </c>
      <c r="C69" s="64" t="str">
        <f t="shared" si="31"/>
        <v>   </v>
      </c>
      <c r="D69" s="63"/>
      <c r="E69" s="63"/>
      <c r="F69" s="63"/>
      <c r="G69" s="63"/>
      <c r="H69" s="64" t="str">
        <f t="shared" si="32"/>
        <v>   </v>
      </c>
      <c r="I69" s="63"/>
      <c r="J69" s="63"/>
      <c r="K69" s="63"/>
      <c r="L69" s="63"/>
      <c r="M69" s="63"/>
      <c r="N69" s="63"/>
      <c r="O69" s="63"/>
      <c r="P69" s="64">
        <v>4</v>
      </c>
      <c r="Q69" s="132">
        <f aca="true" t="shared" si="45" ref="Q69:V69">SUM(Q70:Q78)</f>
        <v>1500</v>
      </c>
      <c r="R69" s="132">
        <f t="shared" si="45"/>
        <v>730</v>
      </c>
      <c r="S69" s="132">
        <f t="shared" si="45"/>
        <v>352</v>
      </c>
      <c r="T69" s="132">
        <f t="shared" si="45"/>
        <v>0</v>
      </c>
      <c r="U69" s="132">
        <f t="shared" si="45"/>
        <v>378</v>
      </c>
      <c r="V69" s="132">
        <f t="shared" si="45"/>
        <v>770</v>
      </c>
      <c r="W69" s="62">
        <f t="shared" si="41"/>
      </c>
      <c r="X69" s="64"/>
      <c r="Y69" s="64"/>
      <c r="Z69" s="64"/>
      <c r="AA69" s="64"/>
      <c r="AB69" s="64"/>
      <c r="AC69" s="64"/>
      <c r="AD69" s="62">
        <f t="shared" si="42"/>
      </c>
      <c r="AE69" s="62">
        <f t="shared" si="43"/>
      </c>
      <c r="AF69" s="64"/>
      <c r="AG69" s="64"/>
      <c r="AH69" s="64"/>
      <c r="AI69" s="64"/>
      <c r="AJ69" s="64"/>
      <c r="AK69" s="64"/>
      <c r="AL69" s="62">
        <f t="shared" si="38"/>
      </c>
      <c r="AM69" s="62">
        <f aca="true" t="shared" si="46" ref="AM69:AM78">IF(SUM(AN69:AP69)&gt;0,AN69&amp;"/"&amp;AO69&amp;"/"&amp;AP69,"")</f>
      </c>
      <c r="AN69" s="64"/>
      <c r="AO69" s="64"/>
      <c r="AP69" s="64"/>
      <c r="AQ69" s="64"/>
      <c r="AR69" s="64"/>
      <c r="AS69" s="64"/>
      <c r="AT69" s="62">
        <f aca="true" t="shared" si="47" ref="AT69:AT79">IF(SUM(AQ69:AS69)&gt;0,AQ69&amp;"/"&amp;AR69&amp;"/"&amp;AS69,"")</f>
      </c>
      <c r="AU69" s="62">
        <f t="shared" si="35"/>
      </c>
      <c r="AV69" s="64"/>
      <c r="AW69" s="64"/>
      <c r="AX69" s="64"/>
      <c r="AY69" s="64"/>
      <c r="AZ69" s="64"/>
      <c r="BA69" s="64"/>
      <c r="BB69" s="62">
        <f t="shared" si="36"/>
      </c>
      <c r="BC69" s="62">
        <f t="shared" si="37"/>
      </c>
      <c r="BD69" s="64"/>
      <c r="BE69" s="64"/>
      <c r="BF69" s="64"/>
      <c r="BG69" s="64"/>
      <c r="BH69" s="64"/>
      <c r="BI69" s="64"/>
      <c r="BJ69" s="62">
        <f t="shared" si="44"/>
      </c>
      <c r="BK69" s="74"/>
    </row>
    <row r="70" spans="1:63" ht="15">
      <c r="A70" s="64" t="s">
        <v>229</v>
      </c>
      <c r="B70" s="119" t="s">
        <v>154</v>
      </c>
      <c r="C70" s="62" t="str">
        <f t="shared" si="31"/>
        <v>3 4  </v>
      </c>
      <c r="D70" s="63">
        <v>3</v>
      </c>
      <c r="E70" s="63">
        <v>4</v>
      </c>
      <c r="F70" s="63"/>
      <c r="G70" s="63"/>
      <c r="H70" s="62" t="str">
        <f t="shared" si="32"/>
        <v>  2 </v>
      </c>
      <c r="I70" s="63"/>
      <c r="J70" s="63"/>
      <c r="K70" s="63"/>
      <c r="L70" s="63"/>
      <c r="M70" s="63"/>
      <c r="N70" s="63">
        <v>2</v>
      </c>
      <c r="O70" s="63"/>
      <c r="P70" s="64"/>
      <c r="Q70" s="138">
        <v>450</v>
      </c>
      <c r="R70" s="83">
        <f aca="true" t="shared" si="48" ref="R70:R78">SUM(S70:U70)</f>
        <v>216</v>
      </c>
      <c r="S70" s="83">
        <f aca="true" t="shared" si="49" ref="S70:U78">X70*X$6+AA70*AA$6+AF70*AF$6+AI70*AI$6+AN70*AN$6+AQ70*AQ$6+AV70*AV$6+AY70*AY$6+BD70*BD$6+BG70*BG$6</f>
        <v>108</v>
      </c>
      <c r="T70" s="83">
        <f t="shared" si="49"/>
        <v>0</v>
      </c>
      <c r="U70" s="83">
        <f t="shared" si="49"/>
        <v>108</v>
      </c>
      <c r="V70" s="83">
        <f aca="true" t="shared" si="50" ref="V70:V78">Q70-R70</f>
        <v>234</v>
      </c>
      <c r="W70" s="76">
        <f t="shared" si="41"/>
      </c>
      <c r="X70" s="64"/>
      <c r="Y70" s="64"/>
      <c r="Z70" s="64"/>
      <c r="AA70" s="64">
        <v>2</v>
      </c>
      <c r="AB70" s="64"/>
      <c r="AC70" s="64">
        <v>2</v>
      </c>
      <c r="AD70" s="76" t="str">
        <f t="shared" si="42"/>
        <v>2//2</v>
      </c>
      <c r="AE70" s="76" t="str">
        <f t="shared" si="43"/>
        <v>2//2</v>
      </c>
      <c r="AF70" s="64">
        <v>2</v>
      </c>
      <c r="AG70" s="64"/>
      <c r="AH70" s="64">
        <v>2</v>
      </c>
      <c r="AI70" s="64">
        <v>2</v>
      </c>
      <c r="AJ70" s="64"/>
      <c r="AK70" s="64">
        <v>2</v>
      </c>
      <c r="AL70" s="76" t="str">
        <f t="shared" si="38"/>
        <v>2//2</v>
      </c>
      <c r="AM70" s="76">
        <f t="shared" si="46"/>
      </c>
      <c r="AN70" s="64"/>
      <c r="AO70" s="64"/>
      <c r="AP70" s="64"/>
      <c r="AQ70" s="64"/>
      <c r="AR70" s="64"/>
      <c r="AS70" s="64"/>
      <c r="AT70" s="76">
        <f t="shared" si="47"/>
      </c>
      <c r="AU70" s="76">
        <f t="shared" si="35"/>
      </c>
      <c r="AV70" s="64"/>
      <c r="AW70" s="64"/>
      <c r="AX70" s="64"/>
      <c r="AY70" s="64"/>
      <c r="AZ70" s="64"/>
      <c r="BA70" s="64"/>
      <c r="BB70" s="76">
        <f t="shared" si="36"/>
      </c>
      <c r="BC70" s="76">
        <f t="shared" si="37"/>
      </c>
      <c r="BD70" s="64"/>
      <c r="BE70" s="64"/>
      <c r="BF70" s="64"/>
      <c r="BG70" s="64"/>
      <c r="BH70" s="64"/>
      <c r="BI70" s="64"/>
      <c r="BJ70" s="76">
        <f t="shared" si="44"/>
      </c>
      <c r="BK70" s="74"/>
    </row>
    <row r="71" spans="1:63" ht="15">
      <c r="A71" s="64" t="s">
        <v>230</v>
      </c>
      <c r="B71" s="116" t="s">
        <v>155</v>
      </c>
      <c r="C71" s="62" t="str">
        <f t="shared" si="31"/>
        <v>3 4  </v>
      </c>
      <c r="D71" s="63">
        <v>3</v>
      </c>
      <c r="E71" s="63">
        <v>4</v>
      </c>
      <c r="F71" s="63"/>
      <c r="G71" s="63"/>
      <c r="H71" s="62" t="str">
        <f t="shared" si="32"/>
        <v>   </v>
      </c>
      <c r="I71" s="63"/>
      <c r="J71" s="63"/>
      <c r="K71" s="63"/>
      <c r="L71" s="63"/>
      <c r="M71" s="63"/>
      <c r="N71" s="63"/>
      <c r="O71" s="63"/>
      <c r="P71" s="64"/>
      <c r="Q71" s="138">
        <v>290</v>
      </c>
      <c r="R71" s="83">
        <f t="shared" si="48"/>
        <v>144</v>
      </c>
      <c r="S71" s="83">
        <f t="shared" si="49"/>
        <v>72</v>
      </c>
      <c r="T71" s="83">
        <f t="shared" si="49"/>
        <v>0</v>
      </c>
      <c r="U71" s="83">
        <f t="shared" si="49"/>
        <v>72</v>
      </c>
      <c r="V71" s="83">
        <f t="shared" si="50"/>
        <v>146</v>
      </c>
      <c r="W71" s="76">
        <f t="shared" si="41"/>
      </c>
      <c r="X71" s="64"/>
      <c r="Y71" s="64"/>
      <c r="Z71" s="64"/>
      <c r="AA71" s="64"/>
      <c r="AB71" s="64"/>
      <c r="AC71" s="64"/>
      <c r="AD71" s="76">
        <f t="shared" si="42"/>
      </c>
      <c r="AE71" s="76" t="str">
        <f t="shared" si="43"/>
        <v>2//2</v>
      </c>
      <c r="AF71" s="64">
        <v>2</v>
      </c>
      <c r="AG71" s="64"/>
      <c r="AH71" s="64">
        <v>2</v>
      </c>
      <c r="AI71" s="64">
        <v>2</v>
      </c>
      <c r="AJ71" s="64"/>
      <c r="AK71" s="64">
        <v>2</v>
      </c>
      <c r="AL71" s="76" t="str">
        <f t="shared" si="38"/>
        <v>2//2</v>
      </c>
      <c r="AM71" s="76">
        <f t="shared" si="46"/>
      </c>
      <c r="AN71" s="64"/>
      <c r="AO71" s="64"/>
      <c r="AP71" s="64"/>
      <c r="AQ71" s="64"/>
      <c r="AR71" s="64"/>
      <c r="AS71" s="64"/>
      <c r="AT71" s="76">
        <f t="shared" si="47"/>
      </c>
      <c r="AU71" s="76">
        <f t="shared" si="35"/>
      </c>
      <c r="AV71" s="64"/>
      <c r="AW71" s="64"/>
      <c r="AX71" s="64"/>
      <c r="AY71" s="64"/>
      <c r="AZ71" s="64"/>
      <c r="BA71" s="64"/>
      <c r="BB71" s="76">
        <f t="shared" si="36"/>
      </c>
      <c r="BC71" s="76">
        <f t="shared" si="37"/>
      </c>
      <c r="BD71" s="64"/>
      <c r="BE71" s="64"/>
      <c r="BF71" s="64"/>
      <c r="BG71" s="64"/>
      <c r="BH71" s="64"/>
      <c r="BI71" s="64"/>
      <c r="BJ71" s="76">
        <f t="shared" si="44"/>
      </c>
      <c r="BK71" s="74"/>
    </row>
    <row r="72" spans="1:63" ht="15">
      <c r="A72" s="64" t="s">
        <v>231</v>
      </c>
      <c r="B72" s="119" t="s">
        <v>156</v>
      </c>
      <c r="C72" s="62" t="str">
        <f t="shared" si="31"/>
        <v>   </v>
      </c>
      <c r="D72" s="63"/>
      <c r="E72" s="63"/>
      <c r="F72" s="63"/>
      <c r="G72" s="63"/>
      <c r="H72" s="62" t="str">
        <f t="shared" si="32"/>
        <v>6   </v>
      </c>
      <c r="I72" s="63">
        <v>6</v>
      </c>
      <c r="J72" s="63"/>
      <c r="K72" s="63"/>
      <c r="L72" s="63"/>
      <c r="M72" s="63"/>
      <c r="N72" s="63"/>
      <c r="O72" s="63"/>
      <c r="P72" s="64"/>
      <c r="Q72" s="138">
        <v>150</v>
      </c>
      <c r="R72" s="83">
        <f t="shared" si="48"/>
        <v>72</v>
      </c>
      <c r="S72" s="83">
        <f t="shared" si="49"/>
        <v>0</v>
      </c>
      <c r="T72" s="83">
        <f t="shared" si="49"/>
        <v>0</v>
      </c>
      <c r="U72" s="83">
        <f t="shared" si="49"/>
        <v>72</v>
      </c>
      <c r="V72" s="83">
        <f t="shared" si="50"/>
        <v>78</v>
      </c>
      <c r="W72" s="76">
        <f t="shared" si="41"/>
      </c>
      <c r="X72" s="64"/>
      <c r="Y72" s="64"/>
      <c r="Z72" s="64"/>
      <c r="AA72" s="64"/>
      <c r="AB72" s="64"/>
      <c r="AC72" s="64"/>
      <c r="AD72" s="76">
        <f t="shared" si="42"/>
      </c>
      <c r="AE72" s="76">
        <f t="shared" si="43"/>
      </c>
      <c r="AF72" s="64"/>
      <c r="AG72" s="64"/>
      <c r="AH72" s="64"/>
      <c r="AI72" s="64"/>
      <c r="AJ72" s="64"/>
      <c r="AK72" s="64"/>
      <c r="AL72" s="76">
        <f t="shared" si="38"/>
      </c>
      <c r="AM72" s="76">
        <f t="shared" si="46"/>
      </c>
      <c r="AN72" s="64"/>
      <c r="AO72" s="64"/>
      <c r="AP72" s="64"/>
      <c r="AQ72" s="64"/>
      <c r="AR72" s="64"/>
      <c r="AS72" s="64">
        <v>4</v>
      </c>
      <c r="AT72" s="76" t="str">
        <f t="shared" si="47"/>
        <v>//4</v>
      </c>
      <c r="AU72" s="76">
        <f t="shared" si="35"/>
      </c>
      <c r="AV72" s="64"/>
      <c r="AW72" s="64"/>
      <c r="AX72" s="64"/>
      <c r="AY72" s="64"/>
      <c r="AZ72" s="64"/>
      <c r="BA72" s="64"/>
      <c r="BB72" s="76">
        <f t="shared" si="36"/>
      </c>
      <c r="BC72" s="76">
        <f t="shared" si="37"/>
      </c>
      <c r="BD72" s="64"/>
      <c r="BE72" s="64"/>
      <c r="BF72" s="64"/>
      <c r="BG72" s="64"/>
      <c r="BH72" s="64"/>
      <c r="BI72" s="64"/>
      <c r="BJ72" s="76">
        <f t="shared" si="44"/>
      </c>
      <c r="BK72" s="74"/>
    </row>
    <row r="73" spans="1:63" ht="15">
      <c r="A73" s="64" t="s">
        <v>232</v>
      </c>
      <c r="B73" s="116" t="s">
        <v>103</v>
      </c>
      <c r="C73" s="62" t="str">
        <f t="shared" si="31"/>
        <v>   </v>
      </c>
      <c r="D73" s="63"/>
      <c r="E73" s="63"/>
      <c r="F73" s="63"/>
      <c r="G73" s="63"/>
      <c r="H73" s="62" t="str">
        <f t="shared" si="32"/>
        <v>4   </v>
      </c>
      <c r="I73" s="63">
        <v>4</v>
      </c>
      <c r="J73" s="63"/>
      <c r="K73" s="63"/>
      <c r="L73" s="63"/>
      <c r="M73" s="63"/>
      <c r="N73" s="63"/>
      <c r="O73" s="63"/>
      <c r="P73" s="64"/>
      <c r="Q73" s="138">
        <v>150</v>
      </c>
      <c r="R73" s="83">
        <f t="shared" si="48"/>
        <v>72</v>
      </c>
      <c r="S73" s="83">
        <f t="shared" si="49"/>
        <v>36</v>
      </c>
      <c r="T73" s="83">
        <f t="shared" si="49"/>
        <v>0</v>
      </c>
      <c r="U73" s="83">
        <f t="shared" si="49"/>
        <v>36</v>
      </c>
      <c r="V73" s="83">
        <f t="shared" si="50"/>
        <v>78</v>
      </c>
      <c r="W73" s="76">
        <f t="shared" si="41"/>
      </c>
      <c r="X73" s="64"/>
      <c r="Y73" s="64"/>
      <c r="Z73" s="64"/>
      <c r="AA73" s="64"/>
      <c r="AB73" s="64"/>
      <c r="AC73" s="64"/>
      <c r="AD73" s="76">
        <f t="shared" si="42"/>
      </c>
      <c r="AE73" s="76">
        <f t="shared" si="43"/>
      </c>
      <c r="AF73" s="64"/>
      <c r="AG73" s="64"/>
      <c r="AH73" s="64"/>
      <c r="AI73" s="64">
        <v>2</v>
      </c>
      <c r="AJ73" s="64"/>
      <c r="AK73" s="64">
        <v>2</v>
      </c>
      <c r="AL73" s="76" t="str">
        <f t="shared" si="38"/>
        <v>2//2</v>
      </c>
      <c r="AM73" s="76">
        <f t="shared" si="46"/>
      </c>
      <c r="AN73" s="64"/>
      <c r="AO73" s="64"/>
      <c r="AP73" s="64"/>
      <c r="AQ73" s="64"/>
      <c r="AR73" s="64"/>
      <c r="AS73" s="64"/>
      <c r="AT73" s="76">
        <f t="shared" si="47"/>
      </c>
      <c r="AU73" s="76">
        <f t="shared" si="35"/>
      </c>
      <c r="AV73" s="64"/>
      <c r="AW73" s="64"/>
      <c r="AX73" s="64"/>
      <c r="AY73" s="64"/>
      <c r="AZ73" s="64"/>
      <c r="BA73" s="64"/>
      <c r="BB73" s="76">
        <f t="shared" si="36"/>
      </c>
      <c r="BC73" s="76">
        <f t="shared" si="37"/>
      </c>
      <c r="BD73" s="64"/>
      <c r="BE73" s="64"/>
      <c r="BF73" s="64"/>
      <c r="BG73" s="64"/>
      <c r="BH73" s="64"/>
      <c r="BI73" s="64"/>
      <c r="BJ73" s="76">
        <f t="shared" si="44"/>
      </c>
      <c r="BK73" s="74"/>
    </row>
    <row r="74" spans="1:63" ht="15">
      <c r="A74" s="64" t="s">
        <v>233</v>
      </c>
      <c r="B74" s="116" t="s">
        <v>104</v>
      </c>
      <c r="C74" s="62" t="str">
        <f t="shared" si="31"/>
        <v>   </v>
      </c>
      <c r="D74" s="63"/>
      <c r="E74" s="63"/>
      <c r="F74" s="63"/>
      <c r="G74" s="63"/>
      <c r="H74" s="62" t="str">
        <f t="shared" si="32"/>
        <v>1   </v>
      </c>
      <c r="I74" s="63">
        <v>1</v>
      </c>
      <c r="J74" s="63"/>
      <c r="K74" s="63"/>
      <c r="L74" s="63"/>
      <c r="M74" s="63"/>
      <c r="N74" s="63"/>
      <c r="O74" s="63"/>
      <c r="P74" s="64"/>
      <c r="Q74" s="138">
        <v>80</v>
      </c>
      <c r="R74" s="83">
        <f t="shared" si="48"/>
        <v>36</v>
      </c>
      <c r="S74" s="83">
        <f t="shared" si="49"/>
        <v>18</v>
      </c>
      <c r="T74" s="83">
        <f t="shared" si="49"/>
        <v>0</v>
      </c>
      <c r="U74" s="83">
        <f t="shared" si="49"/>
        <v>18</v>
      </c>
      <c r="V74" s="83">
        <f t="shared" si="50"/>
        <v>44</v>
      </c>
      <c r="W74" s="76" t="str">
        <f t="shared" si="41"/>
        <v>1//1</v>
      </c>
      <c r="X74" s="64">
        <v>1</v>
      </c>
      <c r="Y74" s="64"/>
      <c r="Z74" s="64">
        <v>1</v>
      </c>
      <c r="AA74" s="64"/>
      <c r="AB74" s="64"/>
      <c r="AC74" s="64"/>
      <c r="AD74" s="76">
        <f t="shared" si="42"/>
      </c>
      <c r="AE74" s="76">
        <f t="shared" si="43"/>
      </c>
      <c r="AF74" s="64"/>
      <c r="AG74" s="64"/>
      <c r="AH74" s="64"/>
      <c r="AI74" s="64"/>
      <c r="AJ74" s="64"/>
      <c r="AK74" s="64"/>
      <c r="AL74" s="76">
        <f t="shared" si="38"/>
      </c>
      <c r="AM74" s="76">
        <f t="shared" si="46"/>
      </c>
      <c r="AN74" s="64"/>
      <c r="AO74" s="64"/>
      <c r="AP74" s="64"/>
      <c r="AQ74" s="64"/>
      <c r="AR74" s="64"/>
      <c r="AS74" s="64"/>
      <c r="AT74" s="76">
        <f t="shared" si="47"/>
      </c>
      <c r="AU74" s="76">
        <f t="shared" si="35"/>
      </c>
      <c r="AV74" s="64"/>
      <c r="AW74" s="64"/>
      <c r="AX74" s="64"/>
      <c r="AY74" s="64"/>
      <c r="AZ74" s="64"/>
      <c r="BA74" s="64"/>
      <c r="BB74" s="76">
        <f t="shared" si="36"/>
      </c>
      <c r="BC74" s="76">
        <f t="shared" si="37"/>
      </c>
      <c r="BD74" s="64"/>
      <c r="BE74" s="64"/>
      <c r="BF74" s="64"/>
      <c r="BG74" s="64"/>
      <c r="BH74" s="64"/>
      <c r="BI74" s="64"/>
      <c r="BJ74" s="76">
        <f t="shared" si="44"/>
      </c>
      <c r="BK74" s="74"/>
    </row>
    <row r="75" spans="1:63" ht="15">
      <c r="A75" s="64" t="s">
        <v>234</v>
      </c>
      <c r="B75" s="116" t="s">
        <v>157</v>
      </c>
      <c r="C75" s="62" t="str">
        <f t="shared" si="31"/>
        <v>   </v>
      </c>
      <c r="D75" s="63"/>
      <c r="E75" s="63"/>
      <c r="F75" s="63"/>
      <c r="G75" s="63"/>
      <c r="H75" s="62" t="str">
        <f t="shared" si="32"/>
        <v>9   </v>
      </c>
      <c r="I75" s="63">
        <v>9</v>
      </c>
      <c r="J75" s="63"/>
      <c r="K75" s="63"/>
      <c r="L75" s="63"/>
      <c r="M75" s="63"/>
      <c r="N75" s="63"/>
      <c r="O75" s="63"/>
      <c r="P75" s="64"/>
      <c r="Q75" s="138">
        <v>50</v>
      </c>
      <c r="R75" s="83">
        <f t="shared" si="48"/>
        <v>28</v>
      </c>
      <c r="S75" s="83">
        <f t="shared" si="49"/>
        <v>28</v>
      </c>
      <c r="T75" s="83">
        <f t="shared" si="49"/>
        <v>0</v>
      </c>
      <c r="U75" s="83">
        <f t="shared" si="49"/>
        <v>0</v>
      </c>
      <c r="V75" s="83">
        <f t="shared" si="50"/>
        <v>22</v>
      </c>
      <c r="W75" s="76">
        <f t="shared" si="41"/>
      </c>
      <c r="X75" s="64"/>
      <c r="Y75" s="64"/>
      <c r="Z75" s="64"/>
      <c r="AA75" s="64"/>
      <c r="AB75" s="64"/>
      <c r="AC75" s="64"/>
      <c r="AD75" s="76">
        <f t="shared" si="42"/>
      </c>
      <c r="AE75" s="76">
        <f t="shared" si="43"/>
      </c>
      <c r="AF75" s="64"/>
      <c r="AG75" s="64"/>
      <c r="AH75" s="64"/>
      <c r="AI75" s="64"/>
      <c r="AJ75" s="64"/>
      <c r="AK75" s="64"/>
      <c r="AL75" s="76">
        <f t="shared" si="38"/>
      </c>
      <c r="AM75" s="76">
        <f t="shared" si="46"/>
      </c>
      <c r="AN75" s="64"/>
      <c r="AO75" s="64"/>
      <c r="AP75" s="64"/>
      <c r="AQ75" s="64"/>
      <c r="AR75" s="64"/>
      <c r="AS75" s="64"/>
      <c r="AT75" s="76">
        <f t="shared" si="47"/>
      </c>
      <c r="AU75" s="76"/>
      <c r="AV75" s="64"/>
      <c r="AW75" s="64"/>
      <c r="AX75" s="64"/>
      <c r="AY75" s="64"/>
      <c r="AZ75" s="64"/>
      <c r="BA75" s="64"/>
      <c r="BB75" s="76"/>
      <c r="BC75" s="76" t="str">
        <f t="shared" si="37"/>
        <v>4//</v>
      </c>
      <c r="BD75" s="64">
        <v>4</v>
      </c>
      <c r="BE75" s="64"/>
      <c r="BF75" s="64"/>
      <c r="BG75" s="64"/>
      <c r="BH75" s="64"/>
      <c r="BI75" s="64"/>
      <c r="BJ75" s="76">
        <f t="shared" si="44"/>
      </c>
      <c r="BK75" s="74"/>
    </row>
    <row r="76" spans="1:63" ht="15">
      <c r="A76" s="64" t="s">
        <v>246</v>
      </c>
      <c r="B76" s="116" t="s">
        <v>158</v>
      </c>
      <c r="C76" s="62" t="str">
        <f t="shared" si="31"/>
        <v>6   </v>
      </c>
      <c r="D76" s="63">
        <v>6</v>
      </c>
      <c r="E76" s="63"/>
      <c r="F76" s="63"/>
      <c r="G76" s="63"/>
      <c r="H76" s="62" t="str">
        <f t="shared" si="32"/>
        <v>   </v>
      </c>
      <c r="I76" s="63"/>
      <c r="J76" s="63"/>
      <c r="K76" s="63"/>
      <c r="L76" s="63"/>
      <c r="M76" s="63"/>
      <c r="N76" s="63"/>
      <c r="O76" s="63"/>
      <c r="P76" s="64"/>
      <c r="Q76" s="138">
        <v>70</v>
      </c>
      <c r="R76" s="83">
        <f t="shared" si="48"/>
        <v>36</v>
      </c>
      <c r="S76" s="83">
        <f t="shared" si="49"/>
        <v>36</v>
      </c>
      <c r="T76" s="83">
        <f t="shared" si="49"/>
        <v>0</v>
      </c>
      <c r="U76" s="83">
        <f t="shared" si="49"/>
        <v>0</v>
      </c>
      <c r="V76" s="83">
        <f t="shared" si="50"/>
        <v>34</v>
      </c>
      <c r="W76" s="76"/>
      <c r="X76" s="64"/>
      <c r="Y76" s="64"/>
      <c r="Z76" s="64"/>
      <c r="AA76" s="64"/>
      <c r="AB76" s="64"/>
      <c r="AC76" s="64"/>
      <c r="AD76" s="76"/>
      <c r="AE76" s="76">
        <f t="shared" si="43"/>
      </c>
      <c r="AF76" s="64"/>
      <c r="AG76" s="64"/>
      <c r="AH76" s="64"/>
      <c r="AI76" s="64"/>
      <c r="AJ76" s="64"/>
      <c r="AK76" s="64"/>
      <c r="AL76" s="76">
        <f t="shared" si="38"/>
      </c>
      <c r="AM76" s="76">
        <f t="shared" si="46"/>
      </c>
      <c r="AN76" s="64"/>
      <c r="AO76" s="64"/>
      <c r="AP76" s="64"/>
      <c r="AQ76" s="64">
        <v>2</v>
      </c>
      <c r="AR76" s="64"/>
      <c r="AS76" s="64"/>
      <c r="AT76" s="76" t="str">
        <f t="shared" si="47"/>
        <v>2//</v>
      </c>
      <c r="AU76" s="76"/>
      <c r="AV76" s="64"/>
      <c r="AW76" s="64"/>
      <c r="AX76" s="64"/>
      <c r="AY76" s="64"/>
      <c r="AZ76" s="64"/>
      <c r="BA76" s="64"/>
      <c r="BB76" s="76"/>
      <c r="BC76" s="76"/>
      <c r="BD76" s="64"/>
      <c r="BE76" s="64"/>
      <c r="BF76" s="64"/>
      <c r="BG76" s="64"/>
      <c r="BH76" s="64"/>
      <c r="BI76" s="64"/>
      <c r="BJ76" s="76"/>
      <c r="BK76" s="74"/>
    </row>
    <row r="77" spans="1:63" ht="15">
      <c r="A77" s="64" t="s">
        <v>235</v>
      </c>
      <c r="B77" s="116" t="s">
        <v>159</v>
      </c>
      <c r="C77" s="62" t="str">
        <f t="shared" si="31"/>
        <v>   </v>
      </c>
      <c r="D77" s="63"/>
      <c r="E77" s="63"/>
      <c r="F77" s="63"/>
      <c r="G77" s="63"/>
      <c r="H77" s="62" t="str">
        <f t="shared" si="32"/>
        <v>3   </v>
      </c>
      <c r="I77" s="63">
        <v>3</v>
      </c>
      <c r="J77" s="63"/>
      <c r="K77" s="63"/>
      <c r="L77" s="63"/>
      <c r="M77" s="63"/>
      <c r="N77" s="63"/>
      <c r="O77" s="63"/>
      <c r="P77" s="64"/>
      <c r="Q77" s="138">
        <v>70</v>
      </c>
      <c r="R77" s="83">
        <f t="shared" si="48"/>
        <v>36</v>
      </c>
      <c r="S77" s="83">
        <f t="shared" si="49"/>
        <v>18</v>
      </c>
      <c r="T77" s="83">
        <f t="shared" si="49"/>
        <v>0</v>
      </c>
      <c r="U77" s="83">
        <f t="shared" si="49"/>
        <v>18</v>
      </c>
      <c r="V77" s="83">
        <f t="shared" si="50"/>
        <v>34</v>
      </c>
      <c r="W77" s="76"/>
      <c r="X77" s="64"/>
      <c r="Y77" s="64"/>
      <c r="Z77" s="64"/>
      <c r="AA77" s="64"/>
      <c r="AB77" s="64"/>
      <c r="AC77" s="64"/>
      <c r="AD77" s="76"/>
      <c r="AE77" s="76" t="str">
        <f t="shared" si="43"/>
        <v>1//1</v>
      </c>
      <c r="AF77" s="64">
        <v>1</v>
      </c>
      <c r="AG77" s="64"/>
      <c r="AH77" s="64">
        <v>1</v>
      </c>
      <c r="AI77" s="64"/>
      <c r="AJ77" s="64"/>
      <c r="AK77" s="64"/>
      <c r="AL77" s="76">
        <f t="shared" si="38"/>
      </c>
      <c r="AM77" s="76">
        <f t="shared" si="46"/>
      </c>
      <c r="AN77" s="64"/>
      <c r="AO77" s="64"/>
      <c r="AP77" s="64"/>
      <c r="AQ77" s="64"/>
      <c r="AR77" s="64"/>
      <c r="AS77" s="64"/>
      <c r="AT77" s="76">
        <f t="shared" si="47"/>
      </c>
      <c r="AU77" s="76"/>
      <c r="AV77" s="64"/>
      <c r="AW77" s="64"/>
      <c r="AX77" s="64"/>
      <c r="AY77" s="64"/>
      <c r="AZ77" s="64"/>
      <c r="BA77" s="64"/>
      <c r="BB77" s="76"/>
      <c r="BC77" s="76"/>
      <c r="BD77" s="64"/>
      <c r="BE77" s="64"/>
      <c r="BF77" s="64"/>
      <c r="BG77" s="64"/>
      <c r="BH77" s="64"/>
      <c r="BI77" s="64"/>
      <c r="BJ77" s="76"/>
      <c r="BK77" s="74"/>
    </row>
    <row r="78" spans="1:63" ht="15">
      <c r="A78" s="64" t="s">
        <v>236</v>
      </c>
      <c r="B78" s="116" t="s">
        <v>134</v>
      </c>
      <c r="C78" s="62" t="str">
        <f t="shared" si="31"/>
        <v>2   </v>
      </c>
      <c r="D78" s="63">
        <v>2</v>
      </c>
      <c r="E78" s="63"/>
      <c r="F78" s="63"/>
      <c r="G78" s="63"/>
      <c r="H78" s="62" t="str">
        <f t="shared" si="32"/>
        <v>   </v>
      </c>
      <c r="I78" s="63"/>
      <c r="J78" s="63"/>
      <c r="K78" s="63"/>
      <c r="L78" s="63"/>
      <c r="M78" s="63"/>
      <c r="N78" s="63"/>
      <c r="O78" s="63"/>
      <c r="P78" s="64"/>
      <c r="Q78" s="138">
        <v>190</v>
      </c>
      <c r="R78" s="83">
        <f t="shared" si="48"/>
        <v>90</v>
      </c>
      <c r="S78" s="83">
        <f t="shared" si="49"/>
        <v>36</v>
      </c>
      <c r="T78" s="83">
        <f t="shared" si="49"/>
        <v>0</v>
      </c>
      <c r="U78" s="83">
        <f t="shared" si="49"/>
        <v>54</v>
      </c>
      <c r="V78" s="83">
        <f t="shared" si="50"/>
        <v>100</v>
      </c>
      <c r="W78" s="76" t="str">
        <f t="shared" si="41"/>
        <v>//1</v>
      </c>
      <c r="X78" s="64"/>
      <c r="Y78" s="64"/>
      <c r="Z78" s="64">
        <v>1</v>
      </c>
      <c r="AA78" s="64">
        <v>2</v>
      </c>
      <c r="AB78" s="64"/>
      <c r="AC78" s="64">
        <v>2</v>
      </c>
      <c r="AD78" s="76" t="str">
        <f t="shared" si="42"/>
        <v>2//2</v>
      </c>
      <c r="AE78" s="76">
        <f t="shared" si="43"/>
      </c>
      <c r="AF78" s="64"/>
      <c r="AG78" s="64"/>
      <c r="AH78" s="64"/>
      <c r="AI78" s="64"/>
      <c r="AJ78" s="64"/>
      <c r="AK78" s="64"/>
      <c r="AL78" s="76">
        <f t="shared" si="38"/>
      </c>
      <c r="AM78" s="76">
        <f t="shared" si="46"/>
      </c>
      <c r="AN78" s="64"/>
      <c r="AO78" s="64"/>
      <c r="AP78" s="64"/>
      <c r="AQ78" s="64"/>
      <c r="AR78" s="64"/>
      <c r="AS78" s="64"/>
      <c r="AT78" s="76">
        <f t="shared" si="47"/>
      </c>
      <c r="AU78" s="76"/>
      <c r="AV78" s="64"/>
      <c r="AW78" s="64"/>
      <c r="AX78" s="64"/>
      <c r="AY78" s="64"/>
      <c r="AZ78" s="64"/>
      <c r="BA78" s="64"/>
      <c r="BB78" s="76"/>
      <c r="BC78" s="76">
        <f t="shared" si="37"/>
      </c>
      <c r="BD78" s="64"/>
      <c r="BE78" s="64"/>
      <c r="BF78" s="64"/>
      <c r="BG78" s="64"/>
      <c r="BH78" s="64"/>
      <c r="BI78" s="64"/>
      <c r="BJ78" s="76">
        <f t="shared" si="44"/>
      </c>
      <c r="BK78" s="74"/>
    </row>
    <row r="79" spans="1:63" ht="15">
      <c r="A79" s="133" t="s">
        <v>65</v>
      </c>
      <c r="B79" s="120" t="s">
        <v>188</v>
      </c>
      <c r="C79" s="103" t="str">
        <f>D79&amp;" "&amp;E79&amp;" "&amp;F79&amp;" "&amp;G79</f>
        <v>   </v>
      </c>
      <c r="D79" s="104"/>
      <c r="E79" s="104"/>
      <c r="F79" s="104"/>
      <c r="G79" s="104"/>
      <c r="H79" s="95" t="str">
        <f>I79&amp;" "&amp;J79&amp;" "&amp;K79&amp;" "&amp;L79&amp;" "&amp;M79&amp;" "&amp;N79&amp;" "&amp;O79</f>
        <v>2 3 4 5 6  </v>
      </c>
      <c r="I79" s="104">
        <v>2</v>
      </c>
      <c r="J79" s="104">
        <v>3</v>
      </c>
      <c r="K79" s="104">
        <v>4</v>
      </c>
      <c r="L79" s="104">
        <v>5</v>
      </c>
      <c r="M79" s="104">
        <v>6</v>
      </c>
      <c r="N79" s="104"/>
      <c r="O79" s="104"/>
      <c r="P79" s="103"/>
      <c r="Q79" s="100">
        <v>450</v>
      </c>
      <c r="R79" s="100">
        <f>SUM(S79:U79)</f>
        <v>450</v>
      </c>
      <c r="S79" s="100">
        <f>X79*X$6+AA79*AA$6+AF79*AF$6+AI79*AI$6+AN79*AN$6+AQ79*AQ$6+AV79*AV$6+AY79*AY$6+BD79*BD$6+BG79*BG$6</f>
        <v>450</v>
      </c>
      <c r="T79" s="100">
        <f>Y79*Y$6+AB79*AB$6+AG79*AG$6+AJ79*AJ$6+AO79*AO$6+AR79*AR$6+AW79*AW$6+AZ79*AZ$6+BE79*BE$6+BH79*BH$6</f>
        <v>0</v>
      </c>
      <c r="U79" s="100">
        <f>Z79*Z$6+AC79*AC$6+AH79*AH$6+AK79*AK$6+AP79*AP$6+AS79*AS$6+AX79*AX$6+BA79*BA$6+BF79*BF$6+BI79*BI$6</f>
        <v>0</v>
      </c>
      <c r="V79" s="100">
        <f>Q79-R79</f>
        <v>0</v>
      </c>
      <c r="W79" s="105">
        <f>IF(SUM(X79:Z79)&gt;0,X79&amp;"/"&amp;Y79&amp;"/"&amp;Z79,"")</f>
      </c>
      <c r="X79" s="70"/>
      <c r="Y79" s="70"/>
      <c r="Z79" s="70"/>
      <c r="AA79" s="70">
        <v>5</v>
      </c>
      <c r="AB79" s="70"/>
      <c r="AC79" s="70"/>
      <c r="AD79" s="105" t="str">
        <f>IF(SUM(AA79:AC79)&gt;0,AA79&amp;"/"&amp;AB79&amp;"/"&amp;AC79,"")</f>
        <v>5//</v>
      </c>
      <c r="AE79" s="105" t="str">
        <f>IF(SUM(AF79:AH79)&gt;0,AF79&amp;"/"&amp;AG79&amp;"/"&amp;AH79,"")</f>
        <v>5//</v>
      </c>
      <c r="AF79" s="70">
        <v>5</v>
      </c>
      <c r="AG79" s="70"/>
      <c r="AH79" s="70"/>
      <c r="AI79" s="70">
        <v>5</v>
      </c>
      <c r="AJ79" s="70"/>
      <c r="AK79" s="70"/>
      <c r="AL79" s="105" t="str">
        <f>IF(SUM(AI79:AK79)&gt;0,AI79&amp;"/"&amp;AJ79&amp;"/"&amp;AK79,"")</f>
        <v>5//</v>
      </c>
      <c r="AM79" s="105" t="str">
        <f>IF(SUM(AN79:AP79)&gt;0,AN79&amp;"/"&amp;AO79&amp;"/"&amp;AP79,"")</f>
        <v>5//</v>
      </c>
      <c r="AN79" s="70">
        <v>5</v>
      </c>
      <c r="AO79" s="70"/>
      <c r="AP79" s="70"/>
      <c r="AQ79" s="70">
        <v>5</v>
      </c>
      <c r="AR79" s="70"/>
      <c r="AS79" s="70"/>
      <c r="AT79" s="105" t="str">
        <f t="shared" si="47"/>
        <v>5//</v>
      </c>
      <c r="AU79" s="105">
        <f>IF(SUM(AV79:AX79)&gt;0,AV79&amp;"/"&amp;AW79&amp;"/"&amp;AX79,"")</f>
      </c>
      <c r="AV79" s="70"/>
      <c r="AW79" s="70"/>
      <c r="AX79" s="70"/>
      <c r="AY79" s="70"/>
      <c r="AZ79" s="70"/>
      <c r="BA79" s="70"/>
      <c r="BB79" s="105">
        <f>IF(SUM(AY79:BA79)&gt;0,AY79&amp;"/"&amp;AZ79&amp;"/"&amp;BA79,"")</f>
      </c>
      <c r="BC79" s="105">
        <f>IF(SUM(BD79:BF79)&gt;0,BD79&amp;"/"&amp;BE79&amp;"/"&amp;BF79,"")</f>
      </c>
      <c r="BD79" s="70"/>
      <c r="BE79" s="70"/>
      <c r="BF79" s="70"/>
      <c r="BG79" s="70"/>
      <c r="BH79" s="70"/>
      <c r="BI79" s="70"/>
      <c r="BJ79" s="105">
        <f>IF(SUM(BG79:BI79)&gt;0,BG79&amp;"/"&amp;BH79&amp;"/"&amp;BI79,"")</f>
      </c>
      <c r="BK79" s="74"/>
    </row>
    <row r="80" spans="1:63" ht="15">
      <c r="A80" s="96"/>
      <c r="B80" s="118" t="s">
        <v>67</v>
      </c>
      <c r="C80" s="96"/>
      <c r="D80" s="106"/>
      <c r="E80" s="106"/>
      <c r="F80" s="106"/>
      <c r="G80" s="106"/>
      <c r="H80" s="96"/>
      <c r="I80" s="106"/>
      <c r="J80" s="106"/>
      <c r="K80" s="106"/>
      <c r="L80" s="106"/>
      <c r="M80" s="106"/>
      <c r="N80" s="106"/>
      <c r="O80" s="106"/>
      <c r="P80" s="96"/>
      <c r="Q80" s="107">
        <f aca="true" t="shared" si="51" ref="Q80:V80">SUM(Q8,Q20,Q29,Q44,Q79)</f>
        <v>8884</v>
      </c>
      <c r="R80" s="107">
        <f t="shared" si="51"/>
        <v>4954</v>
      </c>
      <c r="S80" s="107">
        <f t="shared" si="51"/>
        <v>2456</v>
      </c>
      <c r="T80" s="107">
        <f t="shared" si="51"/>
        <v>848</v>
      </c>
      <c r="U80" s="107">
        <f t="shared" si="51"/>
        <v>1650</v>
      </c>
      <c r="V80" s="107">
        <f t="shared" si="51"/>
        <v>3930</v>
      </c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74"/>
    </row>
    <row r="81" spans="1:63" ht="15">
      <c r="A81" s="96"/>
      <c r="B81" s="119" t="s">
        <v>33</v>
      </c>
      <c r="C81" s="62" t="s">
        <v>192</v>
      </c>
      <c r="D81" s="76"/>
      <c r="E81" s="76"/>
      <c r="F81" s="76"/>
      <c r="G81" s="76"/>
      <c r="H81" s="62"/>
      <c r="I81" s="63"/>
      <c r="J81" s="63"/>
      <c r="K81" s="63"/>
      <c r="L81" s="63"/>
      <c r="M81" s="63"/>
      <c r="N81" s="63"/>
      <c r="O81" s="63"/>
      <c r="P81" s="64"/>
      <c r="Q81" s="62"/>
      <c r="R81" s="62"/>
      <c r="S81" s="62"/>
      <c r="T81" s="62"/>
      <c r="U81" s="62"/>
      <c r="V81" s="62"/>
      <c r="W81" s="108">
        <f>SUM(X81:Z81)</f>
        <v>34</v>
      </c>
      <c r="X81" s="108">
        <f aca="true" t="shared" si="52" ref="X81:AC81">SUM(X10:X78)-X11</f>
        <v>12</v>
      </c>
      <c r="Y81" s="108">
        <f t="shared" si="52"/>
        <v>4</v>
      </c>
      <c r="Z81" s="108">
        <f t="shared" si="52"/>
        <v>18</v>
      </c>
      <c r="AA81" s="108">
        <f t="shared" si="52"/>
        <v>16</v>
      </c>
      <c r="AB81" s="108">
        <f t="shared" si="52"/>
        <v>6</v>
      </c>
      <c r="AC81" s="108">
        <f t="shared" si="52"/>
        <v>13</v>
      </c>
      <c r="AD81" s="108">
        <f>SUM(AA81:AC81)</f>
        <v>35</v>
      </c>
      <c r="AE81" s="108">
        <f>SUM(AF81:AH81)</f>
        <v>17</v>
      </c>
      <c r="AF81" s="108">
        <f aca="true" t="shared" si="53" ref="AF81:AK81">SUM(AF10:AF78)-AF11</f>
        <v>8</v>
      </c>
      <c r="AG81" s="108">
        <f t="shared" si="53"/>
        <v>4</v>
      </c>
      <c r="AH81" s="108">
        <f t="shared" si="53"/>
        <v>5</v>
      </c>
      <c r="AI81" s="108">
        <f t="shared" si="53"/>
        <v>15</v>
      </c>
      <c r="AJ81" s="108">
        <f t="shared" si="53"/>
        <v>6</v>
      </c>
      <c r="AK81" s="108">
        <f t="shared" si="53"/>
        <v>8</v>
      </c>
      <c r="AL81" s="108">
        <f>SUM(AI81:AK81)</f>
        <v>29</v>
      </c>
      <c r="AM81" s="108">
        <f>SUM(AN81:AP81)</f>
        <v>19</v>
      </c>
      <c r="AN81" s="108">
        <f aca="true" t="shared" si="54" ref="AN81:AS81">SUM(AN10:AN78)-AN11</f>
        <v>8</v>
      </c>
      <c r="AO81" s="108">
        <f t="shared" si="54"/>
        <v>7</v>
      </c>
      <c r="AP81" s="108">
        <f t="shared" si="54"/>
        <v>4</v>
      </c>
      <c r="AQ81" s="108">
        <f t="shared" si="54"/>
        <v>10</v>
      </c>
      <c r="AR81" s="108">
        <f t="shared" si="54"/>
        <v>10</v>
      </c>
      <c r="AS81" s="108">
        <f t="shared" si="54"/>
        <v>5</v>
      </c>
      <c r="AT81" s="108">
        <f>SUM(AQ81:AS81)</f>
        <v>25</v>
      </c>
      <c r="AU81" s="108">
        <f>SUM(AV81:AX81)</f>
        <v>26</v>
      </c>
      <c r="AV81" s="108">
        <f aca="true" t="shared" si="55" ref="AV81:BA81">SUM(AV10:AV78)-AV11</f>
        <v>14</v>
      </c>
      <c r="AW81" s="108">
        <f t="shared" si="55"/>
        <v>2</v>
      </c>
      <c r="AX81" s="108">
        <f t="shared" si="55"/>
        <v>10</v>
      </c>
      <c r="AY81" s="108">
        <f t="shared" si="55"/>
        <v>20</v>
      </c>
      <c r="AZ81" s="108">
        <f t="shared" si="55"/>
        <v>2</v>
      </c>
      <c r="BA81" s="108">
        <f t="shared" si="55"/>
        <v>6</v>
      </c>
      <c r="BB81" s="108">
        <f>SUM(AY81:BA81)</f>
        <v>28</v>
      </c>
      <c r="BC81" s="108">
        <f>SUM(BD81:BF81)</f>
        <v>26</v>
      </c>
      <c r="BD81" s="108">
        <f aca="true" t="shared" si="56" ref="BD81:BI81">SUM(BD10:BD78)-BD11</f>
        <v>16</v>
      </c>
      <c r="BE81" s="108">
        <f t="shared" si="56"/>
        <v>10</v>
      </c>
      <c r="BF81" s="108">
        <f t="shared" si="56"/>
        <v>0</v>
      </c>
      <c r="BG81" s="108">
        <f t="shared" si="56"/>
        <v>8</v>
      </c>
      <c r="BH81" s="108">
        <f t="shared" si="56"/>
        <v>8</v>
      </c>
      <c r="BI81" s="108">
        <f t="shared" si="56"/>
        <v>0</v>
      </c>
      <c r="BJ81" s="108">
        <f>SUM(BG81:BI81)</f>
        <v>16</v>
      </c>
      <c r="BK81" s="74"/>
    </row>
    <row r="82" spans="1:63" ht="15">
      <c r="A82" s="96"/>
      <c r="B82" s="109">
        <f>(R80-R79-R11)/156</f>
        <v>26.256410256410255</v>
      </c>
      <c r="C82" s="110" t="s">
        <v>187</v>
      </c>
      <c r="D82" s="110"/>
      <c r="E82" s="110"/>
      <c r="F82" s="110"/>
      <c r="G82" s="110"/>
      <c r="H82" s="110"/>
      <c r="I82" s="63"/>
      <c r="J82" s="63"/>
      <c r="K82" s="63"/>
      <c r="L82" s="63"/>
      <c r="M82" s="63"/>
      <c r="N82" s="63"/>
      <c r="O82" s="63"/>
      <c r="P82" s="64"/>
      <c r="Q82" s="62"/>
      <c r="R82" s="62"/>
      <c r="S82" s="62"/>
      <c r="T82" s="62"/>
      <c r="U82" s="62"/>
      <c r="V82" s="62"/>
      <c r="W82" s="62">
        <f>SUM(X10:Z79)*W6</f>
        <v>684</v>
      </c>
      <c r="X82" s="62"/>
      <c r="Y82" s="62"/>
      <c r="Z82" s="62"/>
      <c r="AA82" s="62"/>
      <c r="AB82" s="62"/>
      <c r="AC82" s="62"/>
      <c r="AD82" s="62">
        <f>SUM(AA10:AC79)*AD6</f>
        <v>792</v>
      </c>
      <c r="AE82" s="62">
        <f>SUM(AF10:AH79)*AE6</f>
        <v>468</v>
      </c>
      <c r="AF82" s="62"/>
      <c r="AG82" s="62"/>
      <c r="AH82" s="62"/>
      <c r="AI82" s="62"/>
      <c r="AJ82" s="62"/>
      <c r="AK82" s="62"/>
      <c r="AL82" s="62">
        <f>SUM(AI10:AK79)*AL6</f>
        <v>684</v>
      </c>
      <c r="AM82" s="62">
        <f>SUM(AN10:AP79)*AM6</f>
        <v>468</v>
      </c>
      <c r="AN82" s="62"/>
      <c r="AO82" s="62"/>
      <c r="AP82" s="62"/>
      <c r="AQ82" s="62"/>
      <c r="AR82" s="62"/>
      <c r="AS82" s="62"/>
      <c r="AT82" s="62">
        <f>SUM(AQ10:AS79)*AT6</f>
        <v>576</v>
      </c>
      <c r="AU82" s="62">
        <f>SUM(AV10:AX79)*AU6</f>
        <v>504</v>
      </c>
      <c r="AV82" s="62"/>
      <c r="AW82" s="62"/>
      <c r="AX82" s="62"/>
      <c r="AY82" s="62"/>
      <c r="AZ82" s="62"/>
      <c r="BA82" s="62"/>
      <c r="BB82" s="62">
        <f>SUM(AY10:BA79)*BB6</f>
        <v>522</v>
      </c>
      <c r="BC82" s="62">
        <f>SUM(BD10:BF79)*BC6</f>
        <v>182</v>
      </c>
      <c r="BD82" s="62"/>
      <c r="BE82" s="62"/>
      <c r="BF82" s="62"/>
      <c r="BG82" s="62"/>
      <c r="BH82" s="62"/>
      <c r="BI82" s="62"/>
      <c r="BJ82" s="62">
        <f>SUM(BG10:BI79)*BJ6</f>
        <v>80</v>
      </c>
      <c r="BK82" s="74"/>
    </row>
    <row r="83" spans="1:63" ht="15">
      <c r="A83" s="96"/>
      <c r="B83" s="116"/>
      <c r="C83" s="110" t="s">
        <v>76</v>
      </c>
      <c r="D83" s="110"/>
      <c r="E83" s="110"/>
      <c r="F83" s="110"/>
      <c r="G83" s="110"/>
      <c r="H83" s="110"/>
      <c r="I83" s="63"/>
      <c r="J83" s="63"/>
      <c r="K83" s="63"/>
      <c r="L83" s="63"/>
      <c r="M83" s="63"/>
      <c r="N83" s="63"/>
      <c r="O83" s="63"/>
      <c r="P83" s="64"/>
      <c r="Q83" s="62"/>
      <c r="R83" s="62">
        <f>SUM(W83:BJ83)</f>
        <v>3</v>
      </c>
      <c r="S83" s="62"/>
      <c r="T83" s="62"/>
      <c r="U83" s="62"/>
      <c r="V83" s="62"/>
      <c r="W83" s="62"/>
      <c r="X83" s="64"/>
      <c r="Y83" s="64"/>
      <c r="Z83" s="64"/>
      <c r="AA83" s="64"/>
      <c r="AB83" s="64"/>
      <c r="AC83" s="64"/>
      <c r="AD83" s="62"/>
      <c r="AE83" s="62"/>
      <c r="AF83" s="64"/>
      <c r="AG83" s="64"/>
      <c r="AH83" s="64"/>
      <c r="AI83" s="64"/>
      <c r="AJ83" s="64"/>
      <c r="AK83" s="64"/>
      <c r="AL83" s="64">
        <v>1</v>
      </c>
      <c r="AM83" s="64"/>
      <c r="AN83" s="64"/>
      <c r="AO83" s="64"/>
      <c r="AP83" s="64"/>
      <c r="AQ83" s="64"/>
      <c r="AR83" s="64"/>
      <c r="AS83" s="64"/>
      <c r="AT83" s="64">
        <v>1</v>
      </c>
      <c r="AU83" s="64"/>
      <c r="AV83" s="64"/>
      <c r="AW83" s="64"/>
      <c r="AX83" s="64"/>
      <c r="AY83" s="64"/>
      <c r="AZ83" s="64"/>
      <c r="BA83" s="64"/>
      <c r="BB83" s="64">
        <v>1</v>
      </c>
      <c r="BC83" s="64"/>
      <c r="BD83" s="64"/>
      <c r="BE83" s="64"/>
      <c r="BF83" s="64"/>
      <c r="BG83" s="64"/>
      <c r="BH83" s="64"/>
      <c r="BI83" s="64"/>
      <c r="BJ83" s="64"/>
      <c r="BK83" s="74"/>
    </row>
    <row r="84" spans="1:63" ht="15">
      <c r="A84" s="96"/>
      <c r="B84" s="116"/>
      <c r="C84" s="110" t="s">
        <v>29</v>
      </c>
      <c r="D84" s="110"/>
      <c r="E84" s="110"/>
      <c r="F84" s="110"/>
      <c r="G84" s="110"/>
      <c r="H84" s="110"/>
      <c r="I84" s="63"/>
      <c r="J84" s="63"/>
      <c r="K84" s="63"/>
      <c r="L84" s="63"/>
      <c r="M84" s="63"/>
      <c r="N84" s="63"/>
      <c r="O84" s="63"/>
      <c r="P84" s="64"/>
      <c r="Q84" s="62"/>
      <c r="R84" s="62">
        <f>SUM(W84:BJ84)</f>
        <v>32</v>
      </c>
      <c r="S84" s="62"/>
      <c r="T84" s="62"/>
      <c r="U84" s="62"/>
      <c r="V84" s="62"/>
      <c r="W84" s="76">
        <f aca="true" t="shared" si="57" ref="W84:BJ84">COUNTIF($D$10:$G$78,W5)</f>
        <v>4</v>
      </c>
      <c r="X84" s="76">
        <f t="shared" si="57"/>
        <v>0</v>
      </c>
      <c r="Y84" s="76">
        <f t="shared" si="57"/>
        <v>0</v>
      </c>
      <c r="Z84" s="76">
        <f t="shared" si="57"/>
        <v>0</v>
      </c>
      <c r="AA84" s="76">
        <f t="shared" si="57"/>
        <v>0</v>
      </c>
      <c r="AB84" s="76">
        <f t="shared" si="57"/>
        <v>0</v>
      </c>
      <c r="AC84" s="76">
        <f t="shared" si="57"/>
        <v>0</v>
      </c>
      <c r="AD84" s="76">
        <f t="shared" si="57"/>
        <v>4</v>
      </c>
      <c r="AE84" s="76">
        <f t="shared" si="57"/>
        <v>2</v>
      </c>
      <c r="AF84" s="76">
        <f t="shared" si="57"/>
        <v>0</v>
      </c>
      <c r="AG84" s="76">
        <f t="shared" si="57"/>
        <v>0</v>
      </c>
      <c r="AH84" s="76">
        <f t="shared" si="57"/>
        <v>0</v>
      </c>
      <c r="AI84" s="76">
        <f t="shared" si="57"/>
        <v>0</v>
      </c>
      <c r="AJ84" s="76">
        <f t="shared" si="57"/>
        <v>0</v>
      </c>
      <c r="AK84" s="76">
        <f t="shared" si="57"/>
        <v>0</v>
      </c>
      <c r="AL84" s="76">
        <f t="shared" si="57"/>
        <v>4</v>
      </c>
      <c r="AM84" s="76">
        <f t="shared" si="57"/>
        <v>3</v>
      </c>
      <c r="AN84" s="76">
        <f t="shared" si="57"/>
        <v>0</v>
      </c>
      <c r="AO84" s="76">
        <f t="shared" si="57"/>
        <v>0</v>
      </c>
      <c r="AP84" s="76">
        <f t="shared" si="57"/>
        <v>0</v>
      </c>
      <c r="AQ84" s="76">
        <f t="shared" si="57"/>
        <v>0</v>
      </c>
      <c r="AR84" s="76">
        <f t="shared" si="57"/>
        <v>0</v>
      </c>
      <c r="AS84" s="76">
        <f t="shared" si="57"/>
        <v>0</v>
      </c>
      <c r="AT84" s="76">
        <f t="shared" si="57"/>
        <v>4</v>
      </c>
      <c r="AU84" s="76">
        <f t="shared" si="57"/>
        <v>4</v>
      </c>
      <c r="AV84" s="76">
        <f t="shared" si="57"/>
        <v>0</v>
      </c>
      <c r="AW84" s="76">
        <f t="shared" si="57"/>
        <v>0</v>
      </c>
      <c r="AX84" s="76">
        <f t="shared" si="57"/>
        <v>0</v>
      </c>
      <c r="AY84" s="76">
        <f t="shared" si="57"/>
        <v>0</v>
      </c>
      <c r="AZ84" s="76">
        <f t="shared" si="57"/>
        <v>0</v>
      </c>
      <c r="BA84" s="76">
        <f t="shared" si="57"/>
        <v>0</v>
      </c>
      <c r="BB84" s="76">
        <f t="shared" si="57"/>
        <v>4</v>
      </c>
      <c r="BC84" s="76">
        <f t="shared" si="57"/>
        <v>2</v>
      </c>
      <c r="BD84" s="76">
        <f t="shared" si="57"/>
        <v>0</v>
      </c>
      <c r="BE84" s="76">
        <f t="shared" si="57"/>
        <v>0</v>
      </c>
      <c r="BF84" s="76">
        <f t="shared" si="57"/>
        <v>0</v>
      </c>
      <c r="BG84" s="76">
        <f t="shared" si="57"/>
        <v>0</v>
      </c>
      <c r="BH84" s="76">
        <f t="shared" si="57"/>
        <v>0</v>
      </c>
      <c r="BI84" s="76">
        <f t="shared" si="57"/>
        <v>0</v>
      </c>
      <c r="BJ84" s="76">
        <f t="shared" si="57"/>
        <v>1</v>
      </c>
      <c r="BK84" s="74"/>
    </row>
    <row r="85" spans="1:63" ht="15">
      <c r="A85" s="96"/>
      <c r="B85" s="116"/>
      <c r="C85" s="110" t="s">
        <v>30</v>
      </c>
      <c r="D85" s="110"/>
      <c r="E85" s="110"/>
      <c r="F85" s="110"/>
      <c r="G85" s="110"/>
      <c r="H85" s="110"/>
      <c r="I85" s="63"/>
      <c r="J85" s="63"/>
      <c r="K85" s="63"/>
      <c r="L85" s="63"/>
      <c r="M85" s="63"/>
      <c r="N85" s="63"/>
      <c r="O85" s="63"/>
      <c r="P85" s="64"/>
      <c r="Q85" s="62"/>
      <c r="R85" s="62">
        <f>SUM(W85:BJ85)</f>
        <v>45</v>
      </c>
      <c r="S85" s="62"/>
      <c r="T85" s="62"/>
      <c r="U85" s="62"/>
      <c r="V85" s="62"/>
      <c r="W85" s="76">
        <f aca="true" t="shared" si="58" ref="W85:BJ85">COUNTIF($I$10:$O$78,W5)</f>
        <v>5</v>
      </c>
      <c r="X85" s="76">
        <f t="shared" si="58"/>
        <v>0</v>
      </c>
      <c r="Y85" s="76">
        <f t="shared" si="58"/>
        <v>0</v>
      </c>
      <c r="Z85" s="76">
        <f t="shared" si="58"/>
        <v>0</v>
      </c>
      <c r="AA85" s="76">
        <f t="shared" si="58"/>
        <v>0</v>
      </c>
      <c r="AB85" s="76">
        <f t="shared" si="58"/>
        <v>0</v>
      </c>
      <c r="AC85" s="76">
        <f t="shared" si="58"/>
        <v>0</v>
      </c>
      <c r="AD85" s="76">
        <f t="shared" si="58"/>
        <v>7</v>
      </c>
      <c r="AE85" s="76">
        <f t="shared" si="58"/>
        <v>3</v>
      </c>
      <c r="AF85" s="76">
        <f t="shared" si="58"/>
        <v>0</v>
      </c>
      <c r="AG85" s="76">
        <f t="shared" si="58"/>
        <v>0</v>
      </c>
      <c r="AH85" s="76">
        <f t="shared" si="58"/>
        <v>0</v>
      </c>
      <c r="AI85" s="76">
        <f t="shared" si="58"/>
        <v>0</v>
      </c>
      <c r="AJ85" s="76">
        <f t="shared" si="58"/>
        <v>0</v>
      </c>
      <c r="AK85" s="76">
        <f t="shared" si="58"/>
        <v>0</v>
      </c>
      <c r="AL85" s="76">
        <f t="shared" si="58"/>
        <v>6</v>
      </c>
      <c r="AM85" s="76">
        <f t="shared" si="58"/>
        <v>5</v>
      </c>
      <c r="AN85" s="76">
        <f t="shared" si="58"/>
        <v>0</v>
      </c>
      <c r="AO85" s="76">
        <f t="shared" si="58"/>
        <v>0</v>
      </c>
      <c r="AP85" s="76">
        <f t="shared" si="58"/>
        <v>0</v>
      </c>
      <c r="AQ85" s="76">
        <f t="shared" si="58"/>
        <v>0</v>
      </c>
      <c r="AR85" s="76">
        <f t="shared" si="58"/>
        <v>0</v>
      </c>
      <c r="AS85" s="76">
        <f t="shared" si="58"/>
        <v>0</v>
      </c>
      <c r="AT85" s="76">
        <f t="shared" si="58"/>
        <v>4</v>
      </c>
      <c r="AU85" s="76">
        <f t="shared" si="58"/>
        <v>5</v>
      </c>
      <c r="AV85" s="76">
        <f t="shared" si="58"/>
        <v>0</v>
      </c>
      <c r="AW85" s="76">
        <f t="shared" si="58"/>
        <v>0</v>
      </c>
      <c r="AX85" s="76">
        <f t="shared" si="58"/>
        <v>0</v>
      </c>
      <c r="AY85" s="76">
        <f t="shared" si="58"/>
        <v>0</v>
      </c>
      <c r="AZ85" s="76">
        <f t="shared" si="58"/>
        <v>0</v>
      </c>
      <c r="BA85" s="76">
        <f t="shared" si="58"/>
        <v>0</v>
      </c>
      <c r="BB85" s="76">
        <f t="shared" si="58"/>
        <v>7</v>
      </c>
      <c r="BC85" s="76">
        <f t="shared" si="58"/>
        <v>2</v>
      </c>
      <c r="BD85" s="76">
        <f t="shared" si="58"/>
        <v>0</v>
      </c>
      <c r="BE85" s="76">
        <f t="shared" si="58"/>
        <v>0</v>
      </c>
      <c r="BF85" s="76">
        <f t="shared" si="58"/>
        <v>0</v>
      </c>
      <c r="BG85" s="76">
        <f t="shared" si="58"/>
        <v>0</v>
      </c>
      <c r="BH85" s="76">
        <f t="shared" si="58"/>
        <v>0</v>
      </c>
      <c r="BI85" s="76">
        <f t="shared" si="58"/>
        <v>0</v>
      </c>
      <c r="BJ85" s="76">
        <f t="shared" si="58"/>
        <v>1</v>
      </c>
      <c r="BK85" s="74"/>
    </row>
    <row r="86" spans="1:63" ht="15">
      <c r="A86" s="20"/>
      <c r="B86" s="41"/>
      <c r="C86" s="20"/>
      <c r="D86" s="42"/>
      <c r="E86" s="42"/>
      <c r="F86" s="42"/>
      <c r="G86" s="42"/>
      <c r="H86" s="20"/>
      <c r="I86" s="42"/>
      <c r="J86" s="42"/>
      <c r="K86" s="42"/>
      <c r="L86" s="42"/>
      <c r="M86" s="42"/>
      <c r="N86" s="42"/>
      <c r="O86" s="42"/>
      <c r="P86" s="20"/>
      <c r="Q86" s="43"/>
      <c r="R86" s="21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74"/>
    </row>
    <row r="87" spans="1:63" ht="15.75" thickBot="1">
      <c r="A87" s="20"/>
      <c r="B87" s="41"/>
      <c r="C87" s="20"/>
      <c r="D87" s="42"/>
      <c r="E87" s="42"/>
      <c r="F87" s="42"/>
      <c r="G87" s="42"/>
      <c r="H87" s="20"/>
      <c r="I87" s="42"/>
      <c r="J87" s="42"/>
      <c r="K87" s="42"/>
      <c r="L87" s="42"/>
      <c r="M87" s="42"/>
      <c r="N87" s="42"/>
      <c r="O87" s="42"/>
      <c r="P87" s="20"/>
      <c r="Q87" s="43"/>
      <c r="R87" s="21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19"/>
      <c r="AN87" s="56"/>
      <c r="AO87" s="56"/>
      <c r="AP87" s="56"/>
      <c r="AQ87" s="56"/>
      <c r="AR87" s="56"/>
      <c r="AS87" s="56"/>
      <c r="AT87" s="19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74"/>
    </row>
    <row r="88" spans="1:63" ht="15.75" customHeight="1" thickBot="1">
      <c r="A88" s="19"/>
      <c r="B88" s="181" t="s">
        <v>106</v>
      </c>
      <c r="C88" s="181"/>
      <c r="D88" s="181"/>
      <c r="E88" s="181"/>
      <c r="F88" s="181"/>
      <c r="G88" s="181"/>
      <c r="H88" s="181"/>
      <c r="I88" s="89"/>
      <c r="J88" s="89"/>
      <c r="K88" s="89"/>
      <c r="L88" s="89"/>
      <c r="M88" s="89"/>
      <c r="N88" s="89"/>
      <c r="O88" s="89"/>
      <c r="P88" s="191" t="s">
        <v>107</v>
      </c>
      <c r="Q88" s="192"/>
      <c r="R88" s="192"/>
      <c r="S88" s="192"/>
      <c r="T88" s="193"/>
      <c r="U88" s="191" t="s">
        <v>108</v>
      </c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3"/>
      <c r="AN88" s="57"/>
      <c r="AO88" s="57"/>
      <c r="AP88" s="57"/>
      <c r="AQ88" s="22"/>
      <c r="AR88" s="22"/>
      <c r="AS88" s="22"/>
      <c r="AT88" s="23"/>
      <c r="AU88" s="23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31"/>
    </row>
    <row r="89" spans="1:63" ht="15" customHeight="1">
      <c r="A89" s="19"/>
      <c r="B89" s="182" t="s">
        <v>124</v>
      </c>
      <c r="C89" s="182" t="s">
        <v>206</v>
      </c>
      <c r="D89" s="90"/>
      <c r="E89" s="90"/>
      <c r="F89" s="90"/>
      <c r="G89" s="90"/>
      <c r="H89" s="184" t="s">
        <v>184</v>
      </c>
      <c r="I89" s="91"/>
      <c r="J89" s="91"/>
      <c r="K89" s="91"/>
      <c r="L89" s="91"/>
      <c r="M89" s="91"/>
      <c r="N89" s="91"/>
      <c r="O89" s="91"/>
      <c r="P89" s="196" t="s">
        <v>124</v>
      </c>
      <c r="Q89" s="197"/>
      <c r="R89" s="198"/>
      <c r="S89" s="195" t="s">
        <v>206</v>
      </c>
      <c r="T89" s="194" t="s">
        <v>184</v>
      </c>
      <c r="U89" s="202" t="s">
        <v>185</v>
      </c>
      <c r="V89" s="202"/>
      <c r="W89" s="202"/>
      <c r="X89" s="141"/>
      <c r="Y89" s="141"/>
      <c r="Z89" s="141"/>
      <c r="AA89" s="141"/>
      <c r="AB89" s="141"/>
      <c r="AC89" s="141"/>
      <c r="AD89" s="188" t="s">
        <v>125</v>
      </c>
      <c r="AE89" s="188"/>
      <c r="AF89" s="188"/>
      <c r="AG89" s="188"/>
      <c r="AH89" s="188"/>
      <c r="AI89" s="188"/>
      <c r="AJ89" s="188"/>
      <c r="AK89" s="188"/>
      <c r="AL89" s="188"/>
      <c r="AM89" s="188"/>
      <c r="AN89" s="20"/>
      <c r="AO89" s="20"/>
      <c r="AP89" s="20"/>
      <c r="AQ89" s="21"/>
      <c r="AR89" s="21"/>
      <c r="AS89" s="21"/>
      <c r="AT89" s="23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31"/>
    </row>
    <row r="90" spans="1:63" ht="22.5" customHeight="1">
      <c r="A90" s="19"/>
      <c r="B90" s="183"/>
      <c r="C90" s="183"/>
      <c r="D90" s="91"/>
      <c r="E90" s="91"/>
      <c r="F90" s="91"/>
      <c r="G90" s="91"/>
      <c r="H90" s="183"/>
      <c r="I90" s="91"/>
      <c r="J90" s="91"/>
      <c r="K90" s="91"/>
      <c r="L90" s="91"/>
      <c r="M90" s="91"/>
      <c r="N90" s="91"/>
      <c r="O90" s="91"/>
      <c r="P90" s="199"/>
      <c r="Q90" s="200"/>
      <c r="R90" s="201"/>
      <c r="S90" s="195"/>
      <c r="T90" s="195"/>
      <c r="U90" s="202"/>
      <c r="V90" s="202"/>
      <c r="W90" s="202"/>
      <c r="X90" s="141"/>
      <c r="Y90" s="141"/>
      <c r="Z90" s="141"/>
      <c r="AA90" s="141"/>
      <c r="AB90" s="141"/>
      <c r="AC90" s="141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20"/>
      <c r="AO90" s="20"/>
      <c r="AP90" s="20"/>
      <c r="AQ90" s="21"/>
      <c r="AR90" s="21"/>
      <c r="AS90" s="21"/>
      <c r="AT90" s="23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31"/>
    </row>
    <row r="91" spans="1:63" ht="38.25" customHeight="1" thickBot="1">
      <c r="A91" s="19"/>
      <c r="B91" s="189" t="s">
        <v>205</v>
      </c>
      <c r="C91" s="189">
        <v>9</v>
      </c>
      <c r="D91" s="90"/>
      <c r="E91" s="90"/>
      <c r="F91" s="90"/>
      <c r="G91" s="90"/>
      <c r="H91" s="189">
        <v>3</v>
      </c>
      <c r="I91" s="90"/>
      <c r="J91" s="90"/>
      <c r="K91" s="90"/>
      <c r="L91" s="90"/>
      <c r="M91" s="90"/>
      <c r="N91" s="90"/>
      <c r="O91" s="90"/>
      <c r="P91" s="185" t="s">
        <v>208</v>
      </c>
      <c r="Q91" s="186"/>
      <c r="R91" s="187"/>
      <c r="S91" s="90" t="s">
        <v>210</v>
      </c>
      <c r="T91" s="90">
        <v>13</v>
      </c>
      <c r="U91" s="188" t="s">
        <v>207</v>
      </c>
      <c r="V91" s="188"/>
      <c r="W91" s="188"/>
      <c r="X91" s="140"/>
      <c r="Y91" s="140"/>
      <c r="Z91" s="140"/>
      <c r="AA91" s="140"/>
      <c r="AB91" s="140"/>
      <c r="AC91" s="140"/>
      <c r="AD91" s="202" t="s">
        <v>186</v>
      </c>
      <c r="AE91" s="202"/>
      <c r="AF91" s="202"/>
      <c r="AG91" s="202"/>
      <c r="AH91" s="202"/>
      <c r="AI91" s="202"/>
      <c r="AJ91" s="202"/>
      <c r="AK91" s="202"/>
      <c r="AL91" s="202"/>
      <c r="AM91" s="202"/>
      <c r="AN91" s="56"/>
      <c r="AO91" s="56"/>
      <c r="AP91" s="56"/>
      <c r="AQ91" s="24"/>
      <c r="AR91" s="24"/>
      <c r="AS91" s="24"/>
      <c r="AT91" s="23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31"/>
    </row>
    <row r="92" spans="1:63" ht="38.25" customHeight="1">
      <c r="A92" s="19"/>
      <c r="B92" s="190"/>
      <c r="C92" s="190"/>
      <c r="D92" s="92"/>
      <c r="E92" s="92"/>
      <c r="F92" s="92"/>
      <c r="G92" s="92"/>
      <c r="H92" s="190"/>
      <c r="I92" s="90"/>
      <c r="J92" s="90"/>
      <c r="K92" s="90"/>
      <c r="L92" s="90"/>
      <c r="M92" s="90"/>
      <c r="N92" s="90"/>
      <c r="O92" s="90"/>
      <c r="P92" s="185" t="s">
        <v>209</v>
      </c>
      <c r="Q92" s="186"/>
      <c r="R92" s="187"/>
      <c r="S92" s="90">
        <v>10</v>
      </c>
      <c r="T92" s="90">
        <v>4</v>
      </c>
      <c r="U92" s="188"/>
      <c r="V92" s="188"/>
      <c r="W92" s="188"/>
      <c r="X92" s="141"/>
      <c r="Y92" s="141"/>
      <c r="Z92" s="141"/>
      <c r="AA92" s="141"/>
      <c r="AB92" s="141"/>
      <c r="AC92" s="141"/>
      <c r="AD92" s="188" t="s">
        <v>211</v>
      </c>
      <c r="AE92" s="188"/>
      <c r="AF92" s="188"/>
      <c r="AG92" s="188"/>
      <c r="AH92" s="188"/>
      <c r="AI92" s="188"/>
      <c r="AJ92" s="188"/>
      <c r="AK92" s="188"/>
      <c r="AL92" s="188"/>
      <c r="AM92" s="188"/>
      <c r="AN92" s="20"/>
      <c r="AO92" s="20"/>
      <c r="AP92" s="20"/>
      <c r="AQ92" s="21"/>
      <c r="AR92" s="21"/>
      <c r="AS92" s="21"/>
      <c r="AT92" s="23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31"/>
    </row>
    <row r="93" spans="1:63" ht="13.5" customHeight="1" thickBot="1">
      <c r="A93" s="19"/>
      <c r="B93" s="90" t="s">
        <v>67</v>
      </c>
      <c r="C93" s="92"/>
      <c r="D93" s="92"/>
      <c r="E93" s="92"/>
      <c r="F93" s="92"/>
      <c r="G93" s="92"/>
      <c r="H93" s="92">
        <v>3</v>
      </c>
      <c r="I93" s="90"/>
      <c r="J93" s="90"/>
      <c r="K93" s="90"/>
      <c r="L93" s="90"/>
      <c r="M93" s="90"/>
      <c r="N93" s="90"/>
      <c r="O93" s="90"/>
      <c r="P93" s="188" t="s">
        <v>67</v>
      </c>
      <c r="Q93" s="188"/>
      <c r="R93" s="90"/>
      <c r="S93" s="90"/>
      <c r="T93" s="90">
        <v>17</v>
      </c>
      <c r="U93" s="188"/>
      <c r="V93" s="188"/>
      <c r="W93" s="188"/>
      <c r="X93" s="141"/>
      <c r="Y93" s="141"/>
      <c r="Z93" s="141"/>
      <c r="AA93" s="141"/>
      <c r="AB93" s="141"/>
      <c r="AC93" s="141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56"/>
      <c r="AO93" s="56"/>
      <c r="AP93" s="56"/>
      <c r="AQ93" s="24"/>
      <c r="AR93" s="24"/>
      <c r="AS93" s="24"/>
      <c r="AT93" s="23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31"/>
    </row>
    <row r="94" spans="1:63" ht="13.5" customHeight="1" hidden="1" thickBot="1">
      <c r="A94" s="19"/>
      <c r="B94" s="123" t="s">
        <v>109</v>
      </c>
      <c r="C94" s="59"/>
      <c r="D94" s="24"/>
      <c r="E94" s="24"/>
      <c r="F94" s="24"/>
      <c r="G94" s="24"/>
      <c r="H94" s="47">
        <v>5</v>
      </c>
      <c r="I94" s="48"/>
      <c r="J94" s="48"/>
      <c r="K94" s="48"/>
      <c r="L94" s="48"/>
      <c r="M94" s="48"/>
      <c r="N94" s="48"/>
      <c r="O94" s="48"/>
      <c r="P94" s="58" t="s">
        <v>109</v>
      </c>
      <c r="Q94" s="49"/>
      <c r="R94" s="59"/>
      <c r="S94" s="46">
        <v>15</v>
      </c>
      <c r="T94" s="14"/>
      <c r="U94" s="14"/>
      <c r="V94" s="14"/>
      <c r="W94" s="44" t="s">
        <v>117</v>
      </c>
      <c r="X94" s="14"/>
      <c r="Y94" s="45"/>
      <c r="Z94" s="46"/>
      <c r="AA94" s="1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5"/>
      <c r="AM94" s="20"/>
      <c r="AN94" s="20"/>
      <c r="AO94" s="20"/>
      <c r="AP94" s="20"/>
      <c r="AQ94" s="21"/>
      <c r="AR94" s="21"/>
      <c r="AS94" s="21"/>
      <c r="AT94" s="23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31"/>
    </row>
    <row r="95" spans="1:63" ht="9.75" customHeight="1">
      <c r="A95" s="20"/>
      <c r="B95" s="124"/>
      <c r="C95" s="20"/>
      <c r="D95" s="42"/>
      <c r="E95" s="42"/>
      <c r="F95" s="42"/>
      <c r="G95" s="42"/>
      <c r="H95" s="20"/>
      <c r="I95" s="42"/>
      <c r="J95" s="42"/>
      <c r="K95" s="42"/>
      <c r="L95" s="42"/>
      <c r="M95" s="42"/>
      <c r="N95" s="42"/>
      <c r="O95" s="42"/>
      <c r="P95" s="20"/>
      <c r="Q95" s="43"/>
      <c r="R95" s="2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31"/>
    </row>
    <row r="96" spans="1:63" ht="15.75">
      <c r="A96" s="52"/>
      <c r="B96" s="125" t="s">
        <v>116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4"/>
    </row>
    <row r="97" spans="1:63" ht="15.75">
      <c r="A97" s="52"/>
      <c r="B97" s="125" t="s">
        <v>122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4"/>
    </row>
    <row r="98" spans="1:63" ht="12.75" customHeight="1">
      <c r="A98" s="51"/>
      <c r="B98" s="20" t="s">
        <v>71</v>
      </c>
      <c r="C98" s="23"/>
      <c r="D98" s="127"/>
      <c r="E98" s="127"/>
      <c r="F98" s="127"/>
      <c r="G98" s="127"/>
      <c r="H98" s="23"/>
      <c r="I98" s="127"/>
      <c r="J98" s="127"/>
      <c r="K98" s="127"/>
      <c r="L98" s="127"/>
      <c r="M98" s="127"/>
      <c r="N98" s="127"/>
      <c r="O98" s="127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8"/>
    </row>
    <row r="99" spans="1:68" s="40" customFormat="1" ht="22.5" customHeight="1">
      <c r="A99" s="50"/>
      <c r="B99" s="23" t="s">
        <v>212</v>
      </c>
      <c r="C99" s="21"/>
      <c r="D99" s="21"/>
      <c r="E99" s="21"/>
      <c r="F99" s="21"/>
      <c r="G99" s="21"/>
      <c r="H99" s="21"/>
      <c r="I99" s="20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BK99" s="38"/>
      <c r="BL99" s="38"/>
      <c r="BM99" s="38"/>
      <c r="BN99" s="38"/>
      <c r="BO99" s="38"/>
      <c r="BP99" s="39"/>
    </row>
    <row r="100" spans="2:68" s="40" customFormat="1" ht="13.5" customHeight="1">
      <c r="B100" s="125" t="s">
        <v>169</v>
      </c>
      <c r="C100" s="20"/>
      <c r="D100" s="20"/>
      <c r="E100" s="20"/>
      <c r="F100" s="20"/>
      <c r="G100" s="20"/>
      <c r="H100" s="21"/>
      <c r="I100" s="21"/>
      <c r="J100" s="21"/>
      <c r="K100" s="21"/>
      <c r="L100" s="21"/>
      <c r="M100" s="21"/>
      <c r="N100" s="21"/>
      <c r="O100" s="21"/>
      <c r="P100" s="21"/>
      <c r="Q100" s="20"/>
      <c r="R100" s="21"/>
      <c r="S100" s="20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BK100" s="39"/>
      <c r="BL100" s="39"/>
      <c r="BM100" s="39"/>
      <c r="BN100" s="39"/>
      <c r="BO100" s="39"/>
      <c r="BP100" s="39"/>
    </row>
    <row r="101" spans="2:68" s="40" customFormat="1" ht="14.25" customHeight="1">
      <c r="B101" s="21"/>
      <c r="C101" s="20"/>
      <c r="D101" s="20"/>
      <c r="E101" s="20"/>
      <c r="F101" s="20"/>
      <c r="G101" s="20"/>
      <c r="H101" s="20"/>
      <c r="I101" s="21"/>
      <c r="J101" s="42"/>
      <c r="K101" s="20"/>
      <c r="L101" s="20"/>
      <c r="M101" s="20"/>
      <c r="N101" s="20"/>
      <c r="O101" s="20"/>
      <c r="P101" s="21" t="s">
        <v>170</v>
      </c>
      <c r="Q101" s="20"/>
      <c r="R101" s="20"/>
      <c r="S101" s="20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BK101" s="39"/>
      <c r="BL101" s="39"/>
      <c r="BM101" s="39"/>
      <c r="BN101" s="39"/>
      <c r="BO101" s="39"/>
      <c r="BP101" s="39"/>
    </row>
    <row r="102" spans="2:68" s="40" customFormat="1" ht="12.75">
      <c r="B102" s="21" t="s">
        <v>213</v>
      </c>
      <c r="C102" s="20"/>
      <c r="D102" s="20"/>
      <c r="E102" s="20"/>
      <c r="F102" s="20"/>
      <c r="G102" s="20"/>
      <c r="H102" s="20"/>
      <c r="I102" s="21"/>
      <c r="J102" s="42"/>
      <c r="K102" s="20"/>
      <c r="L102" s="20"/>
      <c r="M102" s="20"/>
      <c r="N102" s="20"/>
      <c r="O102" s="20"/>
      <c r="P102" s="20"/>
      <c r="Q102" s="20"/>
      <c r="R102" s="20"/>
      <c r="S102" s="20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BK102" s="39"/>
      <c r="BL102" s="39"/>
      <c r="BM102" s="39"/>
      <c r="BN102" s="39"/>
      <c r="BO102" s="39"/>
      <c r="BP102" s="39"/>
    </row>
    <row r="103" spans="2:68" s="40" customFormat="1" ht="13.5" customHeight="1">
      <c r="B103" s="21"/>
      <c r="C103" s="20"/>
      <c r="D103" s="20"/>
      <c r="E103" s="20"/>
      <c r="F103" s="20"/>
      <c r="G103" s="20"/>
      <c r="H103" s="21"/>
      <c r="I103" s="21"/>
      <c r="J103" s="4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39"/>
      <c r="BL103" s="39"/>
      <c r="BM103" s="39"/>
      <c r="BN103" s="39"/>
      <c r="BO103" s="39"/>
      <c r="BP103" s="39"/>
    </row>
    <row r="104" spans="1:68" s="40" customFormat="1" ht="12.75">
      <c r="A104" s="50"/>
      <c r="B104" s="125" t="s">
        <v>169</v>
      </c>
      <c r="C104" s="21"/>
      <c r="D104" s="21"/>
      <c r="E104" s="21"/>
      <c r="F104" s="21"/>
      <c r="G104" s="21"/>
      <c r="H104" s="20"/>
      <c r="I104" s="21"/>
      <c r="J104" s="42"/>
      <c r="K104" s="20"/>
      <c r="L104" s="20"/>
      <c r="M104" s="20"/>
      <c r="N104" s="20"/>
      <c r="O104" s="20"/>
      <c r="P104" s="20"/>
      <c r="Q104" s="20"/>
      <c r="R104" s="20"/>
      <c r="S104" s="21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39"/>
      <c r="BL104" s="39"/>
      <c r="BM104" s="39"/>
      <c r="BN104" s="39"/>
      <c r="BO104" s="39"/>
      <c r="BP104" s="39"/>
    </row>
    <row r="105" spans="1:68" s="40" customFormat="1" ht="12.75">
      <c r="A105" s="50"/>
      <c r="B105" s="21"/>
      <c r="C105" s="21"/>
      <c r="D105" s="21"/>
      <c r="E105" s="21"/>
      <c r="F105" s="21"/>
      <c r="G105" s="21"/>
      <c r="H105" s="21"/>
      <c r="I105" s="21"/>
      <c r="J105" s="42"/>
      <c r="K105" s="21"/>
      <c r="L105" s="21"/>
      <c r="M105" s="21"/>
      <c r="N105" s="21"/>
      <c r="O105" s="21"/>
      <c r="P105" s="21"/>
      <c r="Q105" s="21"/>
      <c r="R105" s="21"/>
      <c r="S105" s="21"/>
      <c r="T105" s="20"/>
      <c r="U105" s="21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39"/>
      <c r="BL105" s="39"/>
      <c r="BM105" s="39"/>
      <c r="BN105" s="39"/>
      <c r="BO105" s="39"/>
      <c r="BP105" s="39"/>
    </row>
  </sheetData>
  <mergeCells count="38">
    <mergeCell ref="AD91:AM91"/>
    <mergeCell ref="AD92:AM93"/>
    <mergeCell ref="U89:W90"/>
    <mergeCell ref="U91:W93"/>
    <mergeCell ref="U88:AM88"/>
    <mergeCell ref="T89:T90"/>
    <mergeCell ref="P89:R90"/>
    <mergeCell ref="P88:T88"/>
    <mergeCell ref="AD89:AM90"/>
    <mergeCell ref="S89:S90"/>
    <mergeCell ref="P92:R92"/>
    <mergeCell ref="P93:Q93"/>
    <mergeCell ref="P91:R91"/>
    <mergeCell ref="B91:B92"/>
    <mergeCell ref="C91:C92"/>
    <mergeCell ref="H91:H92"/>
    <mergeCell ref="B88:H88"/>
    <mergeCell ref="B89:B90"/>
    <mergeCell ref="C89:C90"/>
    <mergeCell ref="H89:H90"/>
    <mergeCell ref="W3:BJ3"/>
    <mergeCell ref="R4:U4"/>
    <mergeCell ref="W4:AD4"/>
    <mergeCell ref="AE4:AL4"/>
    <mergeCell ref="AM4:AT4"/>
    <mergeCell ref="AU4:BB4"/>
    <mergeCell ref="BC4:BJ4"/>
    <mergeCell ref="Q3:V3"/>
    <mergeCell ref="Q4:Q6"/>
    <mergeCell ref="U5:U6"/>
    <mergeCell ref="C3:P4"/>
    <mergeCell ref="V5:V6"/>
    <mergeCell ref="C5:C6"/>
    <mergeCell ref="H5:H6"/>
    <mergeCell ref="P5:P6"/>
    <mergeCell ref="T5:T6"/>
    <mergeCell ref="R5:R6"/>
    <mergeCell ref="S5:S6"/>
  </mergeCells>
  <printOptions/>
  <pageMargins left="0.22" right="0.24" top="0.18" bottom="0.17" header="0.18" footer="0.17"/>
  <pageSetup fitToHeight="0" fitToWidth="1" horizontalDpi="600" verticalDpi="600" orientation="landscape" paperSize="9" scale="88" r:id="rId1"/>
  <rowBreaks count="2" manualBreakCount="2">
    <brk id="40" max="61" man="1"/>
    <brk id="76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2005-09-03T10:18:25Z</cp:lastPrinted>
  <dcterms:created xsi:type="dcterms:W3CDTF">1997-10-13T08:55:40Z</dcterms:created>
  <dcterms:modified xsi:type="dcterms:W3CDTF">2007-07-25T09:33:29Z</dcterms:modified>
  <cp:category/>
  <cp:version/>
  <cp:contentType/>
  <cp:contentStatus/>
</cp:coreProperties>
</file>