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30" tabRatio="523" activeTab="1"/>
  </bookViews>
  <sheets>
    <sheet name="Титул" sheetId="1" r:id="rId1"/>
    <sheet name="План" sheetId="2" r:id="rId2"/>
  </sheets>
  <definedNames>
    <definedName name="_xlnm.Print_Area" localSheetId="1">'План'!$A$1:$AN$61</definedName>
  </definedNames>
  <calcPr fullCalcOnLoad="1"/>
</workbook>
</file>

<file path=xl/sharedStrings.xml><?xml version="1.0" encoding="utf-8"?>
<sst xmlns="http://schemas.openxmlformats.org/spreadsheetml/2006/main" count="226" uniqueCount="153">
  <si>
    <t>Министерство образования и науки Российской Федерации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</si>
  <si>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</si>
  <si>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</si>
  <si>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</si>
  <si>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Утвержден Ученым советом ТГПУ</t>
  </si>
  <si>
    <t xml:space="preserve"> "____"    _______________ 20  _ г.</t>
  </si>
  <si>
    <t>Председатель Ученого совета, ректор</t>
  </si>
  <si>
    <t>Учебный план</t>
  </si>
  <si>
    <t>Степень (квалификация) выпускника - магистр</t>
  </si>
  <si>
    <t>__________________ В.В. Обухов</t>
  </si>
  <si>
    <t xml:space="preserve">Срок обучения  </t>
  </si>
  <si>
    <t>–</t>
  </si>
  <si>
    <t>2 года</t>
  </si>
  <si>
    <t>Направление: 010400.68  Прикладная математика и информатика</t>
  </si>
  <si>
    <t xml:space="preserve">Форма обучения </t>
  </si>
  <si>
    <t>очная</t>
  </si>
  <si>
    <t>Базовое образование - высшее профессиональное</t>
  </si>
  <si>
    <t>I. График  учебного процесса</t>
  </si>
  <si>
    <t>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</si>
  <si>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</si>
  <si>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</si>
  <si>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</si>
  <si>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</si>
  <si>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</si>
  <si>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</si>
  <si>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</si>
  <si>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</si>
  <si>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</si>
  <si>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</si>
  <si>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</si>
  <si>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</si>
  <si>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</si>
  <si>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П</t>
  </si>
  <si>
    <t>Э</t>
  </si>
  <si>
    <t>К</t>
  </si>
  <si>
    <t>II</t>
  </si>
  <si>
    <t>Н</t>
  </si>
  <si>
    <t>Г</t>
  </si>
  <si>
    <t>Условные обозначения:</t>
  </si>
  <si>
    <t>Э - экзаменационная сессия,</t>
  </si>
  <si>
    <t>К - каникулы,</t>
  </si>
  <si>
    <t>П - практика,</t>
  </si>
  <si>
    <t>Н - научно-исследовательская работа,</t>
  </si>
  <si>
    <t xml:space="preserve">Г - итоговая государственная аттестация </t>
  </si>
  <si>
    <t>II. Сводные данные по бюджету времени (в неделях)</t>
  </si>
  <si>
    <t>Теоретическое обучение</t>
  </si>
  <si>
    <t>Экзаменационная сессия</t>
  </si>
  <si>
    <t>Научно-исследовательская работа</t>
  </si>
  <si>
    <t>Производственная практика</t>
  </si>
  <si>
    <t>Итоговая государственная аттестация</t>
  </si>
  <si>
    <t>Каникулы</t>
  </si>
  <si>
    <t>Всего</t>
  </si>
  <si>
    <t xml:space="preserve">III. План учебного процесса </t>
  </si>
  <si>
    <t>Индекс</t>
  </si>
  <si>
    <t>Название дисциплины</t>
  </si>
  <si>
    <t>Форма</t>
  </si>
  <si>
    <t>Трудоемкость (зачетные единицы)</t>
  </si>
  <si>
    <t>Объем (час)</t>
  </si>
  <si>
    <t xml:space="preserve"> Распределение по семестрам (час / неделю)</t>
  </si>
  <si>
    <t>контроля</t>
  </si>
  <si>
    <t>Общее кол-во часов</t>
  </si>
  <si>
    <t>Аудиторные занятия</t>
  </si>
  <si>
    <t>Сам. раб.</t>
  </si>
  <si>
    <t>1 год</t>
  </si>
  <si>
    <t>2 год</t>
  </si>
  <si>
    <t>Экз.</t>
  </si>
  <si>
    <t>Зач.</t>
  </si>
  <si>
    <t>всего</t>
  </si>
  <si>
    <t>лекц.</t>
  </si>
  <si>
    <t>лаб. зан.</t>
  </si>
  <si>
    <t>практ. зан.</t>
  </si>
  <si>
    <t>лек</t>
  </si>
  <si>
    <t>лаб</t>
  </si>
  <si>
    <t>пр</t>
  </si>
  <si>
    <t>М.1</t>
  </si>
  <si>
    <t>Общенаучный цикл</t>
  </si>
  <si>
    <t>Базовая часть</t>
  </si>
  <si>
    <t>История и методология прикладной математики и информатики</t>
  </si>
  <si>
    <t>Непрерывные математические модели</t>
  </si>
  <si>
    <t>Иностранный язык</t>
  </si>
  <si>
    <t>Вариативная часть</t>
  </si>
  <si>
    <t>Дисциплины, устанавливаемые вузом (факультетом)</t>
  </si>
  <si>
    <t>Системный анализ</t>
  </si>
  <si>
    <t>Прикладная статистика</t>
  </si>
  <si>
    <t>Теория измерения латентных переменных</t>
  </si>
  <si>
    <t>Дисциплины по выбору студента</t>
  </si>
  <si>
    <t>Системы массового обслуживания/ Многомерный статистический анализ</t>
  </si>
  <si>
    <t>М.2</t>
  </si>
  <si>
    <t>Профессиональный цикл</t>
  </si>
  <si>
    <t>Базовая (общепрофессиональная) часть</t>
  </si>
  <si>
    <t>Современные компьютерные технологии</t>
  </si>
  <si>
    <t>Дискретные математические модели</t>
  </si>
  <si>
    <t>Современные web-технологии</t>
  </si>
  <si>
    <t>Геоинформационные системы</t>
  </si>
  <si>
    <t>Информационные системы с открытым кодом</t>
  </si>
  <si>
    <t>Функциональное программирование</t>
  </si>
  <si>
    <t>М.3</t>
  </si>
  <si>
    <t>Практики и научно-исследовательская работа (практические умения и навыки определяются ООП вуза)</t>
  </si>
  <si>
    <t>М.4</t>
  </si>
  <si>
    <t>Общая трудоемкость основной образовательной программы</t>
  </si>
  <si>
    <t>Среднее число аудиторных часов в неделю подготовки магистра</t>
  </si>
  <si>
    <t>Число часов в неделю</t>
  </si>
  <si>
    <t>Число часов учебных занятий</t>
  </si>
  <si>
    <t>Число экзаменов</t>
  </si>
  <si>
    <t>Число зачетов</t>
  </si>
  <si>
    <t>* - лекции / лабораторные / практические</t>
  </si>
  <si>
    <t>IV. Производственная практика</t>
  </si>
  <si>
    <t>V. Итоговая государственная аттестация</t>
  </si>
  <si>
    <t>Название практики</t>
  </si>
  <si>
    <t>Семестр</t>
  </si>
  <si>
    <t>Кол-во недель</t>
  </si>
  <si>
    <t>Государственный экзамен</t>
  </si>
  <si>
    <t>Защита выпускной квалификационной работы (магистерской диссертации)</t>
  </si>
  <si>
    <t>Научно-исследовательская</t>
  </si>
  <si>
    <t>Защита выпускной квалификационной работы - магистерской диссертации</t>
  </si>
  <si>
    <t>Итого</t>
  </si>
  <si>
    <t>Согласовано:</t>
  </si>
  <si>
    <t>Проректор по УВР   А.Ю. Михайличенко</t>
  </si>
  <si>
    <t>Директор УД   И.Г. Санникова</t>
  </si>
  <si>
    <t>Декан ФМФ  А.Н. Макаренко</t>
  </si>
  <si>
    <t>________________________________</t>
  </si>
  <si>
    <t>___________________________________</t>
  </si>
  <si>
    <t>_________________________________</t>
  </si>
  <si>
    <t>Прикладная математика и информатика</t>
  </si>
  <si>
    <t>Современные проблемы прикладной математики и информатики *</t>
  </si>
  <si>
    <t>М.1.00</t>
  </si>
  <si>
    <t>М.1.В.00</t>
  </si>
  <si>
    <t>М.2.00</t>
  </si>
  <si>
    <t>М.2.В.00</t>
  </si>
  <si>
    <t>Научно-производственная</t>
  </si>
  <si>
    <t>Компьютерный практикум</t>
  </si>
  <si>
    <t>Магистерская программа: Прикладная информатика</t>
  </si>
  <si>
    <t>М.1.01</t>
  </si>
  <si>
    <t>М.1.02</t>
  </si>
  <si>
    <t>М.1.03</t>
  </si>
  <si>
    <t>М.1.04</t>
  </si>
  <si>
    <t>М.1.В.01</t>
  </si>
  <si>
    <t>М.1.В.02</t>
  </si>
  <si>
    <t>М.1.В.03</t>
  </si>
  <si>
    <t>М.1.В.04</t>
  </si>
  <si>
    <t>М.2.01</t>
  </si>
  <si>
    <t>М.2.02</t>
  </si>
  <si>
    <t>М.2.В.01</t>
  </si>
  <si>
    <t>М.2.В.02</t>
  </si>
  <si>
    <t>М.2.В.04</t>
  </si>
  <si>
    <t>М.2.В.05</t>
  </si>
  <si>
    <t>М.2.В.06</t>
  </si>
  <si>
    <t>Экзамен</t>
  </si>
  <si>
    <t>М.2.В.03</t>
  </si>
  <si>
    <t>М.2.В.07</t>
  </si>
  <si>
    <t xml:space="preserve">Технология  Flash/  Языки программирования C++  и C#  </t>
  </si>
  <si>
    <t>Корпоративные информационные системы/ Универсальный язык UML</t>
  </si>
  <si>
    <t>Теория графов / Компьютерная алгебра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</si>
</sst>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2"/>
      <name val="Academy"/>
      <family val="0"/>
    </font>
    <font>
      <sz val="10"/>
      <name val="Academy"/>
      <family val="0"/>
    </font>
    <font>
      <sz val="8"/>
      <name val="Academy"/>
      <family val="0"/>
    </font>
    <font>
      <sz val="12"/>
      <name val="Times New Roman"/>
      <family val="1"/>
    </font>
    <font>
      <sz val="12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.5"/>
      <name val="Times New Roman Cyr"/>
      <family val="1"/>
    </font>
    <font>
      <b/>
      <sz val="10.5"/>
      <name val="Times New Roman Cyr"/>
      <family val="1"/>
    </font>
    <font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18" applyFont="1">
      <alignment/>
      <protection/>
    </xf>
    <xf numFmtId="0" fontId="4" fillId="0" borderId="0" xfId="18" applyFont="1">
      <alignment/>
      <protection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Border="1" applyAlignment="1">
      <alignment horizontal="left"/>
      <protection/>
    </xf>
    <xf numFmtId="0" fontId="6" fillId="0" borderId="0" xfId="18" applyFont="1" applyBorder="1">
      <alignment/>
      <protection/>
    </xf>
    <xf numFmtId="0" fontId="7" fillId="0" borderId="0" xfId="18" applyFont="1">
      <alignment/>
      <protection/>
    </xf>
    <xf numFmtId="0" fontId="7" fillId="0" borderId="0" xfId="18" applyFont="1" applyBorder="1" applyAlignment="1">
      <alignment horizontal="center"/>
      <protection/>
    </xf>
    <xf numFmtId="0" fontId="8" fillId="0" borderId="0" xfId="18" applyFont="1" applyBorder="1" applyAlignment="1">
      <alignment horizontal="center"/>
      <protection/>
    </xf>
    <xf numFmtId="0" fontId="7" fillId="0" borderId="0" xfId="18" applyFont="1" applyBorder="1" applyAlignment="1">
      <alignment horizontal="left"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9" fillId="0" borderId="0" xfId="18" applyFont="1" applyFill="1">
      <alignment/>
      <protection/>
    </xf>
    <xf numFmtId="0" fontId="10" fillId="0" borderId="0" xfId="18" applyFont="1" applyFill="1">
      <alignment/>
      <protection/>
    </xf>
    <xf numFmtId="0" fontId="10" fillId="0" borderId="0" xfId="18" applyFont="1" applyFill="1" applyAlignment="1">
      <alignment horizontal="left"/>
      <protection/>
    </xf>
    <xf numFmtId="0" fontId="9" fillId="0" borderId="0" xfId="18" applyFont="1" applyFill="1" applyAlignment="1">
      <alignment horizontal="left"/>
      <protection/>
    </xf>
    <xf numFmtId="0" fontId="4" fillId="0" borderId="0" xfId="18" applyFont="1" applyFill="1" applyAlignment="1">
      <alignment horizontal="left"/>
      <protection/>
    </xf>
    <xf numFmtId="0" fontId="6" fillId="0" borderId="0" xfId="18" applyFont="1" applyFill="1" applyAlignment="1">
      <alignment horizontal="left"/>
      <protection/>
    </xf>
    <xf numFmtId="0" fontId="0" fillId="0" borderId="0" xfId="0" applyAlignment="1">
      <alignment/>
    </xf>
    <xf numFmtId="0" fontId="6" fillId="0" borderId="0" xfId="18" applyFont="1" applyFill="1" applyAlignment="1">
      <alignment vertical="top" wrapText="1"/>
      <protection/>
    </xf>
    <xf numFmtId="0" fontId="3" fillId="0" borderId="0" xfId="18" applyFont="1" applyAlignment="1">
      <alignment horizontal="left"/>
      <protection/>
    </xf>
    <xf numFmtId="0" fontId="7" fillId="0" borderId="0" xfId="18" applyFont="1" applyBorder="1">
      <alignment/>
      <protection/>
    </xf>
    <xf numFmtId="0" fontId="7" fillId="0" borderId="0" xfId="18" applyFont="1" applyBorder="1" applyAlignment="1">
      <alignment horizontal="righ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18" applyFont="1" applyFill="1" applyAlignment="1">
      <alignment horizontal="left"/>
      <protection/>
    </xf>
    <xf numFmtId="0" fontId="7" fillId="0" borderId="0" xfId="18" applyFont="1" applyFill="1">
      <alignment/>
      <protection/>
    </xf>
    <xf numFmtId="0" fontId="6" fillId="0" borderId="0" xfId="18" applyFont="1">
      <alignment/>
      <protection/>
    </xf>
    <xf numFmtId="0" fontId="2" fillId="0" borderId="0" xfId="18" applyFont="1">
      <alignment/>
      <protection/>
    </xf>
    <xf numFmtId="0" fontId="12" fillId="0" borderId="0" xfId="18" applyFont="1" applyAlignment="1">
      <alignment horizontal="left"/>
      <protection/>
    </xf>
    <xf numFmtId="0" fontId="12" fillId="0" borderId="0" xfId="0" applyFont="1" applyAlignment="1">
      <alignment horizontal="left"/>
    </xf>
    <xf numFmtId="0" fontId="12" fillId="0" borderId="0" xfId="18" applyFont="1" applyFill="1" applyBorder="1" applyAlignment="1">
      <alignment horizontal="center"/>
      <protection/>
    </xf>
    <xf numFmtId="0" fontId="7" fillId="0" borderId="0" xfId="18" applyFont="1" applyFill="1" applyBorder="1" applyAlignment="1">
      <alignment horizontal="left" wrapText="1"/>
      <protection/>
    </xf>
    <xf numFmtId="0" fontId="6" fillId="0" borderId="0" xfId="18" applyFont="1" applyFill="1" applyAlignment="1">
      <alignment wrapText="1"/>
      <protection/>
    </xf>
    <xf numFmtId="0" fontId="4" fillId="0" borderId="0" xfId="18" applyFont="1" applyFill="1">
      <alignment/>
      <protection/>
    </xf>
    <xf numFmtId="0" fontId="9" fillId="0" borderId="0" xfId="18" applyFont="1" applyFill="1" applyAlignment="1">
      <alignment horizontal="center"/>
      <protection/>
    </xf>
    <xf numFmtId="0" fontId="12" fillId="0" borderId="0" xfId="18" applyFont="1" applyFill="1" applyAlignment="1">
      <alignment horizontal="left"/>
      <protection/>
    </xf>
    <xf numFmtId="0" fontId="13" fillId="0" borderId="0" xfId="18" applyFont="1" applyFill="1" applyBorder="1" applyAlignment="1">
      <alignment horizontal="center"/>
      <protection/>
    </xf>
    <xf numFmtId="0" fontId="2" fillId="0" borderId="0" xfId="18" applyFont="1" applyFill="1" applyAlignment="1">
      <alignment horizontal="left"/>
      <protection/>
    </xf>
    <xf numFmtId="0" fontId="6" fillId="0" borderId="0" xfId="18" applyFont="1" applyFill="1" applyBorder="1" applyAlignment="1">
      <alignment horizontal="left" wrapText="1"/>
      <protection/>
    </xf>
    <xf numFmtId="0" fontId="3" fillId="0" borderId="0" xfId="18" applyFont="1" applyAlignment="1">
      <alignment horizontal="center" vertical="center"/>
      <protection/>
    </xf>
    <xf numFmtId="0" fontId="14" fillId="0" borderId="0" xfId="18" applyFont="1" applyAlignment="1">
      <alignment horizontal="center" vertical="center"/>
      <protection/>
    </xf>
    <xf numFmtId="0" fontId="9" fillId="0" borderId="1" xfId="18" applyFont="1" applyBorder="1" applyAlignment="1" applyProtection="1">
      <alignment horizontal="center" vertical="center"/>
      <protection locked="0"/>
    </xf>
    <xf numFmtId="0" fontId="9" fillId="0" borderId="2" xfId="18" applyFont="1" applyBorder="1" applyAlignment="1" applyProtection="1">
      <alignment horizontal="center" vertical="center"/>
      <protection locked="0"/>
    </xf>
    <xf numFmtId="0" fontId="9" fillId="0" borderId="1" xfId="18" applyNumberFormat="1" applyFont="1" applyBorder="1" applyAlignment="1" applyProtection="1">
      <alignment horizontal="center" vertical="center"/>
      <protection locked="0"/>
    </xf>
    <xf numFmtId="0" fontId="3" fillId="0" borderId="0" xfId="18" applyFont="1" applyFill="1">
      <alignment/>
      <protection/>
    </xf>
    <xf numFmtId="0" fontId="14" fillId="0" borderId="3" xfId="18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>
      <alignment horizontal="center"/>
    </xf>
    <xf numFmtId="0" fontId="14" fillId="0" borderId="0" xfId="18" applyFont="1" applyFill="1">
      <alignment/>
      <protection/>
    </xf>
    <xf numFmtId="0" fontId="14" fillId="0" borderId="4" xfId="18" applyFont="1" applyFill="1" applyBorder="1" applyAlignment="1" applyProtection="1">
      <alignment horizontal="center"/>
      <protection locked="0"/>
    </xf>
    <xf numFmtId="0" fontId="14" fillId="0" borderId="0" xfId="18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14" fillId="0" borderId="0" xfId="18" applyFont="1" applyProtection="1">
      <alignment/>
      <protection locked="0"/>
    </xf>
    <xf numFmtId="0" fontId="3" fillId="0" borderId="0" xfId="18" applyFont="1" applyProtection="1">
      <alignment/>
      <protection locked="0"/>
    </xf>
    <xf numFmtId="0" fontId="14" fillId="0" borderId="0" xfId="18" applyFont="1">
      <alignment/>
      <protection/>
    </xf>
    <xf numFmtId="0" fontId="8" fillId="0" borderId="0" xfId="0" applyFont="1" applyAlignment="1">
      <alignment/>
    </xf>
    <xf numFmtId="0" fontId="14" fillId="0" borderId="0" xfId="18" applyFont="1" applyBorder="1" applyProtection="1">
      <alignment/>
      <protection locked="0"/>
    </xf>
    <xf numFmtId="0" fontId="16" fillId="0" borderId="0" xfId="18" applyFont="1" applyProtection="1">
      <alignment/>
      <protection locked="0"/>
    </xf>
    <xf numFmtId="0" fontId="14" fillId="0" borderId="0" xfId="18" applyFont="1" applyBorder="1" applyAlignment="1" applyProtection="1">
      <alignment wrapText="1"/>
      <protection locked="0"/>
    </xf>
    <xf numFmtId="0" fontId="16" fillId="0" borderId="0" xfId="18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1" fontId="14" fillId="0" borderId="0" xfId="18" applyNumberFormat="1" applyFont="1" applyFill="1" applyBorder="1" applyAlignment="1" applyProtection="1">
      <alignment horizontal="center"/>
      <protection/>
    </xf>
    <xf numFmtId="0" fontId="3" fillId="0" borderId="0" xfId="18" applyFont="1" applyAlignment="1">
      <alignment vertical="center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4" fillId="2" borderId="0" xfId="0" applyNumberFormat="1" applyFont="1" applyFill="1" applyAlignment="1" applyProtection="1">
      <alignment wrapText="1"/>
      <protection locked="0"/>
    </xf>
    <xf numFmtId="0" fontId="14" fillId="2" borderId="0" xfId="0" applyNumberFormat="1" applyFont="1" applyFill="1" applyAlignment="1" applyProtection="1">
      <alignment/>
      <protection locked="0"/>
    </xf>
    <xf numFmtId="0" fontId="14" fillId="0" borderId="0" xfId="0" applyFont="1" applyAlignment="1">
      <alignment/>
    </xf>
    <xf numFmtId="0" fontId="14" fillId="2" borderId="0" xfId="0" applyFont="1" applyFill="1" applyAlignment="1" applyProtection="1">
      <alignment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4" fillId="2" borderId="0" xfId="0" applyNumberFormat="1" applyFont="1" applyFill="1" applyBorder="1" applyAlignment="1" applyProtection="1">
      <alignment wrapText="1"/>
      <protection locked="0"/>
    </xf>
    <xf numFmtId="0" fontId="14" fillId="2" borderId="0" xfId="0" applyNumberFormat="1" applyFont="1" applyFill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6" xfId="0" applyNumberFormat="1" applyFont="1" applyFill="1" applyBorder="1" applyAlignment="1" applyProtection="1">
      <alignment horizontal="center" vertical="center"/>
      <protection locked="0"/>
    </xf>
    <xf numFmtId="0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4" fillId="2" borderId="1" xfId="0" applyNumberFormat="1" applyFont="1" applyFill="1" applyBorder="1" applyAlignment="1" applyProtection="1">
      <alignment vertical="center" wrapText="1"/>
      <protection locked="0"/>
    </xf>
    <xf numFmtId="0" fontId="14" fillId="2" borderId="1" xfId="0" applyNumberFormat="1" applyFont="1" applyFill="1" applyBorder="1" applyAlignment="1" applyProtection="1">
      <alignment vertical="center"/>
      <protection locked="0"/>
    </xf>
    <xf numFmtId="1" fontId="16" fillId="3" borderId="1" xfId="0" applyNumberFormat="1" applyFont="1" applyFill="1" applyBorder="1" applyAlignment="1" applyProtection="1">
      <alignment horizontal="center" vertical="center"/>
      <protection/>
    </xf>
    <xf numFmtId="0" fontId="14" fillId="3" borderId="1" xfId="0" applyFont="1" applyFill="1" applyBorder="1" applyAlignment="1" applyProtection="1">
      <alignment vertical="center"/>
      <protection/>
    </xf>
    <xf numFmtId="0" fontId="14" fillId="2" borderId="1" xfId="0" applyFont="1" applyFill="1" applyBorder="1" applyAlignment="1" applyProtection="1">
      <alignment vertical="center"/>
      <protection locked="0"/>
    </xf>
    <xf numFmtId="0" fontId="17" fillId="4" borderId="1" xfId="17" applyFont="1" applyFill="1" applyBorder="1" applyAlignment="1" applyProtection="1">
      <alignment wrapText="1"/>
      <protection locked="0"/>
    </xf>
    <xf numFmtId="0" fontId="14" fillId="0" borderId="1" xfId="0" applyFont="1" applyFill="1" applyBorder="1" applyAlignment="1" applyProtection="1">
      <alignment vertical="center" wrapText="1"/>
      <protection/>
    </xf>
    <xf numFmtId="0" fontId="16" fillId="2" borderId="1" xfId="0" applyNumberFormat="1" applyFont="1" applyFill="1" applyBorder="1" applyAlignment="1" applyProtection="1">
      <alignment vertical="center" wrapText="1"/>
      <protection locked="0"/>
    </xf>
    <xf numFmtId="0" fontId="16" fillId="2" borderId="1" xfId="0" applyNumberFormat="1" applyFont="1" applyFill="1" applyBorder="1" applyAlignment="1" applyProtection="1">
      <alignment vertical="center"/>
      <protection locked="0"/>
    </xf>
    <xf numFmtId="1" fontId="17" fillId="4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NumberFormat="1" applyFont="1" applyFill="1" applyBorder="1" applyAlignment="1" applyProtection="1">
      <alignment vertical="center"/>
      <protection/>
    </xf>
    <xf numFmtId="0" fontId="8" fillId="4" borderId="1" xfId="17" applyFont="1" applyFill="1" applyBorder="1" applyAlignment="1" applyProtection="1">
      <alignment wrapText="1"/>
      <protection locked="0"/>
    </xf>
    <xf numFmtId="0" fontId="8" fillId="0" borderId="1" xfId="17" applyFont="1" applyBorder="1" applyAlignment="1" applyProtection="1">
      <alignment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8" fillId="0" borderId="1" xfId="17" applyFont="1" applyFill="1" applyBorder="1" applyAlignment="1">
      <alignment wrapText="1"/>
      <protection/>
    </xf>
    <xf numFmtId="0" fontId="14" fillId="2" borderId="1" xfId="0" applyNumberFormat="1" applyFont="1" applyFill="1" applyBorder="1" applyAlignment="1">
      <alignment vertical="center"/>
    </xf>
    <xf numFmtId="0" fontId="19" fillId="4" borderId="1" xfId="17" applyFont="1" applyFill="1" applyBorder="1" applyAlignment="1" applyProtection="1">
      <alignment wrapText="1"/>
      <protection locked="0"/>
    </xf>
    <xf numFmtId="1" fontId="18" fillId="4" borderId="1" xfId="0" applyNumberFormat="1" applyFont="1" applyFill="1" applyBorder="1" applyAlignment="1" applyProtection="1">
      <alignment horizontal="center"/>
      <protection locked="0"/>
    </xf>
    <xf numFmtId="0" fontId="8" fillId="0" borderId="1" xfId="17" applyFont="1" applyFill="1" applyBorder="1" applyAlignment="1" applyProtection="1">
      <alignment wrapText="1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vertical="center" wrapText="1"/>
      <protection locked="0"/>
    </xf>
    <xf numFmtId="0" fontId="14" fillId="2" borderId="2" xfId="0" applyFont="1" applyFill="1" applyBorder="1" applyAlignment="1" applyProtection="1">
      <alignment vertical="center"/>
      <protection locked="0"/>
    </xf>
    <xf numFmtId="0" fontId="14" fillId="2" borderId="4" xfId="0" applyFont="1" applyFill="1" applyBorder="1" applyAlignment="1" applyProtection="1">
      <alignment vertical="center"/>
      <protection locked="0"/>
    </xf>
    <xf numFmtId="0" fontId="14" fillId="3" borderId="2" xfId="0" applyFont="1" applyFill="1" applyBorder="1" applyAlignment="1" applyProtection="1">
      <alignment vertical="center"/>
      <protection/>
    </xf>
    <xf numFmtId="0" fontId="14" fillId="0" borderId="6" xfId="0" applyNumberFormat="1" applyFont="1" applyFill="1" applyBorder="1" applyAlignment="1" applyProtection="1">
      <alignment vertical="center"/>
      <protection/>
    </xf>
    <xf numFmtId="0" fontId="14" fillId="2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 applyProtection="1">
      <alignment horizontal="center"/>
      <protection/>
    </xf>
    <xf numFmtId="0" fontId="14" fillId="0" borderId="4" xfId="0" applyFont="1" applyFill="1" applyBorder="1" applyAlignment="1" applyProtection="1">
      <alignment vertical="center"/>
      <protection locked="0"/>
    </xf>
    <xf numFmtId="0" fontId="14" fillId="3" borderId="1" xfId="0" applyNumberFormat="1" applyFont="1" applyFill="1" applyBorder="1" applyAlignment="1" applyProtection="1">
      <alignment vertical="center"/>
      <protection/>
    </xf>
    <xf numFmtId="0" fontId="14" fillId="3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 applyProtection="1">
      <alignment vertical="center" wrapText="1"/>
      <protection/>
    </xf>
    <xf numFmtId="0" fontId="20" fillId="2" borderId="1" xfId="0" applyNumberFormat="1" applyFont="1" applyFill="1" applyBorder="1" applyAlignment="1" applyProtection="1">
      <alignment vertical="center" wrapText="1"/>
      <protection locked="0"/>
    </xf>
    <xf numFmtId="0" fontId="20" fillId="2" borderId="1" xfId="0" applyNumberFormat="1" applyFont="1" applyFill="1" applyBorder="1" applyAlignment="1" applyProtection="1">
      <alignment vertical="center"/>
      <protection locked="0"/>
    </xf>
    <xf numFmtId="1" fontId="21" fillId="0" borderId="1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vertical="center"/>
      <protection/>
    </xf>
    <xf numFmtId="0" fontId="20" fillId="2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/>
    </xf>
    <xf numFmtId="0" fontId="14" fillId="2" borderId="1" xfId="0" applyNumberFormat="1" applyFont="1" applyFill="1" applyBorder="1" applyAlignment="1" applyProtection="1">
      <alignment vertical="center" wrapText="1"/>
      <protection/>
    </xf>
    <xf numFmtId="1" fontId="14" fillId="0" borderId="1" xfId="0" applyNumberFormat="1" applyFont="1" applyFill="1" applyBorder="1" applyAlignment="1" applyProtection="1">
      <alignment vertical="center"/>
      <protection/>
    </xf>
    <xf numFmtId="1" fontId="14" fillId="2" borderId="1" xfId="0" applyNumberFormat="1" applyFont="1" applyFill="1" applyBorder="1" applyAlignment="1" applyProtection="1">
      <alignment vertical="center"/>
      <protection/>
    </xf>
    <xf numFmtId="0" fontId="14" fillId="0" borderId="1" xfId="0" applyFont="1" applyFill="1" applyBorder="1" applyAlignment="1" applyProtection="1">
      <alignment horizontal="left" vertical="center"/>
      <protection/>
    </xf>
    <xf numFmtId="0" fontId="14" fillId="2" borderId="1" xfId="0" applyFont="1" applyFill="1" applyBorder="1" applyAlignment="1" applyProtection="1">
      <alignment horizontal="left" vertical="center" wrapText="1"/>
      <protection/>
    </xf>
    <xf numFmtId="0" fontId="14" fillId="0" borderId="1" xfId="0" applyFont="1" applyFill="1" applyBorder="1" applyAlignment="1" applyProtection="1">
      <alignment horizontal="left" vertical="center" wrapText="1"/>
      <protection/>
    </xf>
    <xf numFmtId="0" fontId="14" fillId="2" borderId="1" xfId="0" applyFont="1" applyFill="1" applyBorder="1" applyAlignment="1" applyProtection="1">
      <alignment vertical="center"/>
      <protection/>
    </xf>
    <xf numFmtId="2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14" fillId="2" borderId="1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2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2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2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8" fillId="0" borderId="1" xfId="0" applyFont="1" applyFill="1" applyBorder="1" applyAlignment="1" applyProtection="1">
      <alignment horizontal="center" vertical="center"/>
      <protection/>
    </xf>
    <xf numFmtId="0" fontId="7" fillId="0" borderId="0" xfId="18" applyFont="1" applyFill="1" applyBorder="1" applyAlignment="1">
      <alignment horizontal="center" vertical="top"/>
      <protection/>
    </xf>
    <xf numFmtId="0" fontId="7" fillId="0" borderId="0" xfId="18" applyFont="1" applyFill="1" applyBorder="1" applyAlignment="1">
      <alignment horizontal="center"/>
      <protection/>
    </xf>
    <xf numFmtId="0" fontId="17" fillId="3" borderId="1" xfId="17" applyFont="1" applyFill="1" applyBorder="1" applyAlignment="1" applyProtection="1">
      <alignment vertical="center" wrapText="1"/>
      <protection locked="0"/>
    </xf>
    <xf numFmtId="0" fontId="16" fillId="3" borderId="1" xfId="0" applyFont="1" applyFill="1" applyBorder="1" applyAlignment="1" applyProtection="1">
      <alignment vertical="center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/>
      <protection/>
    </xf>
    <xf numFmtId="0" fontId="17" fillId="3" borderId="1" xfId="0" applyFont="1" applyFill="1" applyBorder="1" applyAlignment="1" applyProtection="1">
      <alignment horizontal="center" vertical="center"/>
      <protection/>
    </xf>
    <xf numFmtId="0" fontId="14" fillId="3" borderId="1" xfId="0" applyFont="1" applyFill="1" applyBorder="1" applyAlignment="1" applyProtection="1">
      <alignment vertical="center" wrapText="1"/>
      <protection/>
    </xf>
    <xf numFmtId="0" fontId="14" fillId="3" borderId="1" xfId="0" applyNumberFormat="1" applyFont="1" applyFill="1" applyBorder="1" applyAlignment="1">
      <alignment vertical="center" wrapText="1"/>
    </xf>
    <xf numFmtId="0" fontId="14" fillId="3" borderId="1" xfId="0" applyNumberFormat="1" applyFont="1" applyFill="1" applyBorder="1" applyAlignment="1">
      <alignment vertical="center"/>
    </xf>
    <xf numFmtId="1" fontId="17" fillId="4" borderId="1" xfId="0" applyNumberFormat="1" applyFont="1" applyFill="1" applyBorder="1" applyAlignment="1" applyProtection="1">
      <alignment horizontal="center" vertical="center"/>
      <protection locked="0"/>
    </xf>
    <xf numFmtId="1" fontId="8" fillId="4" borderId="1" xfId="0" applyNumberFormat="1" applyFont="1" applyFill="1" applyBorder="1" applyAlignment="1" applyProtection="1">
      <alignment horizontal="center" vertical="center"/>
      <protection locked="0"/>
    </xf>
    <xf numFmtId="1" fontId="18" fillId="4" borderId="1" xfId="0" applyNumberFormat="1" applyFont="1" applyFill="1" applyBorder="1" applyAlignment="1" applyProtection="1">
      <alignment horizontal="center" vertical="center"/>
      <protection locked="0"/>
    </xf>
    <xf numFmtId="0" fontId="17" fillId="5" borderId="1" xfId="17" applyFont="1" applyFill="1" applyBorder="1" applyAlignment="1" applyProtection="1">
      <alignment vertical="center" wrapText="1"/>
      <protection locked="0"/>
    </xf>
    <xf numFmtId="0" fontId="16" fillId="5" borderId="1" xfId="0" applyFont="1" applyFill="1" applyBorder="1" applyAlignment="1" applyProtection="1">
      <alignment vertical="center"/>
      <protection locked="0"/>
    </xf>
    <xf numFmtId="0" fontId="18" fillId="4" borderId="1" xfId="17" applyFont="1" applyFill="1" applyBorder="1" applyAlignment="1" applyProtection="1">
      <alignment wrapText="1"/>
      <protection locked="0"/>
    </xf>
    <xf numFmtId="0" fontId="18" fillId="0" borderId="1" xfId="17" applyFont="1" applyFill="1" applyBorder="1" applyAlignment="1" applyProtection="1">
      <alignment wrapText="1"/>
      <protection locked="0"/>
    </xf>
    <xf numFmtId="0" fontId="8" fillId="5" borderId="1" xfId="17" applyFont="1" applyFill="1" applyBorder="1" applyAlignment="1" applyProtection="1">
      <alignment vertical="center" wrapText="1"/>
      <protection locked="0"/>
    </xf>
    <xf numFmtId="0" fontId="8" fillId="6" borderId="1" xfId="17" applyFont="1" applyFill="1" applyBorder="1" applyAlignment="1" applyProtection="1">
      <alignment wrapText="1"/>
      <protection locked="0"/>
    </xf>
    <xf numFmtId="0" fontId="14" fillId="5" borderId="1" xfId="0" applyFont="1" applyFill="1" applyBorder="1" applyAlignment="1" applyProtection="1">
      <alignment vertical="center"/>
      <protection locked="0"/>
    </xf>
    <xf numFmtId="0" fontId="14" fillId="7" borderId="1" xfId="0" applyNumberFormat="1" applyFont="1" applyFill="1" applyBorder="1" applyAlignment="1" applyProtection="1">
      <alignment vertical="center"/>
      <protection/>
    </xf>
    <xf numFmtId="0" fontId="8" fillId="7" borderId="1" xfId="17" applyFont="1" applyFill="1" applyBorder="1" applyAlignment="1" applyProtection="1">
      <alignment wrapText="1"/>
      <protection locked="0"/>
    </xf>
    <xf numFmtId="0" fontId="14" fillId="0" borderId="7" xfId="0" applyFont="1" applyFill="1" applyBorder="1" applyAlignment="1" applyProtection="1">
      <alignment horizontal="left" vertical="center" wrapText="1"/>
      <protection locked="0"/>
    </xf>
    <xf numFmtId="0" fontId="14" fillId="7" borderId="1" xfId="0" applyFont="1" applyFill="1" applyBorder="1" applyAlignment="1" applyProtection="1">
      <alignment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1" fontId="16" fillId="0" borderId="1" xfId="18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1" fontId="14" fillId="0" borderId="1" xfId="18" applyNumberFormat="1" applyFont="1" applyFill="1" applyBorder="1" applyAlignment="1" applyProtection="1">
      <alignment horizontal="center"/>
      <protection/>
    </xf>
    <xf numFmtId="0" fontId="5" fillId="7" borderId="0" xfId="18" applyFont="1" applyFill="1" applyBorder="1" applyAlignment="1">
      <alignment horizontal="center"/>
      <protection/>
    </xf>
    <xf numFmtId="0" fontId="0" fillId="7" borderId="0" xfId="0" applyFill="1" applyAlignment="1">
      <alignment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6" fillId="0" borderId="0" xfId="18" applyNumberFormat="1" applyFont="1" applyFill="1" applyBorder="1" applyAlignment="1" applyProtection="1">
      <alignment horizontal="center" vertical="center"/>
      <protection/>
    </xf>
    <xf numFmtId="1" fontId="16" fillId="0" borderId="0" xfId="18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14" fillId="0" borderId="0" xfId="18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" fontId="14" fillId="0" borderId="0" xfId="18" applyNumberFormat="1" applyFont="1" applyFill="1" applyBorder="1" applyAlignment="1" applyProtection="1">
      <alignment horizontal="center"/>
      <protection/>
    </xf>
    <xf numFmtId="0" fontId="14" fillId="0" borderId="1" xfId="18" applyFont="1" applyFill="1" applyBorder="1" applyAlignment="1" applyProtection="1">
      <alignment horizontal="center" vertical="center" wrapText="1"/>
      <protection/>
    </xf>
    <xf numFmtId="0" fontId="14" fillId="0" borderId="1" xfId="18" applyFont="1" applyBorder="1" applyAlignment="1" applyProtection="1">
      <alignment horizontal="center" vertical="center"/>
      <protection locked="0"/>
    </xf>
    <xf numFmtId="0" fontId="14" fillId="0" borderId="0" xfId="18" applyFont="1" applyBorder="1" applyAlignment="1" applyProtection="1">
      <alignment wrapText="1"/>
      <protection locked="0"/>
    </xf>
    <xf numFmtId="0" fontId="13" fillId="0" borderId="0" xfId="18" applyFont="1" applyBorder="1" applyAlignment="1">
      <alignment horizontal="center"/>
      <protection/>
    </xf>
    <xf numFmtId="0" fontId="13" fillId="0" borderId="0" xfId="18" applyFont="1" applyFill="1" applyBorder="1" applyAlignment="1">
      <alignment horizontal="center"/>
      <protection/>
    </xf>
    <xf numFmtId="0" fontId="9" fillId="0" borderId="1" xfId="18" applyFont="1" applyBorder="1" applyAlignment="1" applyProtection="1">
      <alignment horizontal="center" vertical="center" wrapText="1"/>
      <protection locked="0"/>
    </xf>
    <xf numFmtId="0" fontId="7" fillId="0" borderId="0" xfId="18" applyFont="1" applyFill="1" applyBorder="1" applyAlignment="1">
      <alignment horizontal="center"/>
      <protection/>
    </xf>
    <xf numFmtId="0" fontId="5" fillId="0" borderId="0" xfId="18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5" fillId="0" borderId="0" xfId="18" applyFont="1" applyBorder="1" applyAlignment="1">
      <alignment horizontal="center"/>
      <protection/>
    </xf>
    <xf numFmtId="0" fontId="6" fillId="0" borderId="0" xfId="18" applyFont="1" applyBorder="1" applyAlignment="1">
      <alignment horizontal="center"/>
      <protection/>
    </xf>
    <xf numFmtId="0" fontId="11" fillId="0" borderId="0" xfId="18" applyFont="1" applyFill="1" applyBorder="1" applyAlignment="1">
      <alignment horizontal="center"/>
      <protection/>
    </xf>
    <xf numFmtId="0" fontId="7" fillId="0" borderId="0" xfId="18" applyFont="1" applyFill="1" applyBorder="1" applyAlignment="1">
      <alignment horizontal="center" vertical="top"/>
      <protection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left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center" vertical="center"/>
      <protection locked="0"/>
    </xf>
  </cellXfs>
  <cellStyles count="8">
    <cellStyle name="Normal" xfId="0"/>
    <cellStyle name="Currency" xfId="15"/>
    <cellStyle name="Currency [0]" xfId="16"/>
    <cellStyle name="Обычный_050100 Педагогическое образование МУЗЫКА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20</xdr:row>
      <xdr:rowOff>28575</xdr:rowOff>
    </xdr:from>
    <xdr:to>
      <xdr:col>31</xdr:col>
      <xdr:colOff>0</xdr:colOff>
      <xdr:row>20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1477625" y="38004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28575</xdr:rowOff>
    </xdr:from>
    <xdr:to>
      <xdr:col>31</xdr:col>
      <xdr:colOff>0</xdr:colOff>
      <xdr:row>20</xdr:row>
      <xdr:rowOff>228600</xdr:rowOff>
    </xdr:to>
    <xdr:sp>
      <xdr:nvSpPr>
        <xdr:cNvPr id="2" name="Line 3"/>
        <xdr:cNvSpPr>
          <a:spLocks/>
        </xdr:cNvSpPr>
      </xdr:nvSpPr>
      <xdr:spPr>
        <a:xfrm>
          <a:off x="11477625" y="38004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28575</xdr:rowOff>
    </xdr:from>
    <xdr:to>
      <xdr:col>31</xdr:col>
      <xdr:colOff>0</xdr:colOff>
      <xdr:row>20</xdr:row>
      <xdr:rowOff>228600</xdr:rowOff>
    </xdr:to>
    <xdr:sp>
      <xdr:nvSpPr>
        <xdr:cNvPr id="3" name="Line 5"/>
        <xdr:cNvSpPr>
          <a:spLocks/>
        </xdr:cNvSpPr>
      </xdr:nvSpPr>
      <xdr:spPr>
        <a:xfrm>
          <a:off x="11477625" y="38004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28575</xdr:rowOff>
    </xdr:from>
    <xdr:to>
      <xdr:col>31</xdr:col>
      <xdr:colOff>0</xdr:colOff>
      <xdr:row>20</xdr:row>
      <xdr:rowOff>228600</xdr:rowOff>
    </xdr:to>
    <xdr:sp>
      <xdr:nvSpPr>
        <xdr:cNvPr id="4" name="Line 7"/>
        <xdr:cNvSpPr>
          <a:spLocks/>
        </xdr:cNvSpPr>
      </xdr:nvSpPr>
      <xdr:spPr>
        <a:xfrm>
          <a:off x="11477625" y="38004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42"/>
  <sheetViews>
    <sheetView zoomScale="85" zoomScaleNormal="85" zoomScaleSheetLayoutView="100" workbookViewId="0" topLeftCell="A7">
      <selection activeCell="U22" sqref="U22"/>
    </sheetView>
  </sheetViews>
  <sheetFormatPr defaultColWidth="9.00390625" defaultRowHeight="12.75"/>
  <cols>
    <col min="1" max="1" width="4.125" style="1" customWidth="1"/>
    <col min="2" max="2" width="5.25390625" style="2" customWidth="1"/>
    <col min="3" max="54" width="2.75390625" style="2" customWidth="1"/>
    <col min="55" max="55" width="2.75390625" style="1" customWidth="1"/>
    <col min="56" max="59" width="3.00390625" style="1" customWidth="1"/>
    <col min="60" max="16384" width="11.625" style="1" customWidth="1"/>
  </cols>
  <sheetData>
    <row r="2" spans="2:54" ht="15.75">
      <c r="B2" s="217" t="s">
        <v>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</row>
    <row r="3" spans="2:54" ht="15.75">
      <c r="B3" s="217" t="s">
        <v>1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</row>
    <row r="4" spans="2:56" ht="15" customHeight="1">
      <c r="B4" s="218" t="s">
        <v>2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"/>
      <c r="BD4" s="2"/>
    </row>
    <row r="5" spans="2:56" ht="15" customHeight="1">
      <c r="B5" s="218" t="s">
        <v>3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"/>
      <c r="BD5" s="2"/>
    </row>
    <row r="6" spans="2:56" ht="15" customHeight="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5"/>
      <c r="AS6" s="3"/>
      <c r="AT6" s="3"/>
      <c r="AU6" s="3"/>
      <c r="AV6" s="3"/>
      <c r="AW6" s="3"/>
      <c r="AX6" s="3"/>
      <c r="AY6" s="3"/>
      <c r="AZ6" s="3"/>
      <c r="BA6" s="3"/>
      <c r="BB6" s="3"/>
      <c r="BC6" s="2"/>
      <c r="BD6" s="2"/>
    </row>
    <row r="7" spans="2:56" ht="15" customHeight="1"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3"/>
      <c r="AM7" s="3"/>
      <c r="AN7" s="3"/>
      <c r="AO7" s="3"/>
      <c r="AP7" s="3"/>
      <c r="AQ7" s="3"/>
      <c r="AR7" s="5"/>
      <c r="AS7" s="3"/>
      <c r="AT7" s="3"/>
      <c r="AU7" s="3"/>
      <c r="AV7" s="3"/>
      <c r="AW7" s="3"/>
      <c r="AX7" s="3"/>
      <c r="AY7" s="3"/>
      <c r="AZ7" s="3"/>
      <c r="BA7" s="3"/>
      <c r="BB7" s="3"/>
      <c r="BC7" s="2"/>
      <c r="BD7" s="2"/>
    </row>
    <row r="8" spans="2:56" ht="15" customHeight="1">
      <c r="B8" s="6" t="s">
        <v>4</v>
      </c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3" t="s">
        <v>8</v>
      </c>
      <c r="AN8" s="3"/>
      <c r="AO8" s="3"/>
      <c r="AP8" s="3"/>
      <c r="AQ8" s="3"/>
      <c r="AR8" s="5"/>
      <c r="AS8" s="3"/>
      <c r="AT8" s="3"/>
      <c r="AU8" s="3"/>
      <c r="AV8" s="3"/>
      <c r="AW8" s="3"/>
      <c r="AX8" s="3"/>
      <c r="AY8" s="3"/>
      <c r="AZ8" s="3"/>
      <c r="BA8" s="3"/>
      <c r="BB8" s="3"/>
      <c r="BC8" s="2"/>
      <c r="BD8" s="2"/>
    </row>
    <row r="9" spans="2:57" ht="15.75" customHeight="1">
      <c r="B9" s="9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10"/>
      <c r="N9" s="10"/>
      <c r="O9" s="11"/>
      <c r="P9" s="12"/>
      <c r="Q9" s="12"/>
      <c r="R9" s="12"/>
      <c r="S9" s="13"/>
      <c r="T9" s="13"/>
      <c r="U9" s="13"/>
      <c r="V9" s="13"/>
      <c r="W9" s="13"/>
      <c r="X9" s="13"/>
      <c r="Y9" s="13"/>
      <c r="Z9" s="13"/>
      <c r="AA9" s="13"/>
      <c r="AB9" s="14"/>
      <c r="AC9" s="14"/>
      <c r="AD9" s="14"/>
      <c r="AE9" s="14"/>
      <c r="AF9" s="14"/>
      <c r="AG9" s="14"/>
      <c r="AH9" s="14"/>
      <c r="AI9" s="14"/>
      <c r="AJ9" s="14"/>
      <c r="AK9" s="15"/>
      <c r="AL9" s="15"/>
      <c r="AM9" s="25" t="s">
        <v>10</v>
      </c>
      <c r="AN9" s="16"/>
      <c r="AO9" s="17"/>
      <c r="AP9" s="18"/>
      <c r="AQ9" s="18"/>
      <c r="AR9" s="18"/>
      <c r="AS9" s="25" t="s">
        <v>11</v>
      </c>
      <c r="AT9" s="26" t="s">
        <v>12</v>
      </c>
      <c r="AU9" s="18"/>
      <c r="AV9" s="18"/>
      <c r="AW9" s="18"/>
      <c r="AX9" s="18"/>
      <c r="AY9" s="18"/>
      <c r="AZ9" s="18"/>
      <c r="BA9" s="18"/>
      <c r="BB9" s="18"/>
      <c r="BC9" s="19"/>
      <c r="BD9" s="19"/>
      <c r="BE9" s="20"/>
    </row>
    <row r="10" spans="2:57" ht="20.25" customHeight="1">
      <c r="B10" s="21" t="s">
        <v>6</v>
      </c>
      <c r="C10" s="6"/>
      <c r="D10" s="22"/>
      <c r="E10" s="22"/>
      <c r="F10" s="21"/>
      <c r="G10" s="21"/>
      <c r="H10" s="21"/>
      <c r="I10" s="6"/>
      <c r="J10" s="6"/>
      <c r="K10" s="6"/>
      <c r="L10" s="6"/>
      <c r="M10" s="10"/>
      <c r="N10" s="10"/>
      <c r="O10" s="219" t="s">
        <v>7</v>
      </c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5" t="s">
        <v>14</v>
      </c>
      <c r="AN10" s="23"/>
      <c r="AO10" s="19"/>
      <c r="AP10" s="18"/>
      <c r="AQ10" s="23"/>
      <c r="AR10" s="24"/>
      <c r="AS10" s="25" t="s">
        <v>11</v>
      </c>
      <c r="AT10" s="25" t="s">
        <v>15</v>
      </c>
      <c r="AU10" s="24"/>
      <c r="AV10" s="24"/>
      <c r="AW10" s="24"/>
      <c r="AX10" s="24"/>
      <c r="AY10" s="24"/>
      <c r="AZ10" s="24"/>
      <c r="BA10" s="24"/>
      <c r="BB10" s="24"/>
      <c r="BC10" s="19"/>
      <c r="BD10" s="19"/>
      <c r="BE10" s="20"/>
    </row>
    <row r="11" spans="2:57" ht="15.75">
      <c r="B11" s="21" t="s">
        <v>9</v>
      </c>
      <c r="C11" s="6"/>
      <c r="D11" s="21"/>
      <c r="E11" s="21"/>
      <c r="F11" s="6"/>
      <c r="G11" s="6"/>
      <c r="H11" s="6"/>
      <c r="I11" s="6"/>
      <c r="J11" s="6"/>
      <c r="K11" s="6"/>
      <c r="L11" s="6"/>
      <c r="M11" s="10"/>
      <c r="N11" s="10"/>
      <c r="O11" s="11"/>
      <c r="P11" s="12"/>
      <c r="Q11" s="12"/>
      <c r="R11" s="12"/>
      <c r="S11" s="13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14"/>
      <c r="AK11" s="15"/>
      <c r="AL11" s="15"/>
      <c r="AM11" s="214" t="s">
        <v>16</v>
      </c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19"/>
      <c r="BD11" s="19"/>
      <c r="BE11" s="20"/>
    </row>
    <row r="12" spans="2:57" ht="15.75">
      <c r="B12" s="21"/>
      <c r="C12" s="6"/>
      <c r="D12" s="21"/>
      <c r="E12" s="21"/>
      <c r="F12" s="6"/>
      <c r="G12" s="6"/>
      <c r="H12" s="6"/>
      <c r="I12" s="6"/>
      <c r="J12" s="6"/>
      <c r="K12" s="6"/>
      <c r="L12" s="6"/>
      <c r="M12" s="10"/>
      <c r="N12" s="10"/>
      <c r="O12" s="11"/>
      <c r="P12" s="12"/>
      <c r="Q12" s="12"/>
      <c r="R12" s="12"/>
      <c r="S12" s="13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4"/>
      <c r="AK12" s="15"/>
      <c r="AL12" s="15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9"/>
      <c r="BD12" s="19"/>
      <c r="BE12" s="20"/>
    </row>
    <row r="13" spans="2:57" ht="15.75" customHeight="1">
      <c r="B13" s="5"/>
      <c r="D13" s="5"/>
      <c r="E13" s="5"/>
      <c r="F13" s="27"/>
      <c r="G13" s="27"/>
      <c r="H13" s="27"/>
      <c r="I13" s="27"/>
      <c r="J13" s="27"/>
      <c r="K13" s="27"/>
      <c r="L13" s="27"/>
      <c r="M13" s="28"/>
      <c r="N13" s="27"/>
      <c r="O13" s="215" t="s">
        <v>13</v>
      </c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6"/>
      <c r="AM13" s="216"/>
      <c r="AN13" s="216"/>
      <c r="AO13" s="216"/>
      <c r="AP13" s="18"/>
      <c r="AQ13" s="25"/>
      <c r="AR13" s="24"/>
      <c r="AS13" s="25"/>
      <c r="AT13" s="25"/>
      <c r="AU13" s="25"/>
      <c r="AV13" s="25"/>
      <c r="AW13" s="25"/>
      <c r="AX13" s="26"/>
      <c r="AY13" s="26"/>
      <c r="AZ13" s="25"/>
      <c r="BA13" s="24"/>
      <c r="BB13" s="24"/>
      <c r="BC13" s="29"/>
      <c r="BD13" s="29"/>
      <c r="BE13" s="29"/>
    </row>
    <row r="14" spans="2:57" ht="15.75">
      <c r="B14" s="5"/>
      <c r="D14" s="5"/>
      <c r="E14" s="5"/>
      <c r="F14" s="5"/>
      <c r="G14" s="5"/>
      <c r="H14" s="5"/>
      <c r="I14" s="5"/>
      <c r="J14" s="27"/>
      <c r="K14" s="27"/>
      <c r="L14" s="27"/>
      <c r="M14" s="28"/>
      <c r="N14" s="27"/>
      <c r="O14" s="198" t="s">
        <v>131</v>
      </c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9"/>
      <c r="AM14" s="199"/>
      <c r="AN14" s="199"/>
      <c r="AO14" s="199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30"/>
      <c r="BD14" s="30"/>
      <c r="BE14" s="30"/>
    </row>
    <row r="15" spans="2:57" ht="15.75" customHeight="1">
      <c r="B15" s="5"/>
      <c r="C15" s="5"/>
      <c r="D15" s="5"/>
      <c r="E15" s="5"/>
      <c r="F15" s="5"/>
      <c r="G15" s="5"/>
      <c r="H15" s="5"/>
      <c r="I15" s="5"/>
      <c r="J15" s="27"/>
      <c r="K15" s="27"/>
      <c r="L15" s="27"/>
      <c r="M15" s="28"/>
      <c r="N15" s="27"/>
      <c r="O15" s="1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17"/>
      <c r="AQ15" s="32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33"/>
      <c r="BD15" s="33"/>
      <c r="BE15" s="30"/>
    </row>
    <row r="16" spans="2:57" ht="15.75">
      <c r="B16" s="11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8"/>
      <c r="P16" s="34"/>
      <c r="Q16" s="12"/>
      <c r="R16" s="12"/>
      <c r="S16" s="12"/>
      <c r="T16" s="35"/>
      <c r="U16" s="35"/>
      <c r="V16" s="35"/>
      <c r="W16" s="35"/>
      <c r="X16" s="35"/>
      <c r="Y16" s="35"/>
      <c r="Z16" s="35"/>
      <c r="AA16" s="35"/>
      <c r="AB16" s="15"/>
      <c r="AC16" s="15"/>
      <c r="AD16" s="15"/>
      <c r="AE16" s="15"/>
      <c r="AF16" s="15"/>
      <c r="AG16" s="15"/>
      <c r="AH16" s="15"/>
      <c r="AI16" s="15"/>
      <c r="AJ16" s="36"/>
      <c r="AK16" s="15"/>
      <c r="AL16" s="16"/>
      <c r="AM16" s="36"/>
      <c r="AN16" s="36"/>
      <c r="AO16" s="17"/>
      <c r="AP16" s="17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33"/>
      <c r="BD16" s="33"/>
      <c r="BE16" s="29"/>
    </row>
    <row r="17" spans="2:57" ht="15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2"/>
      <c r="S17" s="212" t="s">
        <v>17</v>
      </c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15"/>
      <c r="AL17" s="15"/>
      <c r="AM17" s="36"/>
      <c r="AN17" s="34"/>
      <c r="AO17" s="38"/>
      <c r="AP17" s="3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33"/>
      <c r="BD17" s="33"/>
      <c r="BE17" s="29"/>
    </row>
    <row r="18" spans="2:57" ht="15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15"/>
      <c r="AL18" s="15"/>
      <c r="AM18" s="36"/>
      <c r="AN18" s="34"/>
      <c r="AO18" s="38"/>
      <c r="AP18" s="38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3"/>
      <c r="BD18" s="33"/>
      <c r="BE18" s="29"/>
    </row>
    <row r="19" spans="2:55" s="40" customFormat="1" ht="18" customHeight="1">
      <c r="B19" s="213" t="s">
        <v>18</v>
      </c>
      <c r="C19" s="209" t="s">
        <v>19</v>
      </c>
      <c r="D19" s="209"/>
      <c r="E19" s="209"/>
      <c r="F19" s="209"/>
      <c r="G19" s="209" t="s">
        <v>20</v>
      </c>
      <c r="H19" s="209"/>
      <c r="I19" s="209"/>
      <c r="J19" s="209"/>
      <c r="K19" s="209" t="s">
        <v>21</v>
      </c>
      <c r="L19" s="209"/>
      <c r="M19" s="209"/>
      <c r="N19" s="209"/>
      <c r="O19" s="209" t="s">
        <v>22</v>
      </c>
      <c r="P19" s="209"/>
      <c r="Q19" s="209"/>
      <c r="R19" s="209"/>
      <c r="S19" s="209"/>
      <c r="T19" s="209" t="s">
        <v>23</v>
      </c>
      <c r="U19" s="209"/>
      <c r="V19" s="209"/>
      <c r="W19" s="209"/>
      <c r="X19" s="209" t="s">
        <v>24</v>
      </c>
      <c r="Y19" s="209"/>
      <c r="Z19" s="209"/>
      <c r="AA19" s="209"/>
      <c r="AB19" s="209" t="s">
        <v>25</v>
      </c>
      <c r="AC19" s="209"/>
      <c r="AD19" s="209"/>
      <c r="AE19" s="209"/>
      <c r="AF19" s="209"/>
      <c r="AG19" s="209" t="s">
        <v>26</v>
      </c>
      <c r="AH19" s="209"/>
      <c r="AI19" s="209"/>
      <c r="AJ19" s="209"/>
      <c r="AK19" s="209" t="s">
        <v>27</v>
      </c>
      <c r="AL19" s="209"/>
      <c r="AM19" s="209"/>
      <c r="AN19" s="209"/>
      <c r="AO19" s="209" t="s">
        <v>28</v>
      </c>
      <c r="AP19" s="209"/>
      <c r="AQ19" s="209"/>
      <c r="AR19" s="209"/>
      <c r="AS19" s="209"/>
      <c r="AT19" s="209" t="s">
        <v>29</v>
      </c>
      <c r="AU19" s="209"/>
      <c r="AV19" s="209"/>
      <c r="AW19" s="209"/>
      <c r="AX19" s="209" t="s">
        <v>30</v>
      </c>
      <c r="AY19" s="209"/>
      <c r="AZ19" s="209"/>
      <c r="BA19" s="209"/>
      <c r="BB19" s="209"/>
      <c r="BC19" s="41"/>
    </row>
    <row r="20" spans="2:55" s="40" customFormat="1" ht="12.75">
      <c r="B20" s="213"/>
      <c r="C20" s="42">
        <v>1</v>
      </c>
      <c r="D20" s="42">
        <v>2</v>
      </c>
      <c r="E20" s="42">
        <v>3</v>
      </c>
      <c r="F20" s="42">
        <v>4</v>
      </c>
      <c r="G20" s="42">
        <v>5</v>
      </c>
      <c r="H20" s="42">
        <v>6</v>
      </c>
      <c r="I20" s="42">
        <v>7</v>
      </c>
      <c r="J20" s="42">
        <v>8</v>
      </c>
      <c r="K20" s="43">
        <v>9</v>
      </c>
      <c r="L20" s="42">
        <v>10</v>
      </c>
      <c r="M20" s="42">
        <v>11</v>
      </c>
      <c r="N20" s="42">
        <v>12</v>
      </c>
      <c r="O20" s="42">
        <v>13</v>
      </c>
      <c r="P20" s="42">
        <v>14</v>
      </c>
      <c r="Q20" s="42">
        <v>15</v>
      </c>
      <c r="R20" s="42">
        <v>16</v>
      </c>
      <c r="S20" s="42">
        <v>17</v>
      </c>
      <c r="T20" s="42">
        <v>18</v>
      </c>
      <c r="U20" s="42">
        <v>19</v>
      </c>
      <c r="V20" s="44">
        <v>20</v>
      </c>
      <c r="W20" s="42">
        <v>21</v>
      </c>
      <c r="X20" s="42">
        <v>22</v>
      </c>
      <c r="Y20" s="42">
        <v>23</v>
      </c>
      <c r="Z20" s="42">
        <v>24</v>
      </c>
      <c r="AA20" s="42">
        <v>25</v>
      </c>
      <c r="AB20" s="42">
        <v>26</v>
      </c>
      <c r="AC20" s="42">
        <v>27</v>
      </c>
      <c r="AD20" s="42">
        <v>28</v>
      </c>
      <c r="AE20" s="42">
        <v>29</v>
      </c>
      <c r="AF20" s="42">
        <v>30</v>
      </c>
      <c r="AG20" s="42">
        <v>31</v>
      </c>
      <c r="AH20" s="42">
        <v>32</v>
      </c>
      <c r="AI20" s="42">
        <v>33</v>
      </c>
      <c r="AJ20" s="42">
        <v>34</v>
      </c>
      <c r="AK20" s="42">
        <v>35</v>
      </c>
      <c r="AL20" s="42">
        <v>36</v>
      </c>
      <c r="AM20" s="42">
        <v>37</v>
      </c>
      <c r="AN20" s="42">
        <v>38</v>
      </c>
      <c r="AO20" s="42">
        <v>39</v>
      </c>
      <c r="AP20" s="42">
        <v>40</v>
      </c>
      <c r="AQ20" s="42">
        <v>41</v>
      </c>
      <c r="AR20" s="42">
        <v>42</v>
      </c>
      <c r="AS20" s="42">
        <v>43</v>
      </c>
      <c r="AT20" s="42">
        <v>44</v>
      </c>
      <c r="AU20" s="42">
        <v>45</v>
      </c>
      <c r="AV20" s="42">
        <v>46</v>
      </c>
      <c r="AW20" s="42">
        <v>47</v>
      </c>
      <c r="AX20" s="42">
        <v>48</v>
      </c>
      <c r="AY20" s="42">
        <v>49</v>
      </c>
      <c r="AZ20" s="42">
        <v>50</v>
      </c>
      <c r="BA20" s="42">
        <v>51</v>
      </c>
      <c r="BB20" s="42">
        <v>52</v>
      </c>
      <c r="BC20" s="41"/>
    </row>
    <row r="21" spans="2:55" s="45" customFormat="1" ht="18" customHeight="1">
      <c r="B21" s="46" t="s">
        <v>31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 t="s">
        <v>33</v>
      </c>
      <c r="V21" s="47" t="s">
        <v>33</v>
      </c>
      <c r="W21" s="47" t="s">
        <v>34</v>
      </c>
      <c r="X21" s="47" t="s">
        <v>34</v>
      </c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 t="s">
        <v>33</v>
      </c>
      <c r="AQ21" s="47" t="s">
        <v>33</v>
      </c>
      <c r="AR21" s="47" t="s">
        <v>32</v>
      </c>
      <c r="AS21" s="47" t="s">
        <v>32</v>
      </c>
      <c r="AT21" s="47" t="s">
        <v>32</v>
      </c>
      <c r="AU21" s="47" t="s">
        <v>32</v>
      </c>
      <c r="AV21" s="47" t="s">
        <v>32</v>
      </c>
      <c r="AW21" s="47" t="s">
        <v>32</v>
      </c>
      <c r="AX21" s="47" t="s">
        <v>34</v>
      </c>
      <c r="AY21" s="47" t="s">
        <v>34</v>
      </c>
      <c r="AZ21" s="47" t="s">
        <v>34</v>
      </c>
      <c r="BA21" s="47" t="s">
        <v>34</v>
      </c>
      <c r="BB21" s="47" t="s">
        <v>34</v>
      </c>
      <c r="BC21" s="48"/>
    </row>
    <row r="22" spans="2:55" s="45" customFormat="1" ht="18.75" customHeight="1">
      <c r="B22" s="49" t="s">
        <v>35</v>
      </c>
      <c r="C22" s="47" t="s">
        <v>32</v>
      </c>
      <c r="D22" s="47" t="s">
        <v>32</v>
      </c>
      <c r="E22" s="47" t="s">
        <v>32</v>
      </c>
      <c r="F22" s="47" t="s">
        <v>32</v>
      </c>
      <c r="G22" s="47" t="s">
        <v>32</v>
      </c>
      <c r="H22" s="47" t="s">
        <v>32</v>
      </c>
      <c r="I22" s="47" t="s">
        <v>32</v>
      </c>
      <c r="J22" s="47" t="s">
        <v>32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 t="s">
        <v>33</v>
      </c>
      <c r="W22" s="47" t="s">
        <v>34</v>
      </c>
      <c r="X22" s="47" t="s">
        <v>34</v>
      </c>
      <c r="Y22" s="47" t="s">
        <v>36</v>
      </c>
      <c r="Z22" s="47" t="s">
        <v>36</v>
      </c>
      <c r="AA22" s="47" t="s">
        <v>36</v>
      </c>
      <c r="AB22" s="47" t="s">
        <v>36</v>
      </c>
      <c r="AC22" s="47" t="s">
        <v>36</v>
      </c>
      <c r="AD22" s="47" t="s">
        <v>36</v>
      </c>
      <c r="AE22" s="47" t="s">
        <v>36</v>
      </c>
      <c r="AF22" s="47" t="s">
        <v>36</v>
      </c>
      <c r="AG22" s="47" t="s">
        <v>36</v>
      </c>
      <c r="AH22" s="47" t="s">
        <v>36</v>
      </c>
      <c r="AI22" s="47" t="s">
        <v>36</v>
      </c>
      <c r="AJ22" s="47" t="s">
        <v>36</v>
      </c>
      <c r="AK22" s="47" t="s">
        <v>36</v>
      </c>
      <c r="AL22" s="47" t="s">
        <v>36</v>
      </c>
      <c r="AM22" s="47" t="s">
        <v>36</v>
      </c>
      <c r="AN22" s="47" t="s">
        <v>36</v>
      </c>
      <c r="AO22" s="47" t="s">
        <v>37</v>
      </c>
      <c r="AP22" s="47" t="s">
        <v>37</v>
      </c>
      <c r="AQ22" s="47" t="s">
        <v>37</v>
      </c>
      <c r="AR22" s="47" t="s">
        <v>37</v>
      </c>
      <c r="AS22" s="47" t="s">
        <v>37</v>
      </c>
      <c r="AT22" s="47" t="s">
        <v>37</v>
      </c>
      <c r="AU22" s="47" t="s">
        <v>34</v>
      </c>
      <c r="AV22" s="47" t="s">
        <v>34</v>
      </c>
      <c r="AW22" s="47" t="s">
        <v>34</v>
      </c>
      <c r="AX22" s="47" t="s">
        <v>34</v>
      </c>
      <c r="AY22" s="47" t="s">
        <v>34</v>
      </c>
      <c r="AZ22" s="47" t="s">
        <v>34</v>
      </c>
      <c r="BA22" s="47" t="s">
        <v>34</v>
      </c>
      <c r="BB22" s="47" t="s">
        <v>34</v>
      </c>
      <c r="BC22" s="48"/>
    </row>
    <row r="23" spans="2:55" s="45" customFormat="1" ht="18.75" customHeight="1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48"/>
    </row>
    <row r="24" spans="2:55" s="45" customFormat="1" ht="12" customHeight="1">
      <c r="B24" s="52" t="s">
        <v>38</v>
      </c>
      <c r="C24" s="53"/>
      <c r="D24" s="53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4"/>
    </row>
    <row r="25" spans="2:55" s="45" customFormat="1" ht="13.5" customHeight="1">
      <c r="B25" s="55" t="s">
        <v>39</v>
      </c>
      <c r="C25" s="52"/>
      <c r="D25" s="53"/>
      <c r="E25" s="52"/>
      <c r="F25" s="52"/>
      <c r="G25" s="52"/>
      <c r="H25" s="52"/>
      <c r="I25" s="56"/>
      <c r="J25" s="52"/>
      <c r="K25" s="56" t="s">
        <v>40</v>
      </c>
      <c r="L25" s="53"/>
      <c r="M25" s="53"/>
      <c r="N25" s="52"/>
      <c r="O25" s="52"/>
      <c r="P25" s="52" t="s">
        <v>41</v>
      </c>
      <c r="Q25" s="52"/>
      <c r="R25" s="52"/>
      <c r="S25" s="52"/>
      <c r="T25" s="52"/>
      <c r="U25" s="52"/>
      <c r="V25" s="52" t="s">
        <v>42</v>
      </c>
      <c r="W25" s="53"/>
      <c r="X25" s="56"/>
      <c r="Y25" s="52"/>
      <c r="Z25" s="52"/>
      <c r="AA25" s="52"/>
      <c r="AB25" s="56"/>
      <c r="AC25" s="56"/>
      <c r="AD25" s="53"/>
      <c r="AE25" s="57"/>
      <c r="AF25" s="53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3"/>
      <c r="AX25" s="53"/>
      <c r="AY25" s="53"/>
      <c r="AZ25" s="53"/>
      <c r="BA25" s="52"/>
      <c r="BB25" s="52"/>
      <c r="BC25" s="54"/>
    </row>
    <row r="26" spans="2:55" s="45" customFormat="1" ht="13.5" customHeight="1">
      <c r="B26" s="210" t="s">
        <v>43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</row>
    <row r="27" spans="2:55" s="45" customFormat="1" ht="12" customHeight="1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48"/>
    </row>
    <row r="28" spans="2:55" ht="12.7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4"/>
    </row>
    <row r="29" spans="2:55" ht="15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211" t="s">
        <v>44</v>
      </c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54"/>
    </row>
    <row r="30" spans="2:54" ht="12.75" customHeight="1">
      <c r="B30" s="1"/>
      <c r="C30" s="1"/>
      <c r="D30" s="1"/>
      <c r="E30" s="1"/>
      <c r="F30" s="1"/>
      <c r="G30" s="1"/>
      <c r="H30" s="208" t="s">
        <v>45</v>
      </c>
      <c r="I30" s="208"/>
      <c r="J30" s="208"/>
      <c r="K30" s="208"/>
      <c r="L30" s="208"/>
      <c r="M30" s="208" t="s">
        <v>46</v>
      </c>
      <c r="N30" s="208"/>
      <c r="O30" s="208"/>
      <c r="P30" s="208"/>
      <c r="Q30" s="208"/>
      <c r="R30" s="208" t="s">
        <v>47</v>
      </c>
      <c r="S30" s="208"/>
      <c r="T30" s="208"/>
      <c r="U30" s="208"/>
      <c r="V30" s="208"/>
      <c r="W30" s="208" t="s">
        <v>48</v>
      </c>
      <c r="X30" s="208"/>
      <c r="Y30" s="208"/>
      <c r="Z30" s="208"/>
      <c r="AA30" s="208"/>
      <c r="AB30" s="208" t="s">
        <v>49</v>
      </c>
      <c r="AC30" s="208"/>
      <c r="AD30" s="208"/>
      <c r="AE30" s="208"/>
      <c r="AF30" s="208"/>
      <c r="AG30" s="208" t="s">
        <v>50</v>
      </c>
      <c r="AH30" s="208"/>
      <c r="AI30" s="208"/>
      <c r="AJ30" s="208"/>
      <c r="AK30" s="208"/>
      <c r="AL30" s="208" t="s">
        <v>51</v>
      </c>
      <c r="AM30" s="208"/>
      <c r="AN30" s="208"/>
      <c r="AO30" s="208"/>
      <c r="AP30" s="208"/>
      <c r="AQ30" s="208" t="s">
        <v>18</v>
      </c>
      <c r="AR30" s="208"/>
      <c r="AS30" s="208"/>
      <c r="AT30" s="208"/>
      <c r="AU30" s="208"/>
      <c r="AV30" s="1"/>
      <c r="AW30" s="1"/>
      <c r="AX30" s="1"/>
      <c r="AY30" s="1"/>
      <c r="AZ30" s="1"/>
      <c r="BA30" s="1"/>
      <c r="BB30" s="1"/>
    </row>
    <row r="31" spans="2:54" ht="27.75" customHeight="1">
      <c r="B31" s="1"/>
      <c r="C31" s="1"/>
      <c r="D31" s="1"/>
      <c r="E31" s="1"/>
      <c r="F31" s="1"/>
      <c r="G31" s="1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1"/>
      <c r="AW31" s="1"/>
      <c r="AX31" s="1"/>
      <c r="AY31" s="1"/>
      <c r="AZ31" s="1"/>
      <c r="BA31" s="1"/>
      <c r="BB31" s="1"/>
    </row>
    <row r="32" spans="2:54" ht="15.75" customHeight="1">
      <c r="B32" s="1"/>
      <c r="C32" s="1"/>
      <c r="D32" s="1"/>
      <c r="E32" s="1"/>
      <c r="F32" s="1"/>
      <c r="G32" s="1"/>
      <c r="H32" s="196">
        <f>AL32-SUM(M32:AK32)</f>
        <v>35</v>
      </c>
      <c r="I32" s="196"/>
      <c r="J32" s="196"/>
      <c r="K32" s="196"/>
      <c r="L32" s="196"/>
      <c r="M32" s="196">
        <f>COUNTIF(C21:BB21,"Э")</f>
        <v>4</v>
      </c>
      <c r="N32" s="196"/>
      <c r="O32" s="196"/>
      <c r="P32" s="196"/>
      <c r="Q32" s="196"/>
      <c r="R32" s="196">
        <f>COUNTIF(C21:BB21,"Н")</f>
        <v>0</v>
      </c>
      <c r="S32" s="196"/>
      <c r="T32" s="196"/>
      <c r="U32" s="196"/>
      <c r="V32" s="196"/>
      <c r="W32" s="196">
        <f>COUNTIF(C21:BB21,"П")</f>
        <v>6</v>
      </c>
      <c r="X32" s="196"/>
      <c r="Y32" s="196"/>
      <c r="Z32" s="196"/>
      <c r="AA32" s="196"/>
      <c r="AB32" s="196">
        <f>COUNTIF(C21:BB21,"Г")</f>
        <v>0</v>
      </c>
      <c r="AC32" s="196"/>
      <c r="AD32" s="196"/>
      <c r="AE32" s="196"/>
      <c r="AF32" s="196"/>
      <c r="AG32" s="196">
        <f>COUNTIF(C21:BB21,"К")</f>
        <v>7</v>
      </c>
      <c r="AH32" s="196"/>
      <c r="AI32" s="196"/>
      <c r="AJ32" s="196"/>
      <c r="AK32" s="196"/>
      <c r="AL32" s="196">
        <v>52</v>
      </c>
      <c r="AM32" s="196"/>
      <c r="AN32" s="196"/>
      <c r="AO32" s="196"/>
      <c r="AP32" s="196"/>
      <c r="AQ32" s="197" t="s">
        <v>31</v>
      </c>
      <c r="AR32" s="197"/>
      <c r="AS32" s="197"/>
      <c r="AT32" s="197"/>
      <c r="AU32" s="197"/>
      <c r="AV32" s="1"/>
      <c r="AW32" s="1"/>
      <c r="AX32" s="1"/>
      <c r="AY32" s="1"/>
      <c r="AZ32" s="1"/>
      <c r="BA32" s="1"/>
      <c r="BB32" s="1"/>
    </row>
    <row r="33" spans="2:54" ht="15.75" customHeight="1">
      <c r="B33" s="1"/>
      <c r="C33" s="1"/>
      <c r="D33" s="1"/>
      <c r="E33" s="1"/>
      <c r="F33" s="1"/>
      <c r="G33" s="1"/>
      <c r="H33" s="196">
        <f>AL33-SUM(M33:AK33)</f>
        <v>11</v>
      </c>
      <c r="I33" s="196"/>
      <c r="J33" s="196"/>
      <c r="K33" s="196"/>
      <c r="L33" s="196"/>
      <c r="M33" s="196">
        <f>COUNTIF(C22:BB22,"Э")</f>
        <v>1</v>
      </c>
      <c r="N33" s="196"/>
      <c r="O33" s="196"/>
      <c r="P33" s="196"/>
      <c r="Q33" s="196"/>
      <c r="R33" s="196">
        <f>COUNTIF(C22:BB22,"Н")</f>
        <v>16</v>
      </c>
      <c r="S33" s="196"/>
      <c r="T33" s="196"/>
      <c r="U33" s="196"/>
      <c r="V33" s="196"/>
      <c r="W33" s="196">
        <f>COUNTIF(C22:BB22,"П")</f>
        <v>8</v>
      </c>
      <c r="X33" s="196"/>
      <c r="Y33" s="196"/>
      <c r="Z33" s="196"/>
      <c r="AA33" s="196"/>
      <c r="AB33" s="196">
        <f>COUNTIF(C22:BB22,"Г")</f>
        <v>6</v>
      </c>
      <c r="AC33" s="196"/>
      <c r="AD33" s="196"/>
      <c r="AE33" s="196"/>
      <c r="AF33" s="196"/>
      <c r="AG33" s="196">
        <f>COUNTIF(C22:BB22,"К")</f>
        <v>10</v>
      </c>
      <c r="AH33" s="196"/>
      <c r="AI33" s="196"/>
      <c r="AJ33" s="196"/>
      <c r="AK33" s="196"/>
      <c r="AL33" s="196">
        <v>52</v>
      </c>
      <c r="AM33" s="196"/>
      <c r="AN33" s="196"/>
      <c r="AO33" s="196"/>
      <c r="AP33" s="196"/>
      <c r="AQ33" s="197" t="s">
        <v>35</v>
      </c>
      <c r="AR33" s="197"/>
      <c r="AS33" s="197"/>
      <c r="AT33" s="197"/>
      <c r="AU33" s="197" t="s">
        <v>35</v>
      </c>
      <c r="AV33" s="1"/>
      <c r="AW33" s="1"/>
      <c r="AX33" s="1"/>
      <c r="AY33" s="1"/>
      <c r="AZ33" s="1"/>
      <c r="BA33" s="1"/>
      <c r="BB33" s="1"/>
    </row>
    <row r="34" spans="2:54" ht="15.75" customHeight="1">
      <c r="B34" s="1"/>
      <c r="C34" s="1"/>
      <c r="D34" s="1"/>
      <c r="E34" s="1"/>
      <c r="F34" s="1"/>
      <c r="G34" s="1"/>
      <c r="H34" s="194">
        <f>SUM(H30:L33)</f>
        <v>46</v>
      </c>
      <c r="I34" s="194"/>
      <c r="J34" s="194"/>
      <c r="K34" s="194"/>
      <c r="L34" s="194"/>
      <c r="M34" s="194">
        <f>SUM(M30:Q33)</f>
        <v>5</v>
      </c>
      <c r="N34" s="194"/>
      <c r="O34" s="194"/>
      <c r="P34" s="194"/>
      <c r="Q34" s="194"/>
      <c r="R34" s="194">
        <f>SUM(R30:V33)</f>
        <v>16</v>
      </c>
      <c r="S34" s="194"/>
      <c r="T34" s="194"/>
      <c r="U34" s="194"/>
      <c r="V34" s="194"/>
      <c r="W34" s="194">
        <f>SUM(W30:AA33)</f>
        <v>14</v>
      </c>
      <c r="X34" s="194"/>
      <c r="Y34" s="194"/>
      <c r="Z34" s="194"/>
      <c r="AA34" s="194"/>
      <c r="AB34" s="194">
        <f>SUM(AB30:AF33)</f>
        <v>6</v>
      </c>
      <c r="AC34" s="194"/>
      <c r="AD34" s="194"/>
      <c r="AE34" s="194"/>
      <c r="AF34" s="194"/>
      <c r="AG34" s="194">
        <f>SUM(AG30:AK33)</f>
        <v>17</v>
      </c>
      <c r="AH34" s="194"/>
      <c r="AI34" s="194"/>
      <c r="AJ34" s="194"/>
      <c r="AK34" s="194"/>
      <c r="AL34" s="194">
        <f>SUM(AL30:AP33)</f>
        <v>104</v>
      </c>
      <c r="AM34" s="194"/>
      <c r="AN34" s="194"/>
      <c r="AO34" s="194"/>
      <c r="AP34" s="194"/>
      <c r="AQ34" s="195" t="s">
        <v>51</v>
      </c>
      <c r="AR34" s="195"/>
      <c r="AS34" s="195"/>
      <c r="AT34" s="195"/>
      <c r="AU34" s="195" t="s">
        <v>35</v>
      </c>
      <c r="AV34" s="1"/>
      <c r="AW34" s="1"/>
      <c r="AX34" s="1"/>
      <c r="AY34" s="1"/>
      <c r="AZ34" s="1"/>
      <c r="BA34" s="1"/>
      <c r="BB34" s="1"/>
    </row>
    <row r="35" spans="2:54" ht="15.75" customHeight="1">
      <c r="B35" s="1"/>
      <c r="C35" s="1"/>
      <c r="D35" s="1"/>
      <c r="E35" s="1"/>
      <c r="F35" s="1"/>
      <c r="G35" s="1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7"/>
      <c r="AR35" s="207"/>
      <c r="AS35" s="207"/>
      <c r="AT35" s="207"/>
      <c r="AU35" s="207"/>
      <c r="AV35" s="1"/>
      <c r="AW35" s="1"/>
      <c r="AX35" s="1"/>
      <c r="AY35" s="1"/>
      <c r="AZ35" s="1"/>
      <c r="BA35" s="1"/>
      <c r="BB35" s="1"/>
    </row>
    <row r="36" spans="2:54" ht="15.75" customHeight="1">
      <c r="B36" s="1"/>
      <c r="C36" s="1"/>
      <c r="D36" s="1"/>
      <c r="E36" s="1"/>
      <c r="F36" s="1"/>
      <c r="G36" s="1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5"/>
      <c r="AR36" s="205"/>
      <c r="AS36" s="205"/>
      <c r="AT36" s="205"/>
      <c r="AU36" s="205"/>
      <c r="AV36" s="1"/>
      <c r="AW36" s="1"/>
      <c r="AX36" s="1"/>
      <c r="AY36" s="1"/>
      <c r="AZ36" s="1"/>
      <c r="BA36" s="1"/>
      <c r="BB36" s="1"/>
    </row>
    <row r="37" spans="2:54" ht="9" customHeight="1">
      <c r="B37" s="1"/>
      <c r="C37" s="1"/>
      <c r="D37" s="1"/>
      <c r="E37" s="1"/>
      <c r="F37" s="1"/>
      <c r="G37" s="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2"/>
      <c r="AS37" s="62"/>
      <c r="AT37" s="62"/>
      <c r="AU37" s="62"/>
      <c r="AV37" s="1"/>
      <c r="AW37" s="1"/>
      <c r="AX37" s="1"/>
      <c r="AY37" s="1"/>
      <c r="AZ37" s="1"/>
      <c r="BA37" s="1"/>
      <c r="BB37" s="1"/>
    </row>
    <row r="38" spans="2:54" ht="15.75" customHeight="1">
      <c r="B38" s="1"/>
      <c r="C38" s="1"/>
      <c r="D38" s="1"/>
      <c r="E38" s="1"/>
      <c r="F38" s="1"/>
      <c r="G38" s="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3"/>
      <c r="AR38" s="203"/>
      <c r="AS38" s="203"/>
      <c r="AT38" s="203"/>
      <c r="AU38" s="203"/>
      <c r="AV38" s="1"/>
      <c r="AW38" s="1"/>
      <c r="AX38" s="1"/>
      <c r="AY38" s="1"/>
      <c r="AZ38" s="1"/>
      <c r="BA38" s="1"/>
      <c r="BB38" s="1"/>
    </row>
    <row r="39" spans="2:54" ht="15.75" customHeight="1">
      <c r="B39" s="1"/>
      <c r="C39" s="1"/>
      <c r="D39" s="1"/>
      <c r="E39" s="1"/>
      <c r="F39" s="1"/>
      <c r="G39" s="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3"/>
      <c r="AR39" s="203"/>
      <c r="AS39" s="203"/>
      <c r="AT39" s="203"/>
      <c r="AU39" s="203"/>
      <c r="AV39" s="1"/>
      <c r="AW39" s="1"/>
      <c r="AX39" s="1"/>
      <c r="AY39" s="1"/>
      <c r="AZ39" s="1"/>
      <c r="BA39" s="1"/>
      <c r="BB39" s="1"/>
    </row>
    <row r="40" spans="8:47" s="63" customFormat="1" ht="21" customHeight="1"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2"/>
      <c r="AR40" s="202"/>
      <c r="AS40" s="202"/>
      <c r="AT40" s="202"/>
      <c r="AU40" s="202"/>
    </row>
    <row r="41" ht="9" customHeight="1"/>
    <row r="42" spans="8:47" ht="12.75"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2"/>
      <c r="AR42" s="202"/>
      <c r="AS42" s="202"/>
      <c r="AT42" s="202"/>
      <c r="AU42" s="202"/>
    </row>
  </sheetData>
  <sheetProtection selectLockedCells="1" selectUnlockedCells="1"/>
  <mergeCells count="106">
    <mergeCell ref="AM11:BB11"/>
    <mergeCell ref="O13:AO13"/>
    <mergeCell ref="B2:BB2"/>
    <mergeCell ref="B3:BB3"/>
    <mergeCell ref="B4:BB4"/>
    <mergeCell ref="B5:BB5"/>
    <mergeCell ref="R7:AK7"/>
    <mergeCell ref="O10:AL10"/>
    <mergeCell ref="T11:AI11"/>
    <mergeCell ref="S17:AJ17"/>
    <mergeCell ref="B19:B20"/>
    <mergeCell ref="C19:F19"/>
    <mergeCell ref="G19:J19"/>
    <mergeCell ref="K19:N19"/>
    <mergeCell ref="O19:S19"/>
    <mergeCell ref="T19:W19"/>
    <mergeCell ref="X19:AA19"/>
    <mergeCell ref="AT19:AW19"/>
    <mergeCell ref="AX19:BB19"/>
    <mergeCell ref="B26:BC26"/>
    <mergeCell ref="L29:AQ29"/>
    <mergeCell ref="AB19:AF19"/>
    <mergeCell ref="AG19:AJ19"/>
    <mergeCell ref="AK19:AN19"/>
    <mergeCell ref="AO19:AS19"/>
    <mergeCell ref="H30:L31"/>
    <mergeCell ref="M30:Q31"/>
    <mergeCell ref="R30:V31"/>
    <mergeCell ref="W30:AA31"/>
    <mergeCell ref="AB30:AF31"/>
    <mergeCell ref="AG30:AK31"/>
    <mergeCell ref="AL30:AP31"/>
    <mergeCell ref="AQ30:AU31"/>
    <mergeCell ref="H32:L32"/>
    <mergeCell ref="M32:Q32"/>
    <mergeCell ref="R32:V32"/>
    <mergeCell ref="W32:AA32"/>
    <mergeCell ref="AB32:AF32"/>
    <mergeCell ref="AG32:AK32"/>
    <mergeCell ref="AL32:AP32"/>
    <mergeCell ref="AQ32:AU32"/>
    <mergeCell ref="H33:L33"/>
    <mergeCell ref="M33:Q33"/>
    <mergeCell ref="R33:V33"/>
    <mergeCell ref="W33:AA33"/>
    <mergeCell ref="AB33:AF33"/>
    <mergeCell ref="AG33:AK33"/>
    <mergeCell ref="AL33:AP33"/>
    <mergeCell ref="AQ33:AU33"/>
    <mergeCell ref="H34:L34"/>
    <mergeCell ref="M34:Q34"/>
    <mergeCell ref="R34:V34"/>
    <mergeCell ref="W34:AA34"/>
    <mergeCell ref="AB34:AF34"/>
    <mergeCell ref="AG34:AK34"/>
    <mergeCell ref="AL34:AP34"/>
    <mergeCell ref="AQ34:AU34"/>
    <mergeCell ref="H35:L35"/>
    <mergeCell ref="M35:Q35"/>
    <mergeCell ref="R35:V35"/>
    <mergeCell ref="W35:AA35"/>
    <mergeCell ref="AB35:AF35"/>
    <mergeCell ref="AG35:AK35"/>
    <mergeCell ref="AL35:AP35"/>
    <mergeCell ref="AQ35:AU35"/>
    <mergeCell ref="H36:L36"/>
    <mergeCell ref="M36:Q36"/>
    <mergeCell ref="R36:V36"/>
    <mergeCell ref="W36:AA36"/>
    <mergeCell ref="AB36:AF36"/>
    <mergeCell ref="AG36:AK36"/>
    <mergeCell ref="AL36:AP36"/>
    <mergeCell ref="AQ36:AU36"/>
    <mergeCell ref="H38:L38"/>
    <mergeCell ref="M38:Q38"/>
    <mergeCell ref="R38:V38"/>
    <mergeCell ref="W38:AA38"/>
    <mergeCell ref="AB38:AF38"/>
    <mergeCell ref="AG38:AK38"/>
    <mergeCell ref="AL38:AP38"/>
    <mergeCell ref="AQ38:AU38"/>
    <mergeCell ref="AQ39:AU39"/>
    <mergeCell ref="H39:L39"/>
    <mergeCell ref="M39:Q39"/>
    <mergeCell ref="R39:V39"/>
    <mergeCell ref="W39:AA39"/>
    <mergeCell ref="AQ40:AU40"/>
    <mergeCell ref="H40:L40"/>
    <mergeCell ref="M40:Q40"/>
    <mergeCell ref="R40:V40"/>
    <mergeCell ref="W40:AA40"/>
    <mergeCell ref="AQ42:AU42"/>
    <mergeCell ref="H42:L42"/>
    <mergeCell ref="M42:Q42"/>
    <mergeCell ref="R42:V42"/>
    <mergeCell ref="W42:AA42"/>
    <mergeCell ref="O14:AO14"/>
    <mergeCell ref="AB42:AF42"/>
    <mergeCell ref="AG42:AK42"/>
    <mergeCell ref="AL42:AP42"/>
    <mergeCell ref="AB40:AF40"/>
    <mergeCell ref="AG40:AK40"/>
    <mergeCell ref="AL40:AP40"/>
    <mergeCell ref="AB39:AF39"/>
    <mergeCell ref="AG39:AK39"/>
    <mergeCell ref="AL39:AP39"/>
  </mergeCells>
  <printOptions/>
  <pageMargins left="0.4722222222222222" right="0.4722222222222222" top="0.45" bottom="0.1701388888888889" header="0.5118055555555555" footer="0.5118055555555555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tabSelected="1" zoomScaleSheetLayoutView="100" workbookViewId="0" topLeftCell="A34">
      <selection activeCell="B46" sqref="B46"/>
    </sheetView>
  </sheetViews>
  <sheetFormatPr defaultColWidth="9.00390625" defaultRowHeight="12.75" outlineLevelCol="1"/>
  <cols>
    <col min="1" max="1" width="8.875" style="64" customWidth="1"/>
    <col min="2" max="2" width="55.625" style="65" customWidth="1"/>
    <col min="3" max="3" width="9.25390625" style="66" customWidth="1"/>
    <col min="4" max="4" width="4.375" style="67" hidden="1" customWidth="1" outlineLevel="1"/>
    <col min="5" max="5" width="4.25390625" style="67" hidden="1" customWidth="1" outlineLevel="1"/>
    <col min="6" max="6" width="4.375" style="67" hidden="1" customWidth="1" outlineLevel="1"/>
    <col min="7" max="7" width="5.25390625" style="67" hidden="1" customWidth="1" outlineLevel="1"/>
    <col min="8" max="8" width="4.75390625" style="67" hidden="1" customWidth="1" outlineLevel="1"/>
    <col min="9" max="9" width="9.25390625" style="66" customWidth="1" collapsed="1"/>
    <col min="10" max="10" width="5.00390625" style="68" hidden="1" customWidth="1" outlineLevel="1"/>
    <col min="11" max="11" width="4.75390625" style="68" hidden="1" customWidth="1" outlineLevel="1"/>
    <col min="12" max="12" width="4.625" style="68" hidden="1" customWidth="1" outlineLevel="1"/>
    <col min="13" max="13" width="5.25390625" style="68" hidden="1" customWidth="1" outlineLevel="1"/>
    <col min="14" max="14" width="5.125" style="68" hidden="1" customWidth="1" outlineLevel="1"/>
    <col min="15" max="15" width="5.00390625" style="68" hidden="1" customWidth="1" outlineLevel="1"/>
    <col min="16" max="16" width="4.125" style="68" hidden="1" customWidth="1" outlineLevel="1"/>
    <col min="17" max="17" width="8.75390625" style="69" customWidth="1" collapsed="1"/>
    <col min="18" max="18" width="7.125" style="69" customWidth="1"/>
    <col min="19" max="19" width="7.25390625" style="69" customWidth="1"/>
    <col min="20" max="22" width="7.25390625" style="64" customWidth="1"/>
    <col min="23" max="23" width="6.625" style="64" customWidth="1"/>
    <col min="24" max="24" width="7.25390625" style="64" customWidth="1"/>
    <col min="25" max="25" width="8.875" style="64" customWidth="1"/>
    <col min="26" max="26" width="5.375" style="70" hidden="1" customWidth="1" outlineLevel="1"/>
    <col min="27" max="27" width="5.125" style="70" hidden="1" customWidth="1" outlineLevel="1"/>
    <col min="28" max="28" width="5.375" style="70" hidden="1" customWidth="1" outlineLevel="1"/>
    <col min="29" max="29" width="5.625" style="70" hidden="1" customWidth="1" outlineLevel="1"/>
    <col min="30" max="30" width="5.25390625" style="70" hidden="1" customWidth="1" outlineLevel="1"/>
    <col min="31" max="31" width="4.00390625" style="70" hidden="1" customWidth="1" outlineLevel="1"/>
    <col min="32" max="32" width="8.375" style="64" customWidth="1" collapsed="1"/>
    <col min="33" max="33" width="8.25390625" style="64" customWidth="1"/>
    <col min="34" max="34" width="5.25390625" style="70" hidden="1" customWidth="1" outlineLevel="1"/>
    <col min="35" max="35" width="4.375" style="70" hidden="1" customWidth="1" outlineLevel="1"/>
    <col min="36" max="36" width="5.00390625" style="70" hidden="1" customWidth="1" outlineLevel="1"/>
    <col min="37" max="37" width="4.375" style="70" hidden="1" customWidth="1" outlineLevel="1"/>
    <col min="38" max="38" width="4.75390625" style="70" hidden="1" customWidth="1" outlineLevel="1"/>
    <col min="39" max="39" width="4.00390625" style="70" hidden="1" customWidth="1" outlineLevel="1"/>
    <col min="40" max="40" width="8.00390625" style="64" customWidth="1" collapsed="1"/>
    <col min="41" max="16384" width="11.625" style="0" customWidth="1"/>
  </cols>
  <sheetData>
    <row r="1" spans="1:39" ht="15.75">
      <c r="A1" s="230" t="s">
        <v>52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71"/>
      <c r="AI1" s="71"/>
      <c r="AJ1" s="71"/>
      <c r="AK1" s="71"/>
      <c r="AL1" s="71"/>
      <c r="AM1" s="71"/>
    </row>
    <row r="2" spans="1:24" ht="9.75" customHeight="1">
      <c r="A2" s="72"/>
      <c r="C2" s="73"/>
      <c r="D2" s="74"/>
      <c r="E2" s="74"/>
      <c r="F2" s="74"/>
      <c r="G2" s="74"/>
      <c r="H2" s="74"/>
      <c r="I2" s="73"/>
      <c r="J2" s="75"/>
      <c r="K2" s="75"/>
      <c r="L2" s="75"/>
      <c r="M2" s="75"/>
      <c r="N2" s="75"/>
      <c r="O2" s="75"/>
      <c r="P2" s="75"/>
      <c r="Q2" s="76"/>
      <c r="R2" s="76"/>
      <c r="S2" s="76"/>
      <c r="T2" s="77"/>
      <c r="U2" s="77"/>
      <c r="V2" s="77"/>
      <c r="W2" s="77"/>
      <c r="X2" s="77"/>
    </row>
    <row r="3" spans="1:40" s="82" customFormat="1" ht="24" customHeight="1">
      <c r="A3" s="226" t="s">
        <v>53</v>
      </c>
      <c r="B3" s="227" t="s">
        <v>54</v>
      </c>
      <c r="C3" s="231" t="s">
        <v>55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2" t="s">
        <v>56</v>
      </c>
      <c r="R3" s="229" t="s">
        <v>57</v>
      </c>
      <c r="S3" s="229"/>
      <c r="T3" s="229"/>
      <c r="U3" s="229"/>
      <c r="V3" s="229"/>
      <c r="W3" s="229"/>
      <c r="X3" s="229"/>
      <c r="Y3" s="222" t="s">
        <v>58</v>
      </c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</row>
    <row r="4" spans="1:40" s="82" customFormat="1" ht="12.75" customHeight="1">
      <c r="A4" s="226"/>
      <c r="B4" s="227"/>
      <c r="C4" s="233" t="s">
        <v>59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2"/>
      <c r="R4" s="232" t="s">
        <v>60</v>
      </c>
      <c r="S4" s="228" t="s">
        <v>61</v>
      </c>
      <c r="T4" s="228"/>
      <c r="U4" s="228"/>
      <c r="V4" s="228"/>
      <c r="W4" s="221" t="s">
        <v>147</v>
      </c>
      <c r="X4" s="221" t="s">
        <v>62</v>
      </c>
      <c r="Y4" s="226" t="s">
        <v>63</v>
      </c>
      <c r="Z4" s="226"/>
      <c r="AA4" s="226"/>
      <c r="AB4" s="226"/>
      <c r="AC4" s="226"/>
      <c r="AD4" s="226"/>
      <c r="AE4" s="226"/>
      <c r="AF4" s="226"/>
      <c r="AG4" s="226" t="s">
        <v>64</v>
      </c>
      <c r="AH4" s="226"/>
      <c r="AI4" s="226"/>
      <c r="AJ4" s="226"/>
      <c r="AK4" s="226"/>
      <c r="AL4" s="226"/>
      <c r="AM4" s="226"/>
      <c r="AN4" s="226"/>
    </row>
    <row r="5" spans="1:40" s="82" customFormat="1" ht="12.75" customHeight="1">
      <c r="A5" s="226"/>
      <c r="B5" s="227"/>
      <c r="C5" s="222" t="s">
        <v>65</v>
      </c>
      <c r="D5" s="84"/>
      <c r="E5" s="84"/>
      <c r="F5" s="84"/>
      <c r="G5" s="84"/>
      <c r="H5" s="84"/>
      <c r="I5" s="222" t="s">
        <v>66</v>
      </c>
      <c r="J5" s="85"/>
      <c r="K5" s="85"/>
      <c r="L5" s="85"/>
      <c r="M5" s="85"/>
      <c r="N5" s="85"/>
      <c r="O5" s="85"/>
      <c r="P5" s="86"/>
      <c r="Q5" s="232"/>
      <c r="R5" s="232"/>
      <c r="S5" s="228" t="s">
        <v>67</v>
      </c>
      <c r="T5" s="229" t="s">
        <v>68</v>
      </c>
      <c r="U5" s="221" t="s">
        <v>69</v>
      </c>
      <c r="V5" s="221" t="s">
        <v>70</v>
      </c>
      <c r="W5" s="221"/>
      <c r="X5" s="221"/>
      <c r="Y5" s="87">
        <v>1</v>
      </c>
      <c r="Z5" s="88" t="s">
        <v>71</v>
      </c>
      <c r="AA5" s="88" t="s">
        <v>72</v>
      </c>
      <c r="AB5" s="88" t="s">
        <v>73</v>
      </c>
      <c r="AC5" s="88" t="s">
        <v>71</v>
      </c>
      <c r="AD5" s="88" t="s">
        <v>72</v>
      </c>
      <c r="AE5" s="88" t="s">
        <v>73</v>
      </c>
      <c r="AF5" s="78">
        <v>2</v>
      </c>
      <c r="AG5" s="78">
        <v>3</v>
      </c>
      <c r="AH5" s="88" t="s">
        <v>71</v>
      </c>
      <c r="AI5" s="88" t="s">
        <v>72</v>
      </c>
      <c r="AJ5" s="88" t="s">
        <v>73</v>
      </c>
      <c r="AK5" s="88" t="s">
        <v>71</v>
      </c>
      <c r="AL5" s="88" t="s">
        <v>72</v>
      </c>
      <c r="AM5" s="88" t="s">
        <v>73</v>
      </c>
      <c r="AN5" s="78">
        <v>4</v>
      </c>
    </row>
    <row r="6" spans="1:40" s="82" customFormat="1" ht="12.75">
      <c r="A6" s="226"/>
      <c r="B6" s="227"/>
      <c r="C6" s="227"/>
      <c r="D6" s="89"/>
      <c r="E6" s="89"/>
      <c r="F6" s="89"/>
      <c r="G6" s="89"/>
      <c r="H6" s="89"/>
      <c r="I6" s="222"/>
      <c r="J6" s="90"/>
      <c r="K6" s="90"/>
      <c r="L6" s="90"/>
      <c r="M6" s="90"/>
      <c r="N6" s="90"/>
      <c r="O6" s="90"/>
      <c r="P6" s="91"/>
      <c r="Q6" s="232"/>
      <c r="R6" s="232"/>
      <c r="S6" s="228"/>
      <c r="T6" s="229"/>
      <c r="U6" s="221"/>
      <c r="V6" s="221"/>
      <c r="W6" s="221"/>
      <c r="X6" s="221"/>
      <c r="Y6" s="87">
        <v>18</v>
      </c>
      <c r="Z6" s="87">
        <v>18</v>
      </c>
      <c r="AA6" s="87">
        <v>18</v>
      </c>
      <c r="AB6" s="87">
        <v>18</v>
      </c>
      <c r="AC6" s="87">
        <v>17</v>
      </c>
      <c r="AD6" s="87">
        <v>17</v>
      </c>
      <c r="AE6" s="87">
        <v>17</v>
      </c>
      <c r="AF6" s="78">
        <v>17</v>
      </c>
      <c r="AG6" s="78">
        <v>11</v>
      </c>
      <c r="AH6" s="78">
        <v>11</v>
      </c>
      <c r="AI6" s="78">
        <v>11</v>
      </c>
      <c r="AJ6" s="78">
        <v>11</v>
      </c>
      <c r="AK6" s="78">
        <v>0</v>
      </c>
      <c r="AL6" s="78">
        <v>0</v>
      </c>
      <c r="AM6" s="78">
        <v>0</v>
      </c>
      <c r="AN6" s="78">
        <v>0</v>
      </c>
    </row>
    <row r="7" spans="1:40" s="82" customFormat="1" ht="12.75">
      <c r="A7" s="78">
        <v>1</v>
      </c>
      <c r="B7" s="81">
        <v>2</v>
      </c>
      <c r="C7" s="81">
        <v>3</v>
      </c>
      <c r="D7" s="89"/>
      <c r="E7" s="89"/>
      <c r="F7" s="89"/>
      <c r="G7" s="89"/>
      <c r="H7" s="89"/>
      <c r="I7" s="81">
        <v>4</v>
      </c>
      <c r="J7" s="90"/>
      <c r="K7" s="90"/>
      <c r="L7" s="90"/>
      <c r="M7" s="90"/>
      <c r="N7" s="90"/>
      <c r="O7" s="90"/>
      <c r="P7" s="90"/>
      <c r="Q7" s="83">
        <v>5</v>
      </c>
      <c r="R7" s="83">
        <v>6</v>
      </c>
      <c r="S7" s="83">
        <v>7</v>
      </c>
      <c r="T7" s="80">
        <v>8</v>
      </c>
      <c r="U7" s="80">
        <v>9</v>
      </c>
      <c r="V7" s="80">
        <v>10</v>
      </c>
      <c r="W7" s="92">
        <v>11</v>
      </c>
      <c r="X7" s="92">
        <v>12</v>
      </c>
      <c r="Y7" s="78">
        <v>13</v>
      </c>
      <c r="Z7" s="88"/>
      <c r="AA7" s="88"/>
      <c r="AB7" s="88"/>
      <c r="AC7" s="88"/>
      <c r="AD7" s="88"/>
      <c r="AE7" s="88"/>
      <c r="AF7" s="79">
        <v>14</v>
      </c>
      <c r="AG7" s="78">
        <v>15</v>
      </c>
      <c r="AH7" s="88"/>
      <c r="AI7" s="88"/>
      <c r="AJ7" s="88"/>
      <c r="AK7" s="88"/>
      <c r="AL7" s="88"/>
      <c r="AM7" s="88"/>
      <c r="AN7" s="78">
        <v>16</v>
      </c>
    </row>
    <row r="8" spans="1:40" s="82" customFormat="1" ht="21" customHeight="1">
      <c r="A8" s="172" t="s">
        <v>74</v>
      </c>
      <c r="B8" s="172" t="s">
        <v>75</v>
      </c>
      <c r="C8" s="93" t="str">
        <f>D8&amp;" "&amp;E8&amp;" "&amp;G8&amp;" "&amp;H8</f>
        <v>   </v>
      </c>
      <c r="D8" s="94"/>
      <c r="E8" s="94"/>
      <c r="F8" s="94"/>
      <c r="G8" s="94"/>
      <c r="H8" s="94"/>
      <c r="I8" s="93" t="str">
        <f>J8&amp;" "&amp;K8&amp;" "&amp;O8&amp;" "&amp;P8</f>
        <v>   </v>
      </c>
      <c r="J8" s="95"/>
      <c r="K8" s="95"/>
      <c r="L8" s="95"/>
      <c r="M8" s="95"/>
      <c r="N8" s="95"/>
      <c r="O8" s="95"/>
      <c r="P8" s="95"/>
      <c r="Q8" s="96">
        <f aca="true" t="shared" si="0" ref="Q8:X8">SUM(Q9+Q14)</f>
        <v>28</v>
      </c>
      <c r="R8" s="96">
        <f t="shared" si="0"/>
        <v>1008</v>
      </c>
      <c r="S8" s="96">
        <f t="shared" si="0"/>
        <v>348</v>
      </c>
      <c r="T8" s="96">
        <f t="shared" si="0"/>
        <v>128</v>
      </c>
      <c r="U8" s="96">
        <f t="shared" si="0"/>
        <v>0</v>
      </c>
      <c r="V8" s="96">
        <f t="shared" si="0"/>
        <v>220</v>
      </c>
      <c r="W8" s="96">
        <f t="shared" si="0"/>
        <v>135</v>
      </c>
      <c r="X8" s="96">
        <f t="shared" si="0"/>
        <v>525</v>
      </c>
      <c r="Y8" s="97"/>
      <c r="Z8" s="98"/>
      <c r="AA8" s="98"/>
      <c r="AB8" s="98"/>
      <c r="AC8" s="98"/>
      <c r="AD8" s="98"/>
      <c r="AE8" s="98"/>
      <c r="AF8" s="97"/>
      <c r="AG8" s="97"/>
      <c r="AH8" s="98"/>
      <c r="AI8" s="98"/>
      <c r="AJ8" s="98"/>
      <c r="AK8" s="98"/>
      <c r="AL8" s="98"/>
      <c r="AM8" s="98"/>
      <c r="AN8" s="97"/>
    </row>
    <row r="9" spans="1:40" s="82" customFormat="1" ht="13.5">
      <c r="A9" s="183" t="s">
        <v>125</v>
      </c>
      <c r="B9" s="185" t="s">
        <v>76</v>
      </c>
      <c r="C9" s="100" t="str">
        <f aca="true" t="shared" si="1" ref="C9:C20">D9&amp;" "&amp;E9&amp;" "&amp;F9&amp;" "&amp;G9&amp;" "&amp;H9</f>
        <v>    </v>
      </c>
      <c r="D9" s="101"/>
      <c r="E9" s="101"/>
      <c r="F9" s="101"/>
      <c r="G9" s="101"/>
      <c r="H9" s="101"/>
      <c r="I9" s="100" t="str">
        <f aca="true" t="shared" si="2" ref="I9:I20">J9&amp;" "&amp;K9&amp;" "&amp;L9&amp;" "&amp;M9&amp;" "&amp;N9&amp;" "&amp;O9&amp;" "&amp;P9</f>
        <v>      </v>
      </c>
      <c r="J9" s="102"/>
      <c r="K9" s="102"/>
      <c r="L9" s="102"/>
      <c r="M9" s="102"/>
      <c r="N9" s="102"/>
      <c r="O9" s="102"/>
      <c r="P9" s="102"/>
      <c r="Q9" s="180">
        <f>SUM(Q10:Q13)</f>
        <v>15</v>
      </c>
      <c r="R9" s="180">
        <f aca="true" t="shared" si="3" ref="R9:X9">SUM(R10:R13)</f>
        <v>540</v>
      </c>
      <c r="S9" s="180">
        <f t="shared" si="3"/>
        <v>195</v>
      </c>
      <c r="T9" s="180">
        <f t="shared" si="3"/>
        <v>71</v>
      </c>
      <c r="U9" s="180">
        <f t="shared" si="3"/>
        <v>0</v>
      </c>
      <c r="V9" s="180">
        <f t="shared" si="3"/>
        <v>124</v>
      </c>
      <c r="W9" s="180">
        <f t="shared" si="3"/>
        <v>108</v>
      </c>
      <c r="X9" s="180">
        <f t="shared" si="3"/>
        <v>237</v>
      </c>
      <c r="Y9" s="104">
        <f>IF(SUM(Z9:AB9)&gt;0,Z9&amp;"/"&amp;AA9&amp;"/"&amp;AB9,"")</f>
      </c>
      <c r="Z9" s="98"/>
      <c r="AA9" s="98"/>
      <c r="AB9" s="98"/>
      <c r="AC9" s="98"/>
      <c r="AD9" s="98"/>
      <c r="AE9" s="98"/>
      <c r="AF9" s="104">
        <f>IF(SUM(AC9:AE9)&gt;0,AC9&amp;"/"&amp;AD9&amp;"/"&amp;AE9,"")</f>
      </c>
      <c r="AG9" s="104">
        <f>IF(SUM(AH9:AJ9)&gt;0,AH9&amp;"/"&amp;AI9&amp;"/"&amp;AJ9,"")</f>
      </c>
      <c r="AH9" s="98"/>
      <c r="AI9" s="98"/>
      <c r="AJ9" s="98"/>
      <c r="AK9" s="98"/>
      <c r="AL9" s="98"/>
      <c r="AM9" s="98"/>
      <c r="AN9" s="104">
        <f>IF(SUM(AK9:AM9)&gt;0,AK9&amp;"/"&amp;AL9&amp;"/"&amp;AM9,"")</f>
      </c>
    </row>
    <row r="10" spans="1:40" s="82" customFormat="1" ht="16.5" customHeight="1">
      <c r="A10" s="187" t="s">
        <v>132</v>
      </c>
      <c r="B10" s="105" t="s">
        <v>124</v>
      </c>
      <c r="C10" s="100" t="str">
        <f t="shared" si="1"/>
        <v>1    </v>
      </c>
      <c r="D10" s="94">
        <v>1</v>
      </c>
      <c r="E10" s="101"/>
      <c r="F10" s="101"/>
      <c r="G10" s="101"/>
      <c r="H10" s="101"/>
      <c r="I10" s="100" t="str">
        <f t="shared" si="2"/>
        <v>      </v>
      </c>
      <c r="J10" s="102"/>
      <c r="K10" s="102"/>
      <c r="L10" s="102"/>
      <c r="M10" s="102"/>
      <c r="N10" s="102"/>
      <c r="O10" s="102"/>
      <c r="P10" s="102"/>
      <c r="Q10" s="181">
        <v>3</v>
      </c>
      <c r="R10" s="169">
        <f>Q10*36</f>
        <v>108</v>
      </c>
      <c r="S10" s="107">
        <f>SUM(T10:V10)</f>
        <v>36</v>
      </c>
      <c r="T10" s="107">
        <f aca="true" t="shared" si="4" ref="T10:V13">Z10*Z$6+AC10*AC$6+AH10*AH$6+AK10*AK$6</f>
        <v>18</v>
      </c>
      <c r="U10" s="107">
        <f t="shared" si="4"/>
        <v>0</v>
      </c>
      <c r="V10" s="107">
        <f t="shared" si="4"/>
        <v>18</v>
      </c>
      <c r="W10" s="107">
        <v>27</v>
      </c>
      <c r="X10" s="107">
        <f>R10-S10-W10</f>
        <v>45</v>
      </c>
      <c r="Y10" s="104" t="str">
        <f aca="true" t="shared" si="5" ref="Y10:Y20">IF(SUM(Z10:AB10)&gt;0,Z10&amp;"/"&amp;AA10&amp;"/"&amp;AB10,"")</f>
        <v>1//1</v>
      </c>
      <c r="Z10" s="98">
        <v>1</v>
      </c>
      <c r="AA10" s="98"/>
      <c r="AB10" s="98">
        <v>1</v>
      </c>
      <c r="AC10" s="98"/>
      <c r="AD10" s="98"/>
      <c r="AE10" s="98"/>
      <c r="AF10" s="104">
        <f aca="true" t="shared" si="6" ref="AF10:AF20">IF(SUM(AC10:AE10)&gt;0,AC10&amp;"/"&amp;AD10&amp;"/"&amp;AE10,"")</f>
      </c>
      <c r="AG10" s="104">
        <f aca="true" t="shared" si="7" ref="AG10:AG20">IF(SUM(AH10:AJ10)&gt;0,AH10&amp;"/"&amp;AI10&amp;"/"&amp;AJ10,"")</f>
      </c>
      <c r="AH10" s="98"/>
      <c r="AI10" s="98"/>
      <c r="AJ10" s="98"/>
      <c r="AK10" s="98"/>
      <c r="AL10" s="98"/>
      <c r="AM10" s="98"/>
      <c r="AN10" s="104">
        <f aca="true" t="shared" si="8" ref="AN10:AN20">IF(SUM(AK10:AM10)&gt;0,AK10&amp;"/"&amp;AL10&amp;"/"&amp;AM10,"")</f>
      </c>
    </row>
    <row r="11" spans="1:40" s="82" customFormat="1" ht="15.75" customHeight="1">
      <c r="A11" s="187" t="s">
        <v>133</v>
      </c>
      <c r="B11" s="106" t="s">
        <v>77</v>
      </c>
      <c r="C11" s="100" t="str">
        <f t="shared" si="1"/>
        <v>1    </v>
      </c>
      <c r="D11" s="94">
        <v>1</v>
      </c>
      <c r="E11" s="94"/>
      <c r="F11" s="94"/>
      <c r="G11" s="94"/>
      <c r="H11" s="94"/>
      <c r="I11" s="100" t="str">
        <f t="shared" si="2"/>
        <v>      </v>
      </c>
      <c r="J11" s="95"/>
      <c r="K11" s="95"/>
      <c r="L11" s="95"/>
      <c r="M11" s="95"/>
      <c r="N11" s="95"/>
      <c r="O11" s="95"/>
      <c r="P11" s="95"/>
      <c r="Q11" s="107">
        <v>3</v>
      </c>
      <c r="R11" s="169">
        <f>Q11*36</f>
        <v>108</v>
      </c>
      <c r="S11" s="107">
        <f>SUM(T11:V11)</f>
        <v>36</v>
      </c>
      <c r="T11" s="107">
        <f t="shared" si="4"/>
        <v>18</v>
      </c>
      <c r="U11" s="107">
        <f t="shared" si="4"/>
        <v>0</v>
      </c>
      <c r="V11" s="107">
        <f t="shared" si="4"/>
        <v>18</v>
      </c>
      <c r="W11" s="107">
        <v>27</v>
      </c>
      <c r="X11" s="107">
        <f>R11-S11-W11</f>
        <v>45</v>
      </c>
      <c r="Y11" s="104" t="str">
        <f t="shared" si="5"/>
        <v>1//1</v>
      </c>
      <c r="Z11" s="98">
        <v>1</v>
      </c>
      <c r="AA11" s="98"/>
      <c r="AB11" s="98">
        <v>1</v>
      </c>
      <c r="AC11" s="98"/>
      <c r="AD11" s="98"/>
      <c r="AE11" s="98"/>
      <c r="AF11" s="104">
        <f t="shared" si="6"/>
      </c>
      <c r="AG11" s="104">
        <f t="shared" si="7"/>
      </c>
      <c r="AH11" s="98"/>
      <c r="AI11" s="98"/>
      <c r="AJ11" s="98"/>
      <c r="AK11" s="98"/>
      <c r="AL11" s="98"/>
      <c r="AM11" s="98"/>
      <c r="AN11" s="104">
        <f t="shared" si="8"/>
      </c>
    </row>
    <row r="12" spans="1:40" s="82" customFormat="1" ht="12.75">
      <c r="A12" s="187" t="s">
        <v>134</v>
      </c>
      <c r="B12" s="106" t="s">
        <v>78</v>
      </c>
      <c r="C12" s="100" t="str">
        <f t="shared" si="1"/>
        <v>2    </v>
      </c>
      <c r="D12" s="94">
        <v>2</v>
      </c>
      <c r="E12" s="94"/>
      <c r="F12" s="94"/>
      <c r="G12" s="94"/>
      <c r="H12" s="94"/>
      <c r="I12" s="100" t="str">
        <f t="shared" si="2"/>
        <v>1      </v>
      </c>
      <c r="J12" s="95">
        <v>1</v>
      </c>
      <c r="K12" s="95"/>
      <c r="L12" s="95"/>
      <c r="M12" s="95"/>
      <c r="N12" s="95"/>
      <c r="O12" s="95"/>
      <c r="P12" s="95"/>
      <c r="Q12" s="107">
        <v>5</v>
      </c>
      <c r="R12" s="169">
        <f>Q12*36</f>
        <v>180</v>
      </c>
      <c r="S12" s="107">
        <f>SUM(T12:V12)</f>
        <v>70</v>
      </c>
      <c r="T12" s="107">
        <f t="shared" si="4"/>
        <v>35</v>
      </c>
      <c r="U12" s="107">
        <f t="shared" si="4"/>
        <v>0</v>
      </c>
      <c r="V12" s="107">
        <f t="shared" si="4"/>
        <v>35</v>
      </c>
      <c r="W12" s="107">
        <v>27</v>
      </c>
      <c r="X12" s="107">
        <f>R12-S12-W12</f>
        <v>83</v>
      </c>
      <c r="Y12" s="104" t="str">
        <f t="shared" si="5"/>
        <v>1//1</v>
      </c>
      <c r="Z12" s="98">
        <v>1</v>
      </c>
      <c r="AA12" s="98"/>
      <c r="AB12" s="98">
        <v>1</v>
      </c>
      <c r="AC12" s="98">
        <v>1</v>
      </c>
      <c r="AD12" s="98"/>
      <c r="AE12" s="98">
        <v>1</v>
      </c>
      <c r="AF12" s="104" t="str">
        <f t="shared" si="6"/>
        <v>1//1</v>
      </c>
      <c r="AG12" s="104">
        <f t="shared" si="7"/>
      </c>
      <c r="AH12" s="98"/>
      <c r="AI12" s="98"/>
      <c r="AJ12" s="98"/>
      <c r="AK12" s="98"/>
      <c r="AL12" s="98"/>
      <c r="AM12" s="98"/>
      <c r="AN12" s="104">
        <f t="shared" si="8"/>
      </c>
    </row>
    <row r="13" spans="1:40" s="82" customFormat="1" ht="12.75">
      <c r="A13" s="187" t="s">
        <v>135</v>
      </c>
      <c r="B13" s="109" t="s">
        <v>79</v>
      </c>
      <c r="C13" s="100" t="str">
        <f t="shared" si="1"/>
        <v>2    </v>
      </c>
      <c r="D13" s="94">
        <v>2</v>
      </c>
      <c r="E13" s="94"/>
      <c r="F13" s="94"/>
      <c r="G13" s="94"/>
      <c r="H13" s="94"/>
      <c r="I13" s="100" t="str">
        <f t="shared" si="2"/>
        <v>1      </v>
      </c>
      <c r="J13" s="110">
        <v>1</v>
      </c>
      <c r="K13" s="110"/>
      <c r="L13" s="110"/>
      <c r="M13" s="110"/>
      <c r="N13" s="110"/>
      <c r="O13" s="110"/>
      <c r="P13" s="110"/>
      <c r="Q13" s="107">
        <v>4</v>
      </c>
      <c r="R13" s="169">
        <f>Q13*36</f>
        <v>144</v>
      </c>
      <c r="S13" s="107">
        <f>SUM(T13:V13)</f>
        <v>53</v>
      </c>
      <c r="T13" s="107">
        <f t="shared" si="4"/>
        <v>0</v>
      </c>
      <c r="U13" s="107">
        <f t="shared" si="4"/>
        <v>0</v>
      </c>
      <c r="V13" s="107">
        <f t="shared" si="4"/>
        <v>53</v>
      </c>
      <c r="W13" s="107">
        <v>27</v>
      </c>
      <c r="X13" s="107">
        <f>R13-S13-W13</f>
        <v>64</v>
      </c>
      <c r="Y13" s="104" t="str">
        <f t="shared" si="5"/>
        <v>//2</v>
      </c>
      <c r="Z13" s="98"/>
      <c r="AA13" s="98"/>
      <c r="AB13" s="98">
        <v>2</v>
      </c>
      <c r="AC13" s="98"/>
      <c r="AD13" s="98"/>
      <c r="AE13" s="98">
        <v>1</v>
      </c>
      <c r="AF13" s="104" t="str">
        <f t="shared" si="6"/>
        <v>//1</v>
      </c>
      <c r="AG13" s="104">
        <f t="shared" si="7"/>
      </c>
      <c r="AH13" s="98"/>
      <c r="AI13" s="98"/>
      <c r="AJ13" s="98"/>
      <c r="AK13" s="98"/>
      <c r="AL13" s="98"/>
      <c r="AM13" s="98"/>
      <c r="AN13" s="104">
        <f t="shared" si="8"/>
      </c>
    </row>
    <row r="14" spans="1:40" s="82" customFormat="1" ht="13.5">
      <c r="A14" s="183" t="s">
        <v>126</v>
      </c>
      <c r="B14" s="186" t="s">
        <v>80</v>
      </c>
      <c r="C14" s="100" t="str">
        <f t="shared" si="1"/>
        <v>    </v>
      </c>
      <c r="D14" s="94"/>
      <c r="E14" s="94"/>
      <c r="F14" s="94"/>
      <c r="G14" s="94"/>
      <c r="H14" s="94"/>
      <c r="I14" s="100" t="str">
        <f t="shared" si="2"/>
        <v>      </v>
      </c>
      <c r="J14" s="110"/>
      <c r="K14" s="110"/>
      <c r="L14" s="110"/>
      <c r="M14" s="110"/>
      <c r="N14" s="110"/>
      <c r="O14" s="110"/>
      <c r="P14" s="110"/>
      <c r="Q14" s="180">
        <f aca="true" t="shared" si="9" ref="Q14:X14">SUM(Q15,Q19)</f>
        <v>13</v>
      </c>
      <c r="R14" s="180">
        <f t="shared" si="9"/>
        <v>468</v>
      </c>
      <c r="S14" s="180">
        <f t="shared" si="9"/>
        <v>153</v>
      </c>
      <c r="T14" s="180">
        <f t="shared" si="9"/>
        <v>57</v>
      </c>
      <c r="U14" s="180">
        <f t="shared" si="9"/>
        <v>0</v>
      </c>
      <c r="V14" s="180">
        <f t="shared" si="9"/>
        <v>96</v>
      </c>
      <c r="W14" s="180">
        <f t="shared" si="9"/>
        <v>27</v>
      </c>
      <c r="X14" s="180">
        <f t="shared" si="9"/>
        <v>288</v>
      </c>
      <c r="Y14" s="104">
        <f t="shared" si="5"/>
      </c>
      <c r="Z14" s="98"/>
      <c r="AA14" s="98"/>
      <c r="AB14" s="98"/>
      <c r="AC14" s="98"/>
      <c r="AD14" s="98"/>
      <c r="AE14" s="98"/>
      <c r="AF14" s="104">
        <f t="shared" si="6"/>
      </c>
      <c r="AG14" s="104">
        <f t="shared" si="7"/>
      </c>
      <c r="AH14" s="98"/>
      <c r="AI14" s="98"/>
      <c r="AJ14" s="98"/>
      <c r="AK14" s="98"/>
      <c r="AL14" s="98"/>
      <c r="AM14" s="98"/>
      <c r="AN14" s="104">
        <f t="shared" si="8"/>
      </c>
    </row>
    <row r="15" spans="1:40" s="82" customFormat="1" ht="13.5">
      <c r="A15" s="99"/>
      <c r="B15" s="111" t="s">
        <v>81</v>
      </c>
      <c r="C15" s="100" t="str">
        <f t="shared" si="1"/>
        <v>    </v>
      </c>
      <c r="D15" s="94"/>
      <c r="E15" s="94"/>
      <c r="F15" s="94"/>
      <c r="G15" s="94"/>
      <c r="H15" s="94"/>
      <c r="I15" s="100" t="str">
        <f t="shared" si="2"/>
        <v>      </v>
      </c>
      <c r="J15" s="110"/>
      <c r="K15" s="110"/>
      <c r="L15" s="110"/>
      <c r="M15" s="110"/>
      <c r="N15" s="110"/>
      <c r="O15" s="110"/>
      <c r="P15" s="110"/>
      <c r="Q15" s="182">
        <f>SUM(Q16:Q18)</f>
        <v>10</v>
      </c>
      <c r="R15" s="182">
        <f aca="true" t="shared" si="10" ref="R15:X15">SUM(R16:R18)</f>
        <v>360</v>
      </c>
      <c r="S15" s="182">
        <f t="shared" si="10"/>
        <v>120</v>
      </c>
      <c r="T15" s="182">
        <f t="shared" si="10"/>
        <v>46</v>
      </c>
      <c r="U15" s="182">
        <f t="shared" si="10"/>
        <v>0</v>
      </c>
      <c r="V15" s="182">
        <f t="shared" si="10"/>
        <v>74</v>
      </c>
      <c r="W15" s="182">
        <f t="shared" si="10"/>
        <v>27</v>
      </c>
      <c r="X15" s="182">
        <f t="shared" si="10"/>
        <v>213</v>
      </c>
      <c r="Y15" s="104">
        <f t="shared" si="5"/>
      </c>
      <c r="Z15" s="98"/>
      <c r="AA15" s="98"/>
      <c r="AB15" s="98"/>
      <c r="AC15" s="98"/>
      <c r="AD15" s="98"/>
      <c r="AE15" s="98"/>
      <c r="AF15" s="104">
        <f t="shared" si="6"/>
      </c>
      <c r="AG15" s="104">
        <f t="shared" si="7"/>
      </c>
      <c r="AH15" s="98"/>
      <c r="AI15" s="98"/>
      <c r="AJ15" s="98"/>
      <c r="AK15" s="98"/>
      <c r="AL15" s="98"/>
      <c r="AM15" s="98"/>
      <c r="AN15" s="104">
        <f t="shared" si="8"/>
      </c>
    </row>
    <row r="16" spans="1:40" s="82" customFormat="1" ht="12.75">
      <c r="A16" s="187" t="s">
        <v>136</v>
      </c>
      <c r="B16" s="105" t="s">
        <v>82</v>
      </c>
      <c r="C16" s="100" t="str">
        <f t="shared" si="1"/>
        <v>2    </v>
      </c>
      <c r="D16" s="94">
        <v>2</v>
      </c>
      <c r="E16" s="94"/>
      <c r="F16" s="94"/>
      <c r="G16" s="94"/>
      <c r="H16" s="94"/>
      <c r="I16" s="100" t="str">
        <f t="shared" si="2"/>
        <v>      </v>
      </c>
      <c r="J16" s="110"/>
      <c r="K16" s="110"/>
      <c r="L16" s="110"/>
      <c r="M16" s="110"/>
      <c r="N16" s="110"/>
      <c r="O16" s="110"/>
      <c r="P16" s="110"/>
      <c r="Q16" s="181">
        <v>4</v>
      </c>
      <c r="R16" s="169">
        <f>Q16*36</f>
        <v>144</v>
      </c>
      <c r="S16" s="107">
        <f>SUM(T16:V16)</f>
        <v>51</v>
      </c>
      <c r="T16" s="107">
        <f aca="true" t="shared" si="11" ref="T16:V18">Z16*Z$6+AC16*AC$6+AH16*AH$6+AK16*AK$6</f>
        <v>17</v>
      </c>
      <c r="U16" s="107">
        <f t="shared" si="11"/>
        <v>0</v>
      </c>
      <c r="V16" s="107">
        <f t="shared" si="11"/>
        <v>34</v>
      </c>
      <c r="W16" s="107">
        <v>27</v>
      </c>
      <c r="X16" s="107">
        <f>R16-S16-W16</f>
        <v>66</v>
      </c>
      <c r="Y16" s="104">
        <f t="shared" si="5"/>
      </c>
      <c r="Z16" s="98"/>
      <c r="AA16" s="98"/>
      <c r="AB16" s="98"/>
      <c r="AC16" s="98">
        <v>1</v>
      </c>
      <c r="AD16" s="98"/>
      <c r="AE16" s="98">
        <v>2</v>
      </c>
      <c r="AF16" s="104" t="str">
        <f t="shared" si="6"/>
        <v>1//2</v>
      </c>
      <c r="AG16" s="104">
        <f t="shared" si="7"/>
      </c>
      <c r="AH16" s="98"/>
      <c r="AI16" s="98"/>
      <c r="AJ16" s="98"/>
      <c r="AK16" s="98"/>
      <c r="AL16" s="98"/>
      <c r="AM16" s="98"/>
      <c r="AN16" s="104">
        <f t="shared" si="8"/>
      </c>
    </row>
    <row r="17" spans="1:40" s="82" customFormat="1" ht="12.75">
      <c r="A17" s="187" t="s">
        <v>137</v>
      </c>
      <c r="B17" s="113" t="s">
        <v>83</v>
      </c>
      <c r="C17" s="100" t="str">
        <f t="shared" si="1"/>
        <v>    </v>
      </c>
      <c r="D17" s="101"/>
      <c r="E17" s="101"/>
      <c r="F17" s="101"/>
      <c r="G17" s="101"/>
      <c r="H17" s="101"/>
      <c r="I17" s="100" t="str">
        <f t="shared" si="2"/>
        <v>1      </v>
      </c>
      <c r="J17" s="95">
        <v>1</v>
      </c>
      <c r="K17" s="102"/>
      <c r="L17" s="102"/>
      <c r="M17" s="102"/>
      <c r="N17" s="102"/>
      <c r="O17" s="102"/>
      <c r="P17" s="102"/>
      <c r="Q17" s="107">
        <v>3</v>
      </c>
      <c r="R17" s="169">
        <f>Q17*36</f>
        <v>108</v>
      </c>
      <c r="S17" s="107">
        <f>SUM(T17:V17)</f>
        <v>36</v>
      </c>
      <c r="T17" s="107">
        <f t="shared" si="11"/>
        <v>18</v>
      </c>
      <c r="U17" s="107">
        <f t="shared" si="11"/>
        <v>0</v>
      </c>
      <c r="V17" s="107">
        <f t="shared" si="11"/>
        <v>18</v>
      </c>
      <c r="W17" s="107">
        <v>0</v>
      </c>
      <c r="X17" s="107">
        <f>R17-S17-W17</f>
        <v>72</v>
      </c>
      <c r="Y17" s="104" t="str">
        <f t="shared" si="5"/>
        <v>1//1</v>
      </c>
      <c r="Z17" s="98">
        <v>1</v>
      </c>
      <c r="AA17" s="98"/>
      <c r="AB17" s="98">
        <v>1</v>
      </c>
      <c r="AC17" s="98"/>
      <c r="AD17" s="98"/>
      <c r="AE17" s="98"/>
      <c r="AF17" s="104">
        <f t="shared" si="6"/>
      </c>
      <c r="AG17" s="104">
        <f t="shared" si="7"/>
      </c>
      <c r="AH17" s="98"/>
      <c r="AI17" s="98"/>
      <c r="AJ17" s="98"/>
      <c r="AK17" s="98"/>
      <c r="AL17" s="98"/>
      <c r="AM17" s="98"/>
      <c r="AN17" s="104">
        <f t="shared" si="8"/>
      </c>
    </row>
    <row r="18" spans="1:40" s="82" customFormat="1" ht="12.75">
      <c r="A18" s="187" t="s">
        <v>138</v>
      </c>
      <c r="B18" s="113" t="s">
        <v>84</v>
      </c>
      <c r="C18" s="100" t="str">
        <f t="shared" si="1"/>
        <v>    </v>
      </c>
      <c r="D18" s="94"/>
      <c r="E18" s="94"/>
      <c r="F18" s="94"/>
      <c r="G18" s="94"/>
      <c r="H18" s="94"/>
      <c r="I18" s="100" t="str">
        <f t="shared" si="2"/>
        <v>3      </v>
      </c>
      <c r="J18" s="95">
        <v>3</v>
      </c>
      <c r="K18" s="95"/>
      <c r="L18" s="95"/>
      <c r="M18" s="95"/>
      <c r="N18" s="95"/>
      <c r="O18" s="95"/>
      <c r="P18" s="95"/>
      <c r="Q18" s="107">
        <v>3</v>
      </c>
      <c r="R18" s="169">
        <f>Q18*36</f>
        <v>108</v>
      </c>
      <c r="S18" s="107">
        <f>SUM(T18:V18)</f>
        <v>33</v>
      </c>
      <c r="T18" s="107">
        <f t="shared" si="11"/>
        <v>11</v>
      </c>
      <c r="U18" s="107">
        <f t="shared" si="11"/>
        <v>0</v>
      </c>
      <c r="V18" s="107">
        <f t="shared" si="11"/>
        <v>22</v>
      </c>
      <c r="W18" s="107">
        <v>0</v>
      </c>
      <c r="X18" s="107">
        <f>R18-S18-W18</f>
        <v>75</v>
      </c>
      <c r="Y18" s="104">
        <f t="shared" si="5"/>
      </c>
      <c r="Z18" s="98"/>
      <c r="AA18" s="98"/>
      <c r="AB18" s="98"/>
      <c r="AC18" s="98"/>
      <c r="AD18" s="98"/>
      <c r="AE18" s="98"/>
      <c r="AF18" s="104">
        <f t="shared" si="6"/>
      </c>
      <c r="AG18" s="104" t="str">
        <f t="shared" si="7"/>
        <v>1//2</v>
      </c>
      <c r="AH18" s="98">
        <v>1</v>
      </c>
      <c r="AI18" s="98"/>
      <c r="AJ18" s="98">
        <v>2</v>
      </c>
      <c r="AK18" s="98"/>
      <c r="AL18" s="98"/>
      <c r="AM18" s="98"/>
      <c r="AN18" s="104">
        <f t="shared" si="8"/>
      </c>
    </row>
    <row r="19" spans="1:40" s="82" customFormat="1" ht="13.5">
      <c r="A19" s="188"/>
      <c r="B19" s="111" t="s">
        <v>85</v>
      </c>
      <c r="C19" s="100" t="str">
        <f t="shared" si="1"/>
        <v>    </v>
      </c>
      <c r="D19" s="94"/>
      <c r="E19" s="94"/>
      <c r="F19" s="94"/>
      <c r="G19" s="94"/>
      <c r="H19" s="94"/>
      <c r="I19" s="100" t="str">
        <f t="shared" si="2"/>
        <v>      </v>
      </c>
      <c r="J19" s="95"/>
      <c r="K19" s="95"/>
      <c r="L19" s="95"/>
      <c r="M19" s="95"/>
      <c r="N19" s="95"/>
      <c r="O19" s="95"/>
      <c r="P19" s="95"/>
      <c r="Q19" s="182">
        <f aca="true" t="shared" si="12" ref="Q19:X19">SUM(Q20:Q20)</f>
        <v>3</v>
      </c>
      <c r="R19" s="182">
        <f t="shared" si="12"/>
        <v>108</v>
      </c>
      <c r="S19" s="182">
        <f t="shared" si="12"/>
        <v>33</v>
      </c>
      <c r="T19" s="182">
        <f t="shared" si="12"/>
        <v>11</v>
      </c>
      <c r="U19" s="182">
        <f t="shared" si="12"/>
        <v>0</v>
      </c>
      <c r="V19" s="182">
        <f t="shared" si="12"/>
        <v>22</v>
      </c>
      <c r="W19" s="182">
        <f t="shared" si="12"/>
        <v>0</v>
      </c>
      <c r="X19" s="182">
        <f t="shared" si="12"/>
        <v>75</v>
      </c>
      <c r="Y19" s="104">
        <f t="shared" si="5"/>
      </c>
      <c r="Z19" s="98"/>
      <c r="AA19" s="98"/>
      <c r="AB19" s="98"/>
      <c r="AC19" s="98"/>
      <c r="AD19" s="98"/>
      <c r="AE19" s="98"/>
      <c r="AF19" s="104">
        <f t="shared" si="6"/>
      </c>
      <c r="AG19" s="104">
        <f t="shared" si="7"/>
      </c>
      <c r="AH19" s="98"/>
      <c r="AI19" s="98"/>
      <c r="AJ19" s="98"/>
      <c r="AK19" s="98"/>
      <c r="AL19" s="98"/>
      <c r="AM19" s="98"/>
      <c r="AN19" s="104">
        <f t="shared" si="8"/>
      </c>
    </row>
    <row r="20" spans="1:40" s="82" customFormat="1" ht="25.5">
      <c r="A20" s="187" t="s">
        <v>139</v>
      </c>
      <c r="B20" s="115" t="s">
        <v>86</v>
      </c>
      <c r="C20" s="100" t="str">
        <f t="shared" si="1"/>
        <v>    </v>
      </c>
      <c r="D20" s="94"/>
      <c r="E20" s="94"/>
      <c r="F20" s="94"/>
      <c r="G20" s="94"/>
      <c r="H20" s="94"/>
      <c r="I20" s="100" t="str">
        <f t="shared" si="2"/>
        <v>3      </v>
      </c>
      <c r="J20" s="95">
        <v>3</v>
      </c>
      <c r="K20" s="95"/>
      <c r="L20" s="95"/>
      <c r="M20" s="95"/>
      <c r="N20" s="95"/>
      <c r="O20" s="95"/>
      <c r="P20" s="95"/>
      <c r="Q20" s="107">
        <v>3</v>
      </c>
      <c r="R20" s="169">
        <f>Q20*36</f>
        <v>108</v>
      </c>
      <c r="S20" s="107">
        <f>SUM(T20:V20)</f>
        <v>33</v>
      </c>
      <c r="T20" s="107">
        <f>Z20*Z$6+AC20*AC$6+AH20*AH$6+AK20*AK$6</f>
        <v>11</v>
      </c>
      <c r="U20" s="107">
        <f>AA20*AA$6+AD20*AD$6+AI20*AI$6+AL20*AL$6</f>
        <v>0</v>
      </c>
      <c r="V20" s="107">
        <f>AB20*AB$6+AE20*AE$6+AJ20*AJ$6+AM20*AM$6</f>
        <v>22</v>
      </c>
      <c r="W20" s="107">
        <v>0</v>
      </c>
      <c r="X20" s="107">
        <f>R20-S20-W20</f>
        <v>75</v>
      </c>
      <c r="Y20" s="104">
        <f t="shared" si="5"/>
      </c>
      <c r="Z20" s="98"/>
      <c r="AA20" s="98"/>
      <c r="AB20" s="98"/>
      <c r="AC20" s="98"/>
      <c r="AD20" s="98"/>
      <c r="AE20" s="98"/>
      <c r="AF20" s="104">
        <f t="shared" si="6"/>
      </c>
      <c r="AG20" s="104" t="str">
        <f t="shared" si="7"/>
        <v>1//2</v>
      </c>
      <c r="AH20" s="98">
        <v>1</v>
      </c>
      <c r="AI20" s="98"/>
      <c r="AJ20" s="98">
        <v>2</v>
      </c>
      <c r="AK20" s="98"/>
      <c r="AL20" s="98"/>
      <c r="AM20" s="98"/>
      <c r="AN20" s="104">
        <f t="shared" si="8"/>
      </c>
    </row>
    <row r="21" spans="1:40" s="82" customFormat="1" ht="18" customHeight="1">
      <c r="A21" s="173" t="s">
        <v>87</v>
      </c>
      <c r="B21" s="174" t="s">
        <v>88</v>
      </c>
      <c r="C21" s="116" t="str">
        <f>D21&amp;" "&amp;E21&amp;" "&amp;G21&amp;" "&amp;H21</f>
        <v>   </v>
      </c>
      <c r="D21" s="101"/>
      <c r="E21" s="101"/>
      <c r="F21" s="101"/>
      <c r="G21" s="101"/>
      <c r="H21" s="101"/>
      <c r="I21" s="116" t="str">
        <f>J21&amp;" "&amp;K21&amp;" "&amp;O21&amp;" "&amp;P21</f>
        <v>   </v>
      </c>
      <c r="J21" s="102"/>
      <c r="K21" s="102"/>
      <c r="L21" s="102"/>
      <c r="M21" s="102"/>
      <c r="N21" s="102"/>
      <c r="O21" s="102"/>
      <c r="P21" s="102"/>
      <c r="Q21" s="96">
        <f aca="true" t="shared" si="13" ref="Q21:X21">SUM(Q22,Q25)</f>
        <v>38</v>
      </c>
      <c r="R21" s="96">
        <f t="shared" si="13"/>
        <v>1368</v>
      </c>
      <c r="S21" s="96">
        <f t="shared" si="13"/>
        <v>458</v>
      </c>
      <c r="T21" s="96">
        <f t="shared" si="13"/>
        <v>185</v>
      </c>
      <c r="U21" s="96">
        <f t="shared" si="13"/>
        <v>68</v>
      </c>
      <c r="V21" s="96">
        <f t="shared" si="13"/>
        <v>205</v>
      </c>
      <c r="W21" s="96">
        <f t="shared" si="13"/>
        <v>135</v>
      </c>
      <c r="X21" s="96">
        <f t="shared" si="13"/>
        <v>775</v>
      </c>
      <c r="Y21" s="97"/>
      <c r="Z21" s="117"/>
      <c r="AA21" s="98"/>
      <c r="AB21" s="98"/>
      <c r="AC21" s="98"/>
      <c r="AD21" s="98"/>
      <c r="AE21" s="118"/>
      <c r="AF21" s="97"/>
      <c r="AG21" s="119"/>
      <c r="AH21" s="98"/>
      <c r="AI21" s="98"/>
      <c r="AJ21" s="98"/>
      <c r="AK21" s="98"/>
      <c r="AL21" s="98"/>
      <c r="AM21" s="98"/>
      <c r="AN21" s="97"/>
    </row>
    <row r="22" spans="1:40" s="82" customFormat="1" ht="13.5">
      <c r="A22" s="184" t="s">
        <v>127</v>
      </c>
      <c r="B22" s="185" t="s">
        <v>89</v>
      </c>
      <c r="C22" s="100" t="str">
        <f aca="true" t="shared" si="14" ref="C22:C34">D22&amp;" "&amp;E22&amp;" "&amp;F22&amp;" "&amp;G22&amp;" "&amp;H22</f>
        <v>    </v>
      </c>
      <c r="D22" s="94"/>
      <c r="E22" s="94"/>
      <c r="F22" s="94"/>
      <c r="G22" s="94"/>
      <c r="H22" s="101"/>
      <c r="I22" s="100" t="str">
        <f aca="true" t="shared" si="15" ref="I22:I34">J22&amp;" "&amp;K22&amp;" "&amp;L22&amp;" "&amp;M22&amp;" "&amp;N22&amp;" "&amp;O22&amp;" "&amp;P22</f>
        <v>      </v>
      </c>
      <c r="J22" s="102"/>
      <c r="K22" s="102"/>
      <c r="L22" s="102"/>
      <c r="M22" s="102"/>
      <c r="N22" s="102"/>
      <c r="O22" s="102"/>
      <c r="P22" s="102"/>
      <c r="Q22" s="103">
        <f aca="true" t="shared" si="16" ref="Q22:X22">SUM(Q23:Q24)</f>
        <v>8</v>
      </c>
      <c r="R22" s="103">
        <f t="shared" si="16"/>
        <v>288</v>
      </c>
      <c r="S22" s="103">
        <f t="shared" si="16"/>
        <v>90</v>
      </c>
      <c r="T22" s="103">
        <f t="shared" si="16"/>
        <v>54</v>
      </c>
      <c r="U22" s="103">
        <f t="shared" si="16"/>
        <v>0</v>
      </c>
      <c r="V22" s="103">
        <f t="shared" si="16"/>
        <v>36</v>
      </c>
      <c r="W22" s="103">
        <f t="shared" si="16"/>
        <v>27</v>
      </c>
      <c r="X22" s="103">
        <f t="shared" si="16"/>
        <v>171</v>
      </c>
      <c r="Y22" s="120">
        <f aca="true" t="shared" si="17" ref="Y22:Y37">IF(SUM(Z22:AB22)&gt;0,Z22&amp;"/"&amp;AA22&amp;"/"&amp;AB22,"")</f>
      </c>
      <c r="Z22" s="98"/>
      <c r="AA22" s="98"/>
      <c r="AB22" s="98"/>
      <c r="AC22" s="98"/>
      <c r="AD22" s="98"/>
      <c r="AE22" s="98"/>
      <c r="AF22" s="120">
        <f aca="true" t="shared" si="18" ref="AF22:AF37">IF(SUM(AC22:AE22)&gt;0,AC22&amp;"/"&amp;AD22&amp;"/"&amp;AE22,"")</f>
      </c>
      <c r="AG22" s="104">
        <f aca="true" t="shared" si="19" ref="AG22:AG37">IF(SUM(AH22:AJ22)&gt;0,AH22&amp;"/"&amp;AI22&amp;"/"&amp;AJ22,"")</f>
      </c>
      <c r="AH22" s="98"/>
      <c r="AI22" s="98"/>
      <c r="AJ22" s="98"/>
      <c r="AK22" s="98"/>
      <c r="AL22" s="98"/>
      <c r="AM22" s="98"/>
      <c r="AN22" s="104">
        <f aca="true" t="shared" si="20" ref="AN22:AN37">IF(SUM(AK22:AM22)&gt;0,AK22&amp;"/"&amp;AL22&amp;"/"&amp;AM22,"")</f>
      </c>
    </row>
    <row r="23" spans="1:40" s="82" customFormat="1" ht="12.75">
      <c r="A23" s="189" t="s">
        <v>140</v>
      </c>
      <c r="B23" s="115" t="s">
        <v>90</v>
      </c>
      <c r="C23" s="100" t="str">
        <f t="shared" si="14"/>
        <v>    </v>
      </c>
      <c r="D23" s="121"/>
      <c r="E23" s="121"/>
      <c r="F23" s="121"/>
      <c r="G23" s="121"/>
      <c r="H23" s="121"/>
      <c r="I23" s="100" t="str">
        <f t="shared" si="15"/>
        <v>1      </v>
      </c>
      <c r="J23" s="110">
        <v>1</v>
      </c>
      <c r="K23" s="110"/>
      <c r="L23" s="110"/>
      <c r="M23" s="110"/>
      <c r="N23" s="110"/>
      <c r="O23" s="110"/>
      <c r="P23" s="110"/>
      <c r="Q23" s="107">
        <v>3</v>
      </c>
      <c r="R23" s="108">
        <f>Q23*36</f>
        <v>108</v>
      </c>
      <c r="S23" s="107">
        <f>SUM(T23:V23)</f>
        <v>36</v>
      </c>
      <c r="T23" s="107">
        <f aca="true" t="shared" si="21" ref="T23:V24">Z23*Z$6+AC23*AC$6+AH23*AH$6+AK23*AK$6</f>
        <v>18</v>
      </c>
      <c r="U23" s="107">
        <f t="shared" si="21"/>
        <v>0</v>
      </c>
      <c r="V23" s="107">
        <f t="shared" si="21"/>
        <v>18</v>
      </c>
      <c r="W23" s="107">
        <v>0</v>
      </c>
      <c r="X23" s="107">
        <f>R23-S23-W23</f>
        <v>72</v>
      </c>
      <c r="Y23" s="104" t="str">
        <f t="shared" si="17"/>
        <v>1//1</v>
      </c>
      <c r="Z23" s="98">
        <v>1</v>
      </c>
      <c r="AA23" s="98"/>
      <c r="AB23" s="98">
        <v>1</v>
      </c>
      <c r="AC23" s="98"/>
      <c r="AD23" s="98"/>
      <c r="AE23" s="98"/>
      <c r="AF23" s="104">
        <f t="shared" si="18"/>
      </c>
      <c r="AG23" s="104">
        <f t="shared" si="19"/>
      </c>
      <c r="AH23" s="98"/>
      <c r="AI23" s="98"/>
      <c r="AJ23" s="98"/>
      <c r="AK23" s="98"/>
      <c r="AL23" s="98"/>
      <c r="AM23" s="98"/>
      <c r="AN23" s="104">
        <f t="shared" si="20"/>
      </c>
    </row>
    <row r="24" spans="1:40" s="82" customFormat="1" ht="12.75">
      <c r="A24" s="189" t="s">
        <v>141</v>
      </c>
      <c r="B24" s="122" t="s">
        <v>91</v>
      </c>
      <c r="C24" s="100" t="str">
        <f t="shared" si="14"/>
        <v>1    </v>
      </c>
      <c r="D24" s="121">
        <v>1</v>
      </c>
      <c r="E24" s="121"/>
      <c r="F24" s="121"/>
      <c r="G24" s="121"/>
      <c r="H24" s="121"/>
      <c r="I24" s="100" t="str">
        <f t="shared" si="15"/>
        <v>      </v>
      </c>
      <c r="J24" s="110"/>
      <c r="K24" s="110"/>
      <c r="L24" s="110"/>
      <c r="M24" s="110"/>
      <c r="N24" s="110"/>
      <c r="O24" s="110"/>
      <c r="P24" s="110"/>
      <c r="Q24" s="123">
        <v>5</v>
      </c>
      <c r="R24" s="108">
        <f>Q24*36</f>
        <v>180</v>
      </c>
      <c r="S24" s="123">
        <f>SUM(T24:V24)</f>
        <v>54</v>
      </c>
      <c r="T24" s="123">
        <f t="shared" si="21"/>
        <v>36</v>
      </c>
      <c r="U24" s="123">
        <f t="shared" si="21"/>
        <v>0</v>
      </c>
      <c r="V24" s="123">
        <f t="shared" si="21"/>
        <v>18</v>
      </c>
      <c r="W24" s="123">
        <v>27</v>
      </c>
      <c r="X24" s="107">
        <f>R24-S24-W24</f>
        <v>99</v>
      </c>
      <c r="Y24" s="104" t="str">
        <f t="shared" si="17"/>
        <v>2//1</v>
      </c>
      <c r="Z24" s="98">
        <v>2</v>
      </c>
      <c r="AA24" s="98"/>
      <c r="AB24" s="98">
        <v>1</v>
      </c>
      <c r="AC24" s="98"/>
      <c r="AD24" s="98"/>
      <c r="AE24" s="98"/>
      <c r="AF24" s="104">
        <f t="shared" si="18"/>
      </c>
      <c r="AG24" s="104">
        <f t="shared" si="19"/>
      </c>
      <c r="AH24" s="98"/>
      <c r="AI24" s="98"/>
      <c r="AJ24" s="98"/>
      <c r="AK24" s="98"/>
      <c r="AL24" s="98"/>
      <c r="AM24" s="98"/>
      <c r="AN24" s="104">
        <f t="shared" si="20"/>
      </c>
    </row>
    <row r="25" spans="1:40" s="82" customFormat="1" ht="13.5">
      <c r="A25" s="184" t="s">
        <v>128</v>
      </c>
      <c r="B25" s="186" t="s">
        <v>80</v>
      </c>
      <c r="C25" s="100" t="str">
        <f t="shared" si="14"/>
        <v>    </v>
      </c>
      <c r="D25" s="94"/>
      <c r="E25" s="94"/>
      <c r="F25" s="94"/>
      <c r="G25" s="94"/>
      <c r="H25" s="94"/>
      <c r="I25" s="100" t="str">
        <f t="shared" si="15"/>
        <v>      </v>
      </c>
      <c r="J25" s="95"/>
      <c r="K25" s="95"/>
      <c r="L25" s="95"/>
      <c r="M25" s="95"/>
      <c r="N25" s="95"/>
      <c r="O25" s="95"/>
      <c r="P25" s="95"/>
      <c r="Q25" s="103">
        <f aca="true" t="shared" si="22" ref="Q25:X25">SUM(Q26,Q31)</f>
        <v>30</v>
      </c>
      <c r="R25" s="103">
        <f t="shared" si="22"/>
        <v>1080</v>
      </c>
      <c r="S25" s="103">
        <f t="shared" si="22"/>
        <v>368</v>
      </c>
      <c r="T25" s="103">
        <f t="shared" si="22"/>
        <v>131</v>
      </c>
      <c r="U25" s="103">
        <f t="shared" si="22"/>
        <v>68</v>
      </c>
      <c r="V25" s="103">
        <f t="shared" si="22"/>
        <v>169</v>
      </c>
      <c r="W25" s="103">
        <f t="shared" si="22"/>
        <v>108</v>
      </c>
      <c r="X25" s="103">
        <f t="shared" si="22"/>
        <v>604</v>
      </c>
      <c r="Y25" s="104">
        <f t="shared" si="17"/>
      </c>
      <c r="Z25" s="98"/>
      <c r="AA25" s="98"/>
      <c r="AB25" s="98"/>
      <c r="AC25" s="98"/>
      <c r="AD25" s="98"/>
      <c r="AE25" s="98"/>
      <c r="AF25" s="104">
        <f t="shared" si="18"/>
      </c>
      <c r="AG25" s="104">
        <f t="shared" si="19"/>
      </c>
      <c r="AH25" s="98"/>
      <c r="AI25" s="98"/>
      <c r="AJ25" s="98"/>
      <c r="AK25" s="98"/>
      <c r="AL25" s="98"/>
      <c r="AM25" s="98"/>
      <c r="AN25" s="104">
        <f t="shared" si="20"/>
      </c>
    </row>
    <row r="26" spans="1:40" s="82" customFormat="1" ht="13.5">
      <c r="A26" s="124"/>
      <c r="B26" s="111" t="s">
        <v>81</v>
      </c>
      <c r="C26" s="100" t="str">
        <f t="shared" si="14"/>
        <v>    </v>
      </c>
      <c r="D26" s="94"/>
      <c r="E26" s="94"/>
      <c r="F26" s="94"/>
      <c r="G26" s="94"/>
      <c r="H26" s="94"/>
      <c r="I26" s="100" t="str">
        <f t="shared" si="15"/>
        <v>      </v>
      </c>
      <c r="J26" s="95"/>
      <c r="K26" s="95"/>
      <c r="L26" s="95"/>
      <c r="M26" s="95"/>
      <c r="N26" s="95"/>
      <c r="O26" s="95"/>
      <c r="P26" s="95"/>
      <c r="Q26" s="112">
        <f aca="true" t="shared" si="23" ref="Q26:X26">SUM(Q27:Q30)</f>
        <v>20</v>
      </c>
      <c r="R26" s="112">
        <f t="shared" si="23"/>
        <v>720</v>
      </c>
      <c r="S26" s="112">
        <f t="shared" si="23"/>
        <v>256</v>
      </c>
      <c r="T26" s="112">
        <f t="shared" si="23"/>
        <v>109</v>
      </c>
      <c r="U26" s="112">
        <f t="shared" si="23"/>
        <v>0</v>
      </c>
      <c r="V26" s="112">
        <f t="shared" si="23"/>
        <v>147</v>
      </c>
      <c r="W26" s="112">
        <f t="shared" si="23"/>
        <v>81</v>
      </c>
      <c r="X26" s="112">
        <f t="shared" si="23"/>
        <v>383</v>
      </c>
      <c r="Y26" s="104">
        <f t="shared" si="17"/>
      </c>
      <c r="Z26" s="98"/>
      <c r="AA26" s="98"/>
      <c r="AB26" s="98"/>
      <c r="AC26" s="98"/>
      <c r="AD26" s="98"/>
      <c r="AE26" s="98"/>
      <c r="AF26" s="104">
        <f t="shared" si="18"/>
      </c>
      <c r="AG26" s="104">
        <f t="shared" si="19"/>
      </c>
      <c r="AH26" s="98"/>
      <c r="AI26" s="98"/>
      <c r="AJ26" s="98"/>
      <c r="AK26" s="98"/>
      <c r="AL26" s="98"/>
      <c r="AM26" s="98"/>
      <c r="AN26" s="104">
        <f t="shared" si="20"/>
      </c>
    </row>
    <row r="27" spans="1:40" s="82" customFormat="1" ht="12.75">
      <c r="A27" s="189" t="s">
        <v>142</v>
      </c>
      <c r="B27" s="113" t="s">
        <v>92</v>
      </c>
      <c r="C27" s="100" t="str">
        <f t="shared" si="14"/>
        <v>1    </v>
      </c>
      <c r="D27" s="94">
        <v>1</v>
      </c>
      <c r="E27" s="94"/>
      <c r="F27" s="94"/>
      <c r="G27" s="94"/>
      <c r="H27" s="94"/>
      <c r="I27" s="100" t="str">
        <f t="shared" si="15"/>
        <v>      </v>
      </c>
      <c r="J27" s="95"/>
      <c r="K27" s="95"/>
      <c r="L27" s="95"/>
      <c r="M27" s="95"/>
      <c r="N27" s="95"/>
      <c r="O27" s="95"/>
      <c r="P27" s="95"/>
      <c r="Q27" s="107">
        <v>5</v>
      </c>
      <c r="R27" s="108">
        <f>Q27*36</f>
        <v>180</v>
      </c>
      <c r="S27" s="107">
        <f>SUM(T27:V27)</f>
        <v>54</v>
      </c>
      <c r="T27" s="107">
        <f aca="true" t="shared" si="24" ref="T27:V30">Z27*Z$6+AC27*AC$6+AH27*AH$6+AK27*AK$6</f>
        <v>36</v>
      </c>
      <c r="U27" s="107">
        <f t="shared" si="24"/>
        <v>0</v>
      </c>
      <c r="V27" s="107">
        <f t="shared" si="24"/>
        <v>18</v>
      </c>
      <c r="W27" s="107">
        <v>27</v>
      </c>
      <c r="X27" s="107">
        <f>R27-S27-W27</f>
        <v>99</v>
      </c>
      <c r="Y27" s="104" t="str">
        <f t="shared" si="17"/>
        <v>2//1</v>
      </c>
      <c r="Z27" s="98">
        <v>2</v>
      </c>
      <c r="AA27" s="98"/>
      <c r="AB27" s="98">
        <v>1</v>
      </c>
      <c r="AC27" s="98"/>
      <c r="AD27" s="98"/>
      <c r="AE27" s="98"/>
      <c r="AF27" s="104">
        <f t="shared" si="18"/>
      </c>
      <c r="AG27" s="104">
        <f t="shared" si="19"/>
      </c>
      <c r="AH27" s="98"/>
      <c r="AI27" s="98"/>
      <c r="AJ27" s="98"/>
      <c r="AK27" s="98"/>
      <c r="AL27" s="98"/>
      <c r="AM27" s="98"/>
      <c r="AN27" s="104">
        <f t="shared" si="20"/>
      </c>
    </row>
    <row r="28" spans="1:40" s="82" customFormat="1" ht="12.75">
      <c r="A28" s="189" t="s">
        <v>143</v>
      </c>
      <c r="B28" s="113" t="s">
        <v>93</v>
      </c>
      <c r="C28" s="100" t="str">
        <f t="shared" si="14"/>
        <v>2    </v>
      </c>
      <c r="D28" s="94">
        <v>2</v>
      </c>
      <c r="E28" s="94"/>
      <c r="F28" s="94"/>
      <c r="G28" s="94"/>
      <c r="H28" s="94"/>
      <c r="I28" s="100" t="str">
        <f t="shared" si="15"/>
        <v>      </v>
      </c>
      <c r="J28" s="95"/>
      <c r="K28" s="95"/>
      <c r="L28" s="95"/>
      <c r="M28" s="95"/>
      <c r="N28" s="95"/>
      <c r="O28" s="95"/>
      <c r="P28" s="95"/>
      <c r="Q28" s="107">
        <v>7</v>
      </c>
      <c r="R28" s="108">
        <f>Q28*36</f>
        <v>252</v>
      </c>
      <c r="S28" s="107">
        <f>SUM(T28:V28)</f>
        <v>85</v>
      </c>
      <c r="T28" s="107">
        <f t="shared" si="24"/>
        <v>34</v>
      </c>
      <c r="U28" s="107">
        <f t="shared" si="24"/>
        <v>0</v>
      </c>
      <c r="V28" s="107">
        <f t="shared" si="24"/>
        <v>51</v>
      </c>
      <c r="W28" s="107">
        <v>27</v>
      </c>
      <c r="X28" s="107">
        <f>R28-S28-W28</f>
        <v>140</v>
      </c>
      <c r="Y28" s="104">
        <f t="shared" si="17"/>
      </c>
      <c r="Z28" s="98"/>
      <c r="AA28" s="98"/>
      <c r="AB28" s="98"/>
      <c r="AC28" s="98">
        <v>2</v>
      </c>
      <c r="AD28" s="98"/>
      <c r="AE28" s="98">
        <v>3</v>
      </c>
      <c r="AF28" s="104" t="str">
        <f t="shared" si="18"/>
        <v>2//3</v>
      </c>
      <c r="AG28" s="104">
        <f t="shared" si="19"/>
      </c>
      <c r="AH28" s="98"/>
      <c r="AI28" s="98"/>
      <c r="AJ28" s="98"/>
      <c r="AK28" s="98"/>
      <c r="AL28" s="98"/>
      <c r="AM28" s="98"/>
      <c r="AN28" s="104">
        <f t="shared" si="20"/>
      </c>
    </row>
    <row r="29" spans="1:40" s="82" customFormat="1" ht="12.75">
      <c r="A29" s="189" t="s">
        <v>148</v>
      </c>
      <c r="B29" s="191" t="s">
        <v>94</v>
      </c>
      <c r="C29" s="100" t="str">
        <f t="shared" si="14"/>
        <v>3    </v>
      </c>
      <c r="D29" s="94">
        <v>3</v>
      </c>
      <c r="E29" s="94"/>
      <c r="F29" s="94"/>
      <c r="G29" s="94"/>
      <c r="H29" s="94"/>
      <c r="I29" s="100" t="str">
        <f t="shared" si="15"/>
        <v>      </v>
      </c>
      <c r="J29" s="95"/>
      <c r="K29" s="95"/>
      <c r="L29" s="95"/>
      <c r="M29" s="95"/>
      <c r="N29" s="95"/>
      <c r="O29" s="95"/>
      <c r="P29" s="95"/>
      <c r="Q29" s="107">
        <v>5</v>
      </c>
      <c r="R29" s="108">
        <f>Q29*36</f>
        <v>180</v>
      </c>
      <c r="S29" s="107">
        <f>SUM(T29:V29)</f>
        <v>66</v>
      </c>
      <c r="T29" s="107">
        <f t="shared" si="24"/>
        <v>22</v>
      </c>
      <c r="U29" s="107">
        <f t="shared" si="24"/>
        <v>0</v>
      </c>
      <c r="V29" s="107">
        <f t="shared" si="24"/>
        <v>44</v>
      </c>
      <c r="W29" s="107">
        <v>27</v>
      </c>
      <c r="X29" s="107">
        <f>R29-S29-W29</f>
        <v>87</v>
      </c>
      <c r="Y29" s="104">
        <f t="shared" si="17"/>
      </c>
      <c r="Z29" s="98"/>
      <c r="AA29" s="98"/>
      <c r="AB29" s="98"/>
      <c r="AC29" s="98"/>
      <c r="AD29" s="98"/>
      <c r="AE29" s="98"/>
      <c r="AF29" s="104">
        <f t="shared" si="18"/>
      </c>
      <c r="AG29" s="104" t="str">
        <f t="shared" si="19"/>
        <v>2//4</v>
      </c>
      <c r="AH29" s="98">
        <v>2</v>
      </c>
      <c r="AI29" s="98"/>
      <c r="AJ29" s="98">
        <v>4</v>
      </c>
      <c r="AK29" s="98"/>
      <c r="AL29" s="98"/>
      <c r="AM29" s="98"/>
      <c r="AN29" s="104">
        <f t="shared" si="20"/>
      </c>
    </row>
    <row r="30" spans="1:40" s="82" customFormat="1" ht="12.75">
      <c r="A30" s="189" t="s">
        <v>144</v>
      </c>
      <c r="B30" s="113" t="s">
        <v>95</v>
      </c>
      <c r="C30" s="100" t="str">
        <f t="shared" si="14"/>
        <v>    </v>
      </c>
      <c r="D30" s="94"/>
      <c r="E30" s="94"/>
      <c r="F30" s="94"/>
      <c r="G30" s="94"/>
      <c r="H30" s="94"/>
      <c r="I30" s="100" t="str">
        <f t="shared" si="15"/>
        <v>2      </v>
      </c>
      <c r="J30" s="95">
        <v>2</v>
      </c>
      <c r="K30" s="95"/>
      <c r="L30" s="95"/>
      <c r="M30" s="95"/>
      <c r="N30" s="95"/>
      <c r="O30" s="95"/>
      <c r="P30" s="95"/>
      <c r="Q30" s="107">
        <v>3</v>
      </c>
      <c r="R30" s="108">
        <f>Q30*36</f>
        <v>108</v>
      </c>
      <c r="S30" s="107">
        <f>SUM(T30:V30)</f>
        <v>51</v>
      </c>
      <c r="T30" s="107">
        <f t="shared" si="24"/>
        <v>17</v>
      </c>
      <c r="U30" s="107">
        <f t="shared" si="24"/>
        <v>0</v>
      </c>
      <c r="V30" s="107">
        <f t="shared" si="24"/>
        <v>34</v>
      </c>
      <c r="W30" s="107">
        <v>0</v>
      </c>
      <c r="X30" s="107">
        <f>R30-S30-W30</f>
        <v>57</v>
      </c>
      <c r="Y30" s="104">
        <f t="shared" si="17"/>
      </c>
      <c r="Z30" s="98"/>
      <c r="AA30" s="98"/>
      <c r="AB30" s="98"/>
      <c r="AC30" s="98">
        <v>1</v>
      </c>
      <c r="AD30" s="98"/>
      <c r="AE30" s="98">
        <v>2</v>
      </c>
      <c r="AF30" s="104" t="str">
        <f t="shared" si="18"/>
        <v>1//2</v>
      </c>
      <c r="AG30" s="104">
        <f t="shared" si="19"/>
      </c>
      <c r="AH30" s="98"/>
      <c r="AI30" s="98"/>
      <c r="AJ30" s="98"/>
      <c r="AK30" s="98"/>
      <c r="AL30" s="98"/>
      <c r="AM30" s="98"/>
      <c r="AN30" s="104">
        <f t="shared" si="20"/>
      </c>
    </row>
    <row r="31" spans="1:40" s="82" customFormat="1" ht="13.5">
      <c r="A31" s="124"/>
      <c r="B31" s="111" t="s">
        <v>85</v>
      </c>
      <c r="C31" s="100" t="str">
        <f t="shared" si="14"/>
        <v>    </v>
      </c>
      <c r="D31" s="94"/>
      <c r="E31" s="94"/>
      <c r="F31" s="94"/>
      <c r="G31" s="94"/>
      <c r="H31" s="94"/>
      <c r="I31" s="100" t="str">
        <f t="shared" si="15"/>
        <v>      </v>
      </c>
      <c r="J31" s="95"/>
      <c r="K31" s="95"/>
      <c r="L31" s="95"/>
      <c r="M31" s="95"/>
      <c r="N31" s="95"/>
      <c r="O31" s="95"/>
      <c r="P31" s="95"/>
      <c r="Q31" s="112">
        <f>SUM(Q32:Q34)</f>
        <v>10</v>
      </c>
      <c r="R31" s="112">
        <f aca="true" t="shared" si="25" ref="R31:X31">SUM(R32:R34)</f>
        <v>360</v>
      </c>
      <c r="S31" s="112">
        <f t="shared" si="25"/>
        <v>112</v>
      </c>
      <c r="T31" s="112">
        <f t="shared" si="25"/>
        <v>22</v>
      </c>
      <c r="U31" s="112">
        <f t="shared" si="25"/>
        <v>68</v>
      </c>
      <c r="V31" s="112">
        <f t="shared" si="25"/>
        <v>22</v>
      </c>
      <c r="W31" s="112">
        <f t="shared" si="25"/>
        <v>27</v>
      </c>
      <c r="X31" s="112">
        <f t="shared" si="25"/>
        <v>221</v>
      </c>
      <c r="Y31" s="104">
        <f t="shared" si="17"/>
      </c>
      <c r="Z31" s="98"/>
      <c r="AA31" s="98"/>
      <c r="AB31" s="98"/>
      <c r="AC31" s="98"/>
      <c r="AD31" s="98"/>
      <c r="AE31" s="98"/>
      <c r="AF31" s="104">
        <f t="shared" si="18"/>
      </c>
      <c r="AG31" s="104">
        <f t="shared" si="19"/>
      </c>
      <c r="AH31" s="98"/>
      <c r="AI31" s="98"/>
      <c r="AJ31" s="98"/>
      <c r="AK31" s="98"/>
      <c r="AL31" s="98"/>
      <c r="AM31" s="98"/>
      <c r="AN31" s="104">
        <f t="shared" si="20"/>
      </c>
    </row>
    <row r="32" spans="1:40" s="82" customFormat="1" ht="12.75">
      <c r="A32" s="189" t="s">
        <v>145</v>
      </c>
      <c r="B32" s="113" t="s">
        <v>150</v>
      </c>
      <c r="C32" s="100" t="str">
        <f t="shared" si="14"/>
        <v>    </v>
      </c>
      <c r="D32" s="94"/>
      <c r="E32" s="94"/>
      <c r="F32" s="94"/>
      <c r="G32" s="94"/>
      <c r="H32" s="94"/>
      <c r="I32" s="193" t="str">
        <f t="shared" si="15"/>
        <v>2      </v>
      </c>
      <c r="J32" s="95">
        <v>2</v>
      </c>
      <c r="K32" s="95"/>
      <c r="L32" s="95"/>
      <c r="M32" s="95"/>
      <c r="N32" s="95"/>
      <c r="O32" s="95"/>
      <c r="P32" s="95"/>
      <c r="Q32" s="107">
        <v>3</v>
      </c>
      <c r="R32" s="169">
        <f>Q32*36</f>
        <v>108</v>
      </c>
      <c r="S32" s="107">
        <f>SUM(T32:V32)</f>
        <v>34</v>
      </c>
      <c r="T32" s="107">
        <f aca="true" t="shared" si="26" ref="T32:V34">Z32*Z$6+AC32*AC$6+AH32*AH$6+AK32*AK$6</f>
        <v>0</v>
      </c>
      <c r="U32" s="107">
        <f t="shared" si="26"/>
        <v>34</v>
      </c>
      <c r="V32" s="107">
        <f t="shared" si="26"/>
        <v>0</v>
      </c>
      <c r="W32" s="107">
        <v>0</v>
      </c>
      <c r="X32" s="107">
        <f>R32-S32-W32</f>
        <v>74</v>
      </c>
      <c r="Y32" s="104">
        <f t="shared" si="17"/>
      </c>
      <c r="Z32" s="98"/>
      <c r="AA32" s="98"/>
      <c r="AB32" s="98"/>
      <c r="AC32" s="98"/>
      <c r="AD32" s="98">
        <v>2</v>
      </c>
      <c r="AE32" s="98"/>
      <c r="AF32" s="104" t="str">
        <f t="shared" si="18"/>
        <v>/2/</v>
      </c>
      <c r="AG32" s="104">
        <f t="shared" si="19"/>
      </c>
      <c r="AH32" s="98"/>
      <c r="AI32" s="98"/>
      <c r="AJ32" s="98"/>
      <c r="AK32" s="98"/>
      <c r="AL32" s="98"/>
      <c r="AM32" s="98"/>
      <c r="AN32" s="104">
        <f t="shared" si="20"/>
      </c>
    </row>
    <row r="33" spans="1:40" s="82" customFormat="1" ht="25.5">
      <c r="A33" s="189" t="s">
        <v>146</v>
      </c>
      <c r="B33" s="113" t="s">
        <v>151</v>
      </c>
      <c r="C33" s="100" t="str">
        <f t="shared" si="14"/>
        <v>3    </v>
      </c>
      <c r="D33" s="94">
        <v>3</v>
      </c>
      <c r="E33" s="94"/>
      <c r="F33" s="94"/>
      <c r="G33" s="94"/>
      <c r="H33" s="94"/>
      <c r="I33" s="100" t="str">
        <f t="shared" si="15"/>
        <v>      </v>
      </c>
      <c r="J33" s="95"/>
      <c r="K33" s="95"/>
      <c r="L33" s="95"/>
      <c r="M33" s="95"/>
      <c r="N33" s="95"/>
      <c r="O33" s="95"/>
      <c r="P33" s="95"/>
      <c r="Q33" s="107">
        <v>4</v>
      </c>
      <c r="R33" s="169">
        <f>Q33*36</f>
        <v>144</v>
      </c>
      <c r="S33" s="107">
        <f>SUM(T33:V33)</f>
        <v>44</v>
      </c>
      <c r="T33" s="107">
        <f t="shared" si="26"/>
        <v>22</v>
      </c>
      <c r="U33" s="107">
        <f t="shared" si="26"/>
        <v>0</v>
      </c>
      <c r="V33" s="107">
        <f t="shared" si="26"/>
        <v>22</v>
      </c>
      <c r="W33" s="107">
        <v>27</v>
      </c>
      <c r="X33" s="107">
        <f>R33-S33-W33</f>
        <v>73</v>
      </c>
      <c r="Y33" s="104">
        <f t="shared" si="17"/>
      </c>
      <c r="Z33" s="98"/>
      <c r="AA33" s="98"/>
      <c r="AB33" s="98"/>
      <c r="AC33" s="98"/>
      <c r="AD33" s="98"/>
      <c r="AE33" s="98"/>
      <c r="AF33" s="104">
        <f t="shared" si="18"/>
      </c>
      <c r="AG33" s="104" t="str">
        <f t="shared" si="19"/>
        <v>2//2</v>
      </c>
      <c r="AH33" s="98">
        <v>2</v>
      </c>
      <c r="AI33" s="98"/>
      <c r="AJ33" s="98">
        <v>2</v>
      </c>
      <c r="AK33" s="98"/>
      <c r="AL33" s="98"/>
      <c r="AM33" s="98"/>
      <c r="AN33" s="104">
        <f t="shared" si="20"/>
      </c>
    </row>
    <row r="34" spans="1:40" s="82" customFormat="1" ht="12.75">
      <c r="A34" s="189" t="s">
        <v>149</v>
      </c>
      <c r="B34" s="192" t="s">
        <v>152</v>
      </c>
      <c r="C34" s="100" t="str">
        <f t="shared" si="14"/>
        <v>    </v>
      </c>
      <c r="D34" s="94"/>
      <c r="E34" s="94"/>
      <c r="F34" s="94"/>
      <c r="G34" s="94"/>
      <c r="H34" s="94"/>
      <c r="I34" s="100" t="str">
        <f t="shared" si="15"/>
        <v>2      </v>
      </c>
      <c r="J34" s="95">
        <v>2</v>
      </c>
      <c r="K34" s="95"/>
      <c r="L34" s="95"/>
      <c r="M34" s="95"/>
      <c r="N34" s="95"/>
      <c r="O34" s="95"/>
      <c r="P34" s="95"/>
      <c r="Q34" s="107">
        <v>3</v>
      </c>
      <c r="R34" s="169">
        <f>Q34*36</f>
        <v>108</v>
      </c>
      <c r="S34" s="107">
        <f>SUM(T34:V34)</f>
        <v>34</v>
      </c>
      <c r="T34" s="107">
        <f t="shared" si="26"/>
        <v>0</v>
      </c>
      <c r="U34" s="107">
        <f t="shared" si="26"/>
        <v>34</v>
      </c>
      <c r="V34" s="107">
        <f t="shared" si="26"/>
        <v>0</v>
      </c>
      <c r="W34" s="107">
        <v>0</v>
      </c>
      <c r="X34" s="107">
        <f>R34-S34-W34</f>
        <v>74</v>
      </c>
      <c r="Y34" s="104">
        <f t="shared" si="17"/>
      </c>
      <c r="Z34" s="98"/>
      <c r="AA34" s="98"/>
      <c r="AB34" s="98"/>
      <c r="AC34" s="98"/>
      <c r="AD34" s="98">
        <v>2</v>
      </c>
      <c r="AE34" s="98"/>
      <c r="AF34" s="104" t="str">
        <f t="shared" si="18"/>
        <v>/2/</v>
      </c>
      <c r="AG34" s="104">
        <f t="shared" si="19"/>
      </c>
      <c r="AH34" s="98"/>
      <c r="AI34" s="98"/>
      <c r="AJ34" s="98"/>
      <c r="AK34" s="98"/>
      <c r="AL34" s="98"/>
      <c r="AM34" s="98"/>
      <c r="AN34" s="104">
        <f t="shared" si="20"/>
      </c>
    </row>
    <row r="35" spans="1:40" s="82" customFormat="1" ht="34.5" customHeight="1">
      <c r="A35" s="173" t="s">
        <v>96</v>
      </c>
      <c r="B35" s="174" t="s">
        <v>97</v>
      </c>
      <c r="C35" s="116" t="str">
        <f>D35&amp;" "&amp;E35&amp;" "&amp;G35&amp;" "&amp;H35</f>
        <v>   </v>
      </c>
      <c r="D35" s="101"/>
      <c r="E35" s="101"/>
      <c r="F35" s="101"/>
      <c r="G35" s="101"/>
      <c r="H35" s="101"/>
      <c r="I35" s="116" t="str">
        <f>J35&amp;" "&amp;K35&amp;" "&amp;O35&amp;" "&amp;P35</f>
        <v>   </v>
      </c>
      <c r="J35" s="102"/>
      <c r="K35" s="102"/>
      <c r="L35" s="102"/>
      <c r="M35" s="102"/>
      <c r="N35" s="102"/>
      <c r="O35" s="102"/>
      <c r="P35" s="102"/>
      <c r="Q35" s="175">
        <v>45</v>
      </c>
      <c r="R35" s="176">
        <f>Q35*36</f>
        <v>1620</v>
      </c>
      <c r="S35" s="175">
        <f>SUM(T35:V35)</f>
        <v>0</v>
      </c>
      <c r="T35" s="175">
        <f aca="true" t="shared" si="27" ref="T35:V36">Z35*Z$6+AC35*AC$6+AH35*AH$6+AK35*AK$6</f>
        <v>0</v>
      </c>
      <c r="U35" s="175">
        <f t="shared" si="27"/>
        <v>0</v>
      </c>
      <c r="V35" s="175">
        <f t="shared" si="27"/>
        <v>0</v>
      </c>
      <c r="W35" s="175">
        <v>0</v>
      </c>
      <c r="X35" s="175">
        <f>R35-S35</f>
        <v>1620</v>
      </c>
      <c r="Y35" s="125">
        <f t="shared" si="17"/>
      </c>
      <c r="Z35" s="126"/>
      <c r="AA35" s="126"/>
      <c r="AB35" s="126"/>
      <c r="AC35" s="126"/>
      <c r="AD35" s="126"/>
      <c r="AE35" s="126"/>
      <c r="AF35" s="125">
        <f t="shared" si="18"/>
      </c>
      <c r="AG35" s="125">
        <f t="shared" si="19"/>
      </c>
      <c r="AH35" s="126"/>
      <c r="AI35" s="126"/>
      <c r="AJ35" s="126"/>
      <c r="AK35" s="126"/>
      <c r="AL35" s="126"/>
      <c r="AM35" s="126"/>
      <c r="AN35" s="125">
        <f t="shared" si="20"/>
      </c>
    </row>
    <row r="36" spans="1:40" s="82" customFormat="1" ht="18.75" customHeight="1">
      <c r="A36" s="173" t="s">
        <v>98</v>
      </c>
      <c r="B36" s="116" t="s">
        <v>49</v>
      </c>
      <c r="C36" s="177" t="str">
        <f>D36&amp;" "&amp;E36&amp;" "&amp;F36&amp;" "&amp;G36&amp;" "&amp;H36</f>
        <v>    </v>
      </c>
      <c r="D36" s="178"/>
      <c r="E36" s="178"/>
      <c r="F36" s="178"/>
      <c r="G36" s="178"/>
      <c r="H36" s="178"/>
      <c r="I36" s="177" t="str">
        <f>J36&amp;" "&amp;K36&amp;" "&amp;L36&amp;" "&amp;M36&amp;" "&amp;N36&amp;" "&amp;O36&amp;" "&amp;P36</f>
        <v>      </v>
      </c>
      <c r="J36" s="179"/>
      <c r="K36" s="179"/>
      <c r="L36" s="179"/>
      <c r="M36" s="179"/>
      <c r="N36" s="179"/>
      <c r="O36" s="179"/>
      <c r="P36" s="179"/>
      <c r="Q36" s="175">
        <v>9</v>
      </c>
      <c r="R36" s="176">
        <f>Q36*36</f>
        <v>324</v>
      </c>
      <c r="S36" s="175">
        <f>SUM(T36:V36)</f>
        <v>0</v>
      </c>
      <c r="T36" s="175">
        <f t="shared" si="27"/>
        <v>0</v>
      </c>
      <c r="U36" s="175">
        <f t="shared" si="27"/>
        <v>0</v>
      </c>
      <c r="V36" s="175">
        <f t="shared" si="27"/>
        <v>0</v>
      </c>
      <c r="W36" s="175">
        <v>0</v>
      </c>
      <c r="X36" s="175">
        <f>R36-S36</f>
        <v>324</v>
      </c>
      <c r="Y36" s="125">
        <f t="shared" si="17"/>
      </c>
      <c r="Z36" s="126"/>
      <c r="AA36" s="126"/>
      <c r="AB36" s="126"/>
      <c r="AC36" s="126"/>
      <c r="AD36" s="126"/>
      <c r="AE36" s="126"/>
      <c r="AF36" s="125">
        <f t="shared" si="18"/>
      </c>
      <c r="AG36" s="125">
        <f t="shared" si="19"/>
      </c>
      <c r="AH36" s="126"/>
      <c r="AI36" s="126"/>
      <c r="AJ36" s="126"/>
      <c r="AK36" s="126"/>
      <c r="AL36" s="126"/>
      <c r="AM36" s="126"/>
      <c r="AN36" s="125">
        <f t="shared" si="20"/>
      </c>
    </row>
    <row r="37" spans="1:40" s="82" customFormat="1" ht="27" customHeight="1">
      <c r="A37" s="114"/>
      <c r="B37" s="127" t="s">
        <v>99</v>
      </c>
      <c r="C37" s="128" t="str">
        <f>D37&amp;" "&amp;E37&amp;" "&amp;F37&amp;" "&amp;G37&amp;" "&amp;H37</f>
        <v>    </v>
      </c>
      <c r="D37" s="129"/>
      <c r="E37" s="129"/>
      <c r="F37" s="129"/>
      <c r="G37" s="129"/>
      <c r="H37" s="129"/>
      <c r="I37" s="128" t="str">
        <f>J37&amp;" "&amp;K37&amp;" "&amp;L37&amp;" "&amp;M37&amp;" "&amp;N37&amp;" "&amp;O37&amp;" "&amp;P37</f>
        <v>      </v>
      </c>
      <c r="J37" s="130"/>
      <c r="K37" s="130"/>
      <c r="L37" s="130"/>
      <c r="M37" s="130"/>
      <c r="N37" s="130"/>
      <c r="O37" s="130"/>
      <c r="P37" s="130"/>
      <c r="Q37" s="131">
        <f aca="true" t="shared" si="28" ref="Q37:X37">Q8+Q21+Q35+Q36</f>
        <v>120</v>
      </c>
      <c r="R37" s="131">
        <f t="shared" si="28"/>
        <v>4320</v>
      </c>
      <c r="S37" s="131">
        <f t="shared" si="28"/>
        <v>806</v>
      </c>
      <c r="T37" s="131">
        <f t="shared" si="28"/>
        <v>313</v>
      </c>
      <c r="U37" s="131">
        <f t="shared" si="28"/>
        <v>68</v>
      </c>
      <c r="V37" s="131">
        <f t="shared" si="28"/>
        <v>425</v>
      </c>
      <c r="W37" s="131">
        <f t="shared" si="28"/>
        <v>270</v>
      </c>
      <c r="X37" s="131">
        <f t="shared" si="28"/>
        <v>3244</v>
      </c>
      <c r="Y37" s="132">
        <f t="shared" si="17"/>
      </c>
      <c r="Z37" s="133"/>
      <c r="AA37" s="133"/>
      <c r="AB37" s="133"/>
      <c r="AC37" s="133"/>
      <c r="AD37" s="133"/>
      <c r="AE37" s="133"/>
      <c r="AF37" s="132">
        <f t="shared" si="18"/>
      </c>
      <c r="AG37" s="132">
        <f t="shared" si="19"/>
      </c>
      <c r="AH37" s="133"/>
      <c r="AI37" s="133"/>
      <c r="AJ37" s="133"/>
      <c r="AK37" s="133"/>
      <c r="AL37" s="133"/>
      <c r="AM37" s="133"/>
      <c r="AN37" s="132">
        <f t="shared" si="20"/>
      </c>
    </row>
    <row r="38" spans="1:40" s="82" customFormat="1" ht="12.75" customHeight="1">
      <c r="A38" s="114"/>
      <c r="B38" s="223" t="s">
        <v>100</v>
      </c>
      <c r="C38" s="134" t="s">
        <v>101</v>
      </c>
      <c r="D38" s="135"/>
      <c r="E38" s="135"/>
      <c r="F38" s="135"/>
      <c r="G38" s="135"/>
      <c r="H38" s="135"/>
      <c r="I38" s="100"/>
      <c r="J38" s="95"/>
      <c r="K38" s="95"/>
      <c r="L38" s="95"/>
      <c r="M38" s="95"/>
      <c r="N38" s="95"/>
      <c r="O38" s="95"/>
      <c r="P38" s="95"/>
      <c r="Q38" s="134"/>
      <c r="R38" s="134"/>
      <c r="S38" s="134"/>
      <c r="T38" s="134"/>
      <c r="U38" s="134"/>
      <c r="V38" s="134"/>
      <c r="W38" s="134"/>
      <c r="X38" s="134"/>
      <c r="Y38" s="136">
        <f>SUM(Z38:AB38)</f>
        <v>18</v>
      </c>
      <c r="Z38" s="137">
        <f aca="true" t="shared" si="29" ref="Z38:AE38">SUM(Z10:Z34)</f>
        <v>9</v>
      </c>
      <c r="AA38" s="137">
        <f t="shared" si="29"/>
        <v>0</v>
      </c>
      <c r="AB38" s="137">
        <f t="shared" si="29"/>
        <v>9</v>
      </c>
      <c r="AC38" s="137">
        <f t="shared" si="29"/>
        <v>5</v>
      </c>
      <c r="AD38" s="137">
        <f t="shared" si="29"/>
        <v>4</v>
      </c>
      <c r="AE38" s="137">
        <f t="shared" si="29"/>
        <v>9</v>
      </c>
      <c r="AF38" s="136">
        <f>SUM(AC38:AE38)</f>
        <v>18</v>
      </c>
      <c r="AG38" s="136">
        <f>SUM(AH38:AJ38)</f>
        <v>16</v>
      </c>
      <c r="AH38" s="137">
        <f aca="true" t="shared" si="30" ref="AH38:AM38">SUM(AH10:AH34)</f>
        <v>6</v>
      </c>
      <c r="AI38" s="137">
        <f t="shared" si="30"/>
        <v>0</v>
      </c>
      <c r="AJ38" s="137">
        <f t="shared" si="30"/>
        <v>10</v>
      </c>
      <c r="AK38" s="137">
        <f t="shared" si="30"/>
        <v>0</v>
      </c>
      <c r="AL38" s="137">
        <f t="shared" si="30"/>
        <v>0</v>
      </c>
      <c r="AM38" s="137">
        <f t="shared" si="30"/>
        <v>0</v>
      </c>
      <c r="AN38" s="136">
        <f>SUM(AK38:AM38)</f>
        <v>0</v>
      </c>
    </row>
    <row r="39" spans="1:40" s="82" customFormat="1" ht="12.75">
      <c r="A39" s="114"/>
      <c r="B39" s="223"/>
      <c r="C39" s="138" t="s">
        <v>102</v>
      </c>
      <c r="D39" s="139"/>
      <c r="E39" s="139"/>
      <c r="F39" s="139"/>
      <c r="G39" s="139"/>
      <c r="H39" s="139"/>
      <c r="I39" s="140"/>
      <c r="J39" s="95"/>
      <c r="K39" s="95"/>
      <c r="L39" s="95"/>
      <c r="M39" s="95"/>
      <c r="N39" s="95"/>
      <c r="O39" s="95"/>
      <c r="P39" s="95"/>
      <c r="Q39" s="134"/>
      <c r="R39" s="134"/>
      <c r="S39" s="134"/>
      <c r="T39" s="134"/>
      <c r="U39" s="134"/>
      <c r="V39" s="134"/>
      <c r="W39" s="134"/>
      <c r="X39" s="134"/>
      <c r="Y39" s="134">
        <f>SUM(Z11:AB34)*Y6</f>
        <v>288</v>
      </c>
      <c r="Z39" s="141"/>
      <c r="AA39" s="141"/>
      <c r="AB39" s="141"/>
      <c r="AC39" s="141"/>
      <c r="AD39" s="141"/>
      <c r="AE39" s="141"/>
      <c r="AF39" s="134">
        <f>SUM(AC11:AE34)*AF6</f>
        <v>306</v>
      </c>
      <c r="AG39" s="134">
        <f>SUM(AH11:AJ34)*AG6</f>
        <v>176</v>
      </c>
      <c r="AH39" s="141"/>
      <c r="AI39" s="141"/>
      <c r="AJ39" s="141"/>
      <c r="AK39" s="141"/>
      <c r="AL39" s="141"/>
      <c r="AM39" s="141"/>
      <c r="AN39" s="134">
        <f>SUM(AK11:AM34)*AN6</f>
        <v>0</v>
      </c>
    </row>
    <row r="40" spans="1:40" s="82" customFormat="1" ht="12.75">
      <c r="A40" s="114"/>
      <c r="B40" s="142">
        <f>(S37)/46</f>
        <v>17.52173913043478</v>
      </c>
      <c r="C40" s="134" t="s">
        <v>103</v>
      </c>
      <c r="D40" s="135"/>
      <c r="E40" s="135"/>
      <c r="F40" s="135"/>
      <c r="G40" s="135"/>
      <c r="H40" s="135"/>
      <c r="I40" s="100"/>
      <c r="J40" s="95"/>
      <c r="K40" s="95"/>
      <c r="L40" s="95"/>
      <c r="M40" s="95"/>
      <c r="N40" s="95"/>
      <c r="O40" s="95"/>
      <c r="P40" s="95"/>
      <c r="Q40" s="134"/>
      <c r="R40" s="134"/>
      <c r="S40" s="134"/>
      <c r="T40" s="134">
        <f>SUM(Y40:AN40)</f>
        <v>10</v>
      </c>
      <c r="U40" s="134"/>
      <c r="V40" s="134"/>
      <c r="W40" s="134"/>
      <c r="X40" s="134"/>
      <c r="Y40" s="190">
        <f>COUNTIF($D$10:$H$34,Y5)</f>
        <v>4</v>
      </c>
      <c r="Z40" s="143">
        <f aca="true" t="shared" si="31" ref="Z40:AE40">COUNTIF($D$8:$H$37,Z5)</f>
        <v>0</v>
      </c>
      <c r="AA40" s="143">
        <f t="shared" si="31"/>
        <v>0</v>
      </c>
      <c r="AB40" s="143">
        <f t="shared" si="31"/>
        <v>0</v>
      </c>
      <c r="AC40" s="143">
        <f t="shared" si="31"/>
        <v>0</v>
      </c>
      <c r="AD40" s="143">
        <f t="shared" si="31"/>
        <v>0</v>
      </c>
      <c r="AE40" s="143">
        <f t="shared" si="31"/>
        <v>0</v>
      </c>
      <c r="AF40" s="104">
        <f>COUNTIF($D$10:$H$34,AF5)</f>
        <v>4</v>
      </c>
      <c r="AG40" s="104">
        <f>COUNTIF($D$10:$H$34,AG5)</f>
        <v>2</v>
      </c>
      <c r="AH40" s="143">
        <f aca="true" t="shared" si="32" ref="AH40:AM40">COUNTIF($D$8:$H$37,AH5)</f>
        <v>0</v>
      </c>
      <c r="AI40" s="143">
        <f t="shared" si="32"/>
        <v>0</v>
      </c>
      <c r="AJ40" s="143">
        <f t="shared" si="32"/>
        <v>0</v>
      </c>
      <c r="AK40" s="143">
        <f t="shared" si="32"/>
        <v>0</v>
      </c>
      <c r="AL40" s="143">
        <f t="shared" si="32"/>
        <v>0</v>
      </c>
      <c r="AM40" s="143">
        <f t="shared" si="32"/>
        <v>0</v>
      </c>
      <c r="AN40" s="104">
        <f>COUNTIF($D$10:$H$34,AN5)</f>
        <v>0</v>
      </c>
    </row>
    <row r="41" spans="1:40" s="82" customFormat="1" ht="12.75">
      <c r="A41" s="114"/>
      <c r="B41" s="115"/>
      <c r="C41" s="134" t="s">
        <v>104</v>
      </c>
      <c r="D41" s="135"/>
      <c r="E41" s="135"/>
      <c r="F41" s="135"/>
      <c r="G41" s="135"/>
      <c r="H41" s="135"/>
      <c r="I41" s="100"/>
      <c r="J41" s="95"/>
      <c r="K41" s="95"/>
      <c r="L41" s="95"/>
      <c r="M41" s="95"/>
      <c r="N41" s="95"/>
      <c r="O41" s="95"/>
      <c r="P41" s="95"/>
      <c r="Q41" s="134"/>
      <c r="R41" s="134"/>
      <c r="S41" s="134"/>
      <c r="T41" s="134">
        <f>SUM(Y41:AN41)</f>
        <v>9</v>
      </c>
      <c r="U41" s="134"/>
      <c r="V41" s="134"/>
      <c r="W41" s="134"/>
      <c r="X41" s="134"/>
      <c r="Y41" s="104">
        <f>COUNTIF($J$10:$P$34,Y5)</f>
        <v>4</v>
      </c>
      <c r="Z41" s="143">
        <f aca="true" t="shared" si="33" ref="Z41:AE41">COUNTIF($J$8:$P$37,Z5)</f>
        <v>0</v>
      </c>
      <c r="AA41" s="143">
        <f t="shared" si="33"/>
        <v>0</v>
      </c>
      <c r="AB41" s="143">
        <f t="shared" si="33"/>
        <v>0</v>
      </c>
      <c r="AC41" s="143">
        <f t="shared" si="33"/>
        <v>0</v>
      </c>
      <c r="AD41" s="143">
        <f t="shared" si="33"/>
        <v>0</v>
      </c>
      <c r="AE41" s="143">
        <f t="shared" si="33"/>
        <v>0</v>
      </c>
      <c r="AF41" s="104">
        <f>COUNTIF($J$10:$P$34,AF5)</f>
        <v>3</v>
      </c>
      <c r="AG41" s="104">
        <f>COUNTIF($J$10:$P$34,AG5)</f>
        <v>2</v>
      </c>
      <c r="AH41" s="143">
        <f aca="true" t="shared" si="34" ref="AH41:AM41">COUNTIF($J$8:$P$37,AH5)</f>
        <v>0</v>
      </c>
      <c r="AI41" s="143">
        <f t="shared" si="34"/>
        <v>0</v>
      </c>
      <c r="AJ41" s="143">
        <f t="shared" si="34"/>
        <v>0</v>
      </c>
      <c r="AK41" s="143">
        <f t="shared" si="34"/>
        <v>0</v>
      </c>
      <c r="AL41" s="143">
        <f t="shared" si="34"/>
        <v>0</v>
      </c>
      <c r="AM41" s="143">
        <f t="shared" si="34"/>
        <v>0</v>
      </c>
      <c r="AN41" s="104">
        <f>COUNTIF($J$10:$P$34,AN5)</f>
        <v>0</v>
      </c>
    </row>
    <row r="42" spans="1:40" s="82" customFormat="1" ht="12.75">
      <c r="A42" s="144"/>
      <c r="B42" s="145"/>
      <c r="C42" s="146"/>
      <c r="D42" s="147"/>
      <c r="E42" s="147"/>
      <c r="F42" s="147"/>
      <c r="G42" s="147"/>
      <c r="H42" s="147"/>
      <c r="I42" s="148"/>
      <c r="J42" s="149"/>
      <c r="K42" s="149"/>
      <c r="L42" s="149"/>
      <c r="M42" s="149"/>
      <c r="N42" s="149"/>
      <c r="O42" s="149"/>
      <c r="P42" s="149"/>
      <c r="Q42" s="146"/>
      <c r="R42" s="146"/>
      <c r="S42" s="146"/>
      <c r="T42" s="146"/>
      <c r="U42" s="146"/>
      <c r="V42" s="146"/>
      <c r="W42" s="146"/>
      <c r="X42" s="146"/>
      <c r="Y42" s="150"/>
      <c r="Z42" s="151"/>
      <c r="AA42" s="151"/>
      <c r="AB42" s="151"/>
      <c r="AC42" s="151"/>
      <c r="AD42" s="151"/>
      <c r="AE42" s="151"/>
      <c r="AF42" s="150"/>
      <c r="AG42" s="150"/>
      <c r="AH42" s="151"/>
      <c r="AI42" s="151"/>
      <c r="AJ42" s="151"/>
      <c r="AK42" s="151"/>
      <c r="AL42" s="151"/>
      <c r="AM42" s="151"/>
      <c r="AN42" s="150"/>
    </row>
    <row r="43" spans="1:40" s="82" customFormat="1" ht="12.75">
      <c r="A43" s="144"/>
      <c r="B43" s="152" t="s">
        <v>105</v>
      </c>
      <c r="C43" s="146"/>
      <c r="D43" s="147"/>
      <c r="E43" s="147"/>
      <c r="F43" s="147"/>
      <c r="G43" s="147"/>
      <c r="H43" s="147"/>
      <c r="I43" s="148"/>
      <c r="J43" s="149"/>
      <c r="K43" s="149"/>
      <c r="L43" s="149"/>
      <c r="M43" s="149"/>
      <c r="N43" s="149"/>
      <c r="O43" s="149"/>
      <c r="P43" s="149"/>
      <c r="Q43" s="146"/>
      <c r="R43" s="146"/>
      <c r="S43" s="146"/>
      <c r="T43" s="146"/>
      <c r="U43" s="146"/>
      <c r="V43" s="146"/>
      <c r="W43" s="146"/>
      <c r="X43" s="146"/>
      <c r="Y43" s="150"/>
      <c r="Z43" s="151"/>
      <c r="AA43" s="151"/>
      <c r="AB43" s="151"/>
      <c r="AC43" s="151"/>
      <c r="AD43" s="151"/>
      <c r="AE43" s="151"/>
      <c r="AF43" s="150"/>
      <c r="AG43" s="150"/>
      <c r="AH43" s="151"/>
      <c r="AI43" s="151"/>
      <c r="AJ43" s="151"/>
      <c r="AK43" s="151"/>
      <c r="AL43" s="151"/>
      <c r="AM43" s="151"/>
      <c r="AN43" s="150"/>
    </row>
    <row r="44" spans="1:40" s="82" customFormat="1" ht="12.75">
      <c r="A44" s="144"/>
      <c r="B44" s="145"/>
      <c r="C44" s="146"/>
      <c r="D44" s="147"/>
      <c r="E44" s="147"/>
      <c r="F44" s="147"/>
      <c r="G44" s="147"/>
      <c r="H44" s="147"/>
      <c r="I44" s="148"/>
      <c r="J44" s="149"/>
      <c r="K44" s="149"/>
      <c r="L44" s="149"/>
      <c r="M44" s="149"/>
      <c r="N44" s="149"/>
      <c r="O44" s="149"/>
      <c r="P44" s="149"/>
      <c r="Q44" s="146"/>
      <c r="R44" s="146"/>
      <c r="S44" s="146"/>
      <c r="T44" s="146"/>
      <c r="U44" s="146"/>
      <c r="V44" s="146"/>
      <c r="W44" s="146"/>
      <c r="X44" s="146"/>
      <c r="Y44" s="150"/>
      <c r="Z44" s="151"/>
      <c r="AA44" s="151"/>
      <c r="AB44" s="151"/>
      <c r="AC44" s="151"/>
      <c r="AD44" s="151"/>
      <c r="AE44" s="151"/>
      <c r="AF44" s="150"/>
      <c r="AG44" s="150"/>
      <c r="AH44" s="151"/>
      <c r="AI44" s="151"/>
      <c r="AJ44" s="151"/>
      <c r="AK44" s="151"/>
      <c r="AL44" s="151"/>
      <c r="AM44" s="151"/>
      <c r="AN44" s="150"/>
    </row>
    <row r="45" spans="1:40" s="82" customFormat="1" ht="12.75">
      <c r="A45" s="144"/>
      <c r="B45" s="145"/>
      <c r="C45" s="146"/>
      <c r="D45" s="147"/>
      <c r="E45" s="147"/>
      <c r="F45" s="147"/>
      <c r="G45" s="147"/>
      <c r="H45" s="147"/>
      <c r="I45" s="148"/>
      <c r="J45" s="149"/>
      <c r="K45" s="149"/>
      <c r="L45" s="149"/>
      <c r="M45" s="149"/>
      <c r="N45" s="149"/>
      <c r="O45" s="149"/>
      <c r="P45" s="149"/>
      <c r="Q45" s="146"/>
      <c r="R45" s="146"/>
      <c r="S45" s="146"/>
      <c r="T45" s="146"/>
      <c r="U45" s="146"/>
      <c r="V45" s="146"/>
      <c r="W45" s="146"/>
      <c r="X45" s="146"/>
      <c r="Y45" s="150"/>
      <c r="Z45" s="151"/>
      <c r="AA45" s="151"/>
      <c r="AB45" s="151"/>
      <c r="AC45" s="151"/>
      <c r="AD45" s="151"/>
      <c r="AE45" s="151"/>
      <c r="AF45" s="150"/>
      <c r="AG45" s="150"/>
      <c r="AH45" s="151"/>
      <c r="AI45" s="151"/>
      <c r="AJ45" s="151"/>
      <c r="AK45" s="151"/>
      <c r="AL45" s="151"/>
      <c r="AM45" s="151"/>
      <c r="AN45" s="150"/>
    </row>
    <row r="46" spans="1:40" s="82" customFormat="1" ht="12.75">
      <c r="A46" s="144"/>
      <c r="B46" s="145"/>
      <c r="C46" s="146"/>
      <c r="D46" s="147"/>
      <c r="E46" s="147"/>
      <c r="F46" s="147"/>
      <c r="G46" s="147"/>
      <c r="H46" s="147"/>
      <c r="I46" s="148"/>
      <c r="J46" s="149"/>
      <c r="K46" s="149"/>
      <c r="L46" s="149"/>
      <c r="M46" s="149"/>
      <c r="N46" s="149"/>
      <c r="O46" s="149"/>
      <c r="P46" s="149"/>
      <c r="Q46" s="146"/>
      <c r="R46" s="146"/>
      <c r="S46" s="146"/>
      <c r="T46" s="146"/>
      <c r="U46" s="146"/>
      <c r="V46" s="146"/>
      <c r="W46" s="146"/>
      <c r="X46" s="146"/>
      <c r="Y46" s="150"/>
      <c r="Z46" s="151"/>
      <c r="AA46" s="151"/>
      <c r="AB46" s="151"/>
      <c r="AC46" s="151"/>
      <c r="AD46" s="151"/>
      <c r="AE46" s="151"/>
      <c r="AF46" s="150"/>
      <c r="AG46" s="150"/>
      <c r="AH46" s="151"/>
      <c r="AI46" s="151"/>
      <c r="AJ46" s="151"/>
      <c r="AK46" s="151"/>
      <c r="AL46" s="151"/>
      <c r="AM46" s="151"/>
      <c r="AN46" s="150"/>
    </row>
    <row r="47" spans="1:40" s="155" customFormat="1" ht="21" customHeight="1">
      <c r="A47" s="153"/>
      <c r="B47" s="224" t="s">
        <v>106</v>
      </c>
      <c r="C47" s="224"/>
      <c r="D47" s="224"/>
      <c r="E47" s="224"/>
      <c r="F47" s="224"/>
      <c r="G47" s="224"/>
      <c r="H47" s="224"/>
      <c r="I47" s="224"/>
      <c r="J47" s="154"/>
      <c r="K47" s="154"/>
      <c r="L47" s="154"/>
      <c r="M47" s="154"/>
      <c r="N47" s="154"/>
      <c r="O47" s="154"/>
      <c r="P47" s="154"/>
      <c r="Q47" s="225" t="s">
        <v>107</v>
      </c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</row>
    <row r="48" spans="1:40" s="158" customFormat="1" ht="27" customHeight="1">
      <c r="A48" s="156"/>
      <c r="B48" s="81" t="s">
        <v>108</v>
      </c>
      <c r="C48" s="81" t="s">
        <v>109</v>
      </c>
      <c r="D48" s="89"/>
      <c r="E48" s="89"/>
      <c r="F48" s="89"/>
      <c r="G48" s="89"/>
      <c r="H48" s="89"/>
      <c r="I48" s="81" t="s">
        <v>110</v>
      </c>
      <c r="J48" s="157"/>
      <c r="K48" s="157"/>
      <c r="L48" s="157"/>
      <c r="M48" s="157"/>
      <c r="N48" s="157"/>
      <c r="O48" s="157"/>
      <c r="P48" s="157"/>
      <c r="Q48" s="222" t="s">
        <v>111</v>
      </c>
      <c r="R48" s="222"/>
      <c r="S48" s="222"/>
      <c r="T48" s="222"/>
      <c r="U48" s="222"/>
      <c r="V48" s="222" t="s">
        <v>112</v>
      </c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</row>
    <row r="49" spans="1:40" s="161" customFormat="1" ht="18.75" customHeight="1">
      <c r="A49" s="159"/>
      <c r="B49" s="160" t="s">
        <v>113</v>
      </c>
      <c r="C49" s="81">
        <v>2</v>
      </c>
      <c r="D49" s="89"/>
      <c r="E49" s="89"/>
      <c r="F49" s="89"/>
      <c r="G49" s="89"/>
      <c r="H49" s="89"/>
      <c r="I49" s="81">
        <v>6</v>
      </c>
      <c r="J49" s="89"/>
      <c r="K49" s="89"/>
      <c r="L49" s="89"/>
      <c r="M49" s="89"/>
      <c r="N49" s="89"/>
      <c r="O49" s="89"/>
      <c r="P49" s="89"/>
      <c r="Q49" s="221" t="s">
        <v>123</v>
      </c>
      <c r="R49" s="221"/>
      <c r="S49" s="221"/>
      <c r="T49" s="221"/>
      <c r="U49" s="221"/>
      <c r="V49" s="222" t="s">
        <v>114</v>
      </c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</row>
    <row r="50" spans="1:40" s="161" customFormat="1" ht="18.75" customHeight="1">
      <c r="A50" s="159"/>
      <c r="B50" s="160" t="s">
        <v>129</v>
      </c>
      <c r="C50" s="81">
        <v>3</v>
      </c>
      <c r="D50" s="89"/>
      <c r="E50" s="89"/>
      <c r="F50" s="89"/>
      <c r="G50" s="89"/>
      <c r="H50" s="89"/>
      <c r="I50" s="81">
        <v>4</v>
      </c>
      <c r="J50" s="89"/>
      <c r="K50" s="89"/>
      <c r="L50" s="89"/>
      <c r="M50" s="89"/>
      <c r="N50" s="89"/>
      <c r="O50" s="89"/>
      <c r="P50" s="89"/>
      <c r="Q50" s="221"/>
      <c r="R50" s="221"/>
      <c r="S50" s="221"/>
      <c r="T50" s="221"/>
      <c r="U50" s="221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</row>
    <row r="51" spans="1:40" s="161" customFormat="1" ht="18.75" customHeight="1">
      <c r="A51" s="159"/>
      <c r="B51" s="160" t="s">
        <v>130</v>
      </c>
      <c r="C51" s="81">
        <v>3</v>
      </c>
      <c r="D51" s="89"/>
      <c r="E51" s="89"/>
      <c r="F51" s="89"/>
      <c r="G51" s="89"/>
      <c r="H51" s="89"/>
      <c r="I51" s="81">
        <v>4</v>
      </c>
      <c r="J51" s="89"/>
      <c r="K51" s="89"/>
      <c r="L51" s="89"/>
      <c r="M51" s="89"/>
      <c r="N51" s="89"/>
      <c r="O51" s="89"/>
      <c r="P51" s="89"/>
      <c r="Q51" s="221"/>
      <c r="R51" s="221"/>
      <c r="S51" s="221"/>
      <c r="T51" s="221"/>
      <c r="U51" s="221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</row>
    <row r="52" spans="1:40" s="161" customFormat="1" ht="18.75" customHeight="1">
      <c r="A52" s="159"/>
      <c r="B52" s="160" t="s">
        <v>115</v>
      </c>
      <c r="C52" s="81"/>
      <c r="D52" s="89"/>
      <c r="E52" s="89"/>
      <c r="F52" s="89"/>
      <c r="G52" s="89"/>
      <c r="H52" s="89"/>
      <c r="I52" s="81">
        <f>SUM(I49:I51)</f>
        <v>14</v>
      </c>
      <c r="J52" s="89"/>
      <c r="K52" s="89"/>
      <c r="L52" s="89"/>
      <c r="M52" s="89"/>
      <c r="N52" s="89"/>
      <c r="O52" s="89"/>
      <c r="P52" s="89"/>
      <c r="Q52" s="221"/>
      <c r="R52" s="221"/>
      <c r="S52" s="221"/>
      <c r="T52" s="221"/>
      <c r="U52" s="221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</row>
    <row r="53" ht="13.5" customHeight="1"/>
    <row r="54" ht="9" customHeight="1">
      <c r="B54" s="162"/>
    </row>
    <row r="55" ht="12.75">
      <c r="B55" s="163" t="s">
        <v>116</v>
      </c>
    </row>
    <row r="56" ht="7.5" customHeight="1">
      <c r="B56" s="163"/>
    </row>
    <row r="57" spans="2:40" ht="12.75">
      <c r="B57" s="163" t="s">
        <v>117</v>
      </c>
      <c r="C57" s="164" t="s">
        <v>118</v>
      </c>
      <c r="V57" s="165" t="s">
        <v>119</v>
      </c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</row>
    <row r="58" spans="2:40" ht="17.25" customHeight="1">
      <c r="B58" s="163" t="s">
        <v>120</v>
      </c>
      <c r="C58" s="166" t="s">
        <v>121</v>
      </c>
      <c r="V58" s="165" t="s">
        <v>122</v>
      </c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</row>
    <row r="59" ht="7.5" customHeight="1">
      <c r="B59" s="167"/>
    </row>
    <row r="60" spans="2:21" ht="12.75">
      <c r="B60" s="164"/>
      <c r="U60" s="168"/>
    </row>
    <row r="61" ht="17.25" customHeight="1">
      <c r="B61" s="166"/>
    </row>
  </sheetData>
  <sheetProtection selectLockedCells="1" selectUnlockedCells="1"/>
  <mergeCells count="27">
    <mergeCell ref="A1:AG1"/>
    <mergeCell ref="A3:A6"/>
    <mergeCell ref="B3:B6"/>
    <mergeCell ref="C3:P3"/>
    <mergeCell ref="Q3:Q6"/>
    <mergeCell ref="R3:X3"/>
    <mergeCell ref="Y3:AN3"/>
    <mergeCell ref="C4:P4"/>
    <mergeCell ref="R4:R6"/>
    <mergeCell ref="S4:V4"/>
    <mergeCell ref="X4:X6"/>
    <mergeCell ref="Y4:AF4"/>
    <mergeCell ref="AG4:AN4"/>
    <mergeCell ref="C5:C6"/>
    <mergeCell ref="I5:I6"/>
    <mergeCell ref="S5:S6"/>
    <mergeCell ref="T5:T6"/>
    <mergeCell ref="U5:U6"/>
    <mergeCell ref="V5:V6"/>
    <mergeCell ref="W4:W6"/>
    <mergeCell ref="Q49:U52"/>
    <mergeCell ref="V49:AN52"/>
    <mergeCell ref="B38:B39"/>
    <mergeCell ref="B47:I47"/>
    <mergeCell ref="Q47:AN47"/>
    <mergeCell ref="Q48:U48"/>
    <mergeCell ref="V48:AN48"/>
  </mergeCells>
  <printOptions/>
  <pageMargins left="0.19652777777777777" right="0.15763888888888888" top="0.2798611111111111" bottom="0.25972222222222224" header="0.5118055555555555" footer="0.5118055555555555"/>
  <pageSetup fitToHeight="2" fitToWidth="1"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Роза Ицхаковна</cp:lastModifiedBy>
  <cp:lastPrinted>2011-11-09T02:54:01Z</cp:lastPrinted>
  <dcterms:modified xsi:type="dcterms:W3CDTF">2011-11-09T03:00:07Z</dcterms:modified>
  <cp:category/>
  <cp:version/>
  <cp:contentType/>
  <cp:contentStatus/>
</cp:coreProperties>
</file>