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65" windowWidth="11475" windowHeight="5760" tabRatio="542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'Лист1'!$A$1:$BA$42</definedName>
  </definedNames>
  <calcPr fullCalcOnLoad="1"/>
</workbook>
</file>

<file path=xl/sharedStrings.xml><?xml version="1.0" encoding="utf-8"?>
<sst xmlns="http://schemas.openxmlformats.org/spreadsheetml/2006/main" count="519" uniqueCount="269">
  <si>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</si>
  <si>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</si>
  <si>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</si>
  <si>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</si>
  <si>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</si>
  <si>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</si>
  <si>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</si>
  <si>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</si>
  <si>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</si>
  <si>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</si>
  <si>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</si>
  <si>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</si>
  <si>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</si>
  <si>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</si>
  <si>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</si>
  <si>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</si>
  <si>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</si>
  <si>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</si>
  <si>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</si>
  <si>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Учебная</t>
  </si>
  <si>
    <t>Каникулы</t>
  </si>
  <si>
    <t>Всего</t>
  </si>
  <si>
    <t>обучение</t>
  </si>
  <si>
    <t>сессия</t>
  </si>
  <si>
    <t>практика</t>
  </si>
  <si>
    <t xml:space="preserve">      I</t>
  </si>
  <si>
    <t xml:space="preserve">      II</t>
  </si>
  <si>
    <t xml:space="preserve">      III</t>
  </si>
  <si>
    <t xml:space="preserve">      IV</t>
  </si>
  <si>
    <t xml:space="preserve">      V</t>
  </si>
  <si>
    <t xml:space="preserve">     Форма </t>
  </si>
  <si>
    <t>Обьем (час)</t>
  </si>
  <si>
    <t xml:space="preserve">    контроля</t>
  </si>
  <si>
    <t>Аудиторные занятия</t>
  </si>
  <si>
    <t>Самост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</si>
  <si>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</si>
  <si>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</si>
  <si>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</si>
  <si>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</si>
  <si>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</si>
  <si>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</si>
  <si>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</si>
  <si>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>Экз.</t>
  </si>
  <si>
    <t>Зач.</t>
  </si>
  <si>
    <t>Курс.</t>
  </si>
  <si>
    <t>Лаб.</t>
  </si>
  <si>
    <t>занятия</t>
  </si>
  <si>
    <t xml:space="preserve"> Число экзаменов</t>
  </si>
  <si>
    <t>работ.</t>
  </si>
  <si>
    <t xml:space="preserve"> Число зачетов</t>
  </si>
  <si>
    <t>Философия</t>
  </si>
  <si>
    <t>ГСЭ</t>
  </si>
  <si>
    <t>ГСЭ.Ф.00</t>
  </si>
  <si>
    <t>Федеральный компонент</t>
  </si>
  <si>
    <t>ГСЭ.Ф.02</t>
  </si>
  <si>
    <t>ГСЭ.Ф.03</t>
  </si>
  <si>
    <t>Отечественная история</t>
  </si>
  <si>
    <t>ГСЭ.Ф.05</t>
  </si>
  <si>
    <t>Политология</t>
  </si>
  <si>
    <t>ГСЭ.Ф.09</t>
  </si>
  <si>
    <t>Национально-региональный (вузовский) компонент</t>
  </si>
  <si>
    <t>ЕН</t>
  </si>
  <si>
    <t>ЕН.Ф.00</t>
  </si>
  <si>
    <t>ЕН.Ф.01</t>
  </si>
  <si>
    <t>ОПД</t>
  </si>
  <si>
    <t>ОПД.Ф.00</t>
  </si>
  <si>
    <t>ОПД.Ф.03</t>
  </si>
  <si>
    <t>ОПД.Р.00</t>
  </si>
  <si>
    <t>ОПД.В.00</t>
  </si>
  <si>
    <t>ФТД.00</t>
  </si>
  <si>
    <t>ЕН.Ф.02</t>
  </si>
  <si>
    <t>Дисциплины и курсы по выбору</t>
  </si>
  <si>
    <t>ОПД.Ф.01.1</t>
  </si>
  <si>
    <t>ОПД.Ф.01.2</t>
  </si>
  <si>
    <t>ОПД.Ф.01.3</t>
  </si>
  <si>
    <t>ОПД.Ф.02.1</t>
  </si>
  <si>
    <t>ОПД.Ф.02.2</t>
  </si>
  <si>
    <t>ОПД.Ф.02.3</t>
  </si>
  <si>
    <t>ОПД.Ф.02.4</t>
  </si>
  <si>
    <t>ОПД.Ф.02.5</t>
  </si>
  <si>
    <t>ОПД.Р.01</t>
  </si>
  <si>
    <t>ОПД.Р.02</t>
  </si>
  <si>
    <t>Число часов</t>
  </si>
  <si>
    <t>______________ В.В. Обухов</t>
  </si>
  <si>
    <t>Утверждено на Ученом совете факультета</t>
  </si>
  <si>
    <t xml:space="preserve">        Распределение по семестрам (час \ неделю)</t>
  </si>
  <si>
    <t>Утверждено Ученым советом ТГПУ</t>
  </si>
  <si>
    <t xml:space="preserve">  "____" ___________ 200     г.</t>
  </si>
  <si>
    <t>Председатель Ученого совета, ректор</t>
  </si>
  <si>
    <t>I. График  учебного процесса</t>
  </si>
  <si>
    <t>Условные обозначения:</t>
  </si>
  <si>
    <t>2. Сводные данные по бюджету времени (в неделях)</t>
  </si>
  <si>
    <t>Теоретическое</t>
  </si>
  <si>
    <t>Экзаменационная</t>
  </si>
  <si>
    <t>Производст-</t>
  </si>
  <si>
    <t>венная практика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</si>
  <si>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</si>
  <si>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</si>
  <si>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</si>
  <si>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</si>
  <si>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</si>
  <si>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</si>
  <si>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</si>
  <si>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</si>
  <si>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9 сем</t>
  </si>
  <si>
    <t>10сем</t>
  </si>
  <si>
    <t xml:space="preserve">3. План учебного процесса </t>
  </si>
  <si>
    <t>Лекции</t>
  </si>
  <si>
    <t>Практ.</t>
  </si>
  <si>
    <t>Итоговая государственная аттестация</t>
  </si>
  <si>
    <t>Министерство образования Российской Федерации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</si>
  <si>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</si>
  <si>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</si>
  <si>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</si>
  <si>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Факультет</t>
  </si>
  <si>
    <t xml:space="preserve">                        Квалификация специалиста </t>
  </si>
  <si>
    <t>–</t>
  </si>
  <si>
    <t xml:space="preserve">                         Срок обучения  </t>
  </si>
  <si>
    <t>– 5  лет</t>
  </si>
  <si>
    <t xml:space="preserve">Форма обучения </t>
  </si>
  <si>
    <t>очная</t>
  </si>
  <si>
    <t>Базовое образование</t>
  </si>
  <si>
    <t>среднее</t>
  </si>
  <si>
    <t>( полное )</t>
  </si>
  <si>
    <t>общее</t>
  </si>
  <si>
    <t>"________"  _______________________ 200     г.</t>
  </si>
  <si>
    <t>Согласовано:</t>
  </si>
  <si>
    <t>__________________________________</t>
  </si>
  <si>
    <t xml:space="preserve"> - производственная практика,</t>
  </si>
  <si>
    <t>Производственная практика</t>
  </si>
  <si>
    <t>История и культура народов Сибири</t>
  </si>
  <si>
    <t>ГСЭ.Ф.07</t>
  </si>
  <si>
    <t>Декан_____________________________</t>
  </si>
  <si>
    <t>Экономика Сибирского региона</t>
  </si>
  <si>
    <t xml:space="preserve">Проректор по УР         В.Я. Эпп </t>
  </si>
  <si>
    <t xml:space="preserve"> Директор ИПП        М.П.Войтеховская</t>
  </si>
  <si>
    <t>лек</t>
  </si>
  <si>
    <t>лаб</t>
  </si>
  <si>
    <t>пр</t>
  </si>
  <si>
    <t xml:space="preserve">Зам.  проректора по УР    О.А.Швабауэр </t>
  </si>
  <si>
    <t>Начальник Учебного управления М.А. Червонный</t>
  </si>
  <si>
    <t xml:space="preserve"> _________________________________</t>
  </si>
  <si>
    <t>ОПД.Ф.04</t>
  </si>
  <si>
    <t xml:space="preserve"> иностранных языков</t>
  </si>
  <si>
    <t>Общие гуманитарные и социально- экономические дисциплины</t>
  </si>
  <si>
    <t>ГСЭ.Ф.01.2</t>
  </si>
  <si>
    <t>Древние языки и культуры</t>
  </si>
  <si>
    <t>Физическая культура</t>
  </si>
  <si>
    <t>Психология и педагогика</t>
  </si>
  <si>
    <t>ГСЭ.Ф.01.1</t>
  </si>
  <si>
    <t xml:space="preserve">Стилистика русского языка и культуры речи </t>
  </si>
  <si>
    <t>ГСЭ Р.00</t>
  </si>
  <si>
    <t>ГСЭ Р.01</t>
  </si>
  <si>
    <t>ГСЭ Р.02</t>
  </si>
  <si>
    <t>Введение в специальную филологию</t>
  </si>
  <si>
    <t>ГСЭ Р.03</t>
  </si>
  <si>
    <t>ГСЭ В.00</t>
  </si>
  <si>
    <t>Дисциплины по выбору</t>
  </si>
  <si>
    <t>Общие математические и естественнонаучные дисциплины</t>
  </si>
  <si>
    <t>Математика и информатика</t>
  </si>
  <si>
    <t>Концепции современного естествознания</t>
  </si>
  <si>
    <t>ЕН.В.00</t>
  </si>
  <si>
    <t>Общепрофессиональные дисциплины</t>
  </si>
  <si>
    <t>Введение в языкознание</t>
  </si>
  <si>
    <t>Общее языкознание</t>
  </si>
  <si>
    <t>История языкознания</t>
  </si>
  <si>
    <t>История языка</t>
  </si>
  <si>
    <t>Теоретическая фонетика</t>
  </si>
  <si>
    <t>Лексикология</t>
  </si>
  <si>
    <t xml:space="preserve">Теоретическая грамматика  </t>
  </si>
  <si>
    <t>Стилистика</t>
  </si>
  <si>
    <t>Введение в теорию межкультурной коммуникации</t>
  </si>
  <si>
    <t>Практический курс ин.яз.</t>
  </si>
  <si>
    <t>ОПД.Ф.04.1</t>
  </si>
  <si>
    <t>Практика речи</t>
  </si>
  <si>
    <t>ОПД.Ф.04.2</t>
  </si>
  <si>
    <t>Практическая грамматика</t>
  </si>
  <si>
    <t>Сравнительная типология</t>
  </si>
  <si>
    <t>Страноведение и лингвострановедение</t>
  </si>
  <si>
    <t xml:space="preserve">Дисциплины и курсы по выбору студента, устанавливаемые вузом </t>
  </si>
  <si>
    <t>СД.00</t>
  </si>
  <si>
    <t>Специальные дисциплины</t>
  </si>
  <si>
    <t>СД.01</t>
  </si>
  <si>
    <t>СД.02</t>
  </si>
  <si>
    <t>Фонетика</t>
  </si>
  <si>
    <t>Второй иностранный язык</t>
  </si>
  <si>
    <t>Защита выпускной квалификационной (дипломной) работы</t>
  </si>
  <si>
    <t>Учебная практика</t>
  </si>
  <si>
    <t>Название практики</t>
  </si>
  <si>
    <t>Сем.</t>
  </si>
  <si>
    <t>Нед.</t>
  </si>
  <si>
    <t>Государственные экзамены</t>
  </si>
  <si>
    <t>Государств.</t>
  </si>
  <si>
    <t>аттестация</t>
  </si>
  <si>
    <t>У    - учебная практика,</t>
  </si>
  <si>
    <t>П</t>
  </si>
  <si>
    <t>Э - сессии,</t>
  </si>
  <si>
    <t>К - каникулы,</t>
  </si>
  <si>
    <t>К</t>
  </si>
  <si>
    <t>Э</t>
  </si>
  <si>
    <t>Г</t>
  </si>
  <si>
    <t>Итого:</t>
  </si>
  <si>
    <t>* лекций / лабораторных / практических</t>
  </si>
  <si>
    <t>** не входит в число экзаменов, зачетов, среднего числа часов в неделю</t>
  </si>
  <si>
    <t>«Лингвист, преподаватель»</t>
  </si>
  <si>
    <t>у</t>
  </si>
  <si>
    <t>ГСЭ.Ф.04</t>
  </si>
  <si>
    <t>ГСЭ.Ф.06</t>
  </si>
  <si>
    <t>Теоретическая грамматика</t>
  </si>
  <si>
    <t>Педагогическая антропология</t>
  </si>
  <si>
    <t>Теория обучения иностранному языку</t>
  </si>
  <si>
    <t>СД. 03</t>
  </si>
  <si>
    <t>Практикум по культуре речевого общения</t>
  </si>
  <si>
    <t>СД.04</t>
  </si>
  <si>
    <t>СД.05</t>
  </si>
  <si>
    <t>СД.06</t>
  </si>
  <si>
    <t>Факультативы Практика речи по основному языку</t>
  </si>
  <si>
    <t>СД. 03.</t>
  </si>
  <si>
    <t>8</t>
  </si>
  <si>
    <t>Физическая культура**</t>
  </si>
  <si>
    <t>ЕН. Ф.00</t>
  </si>
  <si>
    <t>ОПД.Ф.03.</t>
  </si>
  <si>
    <t>Г - государственная аттестация, включая подготовку выпускной квалификационной (дипломной) работы</t>
  </si>
  <si>
    <t>ОПД.Ф.01</t>
  </si>
  <si>
    <t>Языкознание</t>
  </si>
  <si>
    <t>ОПД.Ф.02</t>
  </si>
  <si>
    <t>Теория и история изучаемых языков</t>
  </si>
  <si>
    <t>Практический курс первого и второго иностранного языков</t>
  </si>
  <si>
    <t>ОПД.Ф.04.1.1</t>
  </si>
  <si>
    <t>ОПД.Ф.04.1.2</t>
  </si>
  <si>
    <t>ОПД.Ф. 04.2</t>
  </si>
  <si>
    <t>Практический курс второго иностранного языка</t>
  </si>
  <si>
    <t xml:space="preserve"> Число курсовых работ</t>
  </si>
  <si>
    <t xml:space="preserve"> Число курсовых пректов</t>
  </si>
  <si>
    <t>Учебных занятий</t>
  </si>
  <si>
    <t xml:space="preserve"> </t>
  </si>
  <si>
    <t>ФТД.01</t>
  </si>
  <si>
    <t>СД.03.1</t>
  </si>
  <si>
    <t>СД.03.1.1</t>
  </si>
  <si>
    <t>СД.03.1.2</t>
  </si>
  <si>
    <t>СД.03.2</t>
  </si>
  <si>
    <t>Практикум  по культуре речевого общения (первый иностранный язык)</t>
  </si>
  <si>
    <t>Практикум  по культуре речевого общения (второй иностранный язык)</t>
  </si>
  <si>
    <t>Практический курс первого иностранного языка</t>
  </si>
  <si>
    <t>ДС.00</t>
  </si>
  <si>
    <t>Дисциплины специализации</t>
  </si>
  <si>
    <t>Теория обучения иностранным языкам</t>
  </si>
  <si>
    <t>2. Второй иностранный язык</t>
  </si>
  <si>
    <t>3. Теория и методика преподавания иностранных языков и культур</t>
  </si>
  <si>
    <t>ГСЭ.Р.00</t>
  </si>
  <si>
    <t>ГСЭ.В.00</t>
  </si>
  <si>
    <t>История языка и введение в спецфилологию</t>
  </si>
  <si>
    <t>ИТОГО</t>
  </si>
  <si>
    <t>Культурно-историческое пространство Томска</t>
  </si>
  <si>
    <t>Среднее число часов в неделю</t>
  </si>
  <si>
    <t>ДС.01</t>
  </si>
  <si>
    <t>Практикум речевого общения по первому иностранному языку</t>
  </si>
  <si>
    <t>Практикум  по культуре речевого общения (первый и второй иностранные языки)</t>
  </si>
  <si>
    <t>1. Первый иностранный язык</t>
  </si>
  <si>
    <t>Практика устной и письменной речи  по первому иностранному языку</t>
  </si>
  <si>
    <t>Учебная практика (по методике преподавания иностранных языков)</t>
  </si>
  <si>
    <t>Педагогическая практика (по переводу)</t>
  </si>
  <si>
    <t>Факультативы</t>
  </si>
  <si>
    <t>7.</t>
  </si>
  <si>
    <t>1-6.</t>
  </si>
  <si>
    <t>По специальности</t>
  </si>
  <si>
    <t>Направление подготовки дипломированного специалиста : 620100 - Лингвистика и межкультурная коммуникация</t>
  </si>
  <si>
    <t>Специальность 022600 «Теория и методика преподавания иностранных языков и культур»</t>
  </si>
  <si>
    <t>Стилистика русского языка и культура речи*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</si>
</sst>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35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CG Times"/>
      <family val="1"/>
    </font>
    <font>
      <sz val="10"/>
      <name val="Arial Cyr"/>
      <family val="0"/>
    </font>
    <font>
      <sz val="10"/>
      <name val="Academy"/>
      <family val="0"/>
    </font>
    <font>
      <b/>
      <sz val="10"/>
      <name val="CG Times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i/>
      <sz val="10"/>
      <name val="Times New Roman Cyr"/>
      <family val="1"/>
    </font>
    <font>
      <i/>
      <sz val="10"/>
      <name val="CG Times"/>
      <family val="1"/>
    </font>
    <font>
      <sz val="10"/>
      <name val="Times New Roman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12"/>
      <name val="Arial Cyr"/>
      <family val="0"/>
    </font>
    <font>
      <b/>
      <sz val="16"/>
      <name val="Times New Roman Cyr"/>
      <family val="0"/>
    </font>
    <font>
      <sz val="12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0"/>
      <color indexed="8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color indexed="8"/>
      <name val="Times New Roman Cyr"/>
      <family val="1"/>
    </font>
    <font>
      <b/>
      <sz val="11"/>
      <color indexed="8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4">
    <xf numFmtId="0" fontId="0" fillId="0" borderId="0" xfId="0" applyAlignment="1">
      <alignment/>
    </xf>
    <xf numFmtId="0" fontId="6" fillId="0" borderId="0" xfId="18" applyFont="1">
      <alignment/>
      <protection/>
    </xf>
    <xf numFmtId="0" fontId="5" fillId="0" borderId="0" xfId="18">
      <alignment/>
      <protection/>
    </xf>
    <xf numFmtId="0" fontId="4" fillId="0" borderId="0" xfId="0" applyFont="1" applyAlignment="1">
      <alignment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9" fillId="0" borderId="0" xfId="18" applyFont="1" applyBorder="1">
      <alignment/>
      <protection/>
    </xf>
    <xf numFmtId="0" fontId="11" fillId="0" borderId="0" xfId="18" applyFont="1">
      <alignment/>
      <protection/>
    </xf>
    <xf numFmtId="0" fontId="12" fillId="0" borderId="0" xfId="18" applyFont="1">
      <alignment/>
      <protection/>
    </xf>
    <xf numFmtId="0" fontId="13" fillId="0" borderId="0" xfId="18" applyFont="1">
      <alignment/>
      <protection/>
    </xf>
    <xf numFmtId="0" fontId="9" fillId="0" borderId="1" xfId="18" applyFont="1" applyBorder="1">
      <alignment/>
      <protection/>
    </xf>
    <xf numFmtId="0" fontId="9" fillId="0" borderId="2" xfId="18" applyFont="1" applyBorder="1">
      <alignment/>
      <protection/>
    </xf>
    <xf numFmtId="0" fontId="9" fillId="0" borderId="3" xfId="18" applyFont="1" applyBorder="1">
      <alignment/>
      <protection/>
    </xf>
    <xf numFmtId="0" fontId="9" fillId="0" borderId="4" xfId="18" applyFont="1" applyBorder="1">
      <alignment/>
      <protection/>
    </xf>
    <xf numFmtId="0" fontId="9" fillId="0" borderId="5" xfId="18" applyFont="1" applyBorder="1">
      <alignment/>
      <protection/>
    </xf>
    <xf numFmtId="0" fontId="9" fillId="0" borderId="5" xfId="18" applyNumberFormat="1" applyFont="1" applyBorder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9" fillId="0" borderId="4" xfId="0" applyFont="1" applyBorder="1" applyAlignment="1" applyProtection="1">
      <alignment/>
      <protection locked="0"/>
    </xf>
    <xf numFmtId="0" fontId="9" fillId="0" borderId="6" xfId="0" applyFont="1" applyBorder="1" applyAlignment="1" applyProtection="1">
      <alignment/>
      <protection locked="0"/>
    </xf>
    <xf numFmtId="0" fontId="9" fillId="0" borderId="4" xfId="0" applyFont="1" applyBorder="1" applyAlignment="1">
      <alignment/>
    </xf>
    <xf numFmtId="0" fontId="15" fillId="0" borderId="0" xfId="0" applyFont="1" applyAlignment="1" applyProtection="1">
      <alignment/>
      <protection locked="0"/>
    </xf>
    <xf numFmtId="0" fontId="9" fillId="0" borderId="7" xfId="0" applyFont="1" applyBorder="1" applyAlignment="1" applyProtection="1">
      <alignment/>
      <protection locked="0"/>
    </xf>
    <xf numFmtId="0" fontId="9" fillId="0" borderId="8" xfId="0" applyFont="1" applyBorder="1" applyAlignment="1">
      <alignment/>
    </xf>
    <xf numFmtId="0" fontId="9" fillId="0" borderId="9" xfId="18" applyFont="1" applyBorder="1">
      <alignment/>
      <protection/>
    </xf>
    <xf numFmtId="0" fontId="9" fillId="0" borderId="1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8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0" fillId="0" borderId="0" xfId="18" applyFont="1">
      <alignment/>
      <protection/>
    </xf>
    <xf numFmtId="0" fontId="9" fillId="0" borderId="14" xfId="0" applyFont="1" applyBorder="1" applyAlignment="1">
      <alignment/>
    </xf>
    <xf numFmtId="0" fontId="9" fillId="0" borderId="14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9" fillId="0" borderId="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>
      <alignment/>
    </xf>
    <xf numFmtId="0" fontId="9" fillId="0" borderId="19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20" xfId="0" applyFont="1" applyBorder="1" applyAlignment="1" applyProtection="1">
      <alignment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9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>
      <alignment/>
    </xf>
    <xf numFmtId="0" fontId="9" fillId="0" borderId="24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4" fillId="0" borderId="25" xfId="0" applyFont="1" applyBorder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9" fillId="0" borderId="25" xfId="0" applyNumberFormat="1" applyFont="1" applyBorder="1" applyAlignment="1" applyProtection="1">
      <alignment/>
      <protection locked="0"/>
    </xf>
    <xf numFmtId="0" fontId="9" fillId="0" borderId="5" xfId="0" applyNumberFormat="1" applyFont="1" applyBorder="1" applyAlignment="1">
      <alignment/>
    </xf>
    <xf numFmtId="0" fontId="9" fillId="0" borderId="1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>
      <alignment/>
    </xf>
    <xf numFmtId="0" fontId="9" fillId="2" borderId="26" xfId="0" applyFont="1" applyFill="1" applyBorder="1" applyAlignment="1" applyProtection="1">
      <alignment/>
      <protection locked="0"/>
    </xf>
    <xf numFmtId="0" fontId="9" fillId="2" borderId="27" xfId="0" applyFont="1" applyFill="1" applyBorder="1" applyAlignment="1" applyProtection="1">
      <alignment/>
      <protection locked="0"/>
    </xf>
    <xf numFmtId="0" fontId="9" fillId="2" borderId="27" xfId="0" applyNumberFormat="1" applyFont="1" applyFill="1" applyBorder="1" applyAlignment="1" applyProtection="1">
      <alignment/>
      <protection locked="0"/>
    </xf>
    <xf numFmtId="0" fontId="9" fillId="2" borderId="28" xfId="0" applyFont="1" applyFill="1" applyBorder="1" applyAlignment="1" applyProtection="1">
      <alignment/>
      <protection locked="0"/>
    </xf>
    <xf numFmtId="0" fontId="9" fillId="2" borderId="29" xfId="0" applyFont="1" applyFill="1" applyBorder="1" applyAlignment="1" applyProtection="1">
      <alignment/>
      <protection locked="0"/>
    </xf>
    <xf numFmtId="0" fontId="4" fillId="2" borderId="30" xfId="0" applyFont="1" applyFill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18" applyFont="1" applyBorder="1">
      <alignment/>
      <protection/>
    </xf>
    <xf numFmtId="0" fontId="21" fillId="0" borderId="0" xfId="18" applyFont="1">
      <alignment/>
      <protection/>
    </xf>
    <xf numFmtId="0" fontId="8" fillId="0" borderId="0" xfId="18" applyFont="1" applyAlignment="1">
      <alignment/>
      <protection/>
    </xf>
    <xf numFmtId="0" fontId="22" fillId="0" borderId="0" xfId="18" applyFont="1">
      <alignment/>
      <protection/>
    </xf>
    <xf numFmtId="0" fontId="9" fillId="0" borderId="31" xfId="18" applyFont="1" applyBorder="1">
      <alignment/>
      <protection/>
    </xf>
    <xf numFmtId="0" fontId="9" fillId="0" borderId="32" xfId="18" applyFont="1" applyBorder="1">
      <alignment/>
      <protection/>
    </xf>
    <xf numFmtId="0" fontId="10" fillId="0" borderId="4" xfId="18" applyFont="1" applyBorder="1">
      <alignment/>
      <protection/>
    </xf>
    <xf numFmtId="1" fontId="9" fillId="0" borderId="0" xfId="18" applyNumberFormat="1" applyFont="1" applyBorder="1">
      <alignment/>
      <protection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5" xfId="0" applyNumberFormat="1" applyFont="1" applyBorder="1" applyAlignment="1" applyProtection="1">
      <alignment horizontal="center"/>
      <protection locked="0"/>
    </xf>
    <xf numFmtId="0" fontId="9" fillId="0" borderId="7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9" fillId="0" borderId="15" xfId="0" applyNumberFormat="1" applyFont="1" applyBorder="1" applyAlignment="1" applyProtection="1">
      <alignment/>
      <protection locked="0"/>
    </xf>
    <xf numFmtId="0" fontId="14" fillId="2" borderId="27" xfId="0" applyFont="1" applyFill="1" applyBorder="1" applyAlignment="1">
      <alignment/>
    </xf>
    <xf numFmtId="0" fontId="9" fillId="0" borderId="15" xfId="0" applyFont="1" applyBorder="1" applyAlignment="1">
      <alignment/>
    </xf>
    <xf numFmtId="0" fontId="4" fillId="0" borderId="36" xfId="0" applyFont="1" applyBorder="1" applyAlignment="1" applyProtection="1">
      <alignment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23" fillId="0" borderId="0" xfId="18" applyFont="1">
      <alignment/>
      <protection/>
    </xf>
    <xf numFmtId="0" fontId="13" fillId="0" borderId="0" xfId="18" applyFont="1">
      <alignment/>
      <protection/>
    </xf>
    <xf numFmtId="0" fontId="10" fillId="0" borderId="0" xfId="18" applyFont="1">
      <alignment/>
      <protection/>
    </xf>
    <xf numFmtId="0" fontId="24" fillId="0" borderId="0" xfId="18" applyFont="1">
      <alignment/>
      <protection/>
    </xf>
    <xf numFmtId="0" fontId="18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2" borderId="30" xfId="0" applyFont="1" applyFill="1" applyBorder="1" applyAlignment="1" applyProtection="1">
      <alignment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18" fillId="0" borderId="5" xfId="0" applyFont="1" applyBorder="1" applyAlignment="1">
      <alignment vertical="top" wrapText="1"/>
    </xf>
    <xf numFmtId="0" fontId="18" fillId="0" borderId="32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 indent="8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9" fillId="0" borderId="0" xfId="0" applyFont="1" applyBorder="1" applyAlignment="1" applyProtection="1">
      <alignment horizontal="justify"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horizontal="justify"/>
      <protection locked="0"/>
    </xf>
    <xf numFmtId="0" fontId="18" fillId="0" borderId="0" xfId="0" applyNumberFormat="1" applyFont="1" applyBorder="1" applyAlignment="1" applyProtection="1">
      <alignment/>
      <protection locked="0"/>
    </xf>
    <xf numFmtId="0" fontId="14" fillId="0" borderId="15" xfId="0" applyFont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5" xfId="0" applyNumberFormat="1" applyFont="1" applyFill="1" applyBorder="1" applyAlignment="1">
      <alignment/>
    </xf>
    <xf numFmtId="0" fontId="9" fillId="0" borderId="5" xfId="0" applyNumberFormat="1" applyFont="1" applyFill="1" applyBorder="1" applyAlignment="1" applyProtection="1">
      <alignment/>
      <protection locked="0"/>
    </xf>
    <xf numFmtId="0" fontId="4" fillId="0" borderId="5" xfId="0" applyFont="1" applyFill="1" applyBorder="1" applyAlignment="1">
      <alignment/>
    </xf>
    <xf numFmtId="0" fontId="9" fillId="0" borderId="38" xfId="0" applyFont="1" applyFill="1" applyBorder="1" applyAlignment="1" applyProtection="1">
      <alignment/>
      <protection locked="0"/>
    </xf>
    <xf numFmtId="0" fontId="9" fillId="0" borderId="5" xfId="0" applyFont="1" applyFill="1" applyBorder="1" applyAlignment="1" applyProtection="1">
      <alignment/>
      <protection locked="0"/>
    </xf>
    <xf numFmtId="0" fontId="4" fillId="0" borderId="5" xfId="0" applyNumberFormat="1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38" xfId="0" applyFont="1" applyFill="1" applyBorder="1" applyAlignment="1">
      <alignment vertical="top"/>
    </xf>
    <xf numFmtId="49" fontId="9" fillId="0" borderId="5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justify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9" fillId="0" borderId="0" xfId="0" applyFont="1" applyBorder="1" applyAlignment="1">
      <alignment horizontal="justify" wrapText="1"/>
    </xf>
    <xf numFmtId="0" fontId="14" fillId="0" borderId="0" xfId="0" applyFont="1" applyBorder="1" applyAlignment="1" applyProtection="1">
      <alignment wrapText="1"/>
      <protection locked="0"/>
    </xf>
    <xf numFmtId="2" fontId="9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9" fillId="0" borderId="18" xfId="0" applyFont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wrapText="1"/>
      <protection locked="0"/>
    </xf>
    <xf numFmtId="0" fontId="14" fillId="2" borderId="29" xfId="0" applyFont="1" applyFill="1" applyBorder="1" applyAlignment="1" applyProtection="1">
      <alignment horizontal="justify" wrapText="1"/>
      <protection locked="0"/>
    </xf>
    <xf numFmtId="0" fontId="14" fillId="0" borderId="7" xfId="0" applyFont="1" applyBorder="1" applyAlignment="1" applyProtection="1">
      <alignment wrapText="1"/>
      <protection locked="0"/>
    </xf>
    <xf numFmtId="0" fontId="9" fillId="0" borderId="9" xfId="0" applyFont="1" applyFill="1" applyBorder="1" applyAlignment="1">
      <alignment wrapText="1"/>
    </xf>
    <xf numFmtId="0" fontId="9" fillId="0" borderId="9" xfId="0" applyFont="1" applyFill="1" applyBorder="1" applyAlignment="1" applyProtection="1">
      <alignment horizontal="justify" wrapText="1"/>
      <protection locked="0"/>
    </xf>
    <xf numFmtId="0" fontId="9" fillId="0" borderId="9" xfId="0" applyFont="1" applyFill="1" applyBorder="1" applyAlignment="1" applyProtection="1">
      <alignment horizontal="justify" vertical="center" wrapText="1"/>
      <protection locked="0"/>
    </xf>
    <xf numFmtId="0" fontId="9" fillId="0" borderId="9" xfId="0" applyFont="1" applyFill="1" applyBorder="1" applyAlignment="1" applyProtection="1">
      <alignment wrapText="1"/>
      <protection locked="0"/>
    </xf>
    <xf numFmtId="0" fontId="16" fillId="0" borderId="9" xfId="0" applyFont="1" applyFill="1" applyBorder="1" applyAlignment="1" applyProtection="1">
      <alignment wrapText="1"/>
      <protection locked="0"/>
    </xf>
    <xf numFmtId="0" fontId="9" fillId="0" borderId="9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justify" wrapText="1"/>
    </xf>
    <xf numFmtId="0" fontId="14" fillId="2" borderId="28" xfId="0" applyFont="1" applyFill="1" applyBorder="1" applyAlignment="1">
      <alignment/>
    </xf>
    <xf numFmtId="0" fontId="14" fillId="0" borderId="22" xfId="0" applyFont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38" xfId="0" applyNumberFormat="1" applyFont="1" applyFill="1" applyBorder="1" applyAlignment="1" applyProtection="1">
      <alignment/>
      <protection locked="0"/>
    </xf>
    <xf numFmtId="0" fontId="9" fillId="0" borderId="36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36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9" fillId="3" borderId="1" xfId="18" applyFont="1" applyFill="1" applyBorder="1" applyProtection="1">
      <alignment/>
      <protection/>
    </xf>
    <xf numFmtId="0" fontId="9" fillId="3" borderId="2" xfId="18" applyFont="1" applyFill="1" applyBorder="1" applyProtection="1">
      <alignment/>
      <protection/>
    </xf>
    <xf numFmtId="0" fontId="9" fillId="3" borderId="4" xfId="18" applyFont="1" applyFill="1" applyBorder="1" applyProtection="1">
      <alignment/>
      <protection/>
    </xf>
    <xf numFmtId="0" fontId="9" fillId="3" borderId="0" xfId="18" applyFont="1" applyFill="1" applyBorder="1" applyProtection="1">
      <alignment/>
      <protection/>
    </xf>
    <xf numFmtId="0" fontId="9" fillId="3" borderId="10" xfId="18" applyFont="1" applyFill="1" applyBorder="1" applyProtection="1">
      <alignment/>
      <protection/>
    </xf>
    <xf numFmtId="0" fontId="9" fillId="3" borderId="6" xfId="18" applyFont="1" applyFill="1" applyBorder="1" applyProtection="1">
      <alignment/>
      <protection/>
    </xf>
    <xf numFmtId="1" fontId="9" fillId="3" borderId="10" xfId="18" applyNumberFormat="1" applyFont="1" applyFill="1" applyBorder="1" applyProtection="1">
      <alignment/>
      <protection/>
    </xf>
    <xf numFmtId="0" fontId="18" fillId="3" borderId="31" xfId="0" applyNumberFormat="1" applyFont="1" applyFill="1" applyBorder="1" applyAlignment="1" applyProtection="1">
      <alignment/>
      <protection/>
    </xf>
    <xf numFmtId="0" fontId="9" fillId="3" borderId="31" xfId="18" applyFont="1" applyFill="1" applyBorder="1" applyProtection="1">
      <alignment/>
      <protection/>
    </xf>
    <xf numFmtId="0" fontId="9" fillId="3" borderId="9" xfId="18" applyFont="1" applyFill="1" applyBorder="1" applyProtection="1">
      <alignment/>
      <protection/>
    </xf>
    <xf numFmtId="0" fontId="18" fillId="3" borderId="0" xfId="0" applyNumberFormat="1" applyFont="1" applyFill="1" applyBorder="1" applyAlignment="1" applyProtection="1">
      <alignment/>
      <protection/>
    </xf>
    <xf numFmtId="0" fontId="18" fillId="3" borderId="10" xfId="0" applyNumberFormat="1" applyFont="1" applyFill="1" applyBorder="1" applyAlignment="1" applyProtection="1">
      <alignment/>
      <protection/>
    </xf>
    <xf numFmtId="0" fontId="13" fillId="0" borderId="0" xfId="18" applyFont="1" applyProtection="1">
      <alignment/>
      <protection locked="0"/>
    </xf>
    <xf numFmtId="0" fontId="6" fillId="0" borderId="0" xfId="18" applyFont="1" applyProtection="1">
      <alignment/>
      <protection locked="0"/>
    </xf>
    <xf numFmtId="0" fontId="9" fillId="0" borderId="0" xfId="18" applyFont="1" applyProtection="1">
      <alignment/>
      <protection locked="0"/>
    </xf>
    <xf numFmtId="0" fontId="10" fillId="0" borderId="0" xfId="18" applyFont="1" applyProtection="1">
      <alignment/>
      <protection locked="0"/>
    </xf>
    <xf numFmtId="0" fontId="10" fillId="0" borderId="0" xfId="18" applyFont="1" applyBorder="1" applyProtection="1">
      <alignment/>
      <protection locked="0"/>
    </xf>
    <xf numFmtId="0" fontId="10" fillId="0" borderId="0" xfId="18" applyFont="1" applyProtection="1">
      <alignment/>
      <protection locked="0"/>
    </xf>
    <xf numFmtId="0" fontId="14" fillId="0" borderId="0" xfId="18" applyFont="1" applyProtection="1">
      <alignment/>
      <protection locked="0"/>
    </xf>
    <xf numFmtId="0" fontId="14" fillId="0" borderId="9" xfId="0" applyFont="1" applyFill="1" applyBorder="1" applyAlignment="1">
      <alignment wrapText="1"/>
    </xf>
    <xf numFmtId="0" fontId="26" fillId="0" borderId="8" xfId="0" applyFont="1" applyBorder="1" applyAlignment="1">
      <alignment vertical="top" wrapText="1"/>
    </xf>
    <xf numFmtId="0" fontId="25" fillId="0" borderId="8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14" fillId="0" borderId="9" xfId="0" applyFont="1" applyFill="1" applyBorder="1" applyAlignment="1" applyProtection="1">
      <alignment wrapText="1"/>
      <protection locked="0"/>
    </xf>
    <xf numFmtId="0" fontId="25" fillId="0" borderId="5" xfId="0" applyFont="1" applyBorder="1" applyAlignment="1">
      <alignment vertical="top" wrapText="1"/>
    </xf>
    <xf numFmtId="0" fontId="9" fillId="3" borderId="5" xfId="0" applyFont="1" applyFill="1" applyBorder="1" applyAlignment="1" applyProtection="1">
      <alignment/>
      <protection/>
    </xf>
    <xf numFmtId="0" fontId="9" fillId="3" borderId="38" xfId="0" applyNumberFormat="1" applyFont="1" applyFill="1" applyBorder="1" applyAlignment="1" applyProtection="1">
      <alignment/>
      <protection/>
    </xf>
    <xf numFmtId="0" fontId="9" fillId="3" borderId="36" xfId="0" applyNumberFormat="1" applyFont="1" applyFill="1" applyBorder="1" applyAlignment="1" applyProtection="1">
      <alignment/>
      <protection/>
    </xf>
    <xf numFmtId="0" fontId="25" fillId="0" borderId="32" xfId="0" applyFont="1" applyBorder="1" applyAlignment="1">
      <alignment vertical="top" wrapText="1"/>
    </xf>
    <xf numFmtId="0" fontId="25" fillId="0" borderId="6" xfId="0" applyFont="1" applyBorder="1" applyAlignment="1">
      <alignment vertical="top" wrapText="1"/>
    </xf>
    <xf numFmtId="0" fontId="26" fillId="0" borderId="32" xfId="0" applyFont="1" applyBorder="1" applyAlignment="1">
      <alignment vertical="top" wrapText="1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 wrapText="1"/>
      <protection locked="0"/>
    </xf>
    <xf numFmtId="0" fontId="9" fillId="0" borderId="18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 wrapText="1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16" xfId="0" applyFont="1" applyBorder="1" applyAlignment="1">
      <alignment horizontal="left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4" xfId="0" applyFont="1" applyBorder="1" applyAlignment="1" applyProtection="1">
      <alignment horizontal="left"/>
      <protection locked="0"/>
    </xf>
    <xf numFmtId="0" fontId="9" fillId="0" borderId="0" xfId="0" applyNumberFormat="1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7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 wrapText="1"/>
      <protection locked="0"/>
    </xf>
    <xf numFmtId="0" fontId="9" fillId="0" borderId="25" xfId="0" applyNumberFormat="1" applyFont="1" applyBorder="1" applyAlignment="1" applyProtection="1">
      <alignment horizontal="left"/>
      <protection locked="0"/>
    </xf>
    <xf numFmtId="0" fontId="9" fillId="0" borderId="10" xfId="0" applyNumberFormat="1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4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9" fillId="0" borderId="38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15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4" fillId="0" borderId="0" xfId="0" applyFont="1" applyAlignment="1" applyProtection="1">
      <alignment/>
      <protection locked="0"/>
    </xf>
    <xf numFmtId="0" fontId="9" fillId="0" borderId="0" xfId="0" applyFont="1" applyAlignment="1">
      <alignment wrapText="1"/>
    </xf>
    <xf numFmtId="0" fontId="9" fillId="0" borderId="0" xfId="0" applyNumberFormat="1" applyFont="1" applyAlignment="1" applyProtection="1">
      <alignment/>
      <protection locked="0"/>
    </xf>
    <xf numFmtId="0" fontId="9" fillId="0" borderId="1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9" fillId="0" borderId="23" xfId="0" applyFont="1" applyBorder="1" applyAlignment="1" applyProtection="1">
      <alignment horizontal="left"/>
      <protection locked="0"/>
    </xf>
    <xf numFmtId="0" fontId="14" fillId="0" borderId="9" xfId="0" applyFont="1" applyFill="1" applyBorder="1" applyAlignment="1">
      <alignment horizontal="left" wrapText="1"/>
    </xf>
    <xf numFmtId="0" fontId="14" fillId="0" borderId="1" xfId="0" applyFont="1" applyFill="1" applyBorder="1" applyAlignment="1" applyProtection="1">
      <alignment horizontal="left" wrapText="1"/>
      <protection locked="0"/>
    </xf>
    <xf numFmtId="0" fontId="9" fillId="3" borderId="31" xfId="0" applyFont="1" applyFill="1" applyBorder="1" applyAlignment="1" applyProtection="1">
      <alignment horizontal="left"/>
      <protection locked="0"/>
    </xf>
    <xf numFmtId="0" fontId="9" fillId="0" borderId="7" xfId="0" applyFont="1" applyBorder="1" applyAlignment="1">
      <alignment vertical="top" wrapText="1"/>
    </xf>
    <xf numFmtId="0" fontId="9" fillId="3" borderId="9" xfId="0" applyFont="1" applyFill="1" applyBorder="1" applyAlignment="1" applyProtection="1">
      <alignment horizontal="left"/>
      <protection locked="0"/>
    </xf>
    <xf numFmtId="0" fontId="9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9" fillId="0" borderId="16" xfId="0" applyNumberFormat="1" applyFont="1" applyBorder="1" applyAlignment="1" applyProtection="1">
      <alignment/>
      <protection locked="0"/>
    </xf>
    <xf numFmtId="0" fontId="14" fillId="0" borderId="7" xfId="0" applyFont="1" applyBorder="1" applyAlignment="1" applyProtection="1">
      <alignment horizontal="justify" wrapText="1"/>
      <protection locked="0"/>
    </xf>
    <xf numFmtId="0" fontId="9" fillId="0" borderId="4" xfId="0" applyFont="1" applyBorder="1" applyAlignment="1" applyProtection="1">
      <alignment horizontal="justify" wrapText="1"/>
      <protection locked="0"/>
    </xf>
    <xf numFmtId="0" fontId="9" fillId="0" borderId="10" xfId="0" applyFont="1" applyBorder="1" applyAlignment="1">
      <alignment vertical="top" wrapText="1"/>
    </xf>
    <xf numFmtId="0" fontId="9" fillId="0" borderId="15" xfId="0" applyNumberFormat="1" applyFont="1" applyBorder="1" applyAlignment="1" applyProtection="1">
      <alignment horizontal="left"/>
      <protection locked="0"/>
    </xf>
    <xf numFmtId="0" fontId="9" fillId="0" borderId="3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 wrapText="1"/>
    </xf>
    <xf numFmtId="0" fontId="9" fillId="3" borderId="5" xfId="0" applyFont="1" applyFill="1" applyBorder="1" applyAlignment="1" applyProtection="1">
      <alignment horizontal="left"/>
      <protection/>
    </xf>
    <xf numFmtId="0" fontId="9" fillId="0" borderId="5" xfId="0" applyNumberFormat="1" applyFont="1" applyBorder="1" applyAlignment="1">
      <alignment horizontal="left"/>
    </xf>
    <xf numFmtId="0" fontId="9" fillId="0" borderId="5" xfId="0" applyNumberFormat="1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3" borderId="38" xfId="0" applyNumberFormat="1" applyFont="1" applyFill="1" applyBorder="1" applyAlignment="1" applyProtection="1">
      <alignment horizontal="left"/>
      <protection/>
    </xf>
    <xf numFmtId="0" fontId="9" fillId="0" borderId="5" xfId="0" applyFont="1" applyFill="1" applyBorder="1" applyAlignment="1">
      <alignment horizontal="left"/>
    </xf>
    <xf numFmtId="0" fontId="9" fillId="3" borderId="36" xfId="0" applyNumberFormat="1" applyFont="1" applyFill="1" applyBorder="1" applyAlignment="1" applyProtection="1">
      <alignment horizontal="left"/>
      <protection/>
    </xf>
    <xf numFmtId="0" fontId="27" fillId="0" borderId="9" xfId="0" applyFont="1" applyFill="1" applyBorder="1" applyAlignment="1">
      <alignment horizontal="left" wrapText="1"/>
    </xf>
    <xf numFmtId="0" fontId="9" fillId="0" borderId="5" xfId="0" applyNumberFormat="1" applyFont="1" applyFill="1" applyBorder="1" applyAlignment="1" applyProtection="1">
      <alignment horizontal="left"/>
      <protection locked="0"/>
    </xf>
    <xf numFmtId="0" fontId="9" fillId="0" borderId="9" xfId="0" applyFont="1" applyFill="1" applyBorder="1" applyAlignment="1" applyProtection="1">
      <alignment horizontal="left"/>
      <protection locked="0"/>
    </xf>
    <xf numFmtId="0" fontId="9" fillId="0" borderId="9" xfId="0" applyFont="1" applyFill="1" applyBorder="1" applyAlignment="1" applyProtection="1">
      <alignment horizontal="left" wrapText="1"/>
      <protection locked="0"/>
    </xf>
    <xf numFmtId="0" fontId="9" fillId="0" borderId="38" xfId="0" applyFont="1" applyFill="1" applyBorder="1" applyAlignment="1" applyProtection="1">
      <alignment horizontal="left"/>
      <protection locked="0"/>
    </xf>
    <xf numFmtId="0" fontId="9" fillId="0" borderId="39" xfId="0" applyFont="1" applyFill="1" applyBorder="1" applyAlignment="1" applyProtection="1">
      <alignment horizontal="left"/>
      <protection locked="0"/>
    </xf>
    <xf numFmtId="0" fontId="9" fillId="3" borderId="16" xfId="0" applyFont="1" applyFill="1" applyBorder="1" applyAlignment="1" applyProtection="1">
      <alignment horizontal="left"/>
      <protection/>
    </xf>
    <xf numFmtId="0" fontId="9" fillId="0" borderId="16" xfId="0" applyNumberFormat="1" applyFont="1" applyBorder="1" applyAlignment="1">
      <alignment horizontal="left"/>
    </xf>
    <xf numFmtId="0" fontId="9" fillId="0" borderId="16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9" fillId="3" borderId="39" xfId="0" applyNumberFormat="1" applyFont="1" applyFill="1" applyBorder="1" applyAlignment="1" applyProtection="1">
      <alignment horizontal="left"/>
      <protection/>
    </xf>
    <xf numFmtId="0" fontId="9" fillId="0" borderId="16" xfId="0" applyFont="1" applyFill="1" applyBorder="1" applyAlignment="1">
      <alignment horizontal="left"/>
    </xf>
    <xf numFmtId="0" fontId="9" fillId="3" borderId="40" xfId="0" applyNumberFormat="1" applyFont="1" applyFill="1" applyBorder="1" applyAlignment="1" applyProtection="1">
      <alignment horizontal="left"/>
      <protection/>
    </xf>
    <xf numFmtId="0" fontId="9" fillId="0" borderId="4" xfId="0" applyFont="1" applyFill="1" applyBorder="1" applyAlignment="1" applyProtection="1">
      <alignment horizontal="left" wrapText="1"/>
      <protection locked="0"/>
    </xf>
    <xf numFmtId="0" fontId="9" fillId="3" borderId="8" xfId="0" applyFont="1" applyFill="1" applyBorder="1" applyAlignment="1" applyProtection="1">
      <alignment horizontal="left"/>
      <protection/>
    </xf>
    <xf numFmtId="0" fontId="9" fillId="0" borderId="8" xfId="0" applyNumberFormat="1" applyFont="1" applyBorder="1" applyAlignment="1">
      <alignment horizontal="left"/>
    </xf>
    <xf numFmtId="0" fontId="9" fillId="3" borderId="13" xfId="0" applyNumberFormat="1" applyFont="1" applyFill="1" applyBorder="1" applyAlignment="1" applyProtection="1">
      <alignment horizontal="left"/>
      <protection/>
    </xf>
    <xf numFmtId="0" fontId="9" fillId="0" borderId="8" xfId="0" applyFont="1" applyFill="1" applyBorder="1" applyAlignment="1">
      <alignment horizontal="left"/>
    </xf>
    <xf numFmtId="0" fontId="9" fillId="3" borderId="12" xfId="0" applyNumberFormat="1" applyFont="1" applyFill="1" applyBorder="1" applyAlignment="1" applyProtection="1">
      <alignment horizontal="left"/>
      <protection/>
    </xf>
    <xf numFmtId="0" fontId="9" fillId="3" borderId="38" xfId="0" applyFont="1" applyFill="1" applyBorder="1" applyAlignment="1" applyProtection="1">
      <alignment horizontal="left"/>
      <protection/>
    </xf>
    <xf numFmtId="0" fontId="14" fillId="0" borderId="5" xfId="0" applyNumberFormat="1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9" fillId="3" borderId="5" xfId="0" applyFont="1" applyFill="1" applyBorder="1" applyAlignment="1" applyProtection="1">
      <alignment horizontal="left"/>
      <protection locked="0"/>
    </xf>
    <xf numFmtId="0" fontId="9" fillId="3" borderId="5" xfId="0" applyNumberFormat="1" applyFont="1" applyFill="1" applyBorder="1" applyAlignment="1" applyProtection="1">
      <alignment horizontal="left"/>
      <protection locked="0"/>
    </xf>
    <xf numFmtId="0" fontId="9" fillId="4" borderId="5" xfId="0" applyNumberFormat="1" applyFont="1" applyFill="1" applyBorder="1" applyAlignment="1" applyProtection="1">
      <alignment horizontal="left"/>
      <protection locked="0"/>
    </xf>
    <xf numFmtId="0" fontId="9" fillId="4" borderId="9" xfId="0" applyFont="1" applyFill="1" applyBorder="1" applyAlignment="1" applyProtection="1">
      <alignment horizontal="left"/>
      <protection locked="0"/>
    </xf>
    <xf numFmtId="0" fontId="9" fillId="0" borderId="8" xfId="0" applyNumberFormat="1" applyFont="1" applyFill="1" applyBorder="1" applyAlignment="1">
      <alignment horizontal="left"/>
    </xf>
    <xf numFmtId="49" fontId="9" fillId="0" borderId="4" xfId="0" applyNumberFormat="1" applyFont="1" applyFill="1" applyBorder="1" applyAlignment="1">
      <alignment horizontal="left"/>
    </xf>
    <xf numFmtId="0" fontId="9" fillId="0" borderId="16" xfId="0" applyNumberFormat="1" applyFont="1" applyFill="1" applyBorder="1" applyAlignment="1">
      <alignment horizontal="left"/>
    </xf>
    <xf numFmtId="0" fontId="9" fillId="0" borderId="24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left" wrapText="1"/>
      <protection locked="0"/>
    </xf>
    <xf numFmtId="0" fontId="9" fillId="4" borderId="41" xfId="0" applyFont="1" applyFill="1" applyBorder="1" applyAlignment="1">
      <alignment horizontal="left"/>
    </xf>
    <xf numFmtId="0" fontId="9" fillId="3" borderId="26" xfId="0" applyFont="1" applyFill="1" applyBorder="1" applyAlignment="1" applyProtection="1">
      <alignment horizontal="left"/>
      <protection locked="0"/>
    </xf>
    <xf numFmtId="0" fontId="9" fillId="3" borderId="14" xfId="0" applyFont="1" applyFill="1" applyBorder="1" applyAlignment="1" applyProtection="1">
      <alignment horizontal="left"/>
      <protection locked="0"/>
    </xf>
    <xf numFmtId="0" fontId="9" fillId="3" borderId="42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33" xfId="0" applyFont="1" applyFill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43" xfId="0" applyFont="1" applyBorder="1" applyAlignment="1" applyProtection="1">
      <alignment horizontal="left"/>
      <protection locked="0"/>
    </xf>
    <xf numFmtId="0" fontId="9" fillId="3" borderId="31" xfId="0" applyNumberFormat="1" applyFont="1" applyFill="1" applyBorder="1" applyAlignment="1" applyProtection="1">
      <alignment horizontal="left"/>
      <protection locked="0"/>
    </xf>
    <xf numFmtId="0" fontId="9" fillId="3" borderId="9" xfId="0" applyFont="1" applyFill="1" applyBorder="1" applyAlignment="1">
      <alignment horizontal="left"/>
    </xf>
    <xf numFmtId="0" fontId="9" fillId="3" borderId="31" xfId="0" applyFont="1" applyFill="1" applyBorder="1" applyAlignment="1">
      <alignment horizontal="left"/>
    </xf>
    <xf numFmtId="0" fontId="9" fillId="3" borderId="44" xfId="0" applyFont="1" applyFill="1" applyBorder="1" applyAlignment="1">
      <alignment horizontal="left"/>
    </xf>
    <xf numFmtId="0" fontId="9" fillId="3" borderId="38" xfId="0" applyFont="1" applyFill="1" applyBorder="1" applyAlignment="1" applyProtection="1">
      <alignment horizontal="left"/>
      <protection locked="0"/>
    </xf>
    <xf numFmtId="0" fontId="9" fillId="3" borderId="10" xfId="0" applyNumberFormat="1" applyFont="1" applyFill="1" applyBorder="1" applyAlignment="1" applyProtection="1">
      <alignment horizontal="left"/>
      <protection locked="0"/>
    </xf>
    <xf numFmtId="0" fontId="9" fillId="3" borderId="10" xfId="0" applyFont="1" applyFill="1" applyBorder="1" applyAlignment="1" applyProtection="1">
      <alignment horizontal="left"/>
      <protection locked="0"/>
    </xf>
    <xf numFmtId="0" fontId="9" fillId="3" borderId="44" xfId="0" applyFont="1" applyFill="1" applyBorder="1" applyAlignment="1" applyProtection="1">
      <alignment horizontal="left"/>
      <protection locked="0"/>
    </xf>
    <xf numFmtId="0" fontId="14" fillId="3" borderId="31" xfId="0" applyNumberFormat="1" applyFont="1" applyFill="1" applyBorder="1" applyAlignment="1" applyProtection="1">
      <alignment horizontal="left"/>
      <protection locked="0"/>
    </xf>
    <xf numFmtId="0" fontId="14" fillId="3" borderId="31" xfId="0" applyFont="1" applyFill="1" applyBorder="1" applyAlignment="1" applyProtection="1">
      <alignment horizontal="left"/>
      <protection locked="0"/>
    </xf>
    <xf numFmtId="0" fontId="9" fillId="3" borderId="25" xfId="0" applyNumberFormat="1" applyFont="1" applyFill="1" applyBorder="1" applyAlignment="1" applyProtection="1">
      <alignment horizontal="left"/>
      <protection locked="0"/>
    </xf>
    <xf numFmtId="0" fontId="9" fillId="3" borderId="25" xfId="0" applyFont="1" applyFill="1" applyBorder="1" applyAlignment="1">
      <alignment horizontal="left"/>
    </xf>
    <xf numFmtId="49" fontId="9" fillId="3" borderId="25" xfId="0" applyNumberFormat="1" applyFont="1" applyFill="1" applyBorder="1" applyAlignment="1" applyProtection="1">
      <alignment horizontal="left"/>
      <protection locked="0"/>
    </xf>
    <xf numFmtId="0" fontId="9" fillId="3" borderId="41" xfId="0" applyFont="1" applyFill="1" applyBorder="1" applyAlignment="1" applyProtection="1">
      <alignment horizontal="left"/>
      <protection locked="0"/>
    </xf>
    <xf numFmtId="0" fontId="9" fillId="3" borderId="32" xfId="0" applyFont="1" applyFill="1" applyBorder="1" applyAlignment="1" applyProtection="1">
      <alignment horizontal="left"/>
      <protection locked="0"/>
    </xf>
    <xf numFmtId="0" fontId="31" fillId="5" borderId="26" xfId="0" applyFont="1" applyFill="1" applyBorder="1" applyAlignment="1" applyProtection="1">
      <alignment horizontal="left"/>
      <protection locked="0"/>
    </xf>
    <xf numFmtId="0" fontId="32" fillId="5" borderId="29" xfId="0" applyFont="1" applyFill="1" applyBorder="1" applyAlignment="1" applyProtection="1">
      <alignment horizontal="center" wrapText="1"/>
      <protection locked="0"/>
    </xf>
    <xf numFmtId="0" fontId="31" fillId="5" borderId="27" xfId="0" applyNumberFormat="1" applyFont="1" applyFill="1" applyBorder="1" applyAlignment="1" applyProtection="1">
      <alignment horizontal="left"/>
      <protection locked="0"/>
    </xf>
    <xf numFmtId="0" fontId="31" fillId="5" borderId="27" xfId="0" applyFont="1" applyFill="1" applyBorder="1" applyAlignment="1" applyProtection="1">
      <alignment horizontal="left"/>
      <protection locked="0"/>
    </xf>
    <xf numFmtId="0" fontId="31" fillId="5" borderId="30" xfId="0" applyFont="1" applyFill="1" applyBorder="1" applyAlignment="1" applyProtection="1">
      <alignment horizontal="left"/>
      <protection locked="0"/>
    </xf>
    <xf numFmtId="0" fontId="31" fillId="5" borderId="29" xfId="0" applyFont="1" applyFill="1" applyBorder="1" applyAlignment="1" applyProtection="1">
      <alignment horizontal="left"/>
      <protection locked="0"/>
    </xf>
    <xf numFmtId="0" fontId="31" fillId="5" borderId="28" xfId="0" applyFont="1" applyFill="1" applyBorder="1" applyAlignment="1" applyProtection="1">
      <alignment horizontal="left"/>
      <protection locked="0"/>
    </xf>
    <xf numFmtId="0" fontId="31" fillId="5" borderId="27" xfId="0" applyFont="1" applyFill="1" applyBorder="1" applyAlignment="1" applyProtection="1">
      <alignment horizontal="left"/>
      <protection/>
    </xf>
    <xf numFmtId="0" fontId="31" fillId="5" borderId="27" xfId="0" applyNumberFormat="1" applyFont="1" applyFill="1" applyBorder="1" applyAlignment="1">
      <alignment horizontal="left"/>
    </xf>
    <xf numFmtId="0" fontId="31" fillId="5" borderId="26" xfId="0" applyNumberFormat="1" applyFont="1" applyFill="1" applyBorder="1" applyAlignment="1" applyProtection="1">
      <alignment horizontal="left"/>
      <protection/>
    </xf>
    <xf numFmtId="0" fontId="31" fillId="5" borderId="27" xfId="0" applyFont="1" applyFill="1" applyBorder="1" applyAlignment="1">
      <alignment horizontal="left"/>
    </xf>
    <xf numFmtId="0" fontId="31" fillId="5" borderId="28" xfId="0" applyNumberFormat="1" applyFont="1" applyFill="1" applyBorder="1" applyAlignment="1" applyProtection="1">
      <alignment horizontal="left"/>
      <protection/>
    </xf>
    <xf numFmtId="0" fontId="33" fillId="5" borderId="38" xfId="0" applyFont="1" applyFill="1" applyBorder="1" applyAlignment="1">
      <alignment horizontal="left"/>
    </xf>
    <xf numFmtId="0" fontId="34" fillId="5" borderId="29" xfId="0" applyFont="1" applyFill="1" applyBorder="1" applyAlignment="1" applyProtection="1">
      <alignment horizontal="center" wrapText="1"/>
      <protection locked="0"/>
    </xf>
    <xf numFmtId="0" fontId="33" fillId="5" borderId="16" xfId="0" applyFont="1" applyFill="1" applyBorder="1" applyAlignment="1" applyProtection="1">
      <alignment horizontal="left"/>
      <protection/>
    </xf>
    <xf numFmtId="0" fontId="33" fillId="5" borderId="16" xfId="0" applyNumberFormat="1" applyFont="1" applyFill="1" applyBorder="1" applyAlignment="1">
      <alignment horizontal="left"/>
    </xf>
    <xf numFmtId="0" fontId="33" fillId="5" borderId="1" xfId="0" applyFont="1" applyFill="1" applyBorder="1" applyAlignment="1">
      <alignment horizontal="left"/>
    </xf>
    <xf numFmtId="0" fontId="33" fillId="5" borderId="39" xfId="0" applyNumberFormat="1" applyFont="1" applyFill="1" applyBorder="1" applyAlignment="1" applyProtection="1">
      <alignment horizontal="left"/>
      <protection/>
    </xf>
    <xf numFmtId="0" fontId="33" fillId="5" borderId="16" xfId="0" applyFont="1" applyFill="1" applyBorder="1" applyAlignment="1">
      <alignment horizontal="left"/>
    </xf>
    <xf numFmtId="0" fontId="33" fillId="5" borderId="40" xfId="0" applyNumberFormat="1" applyFont="1" applyFill="1" applyBorder="1" applyAlignment="1" applyProtection="1">
      <alignment horizontal="left"/>
      <protection/>
    </xf>
    <xf numFmtId="0" fontId="9" fillId="4" borderId="15" xfId="0" applyFont="1" applyFill="1" applyBorder="1" applyAlignment="1" applyProtection="1">
      <alignment horizontal="left"/>
      <protection/>
    </xf>
    <xf numFmtId="0" fontId="9" fillId="4" borderId="37" xfId="0" applyNumberFormat="1" applyFont="1" applyFill="1" applyBorder="1" applyAlignment="1">
      <alignment horizontal="left"/>
    </xf>
    <xf numFmtId="0" fontId="9" fillId="4" borderId="19" xfId="0" applyFont="1" applyFill="1" applyBorder="1" applyAlignment="1" applyProtection="1">
      <alignment horizontal="left"/>
      <protection locked="0"/>
    </xf>
    <xf numFmtId="0" fontId="9" fillId="4" borderId="45" xfId="0" applyFont="1" applyFill="1" applyBorder="1" applyAlignment="1" applyProtection="1">
      <alignment horizontal="left"/>
      <protection locked="0"/>
    </xf>
    <xf numFmtId="0" fontId="9" fillId="4" borderId="46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left" wrapText="1"/>
      <protection locked="0"/>
    </xf>
    <xf numFmtId="0" fontId="9" fillId="4" borderId="37" xfId="0" applyNumberFormat="1" applyFont="1" applyFill="1" applyBorder="1" applyAlignment="1" applyProtection="1">
      <alignment horizontal="left"/>
      <protection locked="0"/>
    </xf>
    <xf numFmtId="0" fontId="9" fillId="4" borderId="47" xfId="0" applyFont="1" applyFill="1" applyBorder="1" applyAlignment="1" applyProtection="1">
      <alignment horizontal="left"/>
      <protection locked="0"/>
    </xf>
    <xf numFmtId="0" fontId="9" fillId="4" borderId="48" xfId="0" applyNumberFormat="1" applyFont="1" applyFill="1" applyBorder="1" applyAlignment="1" applyProtection="1">
      <alignment horizontal="left"/>
      <protection/>
    </xf>
    <xf numFmtId="0" fontId="9" fillId="4" borderId="37" xfId="0" applyFont="1" applyFill="1" applyBorder="1" applyAlignment="1">
      <alignment horizontal="left"/>
    </xf>
    <xf numFmtId="0" fontId="9" fillId="4" borderId="35" xfId="0" applyNumberFormat="1" applyFont="1" applyFill="1" applyBorder="1" applyAlignment="1" applyProtection="1">
      <alignment horizontal="left"/>
      <protection/>
    </xf>
    <xf numFmtId="0" fontId="9" fillId="0" borderId="26" xfId="0" applyFont="1" applyFill="1" applyBorder="1" applyAlignment="1" applyProtection="1">
      <alignment horizontal="left"/>
      <protection locked="0"/>
    </xf>
    <xf numFmtId="0" fontId="14" fillId="0" borderId="29" xfId="0" applyFont="1" applyFill="1" applyBorder="1" applyAlignment="1" applyProtection="1">
      <alignment horizontal="left" wrapText="1"/>
      <protection locked="0"/>
    </xf>
    <xf numFmtId="0" fontId="9" fillId="0" borderId="27" xfId="0" applyNumberFormat="1" applyFont="1" applyFill="1" applyBorder="1" applyAlignment="1" applyProtection="1">
      <alignment horizontal="left"/>
      <protection locked="0"/>
    </xf>
    <xf numFmtId="0" fontId="9" fillId="0" borderId="27" xfId="0" applyFont="1" applyFill="1" applyBorder="1" applyAlignment="1" applyProtection="1">
      <alignment horizontal="left"/>
      <protection locked="0"/>
    </xf>
    <xf numFmtId="0" fontId="9" fillId="0" borderId="29" xfId="0" applyFont="1" applyFill="1" applyBorder="1" applyAlignment="1" applyProtection="1">
      <alignment horizontal="left"/>
      <protection locked="0"/>
    </xf>
    <xf numFmtId="0" fontId="9" fillId="0" borderId="30" xfId="0" applyFont="1" applyFill="1" applyBorder="1" applyAlignment="1" applyProtection="1">
      <alignment horizontal="left"/>
      <protection locked="0"/>
    </xf>
    <xf numFmtId="0" fontId="9" fillId="0" borderId="28" xfId="0" applyFont="1" applyFill="1" applyBorder="1" applyAlignment="1" applyProtection="1">
      <alignment horizontal="left"/>
      <protection locked="0"/>
    </xf>
    <xf numFmtId="0" fontId="14" fillId="0" borderId="7" xfId="0" applyFont="1" applyFill="1" applyBorder="1" applyAlignment="1" applyProtection="1">
      <alignment horizontal="left" wrapText="1"/>
      <protection locked="0"/>
    </xf>
    <xf numFmtId="0" fontId="9" fillId="0" borderId="15" xfId="0" applyNumberFormat="1" applyFont="1" applyFill="1" applyBorder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3" borderId="15" xfId="0" applyFont="1" applyFill="1" applyBorder="1" applyAlignment="1" applyProtection="1">
      <alignment horizontal="left"/>
      <protection/>
    </xf>
    <xf numFmtId="0" fontId="9" fillId="0" borderId="15" xfId="0" applyNumberFormat="1" applyFont="1" applyBorder="1" applyAlignment="1">
      <alignment horizontal="left"/>
    </xf>
    <xf numFmtId="0" fontId="9" fillId="0" borderId="5" xfId="0" applyFont="1" applyFill="1" applyBorder="1" applyAlignment="1" applyProtection="1">
      <alignment horizontal="left" wrapText="1"/>
      <protection locked="0"/>
    </xf>
    <xf numFmtId="0" fontId="33" fillId="5" borderId="3" xfId="0" applyNumberFormat="1" applyFont="1" applyFill="1" applyBorder="1" applyAlignment="1" applyProtection="1">
      <alignment horizontal="left"/>
      <protection/>
    </xf>
    <xf numFmtId="0" fontId="9" fillId="3" borderId="6" xfId="0" applyNumberFormat="1" applyFont="1" applyFill="1" applyBorder="1" applyAlignment="1" applyProtection="1">
      <alignment horizontal="left"/>
      <protection/>
    </xf>
    <xf numFmtId="0" fontId="9" fillId="3" borderId="32" xfId="0" applyNumberFormat="1" applyFont="1" applyFill="1" applyBorder="1" applyAlignment="1" applyProtection="1">
      <alignment horizontal="left"/>
      <protection/>
    </xf>
    <xf numFmtId="0" fontId="9" fillId="3" borderId="36" xfId="0" applyFont="1" applyFill="1" applyBorder="1" applyAlignment="1" applyProtection="1">
      <alignment horizontal="left"/>
      <protection locked="0"/>
    </xf>
    <xf numFmtId="0" fontId="9" fillId="0" borderId="31" xfId="0" applyFont="1" applyBorder="1" applyAlignment="1">
      <alignment horizontal="center"/>
    </xf>
    <xf numFmtId="0" fontId="9" fillId="3" borderId="9" xfId="0" applyNumberFormat="1" applyFont="1" applyFill="1" applyBorder="1" applyAlignment="1" applyProtection="1">
      <alignment horizontal="left"/>
      <protection/>
    </xf>
    <xf numFmtId="0" fontId="9" fillId="3" borderId="1" xfId="0" applyNumberFormat="1" applyFont="1" applyFill="1" applyBorder="1" applyAlignment="1" applyProtection="1">
      <alignment horizontal="left"/>
      <protection/>
    </xf>
    <xf numFmtId="0" fontId="31" fillId="5" borderId="29" xfId="0" applyNumberFormat="1" applyFont="1" applyFill="1" applyBorder="1" applyAlignment="1" applyProtection="1">
      <alignment horizontal="left"/>
      <protection/>
    </xf>
    <xf numFmtId="0" fontId="9" fillId="3" borderId="4" xfId="0" applyNumberFormat="1" applyFont="1" applyFill="1" applyBorder="1" applyAlignment="1" applyProtection="1">
      <alignment horizontal="left"/>
      <protection/>
    </xf>
    <xf numFmtId="0" fontId="33" fillId="5" borderId="1" xfId="0" applyNumberFormat="1" applyFont="1" applyFill="1" applyBorder="1" applyAlignment="1" applyProtection="1">
      <alignment horizontal="left"/>
      <protection/>
    </xf>
    <xf numFmtId="0" fontId="9" fillId="4" borderId="47" xfId="0" applyNumberFormat="1" applyFont="1" applyFill="1" applyBorder="1" applyAlignment="1" applyProtection="1">
      <alignment horizontal="left"/>
      <protection/>
    </xf>
    <xf numFmtId="0" fontId="9" fillId="3" borderId="49" xfId="0" applyFont="1" applyFill="1" applyBorder="1" applyAlignment="1" applyProtection="1">
      <alignment horizontal="left"/>
      <protection locked="0"/>
    </xf>
    <xf numFmtId="0" fontId="31" fillId="5" borderId="50" xfId="0" applyFont="1" applyFill="1" applyBorder="1" applyAlignment="1" applyProtection="1">
      <alignment horizontal="left"/>
      <protection locked="0"/>
    </xf>
    <xf numFmtId="0" fontId="9" fillId="0" borderId="34" xfId="0" applyFont="1" applyFill="1" applyBorder="1" applyAlignment="1" applyProtection="1">
      <alignment horizontal="left"/>
      <protection locked="0"/>
    </xf>
    <xf numFmtId="0" fontId="9" fillId="3" borderId="3" xfId="0" applyNumberFormat="1" applyFont="1" applyFill="1" applyBorder="1" applyAlignment="1" applyProtection="1">
      <alignment horizontal="left"/>
      <protection/>
    </xf>
    <xf numFmtId="0" fontId="31" fillId="5" borderId="50" xfId="0" applyNumberFormat="1" applyFont="1" applyFill="1" applyBorder="1" applyAlignment="1" applyProtection="1">
      <alignment horizontal="left"/>
      <protection/>
    </xf>
    <xf numFmtId="0" fontId="9" fillId="0" borderId="50" xfId="0" applyFont="1" applyFill="1" applyBorder="1" applyAlignment="1" applyProtection="1">
      <alignment horizontal="left"/>
      <protection locked="0"/>
    </xf>
    <xf numFmtId="0" fontId="9" fillId="4" borderId="51" xfId="0" applyNumberFormat="1" applyFont="1" applyFill="1" applyBorder="1" applyAlignment="1" applyProtection="1">
      <alignment horizontal="left"/>
      <protection/>
    </xf>
    <xf numFmtId="0" fontId="9" fillId="3" borderId="50" xfId="0" applyFont="1" applyFill="1" applyBorder="1" applyAlignment="1" applyProtection="1">
      <alignment horizontal="left"/>
      <protection locked="0"/>
    </xf>
    <xf numFmtId="0" fontId="32" fillId="5" borderId="27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29" fillId="0" borderId="53" xfId="0" applyFont="1" applyBorder="1" applyAlignment="1">
      <alignment horizontal="center" wrapText="1"/>
    </xf>
    <xf numFmtId="0" fontId="9" fillId="0" borderId="54" xfId="0" applyFont="1" applyBorder="1" applyAlignment="1">
      <alignment horizontal="center"/>
    </xf>
    <xf numFmtId="0" fontId="28" fillId="0" borderId="53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8" fillId="0" borderId="55" xfId="0" applyFont="1" applyBorder="1" applyAlignment="1">
      <alignment horizontal="center" wrapText="1"/>
    </xf>
    <xf numFmtId="0" fontId="14" fillId="0" borderId="5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2" fillId="5" borderId="41" xfId="0" applyFont="1" applyFill="1" applyBorder="1" applyAlignment="1">
      <alignment horizontal="center" wrapText="1"/>
    </xf>
    <xf numFmtId="0" fontId="32" fillId="5" borderId="50" xfId="0" applyFont="1" applyFill="1" applyBorder="1" applyAlignment="1">
      <alignment horizontal="center" wrapText="1"/>
    </xf>
    <xf numFmtId="0" fontId="14" fillId="0" borderId="41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9" fillId="0" borderId="57" xfId="0" applyFont="1" applyFill="1" applyBorder="1" applyAlignment="1">
      <alignment horizontal="center" wrapText="1"/>
    </xf>
    <xf numFmtId="0" fontId="29" fillId="4" borderId="54" xfId="0" applyFont="1" applyFill="1" applyBorder="1" applyAlignment="1">
      <alignment horizontal="center" wrapText="1"/>
    </xf>
    <xf numFmtId="0" fontId="29" fillId="4" borderId="57" xfId="0" applyFont="1" applyFill="1" applyBorder="1" applyAlignment="1">
      <alignment horizontal="center" wrapText="1"/>
    </xf>
    <xf numFmtId="0" fontId="29" fillId="4" borderId="32" xfId="0" applyFont="1" applyFill="1" applyBorder="1" applyAlignment="1">
      <alignment horizontal="center" wrapText="1"/>
    </xf>
    <xf numFmtId="0" fontId="29" fillId="0" borderId="58" xfId="0" applyFont="1" applyBorder="1" applyAlignment="1">
      <alignment horizontal="center" wrapText="1"/>
    </xf>
    <xf numFmtId="0" fontId="9" fillId="0" borderId="52" xfId="0" applyFont="1" applyBorder="1" applyAlignment="1">
      <alignment horizontal="center"/>
    </xf>
    <xf numFmtId="0" fontId="29" fillId="0" borderId="54" xfId="0" applyFont="1" applyBorder="1" applyAlignment="1">
      <alignment horizontal="center" wrapText="1"/>
    </xf>
    <xf numFmtId="0" fontId="29" fillId="0" borderId="55" xfId="0" applyFont="1" applyBorder="1" applyAlignment="1">
      <alignment horizontal="center" wrapText="1"/>
    </xf>
    <xf numFmtId="0" fontId="29" fillId="4" borderId="54" xfId="0" applyFont="1" applyFill="1" applyBorder="1" applyAlignment="1">
      <alignment horizontal="center"/>
    </xf>
    <xf numFmtId="0" fontId="29" fillId="4" borderId="55" xfId="0" applyFont="1" applyFill="1" applyBorder="1" applyAlignment="1">
      <alignment horizontal="center"/>
    </xf>
    <xf numFmtId="0" fontId="29" fillId="0" borderId="6" xfId="0" applyFont="1" applyBorder="1" applyAlignment="1">
      <alignment horizontal="center" wrapText="1"/>
    </xf>
    <xf numFmtId="0" fontId="14" fillId="0" borderId="54" xfId="0" applyFont="1" applyBorder="1" applyAlignment="1">
      <alignment horizontal="center"/>
    </xf>
    <xf numFmtId="0" fontId="32" fillId="5" borderId="52" xfId="0" applyFont="1" applyFill="1" applyBorder="1" applyAlignment="1">
      <alignment horizontal="center" wrapText="1"/>
    </xf>
    <xf numFmtId="0" fontId="9" fillId="4" borderId="54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29" fillId="0" borderId="59" xfId="0" applyFont="1" applyBorder="1" applyAlignment="1">
      <alignment horizontal="center" wrapText="1"/>
    </xf>
    <xf numFmtId="0" fontId="9" fillId="0" borderId="59" xfId="0" applyFont="1" applyBorder="1" applyAlignment="1">
      <alignment horizontal="center"/>
    </xf>
    <xf numFmtId="0" fontId="31" fillId="5" borderId="41" xfId="0" applyFont="1" applyFill="1" applyBorder="1" applyAlignment="1">
      <alignment horizontal="center"/>
    </xf>
    <xf numFmtId="0" fontId="31" fillId="5" borderId="60" xfId="0" applyFont="1" applyFill="1" applyBorder="1" applyAlignment="1">
      <alignment horizontal="center"/>
    </xf>
    <xf numFmtId="0" fontId="31" fillId="5" borderId="49" xfId="0" applyFont="1" applyFill="1" applyBorder="1" applyAlignment="1" applyProtection="1">
      <alignment horizontal="left"/>
      <protection locked="0"/>
    </xf>
    <xf numFmtId="0" fontId="32" fillId="5" borderId="49" xfId="0" applyFont="1" applyFill="1" applyBorder="1" applyAlignment="1" applyProtection="1">
      <alignment horizontal="center" wrapText="1"/>
      <protection locked="0"/>
    </xf>
    <xf numFmtId="0" fontId="29" fillId="4" borderId="19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/>
    </xf>
    <xf numFmtId="0" fontId="9" fillId="4" borderId="55" xfId="0" applyFont="1" applyFill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30" fillId="3" borderId="26" xfId="0" applyFont="1" applyFill="1" applyBorder="1" applyAlignment="1">
      <alignment horizontal="center"/>
    </xf>
    <xf numFmtId="0" fontId="27" fillId="3" borderId="27" xfId="0" applyFont="1" applyFill="1" applyBorder="1" applyAlignment="1">
      <alignment horizontal="center"/>
    </xf>
    <xf numFmtId="0" fontId="27" fillId="3" borderId="28" xfId="0" applyFont="1" applyFill="1" applyBorder="1" applyAlignment="1">
      <alignment horizontal="center"/>
    </xf>
    <xf numFmtId="0" fontId="9" fillId="3" borderId="61" xfId="0" applyFont="1" applyFill="1" applyBorder="1" applyAlignment="1" applyProtection="1">
      <alignment horizontal="left"/>
      <protection locked="0"/>
    </xf>
    <xf numFmtId="2" fontId="9" fillId="6" borderId="58" xfId="0" applyNumberFormat="1" applyFont="1" applyFill="1" applyBorder="1" applyAlignment="1" applyProtection="1">
      <alignment horizontal="left"/>
      <protection locked="0"/>
    </xf>
    <xf numFmtId="0" fontId="9" fillId="6" borderId="55" xfId="0" applyFont="1" applyFill="1" applyBorder="1" applyAlignment="1" applyProtection="1">
      <alignment horizontal="left"/>
      <protection locked="0"/>
    </xf>
    <xf numFmtId="0" fontId="9" fillId="4" borderId="55" xfId="0" applyFont="1" applyFill="1" applyBorder="1" applyAlignment="1" applyProtection="1">
      <alignment horizontal="left"/>
      <protection locked="0"/>
    </xf>
    <xf numFmtId="0" fontId="14" fillId="4" borderId="46" xfId="0" applyFont="1" applyFill="1" applyBorder="1" applyAlignment="1" applyProtection="1">
      <alignment horizontal="left" wrapText="1"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 horizontal="justify" wrapText="1"/>
      <protection locked="0"/>
    </xf>
    <xf numFmtId="0" fontId="14" fillId="0" borderId="2" xfId="0" applyFont="1" applyBorder="1" applyAlignment="1" applyProtection="1">
      <alignment/>
      <protection locked="0"/>
    </xf>
    <xf numFmtId="0" fontId="14" fillId="0" borderId="2" xfId="0" applyNumberFormat="1" applyFont="1" applyBorder="1" applyAlignment="1" applyProtection="1">
      <alignment/>
      <protection locked="0"/>
    </xf>
    <xf numFmtId="0" fontId="9" fillId="0" borderId="3" xfId="0" applyFont="1" applyBorder="1" applyAlignment="1">
      <alignment/>
    </xf>
    <xf numFmtId="0" fontId="14" fillId="0" borderId="34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1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7" xfId="0" applyFont="1" applyBorder="1" applyAlignment="1" applyProtection="1">
      <alignment horizontal="left"/>
      <protection locked="0"/>
    </xf>
    <xf numFmtId="0" fontId="9" fillId="0" borderId="31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9" fillId="3" borderId="49" xfId="0" applyFont="1" applyFill="1" applyBorder="1" applyAlignment="1" applyProtection="1">
      <alignment horizontal="center"/>
      <protection locked="0"/>
    </xf>
    <xf numFmtId="0" fontId="9" fillId="3" borderId="30" xfId="0" applyFont="1" applyFill="1" applyBorder="1" applyAlignment="1" applyProtection="1">
      <alignment horizontal="center"/>
      <protection locked="0"/>
    </xf>
    <xf numFmtId="0" fontId="9" fillId="3" borderId="60" xfId="0" applyFont="1" applyFill="1" applyBorder="1" applyAlignment="1" applyProtection="1">
      <alignment horizontal="center"/>
      <protection locked="0"/>
    </xf>
    <xf numFmtId="0" fontId="9" fillId="3" borderId="0" xfId="18" applyFont="1" applyFill="1" applyBorder="1" applyAlignment="1" applyProtection="1">
      <alignment horizontal="center"/>
      <protection/>
    </xf>
    <xf numFmtId="0" fontId="9" fillId="0" borderId="0" xfId="18" applyFont="1" applyAlignment="1">
      <alignment horizontal="center"/>
      <protection/>
    </xf>
    <xf numFmtId="0" fontId="9" fillId="0" borderId="5" xfId="0" applyFont="1" applyBorder="1" applyAlignment="1">
      <alignment horizontal="center" vertical="top" wrapText="1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31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5" xfId="0" applyFont="1" applyBorder="1" applyAlignment="1">
      <alignment vertical="top" wrapText="1"/>
    </xf>
    <xf numFmtId="0" fontId="9" fillId="0" borderId="0" xfId="0" applyFont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9" fillId="3" borderId="62" xfId="0" applyFont="1" applyFill="1" applyBorder="1" applyAlignment="1" applyProtection="1">
      <alignment horizontal="left"/>
      <protection locked="0"/>
    </xf>
    <xf numFmtId="0" fontId="9" fillId="3" borderId="57" xfId="0" applyFont="1" applyFill="1" applyBorder="1" applyAlignment="1" applyProtection="1">
      <alignment horizontal="left"/>
      <protection locked="0"/>
    </xf>
    <xf numFmtId="0" fontId="9" fillId="3" borderId="11" xfId="0" applyFont="1" applyFill="1" applyBorder="1" applyAlignment="1" applyProtection="1">
      <alignment horizontal="left"/>
      <protection locked="0"/>
    </xf>
    <xf numFmtId="0" fontId="9" fillId="3" borderId="63" xfId="0" applyFont="1" applyFill="1" applyBorder="1" applyAlignment="1" applyProtection="1">
      <alignment horizontal="left"/>
      <protection locked="0"/>
    </xf>
    <xf numFmtId="0" fontId="9" fillId="3" borderId="64" xfId="0" applyFont="1" applyFill="1" applyBorder="1" applyAlignment="1" applyProtection="1">
      <alignment horizontal="left"/>
      <protection locked="0"/>
    </xf>
    <xf numFmtId="0" fontId="9" fillId="3" borderId="65" xfId="0" applyFont="1" applyFill="1" applyBorder="1" applyAlignment="1" applyProtection="1">
      <alignment horizontal="left"/>
      <protection locked="0"/>
    </xf>
    <xf numFmtId="0" fontId="18" fillId="3" borderId="31" xfId="0" applyFont="1" applyFill="1" applyBorder="1" applyAlignment="1" applyProtection="1">
      <alignment horizontal="left"/>
      <protection locked="0"/>
    </xf>
    <xf numFmtId="0" fontId="18" fillId="3" borderId="61" xfId="0" applyFont="1" applyFill="1" applyBorder="1" applyAlignment="1" applyProtection="1">
      <alignment horizontal="left"/>
      <protection locked="0"/>
    </xf>
    <xf numFmtId="0" fontId="18" fillId="3" borderId="46" xfId="0" applyNumberFormat="1" applyFont="1" applyFill="1" applyBorder="1" applyAlignment="1" applyProtection="1">
      <alignment/>
      <protection/>
    </xf>
    <xf numFmtId="0" fontId="18" fillId="3" borderId="51" xfId="0" applyNumberFormat="1" applyFont="1" applyFill="1" applyBorder="1" applyAlignment="1" applyProtection="1">
      <alignment/>
      <protection/>
    </xf>
    <xf numFmtId="0" fontId="18" fillId="3" borderId="37" xfId="0" applyNumberFormat="1" applyFont="1" applyFill="1" applyBorder="1" applyAlignment="1" applyProtection="1">
      <alignment/>
      <protection/>
    </xf>
    <xf numFmtId="0" fontId="18" fillId="3" borderId="27" xfId="0" applyNumberFormat="1" applyFont="1" applyFill="1" applyBorder="1" applyAlignment="1" applyProtection="1">
      <alignment/>
      <protection/>
    </xf>
    <xf numFmtId="0" fontId="18" fillId="3" borderId="47" xfId="0" applyNumberFormat="1" applyFont="1" applyFill="1" applyBorder="1" applyAlignment="1" applyProtection="1">
      <alignment/>
      <protection/>
    </xf>
    <xf numFmtId="0" fontId="18" fillId="3" borderId="54" xfId="0" applyNumberFormat="1" applyFont="1" applyFill="1" applyBorder="1" applyAlignment="1" applyProtection="1">
      <alignment/>
      <protection/>
    </xf>
    <xf numFmtId="0" fontId="18" fillId="3" borderId="66" xfId="0" applyNumberFormat="1" applyFont="1" applyFill="1" applyBorder="1" applyAlignment="1" applyProtection="1">
      <alignment/>
      <protection/>
    </xf>
    <xf numFmtId="0" fontId="9" fillId="0" borderId="9" xfId="18" applyFont="1" applyBorder="1" applyAlignment="1">
      <alignment horizontal="center"/>
      <protection/>
    </xf>
    <xf numFmtId="0" fontId="9" fillId="0" borderId="31" xfId="18" applyFont="1" applyBorder="1" applyAlignment="1">
      <alignment horizontal="center"/>
      <protection/>
    </xf>
    <xf numFmtId="0" fontId="9" fillId="0" borderId="32" xfId="18" applyFont="1" applyBorder="1" applyAlignment="1">
      <alignment horizontal="center"/>
      <protection/>
    </xf>
    <xf numFmtId="0" fontId="9" fillId="3" borderId="4" xfId="18" applyFont="1" applyFill="1" applyBorder="1" applyAlignment="1" applyProtection="1">
      <alignment horizontal="center"/>
      <protection/>
    </xf>
    <xf numFmtId="0" fontId="9" fillId="3" borderId="10" xfId="18" applyFont="1" applyFill="1" applyBorder="1" applyAlignment="1" applyProtection="1">
      <alignment horizontal="center"/>
      <protection/>
    </xf>
    <xf numFmtId="0" fontId="9" fillId="3" borderId="6" xfId="18" applyFont="1" applyFill="1" applyBorder="1" applyAlignment="1" applyProtection="1">
      <alignment horizontal="center"/>
      <protection/>
    </xf>
    <xf numFmtId="0" fontId="9" fillId="3" borderId="1" xfId="18" applyFont="1" applyFill="1" applyBorder="1" applyAlignment="1" applyProtection="1">
      <alignment horizontal="center"/>
      <protection/>
    </xf>
    <xf numFmtId="0" fontId="9" fillId="3" borderId="2" xfId="18" applyFont="1" applyFill="1" applyBorder="1" applyAlignment="1" applyProtection="1">
      <alignment horizontal="center"/>
      <protection/>
    </xf>
    <xf numFmtId="0" fontId="9" fillId="3" borderId="3" xfId="18" applyFont="1" applyFill="1" applyBorder="1" applyAlignment="1" applyProtection="1">
      <alignment horizontal="center"/>
      <protection/>
    </xf>
    <xf numFmtId="0" fontId="10" fillId="0" borderId="0" xfId="18" applyFont="1" applyAlignment="1" applyProtection="1">
      <alignment horizontal="left"/>
      <protection locked="0"/>
    </xf>
    <xf numFmtId="0" fontId="23" fillId="0" borderId="0" xfId="0" applyFont="1" applyAlignment="1">
      <alignment horizontal="center"/>
    </xf>
    <xf numFmtId="0" fontId="10" fillId="0" borderId="0" xfId="18" applyFont="1" applyAlignment="1">
      <alignment horizontal="center" vertical="top"/>
      <protection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67" xfId="0" applyFont="1" applyBorder="1" applyAlignment="1" applyProtection="1">
      <alignment horizontal="left"/>
      <protection locked="0"/>
    </xf>
    <xf numFmtId="0" fontId="9" fillId="0" borderId="68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9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57" xfId="0" applyFont="1" applyBorder="1" applyAlignment="1" applyProtection="1">
      <alignment horizontal="left"/>
      <protection locked="0"/>
    </xf>
    <xf numFmtId="0" fontId="9" fillId="0" borderId="44" xfId="0" applyFont="1" applyBorder="1" applyAlignment="1" applyProtection="1">
      <alignment horizontal="left"/>
      <protection locked="0"/>
    </xf>
    <xf numFmtId="0" fontId="14" fillId="0" borderId="5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3" borderId="68" xfId="0" applyFont="1" applyFill="1" applyBorder="1" applyAlignment="1" applyProtection="1">
      <alignment horizontal="left"/>
      <protection locked="0"/>
    </xf>
    <xf numFmtId="0" fontId="9" fillId="3" borderId="14" xfId="0" applyFont="1" applyFill="1" applyBorder="1" applyAlignment="1" applyProtection="1">
      <alignment horizontal="left"/>
      <protection locked="0"/>
    </xf>
    <xf numFmtId="0" fontId="9" fillId="3" borderId="69" xfId="0" applyFont="1" applyFill="1" applyBorder="1" applyAlignment="1" applyProtection="1">
      <alignment horizontal="left"/>
      <protection locked="0"/>
    </xf>
    <xf numFmtId="0" fontId="9" fillId="6" borderId="17" xfId="0" applyFont="1" applyFill="1" applyBorder="1" applyAlignment="1" applyProtection="1">
      <alignment horizontal="center" vertical="top" wrapText="1"/>
      <protection locked="0"/>
    </xf>
    <xf numFmtId="0" fontId="9" fillId="6" borderId="19" xfId="0" applyFont="1" applyFill="1" applyBorder="1" applyAlignment="1" applyProtection="1">
      <alignment horizontal="center" vertical="top" wrapText="1"/>
      <protection locked="0"/>
    </xf>
    <xf numFmtId="0" fontId="9" fillId="3" borderId="57" xfId="0" applyFont="1" applyFill="1" applyBorder="1" applyAlignment="1" applyProtection="1">
      <alignment horizontal="left"/>
      <protection locked="0"/>
    </xf>
    <xf numFmtId="0" fontId="9" fillId="3" borderId="31" xfId="0" applyFont="1" applyFill="1" applyBorder="1" applyAlignment="1" applyProtection="1">
      <alignment horizontal="left"/>
      <protection locked="0"/>
    </xf>
    <xf numFmtId="0" fontId="14" fillId="0" borderId="16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67" xfId="0" applyFont="1" applyBorder="1" applyAlignment="1" applyProtection="1">
      <alignment horizontal="center"/>
      <protection locked="0"/>
    </xf>
    <xf numFmtId="0" fontId="9" fillId="0" borderId="68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57" xfId="0" applyFont="1" applyBorder="1" applyAlignment="1" applyProtection="1">
      <alignment horizontal="center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9"/>
  <sheetViews>
    <sheetView zoomScale="75" zoomScaleNormal="75" workbookViewId="0" topLeftCell="A1">
      <selection activeCell="Q13" sqref="Q13"/>
    </sheetView>
  </sheetViews>
  <sheetFormatPr defaultColWidth="8.796875" defaultRowHeight="15"/>
  <cols>
    <col min="1" max="1" width="5.19921875" style="1" customWidth="1"/>
    <col min="2" max="7" width="2.296875" style="1" customWidth="1"/>
    <col min="8" max="8" width="3.19921875" style="1" customWidth="1"/>
    <col min="9" max="10" width="2.296875" style="1" customWidth="1"/>
    <col min="11" max="11" width="2.69921875" style="1" customWidth="1"/>
    <col min="12" max="13" width="2.796875" style="1" customWidth="1"/>
    <col min="14" max="20" width="2.69921875" style="1" customWidth="1"/>
    <col min="21" max="21" width="3.8984375" style="1" customWidth="1"/>
    <col min="22" max="22" width="3.69921875" style="1" customWidth="1"/>
    <col min="23" max="23" width="3.3984375" style="1" customWidth="1"/>
    <col min="24" max="24" width="2.69921875" style="1" customWidth="1"/>
    <col min="25" max="28" width="2.796875" style="1" customWidth="1"/>
    <col min="29" max="29" width="2.69921875" style="1" customWidth="1"/>
    <col min="30" max="30" width="2.796875" style="1" customWidth="1"/>
    <col min="31" max="31" width="2.69921875" style="1" customWidth="1"/>
    <col min="32" max="32" width="3.3984375" style="1" customWidth="1"/>
    <col min="33" max="35" width="2.69921875" style="1" customWidth="1"/>
    <col min="36" max="36" width="3.19921875" style="1" customWidth="1"/>
    <col min="37" max="38" width="2.69921875" style="1" customWidth="1"/>
    <col min="39" max="39" width="2.796875" style="1" customWidth="1"/>
    <col min="40" max="40" width="3" style="1" customWidth="1"/>
    <col min="41" max="42" width="2.69921875" style="1" customWidth="1"/>
    <col min="43" max="43" width="2.796875" style="1" customWidth="1"/>
    <col min="44" max="45" width="2.69921875" style="1" customWidth="1"/>
    <col min="46" max="46" width="3" style="1" customWidth="1"/>
    <col min="47" max="51" width="2.69921875" style="1" customWidth="1"/>
    <col min="52" max="52" width="2.8984375" style="1" customWidth="1"/>
    <col min="53" max="53" width="2.69921875" style="1" customWidth="1"/>
    <col min="54" max="58" width="2.296875" style="1" customWidth="1"/>
    <col min="59" max="16384" width="9" style="1" customWidth="1"/>
  </cols>
  <sheetData>
    <row r="1" spans="1:44" ht="18.75">
      <c r="A1" s="68"/>
      <c r="B1" s="35"/>
      <c r="C1" s="69"/>
      <c r="D1" s="35"/>
      <c r="E1" s="35"/>
      <c r="F1" s="35"/>
      <c r="G1" s="35"/>
      <c r="I1" s="2"/>
      <c r="M1" s="4"/>
      <c r="N1" s="5"/>
      <c r="O1" s="5"/>
      <c r="P1" s="5"/>
      <c r="Q1" s="5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</row>
    <row r="2" spans="1:36" ht="18.75">
      <c r="A2" s="68"/>
      <c r="B2" s="35"/>
      <c r="C2" s="69"/>
      <c r="D2" s="35"/>
      <c r="E2" s="35"/>
      <c r="F2" s="35"/>
      <c r="G2" s="35"/>
      <c r="I2" s="2"/>
      <c r="M2" s="4"/>
      <c r="N2" s="5"/>
      <c r="O2" s="5"/>
      <c r="Q2" s="5"/>
      <c r="T2" s="97" t="s">
        <v>110</v>
      </c>
      <c r="U2" s="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8.75">
      <c r="A3" s="68"/>
      <c r="B3" s="35"/>
      <c r="C3" s="69"/>
      <c r="D3" s="35"/>
      <c r="E3" s="35"/>
      <c r="F3" s="35"/>
      <c r="G3" s="35"/>
      <c r="I3" s="2"/>
      <c r="M3" s="4"/>
      <c r="N3" s="5"/>
      <c r="O3" s="97" t="s">
        <v>111</v>
      </c>
      <c r="P3" s="98"/>
      <c r="Q3" s="5"/>
      <c r="R3" s="5"/>
      <c r="S3" s="5"/>
      <c r="T3" s="5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0" ht="18.75">
      <c r="A4" s="68"/>
      <c r="B4" s="35"/>
      <c r="C4" s="69"/>
      <c r="D4" s="35"/>
      <c r="E4" s="35"/>
      <c r="F4" s="35"/>
      <c r="G4" s="35"/>
      <c r="I4" s="2"/>
      <c r="M4" s="4"/>
      <c r="N4" s="5"/>
      <c r="O4" s="5"/>
      <c r="P4" s="99" t="s">
        <v>112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8.75">
      <c r="A5" s="68"/>
      <c r="B5" s="35"/>
      <c r="C5" s="69"/>
      <c r="D5" s="35"/>
      <c r="E5" s="35"/>
      <c r="F5" s="35"/>
      <c r="G5" s="35"/>
      <c r="I5" s="2"/>
      <c r="M5" s="4"/>
      <c r="N5" s="5"/>
      <c r="O5" s="5"/>
      <c r="P5" s="5"/>
      <c r="Q5" s="5"/>
      <c r="R5" s="5"/>
      <c r="S5" s="5"/>
      <c r="T5" s="5"/>
      <c r="X5" s="5" t="s">
        <v>113</v>
      </c>
      <c r="Y5" s="5"/>
      <c r="Z5" s="5"/>
      <c r="AA5" s="5"/>
      <c r="AB5" s="5"/>
      <c r="AC5" s="5"/>
      <c r="AD5" s="5"/>
    </row>
    <row r="6" spans="1:33" ht="18.75">
      <c r="A6" s="68"/>
      <c r="B6" s="35"/>
      <c r="C6" s="69"/>
      <c r="D6" s="35"/>
      <c r="E6" s="35"/>
      <c r="F6" s="35"/>
      <c r="G6" s="35"/>
      <c r="I6" s="2"/>
      <c r="M6" s="4"/>
      <c r="N6" s="5"/>
      <c r="O6" s="5"/>
      <c r="P6" s="5"/>
      <c r="Q6" s="5"/>
      <c r="R6" s="5"/>
      <c r="S6" s="5"/>
      <c r="T6" s="5"/>
      <c r="U6" s="6" t="s">
        <v>114</v>
      </c>
      <c r="V6" s="5"/>
      <c r="W6" s="5"/>
      <c r="Y6" s="111" t="s">
        <v>143</v>
      </c>
      <c r="Z6" s="5"/>
      <c r="AA6" s="5"/>
      <c r="AB6" s="5"/>
      <c r="AC6" s="5"/>
      <c r="AD6" s="5"/>
      <c r="AE6" s="5"/>
      <c r="AF6" s="5"/>
      <c r="AG6" s="5"/>
    </row>
    <row r="7" spans="1:38" ht="18.75">
      <c r="A7" s="68"/>
      <c r="B7" s="35"/>
      <c r="C7" s="69"/>
      <c r="D7" s="35"/>
      <c r="E7" s="35"/>
      <c r="F7" s="35"/>
      <c r="G7" s="35"/>
      <c r="I7" s="2"/>
      <c r="M7" s="4"/>
      <c r="N7" s="5"/>
      <c r="O7" s="5"/>
      <c r="P7" s="5"/>
      <c r="Q7" s="5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</row>
    <row r="8" spans="1:38" ht="15.75">
      <c r="A8" s="68"/>
      <c r="B8" s="6"/>
      <c r="C8" s="6"/>
      <c r="D8" s="6"/>
      <c r="E8" s="6"/>
      <c r="F8" s="6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20.25">
      <c r="A9" s="68"/>
      <c r="B9" s="68"/>
      <c r="C9" s="68"/>
      <c r="D9" s="68"/>
      <c r="E9" s="68"/>
      <c r="F9" s="68"/>
      <c r="G9" s="6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8"/>
      <c r="T9" s="71"/>
      <c r="U9" s="5"/>
      <c r="V9" s="5"/>
      <c r="W9" s="71" t="s">
        <v>0</v>
      </c>
      <c r="X9" s="5"/>
      <c r="Y9" s="5"/>
      <c r="Z9" s="5"/>
      <c r="AA9" s="5"/>
      <c r="AB9" s="5"/>
      <c r="AC9" s="5"/>
      <c r="AD9" s="5"/>
      <c r="AJ9" s="5"/>
      <c r="AK9" s="5"/>
      <c r="AL9" s="5"/>
    </row>
    <row r="10" spans="1:39" ht="18.75">
      <c r="A10" s="6"/>
      <c r="B10" s="68"/>
      <c r="C10" s="68"/>
      <c r="D10" s="68"/>
      <c r="E10" s="6"/>
      <c r="F10" s="6"/>
      <c r="G10" s="6"/>
      <c r="H10" s="5"/>
      <c r="I10" s="5"/>
      <c r="J10" s="5"/>
      <c r="K10" s="9"/>
      <c r="L10" s="5"/>
      <c r="M10" s="5"/>
      <c r="N10" s="5"/>
      <c r="O10" s="5"/>
      <c r="P10" s="5"/>
      <c r="Q10" s="5"/>
      <c r="R10" s="5"/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5"/>
      <c r="AJ10" s="5"/>
      <c r="AK10" s="5"/>
      <c r="AL10" s="5"/>
      <c r="AM10" s="5"/>
    </row>
    <row r="11" spans="1:53" ht="18.75">
      <c r="A11" s="6" t="s">
        <v>86</v>
      </c>
      <c r="B11" s="68"/>
      <c r="C11" s="68"/>
      <c r="D11" s="68"/>
      <c r="E11" s="6"/>
      <c r="F11" s="6"/>
      <c r="G11" s="6"/>
      <c r="H11" s="5"/>
      <c r="I11" s="5"/>
      <c r="J11" s="5"/>
      <c r="K11" s="9"/>
      <c r="L11" s="464" t="s">
        <v>266</v>
      </c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6" t="s">
        <v>115</v>
      </c>
      <c r="AO11" s="5"/>
      <c r="AP11" s="6"/>
      <c r="AQ11" s="5"/>
      <c r="AR11" s="5"/>
      <c r="AS11" s="5"/>
      <c r="AT11" s="5"/>
      <c r="AU11" s="5"/>
      <c r="AV11" s="5"/>
      <c r="AW11" s="5"/>
      <c r="AX11" s="5"/>
      <c r="AY11" s="5"/>
      <c r="AZ11" s="100" t="s">
        <v>116</v>
      </c>
      <c r="BA11" s="5"/>
    </row>
    <row r="12" spans="1:54" ht="15.75">
      <c r="A12" s="68" t="s">
        <v>87</v>
      </c>
      <c r="B12" s="68"/>
      <c r="C12" s="68"/>
      <c r="D12" s="68"/>
      <c r="E12" s="68"/>
      <c r="F12" s="68"/>
      <c r="G12" s="68"/>
      <c r="H12" s="7"/>
      <c r="I12" s="5"/>
      <c r="J12" s="5"/>
      <c r="K12" s="5"/>
      <c r="M12" s="5"/>
      <c r="N12" s="498" t="s">
        <v>267</v>
      </c>
      <c r="O12" s="498"/>
      <c r="P12" s="498"/>
      <c r="Q12" s="498"/>
      <c r="R12" s="498"/>
      <c r="S12" s="498"/>
      <c r="T12" s="498"/>
      <c r="U12" s="498"/>
      <c r="V12" s="498"/>
      <c r="W12" s="498"/>
      <c r="X12" s="498"/>
      <c r="Y12" s="498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8"/>
      <c r="AL12" s="498"/>
      <c r="AM12" s="5"/>
      <c r="AN12" s="112" t="s">
        <v>204</v>
      </c>
      <c r="AO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4" ht="18.75">
      <c r="A13" s="68" t="s">
        <v>88</v>
      </c>
      <c r="B13" s="5"/>
      <c r="C13" s="5"/>
      <c r="D13" s="5"/>
      <c r="E13" s="5"/>
      <c r="F13" s="5"/>
      <c r="G13" s="5"/>
      <c r="H13" s="5"/>
      <c r="I13" s="5"/>
      <c r="J13" s="5"/>
      <c r="K13" s="5"/>
      <c r="P13" s="9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9"/>
      <c r="AE13" s="5"/>
      <c r="AF13" s="9"/>
      <c r="AG13" s="5"/>
      <c r="AH13" s="5"/>
      <c r="AI13" s="5"/>
      <c r="AM13" s="5"/>
      <c r="AN13" s="6" t="s">
        <v>117</v>
      </c>
      <c r="AO13" s="5"/>
      <c r="AQ13" s="5"/>
      <c r="AR13" s="5"/>
      <c r="AS13" s="5"/>
      <c r="AT13" s="5"/>
      <c r="AU13" s="5"/>
      <c r="AV13" s="5"/>
      <c r="AW13" s="97" t="s">
        <v>118</v>
      </c>
      <c r="AX13" s="5"/>
      <c r="AY13" s="5"/>
      <c r="AZ13" s="5"/>
      <c r="BA13" s="5"/>
      <c r="BB13" s="5"/>
    </row>
    <row r="14" spans="1:54" ht="18.75">
      <c r="A14" s="6" t="s">
        <v>83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9"/>
      <c r="AA14" s="5"/>
      <c r="AB14" s="9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5"/>
      <c r="AR14" s="6" t="s">
        <v>119</v>
      </c>
      <c r="AS14" s="5"/>
      <c r="AT14" s="5"/>
      <c r="AU14" s="5"/>
      <c r="AV14" s="5"/>
      <c r="AW14" s="100" t="s">
        <v>116</v>
      </c>
      <c r="AX14" s="6" t="s">
        <v>120</v>
      </c>
      <c r="AY14" s="5"/>
      <c r="BA14" s="5"/>
      <c r="BB14" s="5"/>
    </row>
    <row r="15" spans="1:54" ht="18.75">
      <c r="A15" s="68"/>
      <c r="B15" s="5"/>
      <c r="C15" s="5"/>
      <c r="D15" s="5"/>
      <c r="E15" s="5"/>
      <c r="F15" s="5"/>
      <c r="G15" s="5"/>
      <c r="H15" s="5"/>
      <c r="I15" s="5"/>
      <c r="J15" s="5"/>
      <c r="K15" s="5"/>
      <c r="L15" s="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9"/>
      <c r="AA15" s="5"/>
      <c r="AB15" s="9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  <c r="AQ15" s="5"/>
      <c r="AR15" s="97" t="s">
        <v>121</v>
      </c>
      <c r="AV15" s="5"/>
      <c r="AW15" s="5"/>
      <c r="AX15" s="100" t="s">
        <v>116</v>
      </c>
      <c r="AY15" s="6" t="s">
        <v>122</v>
      </c>
      <c r="BA15" s="5"/>
      <c r="BB15" s="5"/>
    </row>
    <row r="16" spans="1:54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W16" s="10" t="s">
        <v>89</v>
      </c>
      <c r="X16" s="5"/>
      <c r="Y16" s="5"/>
      <c r="Z16" s="5"/>
      <c r="AA16" s="5"/>
      <c r="AB16" s="5"/>
      <c r="AC16" s="5"/>
      <c r="AD16" s="5"/>
      <c r="AE16" s="5"/>
      <c r="AF16" s="5"/>
      <c r="AI16" s="5"/>
      <c r="AJ16" s="5"/>
      <c r="AK16" s="5"/>
      <c r="AL16" s="5"/>
      <c r="AM16" s="5"/>
      <c r="AN16" s="5"/>
      <c r="AO16" s="5"/>
      <c r="AP16" s="5"/>
      <c r="AQ16" s="5"/>
      <c r="AR16" s="6" t="s">
        <v>123</v>
      </c>
      <c r="AS16" s="5"/>
      <c r="AT16" s="5"/>
      <c r="AU16" s="6" t="s">
        <v>124</v>
      </c>
      <c r="AV16" s="5"/>
      <c r="AW16" s="5"/>
      <c r="AX16" s="5"/>
      <c r="AY16" s="5"/>
      <c r="AZ16" s="5"/>
      <c r="BA16" s="5"/>
      <c r="BB16" s="5"/>
    </row>
    <row r="17" spans="1:54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2.75">
      <c r="A18" s="11"/>
      <c r="B18" s="488" t="s">
        <v>1</v>
      </c>
      <c r="C18" s="489"/>
      <c r="D18" s="489"/>
      <c r="E18" s="490"/>
      <c r="F18" s="29"/>
      <c r="G18" s="12" t="s">
        <v>2</v>
      </c>
      <c r="H18" s="12"/>
      <c r="I18" s="13"/>
      <c r="J18" s="72"/>
      <c r="K18" s="12" t="s">
        <v>3</v>
      </c>
      <c r="L18" s="12"/>
      <c r="M18" s="73"/>
      <c r="N18" s="29"/>
      <c r="O18" s="12" t="s">
        <v>4</v>
      </c>
      <c r="P18" s="12"/>
      <c r="Q18" s="12"/>
      <c r="R18" s="73"/>
      <c r="S18" s="72"/>
      <c r="T18" s="12" t="s">
        <v>5</v>
      </c>
      <c r="U18" s="12"/>
      <c r="V18" s="73"/>
      <c r="W18" s="29"/>
      <c r="X18" s="12" t="s">
        <v>6</v>
      </c>
      <c r="Y18" s="12"/>
      <c r="Z18" s="73"/>
      <c r="AA18" s="488" t="s">
        <v>7</v>
      </c>
      <c r="AB18" s="489"/>
      <c r="AC18" s="489"/>
      <c r="AD18" s="489"/>
      <c r="AE18" s="490"/>
      <c r="AF18" s="72"/>
      <c r="AG18" s="12" t="s">
        <v>8</v>
      </c>
      <c r="AH18" s="12"/>
      <c r="AI18" s="73"/>
      <c r="AJ18" s="29"/>
      <c r="AK18" s="12" t="s">
        <v>9</v>
      </c>
      <c r="AL18" s="12"/>
      <c r="AM18" s="73"/>
      <c r="AN18" s="488" t="s">
        <v>10</v>
      </c>
      <c r="AO18" s="489"/>
      <c r="AP18" s="489"/>
      <c r="AQ18" s="489"/>
      <c r="AR18" s="490"/>
      <c r="AS18" s="488" t="s">
        <v>11</v>
      </c>
      <c r="AT18" s="489"/>
      <c r="AU18" s="489"/>
      <c r="AV18" s="490"/>
      <c r="AW18" s="488" t="s">
        <v>12</v>
      </c>
      <c r="AX18" s="489"/>
      <c r="AY18" s="489"/>
      <c r="AZ18" s="489"/>
      <c r="BA18" s="490"/>
      <c r="BB18" s="5"/>
    </row>
    <row r="19" spans="1:54" ht="12.75">
      <c r="A19" s="14" t="s">
        <v>13</v>
      </c>
      <c r="B19" s="15">
        <v>1</v>
      </c>
      <c r="C19" s="15">
        <v>2</v>
      </c>
      <c r="D19" s="15">
        <v>3</v>
      </c>
      <c r="E19" s="15">
        <v>4</v>
      </c>
      <c r="F19" s="15">
        <v>5</v>
      </c>
      <c r="G19" s="15">
        <v>6</v>
      </c>
      <c r="H19" s="15">
        <v>7</v>
      </c>
      <c r="I19" s="15">
        <v>8</v>
      </c>
      <c r="J19" s="73">
        <v>9</v>
      </c>
      <c r="K19" s="15">
        <v>10</v>
      </c>
      <c r="L19" s="15">
        <v>11</v>
      </c>
      <c r="M19" s="15">
        <v>12</v>
      </c>
      <c r="N19" s="15">
        <v>13</v>
      </c>
      <c r="O19" s="15">
        <v>14</v>
      </c>
      <c r="P19" s="15">
        <v>15</v>
      </c>
      <c r="Q19" s="15">
        <v>16</v>
      </c>
      <c r="R19" s="15">
        <v>17</v>
      </c>
      <c r="S19" s="15">
        <v>18</v>
      </c>
      <c r="T19" s="15">
        <v>19</v>
      </c>
      <c r="U19" s="16">
        <v>20</v>
      </c>
      <c r="V19" s="15">
        <v>21</v>
      </c>
      <c r="W19" s="15">
        <v>22</v>
      </c>
      <c r="X19" s="15">
        <v>23</v>
      </c>
      <c r="Y19" s="15">
        <v>24</v>
      </c>
      <c r="Z19" s="15">
        <v>25</v>
      </c>
      <c r="AA19" s="15">
        <v>26</v>
      </c>
      <c r="AB19" s="15">
        <v>27</v>
      </c>
      <c r="AC19" s="15">
        <v>28</v>
      </c>
      <c r="AD19" s="15">
        <v>29</v>
      </c>
      <c r="AE19" s="15">
        <v>30</v>
      </c>
      <c r="AF19" s="15">
        <v>31</v>
      </c>
      <c r="AG19" s="15">
        <v>32</v>
      </c>
      <c r="AH19" s="15">
        <v>33</v>
      </c>
      <c r="AI19" s="15">
        <v>34</v>
      </c>
      <c r="AJ19" s="15">
        <v>35</v>
      </c>
      <c r="AK19" s="15">
        <v>36</v>
      </c>
      <c r="AL19" s="15">
        <v>37</v>
      </c>
      <c r="AM19" s="15">
        <v>38</v>
      </c>
      <c r="AN19" s="15">
        <v>39</v>
      </c>
      <c r="AO19" s="15">
        <v>40</v>
      </c>
      <c r="AP19" s="15">
        <v>41</v>
      </c>
      <c r="AQ19" s="15">
        <v>42</v>
      </c>
      <c r="AR19" s="15">
        <v>43</v>
      </c>
      <c r="AS19" s="15">
        <v>44</v>
      </c>
      <c r="AT19" s="15">
        <v>45</v>
      </c>
      <c r="AU19" s="15">
        <v>46</v>
      </c>
      <c r="AV19" s="15">
        <v>47</v>
      </c>
      <c r="AW19" s="15">
        <v>48</v>
      </c>
      <c r="AX19" s="15">
        <v>49</v>
      </c>
      <c r="AY19" s="15">
        <v>50</v>
      </c>
      <c r="AZ19" s="15">
        <v>51</v>
      </c>
      <c r="BA19" s="15">
        <v>52</v>
      </c>
      <c r="BB19" s="5"/>
    </row>
    <row r="20" spans="1:54" ht="15.75">
      <c r="A20" s="74" t="s">
        <v>14</v>
      </c>
      <c r="B20" s="107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204" t="s">
        <v>199</v>
      </c>
      <c r="V20" s="202" t="s">
        <v>199</v>
      </c>
      <c r="W20" s="202" t="s">
        <v>198</v>
      </c>
      <c r="X20" s="202" t="s">
        <v>198</v>
      </c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204" t="s">
        <v>199</v>
      </c>
      <c r="AS20" s="204" t="s">
        <v>199</v>
      </c>
      <c r="AT20" s="202" t="s">
        <v>198</v>
      </c>
      <c r="AU20" s="202" t="s">
        <v>198</v>
      </c>
      <c r="AV20" s="202" t="s">
        <v>198</v>
      </c>
      <c r="AW20" s="202" t="s">
        <v>198</v>
      </c>
      <c r="AX20" s="202" t="s">
        <v>198</v>
      </c>
      <c r="AY20" s="202" t="s">
        <v>198</v>
      </c>
      <c r="AZ20" s="202" t="s">
        <v>198</v>
      </c>
      <c r="BA20" s="202" t="s">
        <v>198</v>
      </c>
      <c r="BB20" s="6"/>
    </row>
    <row r="21" spans="1:54" ht="15.75">
      <c r="A21" s="74" t="s">
        <v>15</v>
      </c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204" t="s">
        <v>199</v>
      </c>
      <c r="V21" s="204" t="s">
        <v>199</v>
      </c>
      <c r="W21" s="202" t="s">
        <v>198</v>
      </c>
      <c r="X21" s="202" t="s">
        <v>198</v>
      </c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204" t="s">
        <v>199</v>
      </c>
      <c r="AS21" s="204" t="s">
        <v>199</v>
      </c>
      <c r="AT21" s="202" t="s">
        <v>198</v>
      </c>
      <c r="AU21" s="202" t="s">
        <v>198</v>
      </c>
      <c r="AV21" s="202" t="s">
        <v>198</v>
      </c>
      <c r="AW21" s="202" t="s">
        <v>198</v>
      </c>
      <c r="AX21" s="202" t="s">
        <v>198</v>
      </c>
      <c r="AY21" s="202" t="s">
        <v>198</v>
      </c>
      <c r="AZ21" s="202" t="s">
        <v>198</v>
      </c>
      <c r="BA21" s="202" t="s">
        <v>198</v>
      </c>
      <c r="BB21" s="6"/>
    </row>
    <row r="22" spans="1:54" ht="15.75">
      <c r="A22" s="74" t="s">
        <v>16</v>
      </c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204" t="s">
        <v>199</v>
      </c>
      <c r="V22" s="204" t="s">
        <v>199</v>
      </c>
      <c r="W22" s="202" t="s">
        <v>198</v>
      </c>
      <c r="X22" s="202" t="s">
        <v>198</v>
      </c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204" t="s">
        <v>199</v>
      </c>
      <c r="AS22" s="204" t="s">
        <v>199</v>
      </c>
      <c r="AT22" s="202" t="s">
        <v>198</v>
      </c>
      <c r="AU22" s="202" t="s">
        <v>198</v>
      </c>
      <c r="AV22" s="202" t="s">
        <v>198</v>
      </c>
      <c r="AW22" s="202" t="s">
        <v>198</v>
      </c>
      <c r="AX22" s="202" t="s">
        <v>198</v>
      </c>
      <c r="AY22" s="202" t="s">
        <v>198</v>
      </c>
      <c r="AZ22" s="202" t="s">
        <v>198</v>
      </c>
      <c r="BA22" s="202" t="s">
        <v>198</v>
      </c>
      <c r="BB22" s="6"/>
    </row>
    <row r="23" spans="1:54" ht="15.75">
      <c r="A23" s="74" t="s">
        <v>17</v>
      </c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204" t="s">
        <v>199</v>
      </c>
      <c r="V23" s="204" t="s">
        <v>199</v>
      </c>
      <c r="W23" s="202" t="s">
        <v>198</v>
      </c>
      <c r="X23" s="202" t="s">
        <v>198</v>
      </c>
      <c r="Y23" s="203" t="s">
        <v>205</v>
      </c>
      <c r="Z23" s="203" t="s">
        <v>205</v>
      </c>
      <c r="AA23" s="203" t="s">
        <v>205</v>
      </c>
      <c r="AB23" s="203" t="s">
        <v>205</v>
      </c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204" t="s">
        <v>199</v>
      </c>
      <c r="AS23" s="204" t="s">
        <v>199</v>
      </c>
      <c r="AT23" s="202" t="s">
        <v>198</v>
      </c>
      <c r="AU23" s="202" t="s">
        <v>198</v>
      </c>
      <c r="AV23" s="202" t="s">
        <v>198</v>
      </c>
      <c r="AW23" s="202" t="s">
        <v>198</v>
      </c>
      <c r="AX23" s="202" t="s">
        <v>198</v>
      </c>
      <c r="AY23" s="202" t="s">
        <v>198</v>
      </c>
      <c r="AZ23" s="202" t="s">
        <v>198</v>
      </c>
      <c r="BA23" s="202" t="s">
        <v>198</v>
      </c>
      <c r="BB23" s="6"/>
    </row>
    <row r="24" spans="1:54" ht="15.75">
      <c r="A24" s="74" t="s">
        <v>18</v>
      </c>
      <c r="B24" s="194" t="s">
        <v>195</v>
      </c>
      <c r="C24" s="194" t="s">
        <v>195</v>
      </c>
      <c r="D24" s="194" t="s">
        <v>195</v>
      </c>
      <c r="E24" s="194" t="s">
        <v>195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204" t="s">
        <v>199</v>
      </c>
      <c r="V24" s="204" t="s">
        <v>199</v>
      </c>
      <c r="W24" s="202" t="s">
        <v>198</v>
      </c>
      <c r="X24" s="202" t="s">
        <v>198</v>
      </c>
      <c r="Y24" s="110"/>
      <c r="Z24" s="110"/>
      <c r="AA24" s="110"/>
      <c r="AB24" s="110"/>
      <c r="AC24" s="110"/>
      <c r="AD24" s="110"/>
      <c r="AE24" s="110"/>
      <c r="AF24" s="110"/>
      <c r="AG24" s="110"/>
      <c r="AH24" s="204" t="s">
        <v>199</v>
      </c>
      <c r="AI24" s="204" t="s">
        <v>199</v>
      </c>
      <c r="AJ24" s="203" t="s">
        <v>200</v>
      </c>
      <c r="AK24" s="203" t="s">
        <v>200</v>
      </c>
      <c r="AL24" s="203" t="s">
        <v>200</v>
      </c>
      <c r="AM24" s="203" t="s">
        <v>200</v>
      </c>
      <c r="AN24" s="203" t="s">
        <v>200</v>
      </c>
      <c r="AO24" s="203" t="s">
        <v>200</v>
      </c>
      <c r="AP24" s="203" t="s">
        <v>200</v>
      </c>
      <c r="AQ24" s="203" t="s">
        <v>200</v>
      </c>
      <c r="AR24" s="203" t="s">
        <v>200</v>
      </c>
      <c r="AS24" s="203" t="s">
        <v>200</v>
      </c>
      <c r="AT24" s="202" t="s">
        <v>198</v>
      </c>
      <c r="AU24" s="202" t="s">
        <v>198</v>
      </c>
      <c r="AV24" s="202" t="s">
        <v>198</v>
      </c>
      <c r="AW24" s="202" t="s">
        <v>198</v>
      </c>
      <c r="AX24" s="202" t="s">
        <v>198</v>
      </c>
      <c r="AY24" s="202" t="s">
        <v>198</v>
      </c>
      <c r="AZ24" s="202" t="s">
        <v>198</v>
      </c>
      <c r="BA24" s="202" t="s">
        <v>198</v>
      </c>
      <c r="BB24" s="6"/>
    </row>
    <row r="25" spans="1:54" ht="15.75">
      <c r="A25" s="185" t="s">
        <v>90</v>
      </c>
      <c r="B25" s="186"/>
      <c r="C25" s="186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5"/>
    </row>
    <row r="26" spans="1:60" ht="15.75">
      <c r="A26" s="188" t="s">
        <v>194</v>
      </c>
      <c r="B26" s="187"/>
      <c r="C26" s="186"/>
      <c r="D26" s="187"/>
      <c r="E26" s="187"/>
      <c r="F26" s="187"/>
      <c r="G26" s="187"/>
      <c r="H26" s="187"/>
      <c r="I26" s="189" t="s">
        <v>195</v>
      </c>
      <c r="J26" s="188" t="s">
        <v>128</v>
      </c>
      <c r="K26" s="186"/>
      <c r="L26" s="186"/>
      <c r="M26" s="187"/>
      <c r="N26" s="187"/>
      <c r="O26" s="187"/>
      <c r="P26" s="187"/>
      <c r="Q26" s="187"/>
      <c r="R26" s="187"/>
      <c r="S26" s="187"/>
      <c r="T26" s="190" t="s">
        <v>196</v>
      </c>
      <c r="U26" s="186"/>
      <c r="V26" s="186"/>
      <c r="W26" s="189" t="s">
        <v>197</v>
      </c>
      <c r="X26" s="187"/>
      <c r="Y26" s="186"/>
      <c r="Z26" s="191"/>
      <c r="AA26" s="186"/>
      <c r="AB26" s="188"/>
      <c r="AC26" s="186"/>
      <c r="AD26" s="185"/>
      <c r="AE26" s="186"/>
      <c r="AF26" s="187"/>
      <c r="AG26" s="187"/>
      <c r="AH26" s="187"/>
      <c r="AI26" s="187"/>
      <c r="AJ26" s="187"/>
      <c r="AK26" s="187"/>
      <c r="AL26" s="188"/>
      <c r="AM26" s="187"/>
      <c r="AN26" s="187"/>
      <c r="AO26" s="187"/>
      <c r="AP26" s="187"/>
      <c r="AQ26" s="187"/>
      <c r="AR26" s="187"/>
      <c r="AS26" s="187"/>
      <c r="AT26" s="187"/>
      <c r="AU26" s="187"/>
      <c r="AV26" s="186"/>
      <c r="AW26" s="186"/>
      <c r="AX26" s="186"/>
      <c r="AY26" s="186"/>
      <c r="AZ26" s="187"/>
      <c r="BA26" s="187"/>
      <c r="BB26" s="5"/>
      <c r="BC26" s="5"/>
      <c r="BD26" s="5"/>
      <c r="BE26" s="5"/>
      <c r="BF26" s="5"/>
      <c r="BG26" s="5"/>
      <c r="BH26" s="5"/>
    </row>
    <row r="27" spans="1:60" ht="15.75">
      <c r="A27" s="497" t="s">
        <v>222</v>
      </c>
      <c r="B27" s="497"/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187"/>
      <c r="AK27" s="187"/>
      <c r="AL27" s="188"/>
      <c r="AM27" s="187"/>
      <c r="AN27" s="187"/>
      <c r="AO27" s="187"/>
      <c r="AP27" s="187"/>
      <c r="AQ27" s="187"/>
      <c r="AR27" s="187"/>
      <c r="AS27" s="187"/>
      <c r="AT27" s="187"/>
      <c r="AU27" s="187"/>
      <c r="AV27" s="186"/>
      <c r="AW27" s="186"/>
      <c r="AX27" s="186"/>
      <c r="AY27" s="186"/>
      <c r="AZ27" s="187"/>
      <c r="BA27" s="187"/>
      <c r="BB27" s="5"/>
      <c r="BC27" s="5"/>
      <c r="BD27" s="5"/>
      <c r="BE27" s="5"/>
      <c r="BF27" s="5"/>
      <c r="BG27" s="5"/>
      <c r="BH27" s="5"/>
    </row>
    <row r="28" spans="1:5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0" t="s">
        <v>91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ht="12.75">
      <c r="A31" s="5"/>
      <c r="B31" s="5"/>
      <c r="C31" s="5"/>
      <c r="D31" s="5"/>
      <c r="E31" s="5"/>
      <c r="F31" s="5"/>
      <c r="G31" s="173" t="s">
        <v>92</v>
      </c>
      <c r="H31" s="174"/>
      <c r="I31" s="174"/>
      <c r="J31" s="174"/>
      <c r="K31" s="494" t="s">
        <v>93</v>
      </c>
      <c r="L31" s="495"/>
      <c r="M31" s="495"/>
      <c r="N31" s="495"/>
      <c r="O31" s="496"/>
      <c r="P31" s="494" t="s">
        <v>19</v>
      </c>
      <c r="Q31" s="495"/>
      <c r="R31" s="495"/>
      <c r="S31" s="495"/>
      <c r="T31" s="496"/>
      <c r="U31" s="173" t="s">
        <v>94</v>
      </c>
      <c r="V31" s="174"/>
      <c r="W31" s="174"/>
      <c r="X31" s="173" t="s">
        <v>192</v>
      </c>
      <c r="Y31" s="174"/>
      <c r="Z31" s="174"/>
      <c r="AA31" s="494" t="s">
        <v>20</v>
      </c>
      <c r="AB31" s="495"/>
      <c r="AC31" s="495"/>
      <c r="AD31" s="496"/>
      <c r="AE31" s="494" t="s">
        <v>21</v>
      </c>
      <c r="AF31" s="495"/>
      <c r="AG31" s="495"/>
      <c r="AH31" s="496"/>
      <c r="AI31" s="494" t="s">
        <v>13</v>
      </c>
      <c r="AJ31" s="495"/>
      <c r="AK31" s="496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ht="12.75">
      <c r="A32" s="5"/>
      <c r="B32" s="5"/>
      <c r="C32" s="5"/>
      <c r="D32" s="5"/>
      <c r="E32" s="5"/>
      <c r="F32" s="5"/>
      <c r="G32" s="491" t="s">
        <v>22</v>
      </c>
      <c r="H32" s="492"/>
      <c r="I32" s="492"/>
      <c r="J32" s="493"/>
      <c r="K32" s="175"/>
      <c r="L32" s="176" t="s">
        <v>23</v>
      </c>
      <c r="M32" s="176"/>
      <c r="N32" s="177"/>
      <c r="O32" s="177"/>
      <c r="P32" s="491" t="s">
        <v>24</v>
      </c>
      <c r="Q32" s="492"/>
      <c r="R32" s="463"/>
      <c r="S32" s="492"/>
      <c r="T32" s="493"/>
      <c r="U32" s="175" t="s">
        <v>95</v>
      </c>
      <c r="V32" s="176"/>
      <c r="W32" s="177"/>
      <c r="X32" s="491" t="s">
        <v>193</v>
      </c>
      <c r="Y32" s="463"/>
      <c r="Z32" s="493"/>
      <c r="AA32" s="175"/>
      <c r="AB32" s="176"/>
      <c r="AC32" s="177"/>
      <c r="AD32" s="177"/>
      <c r="AE32" s="175"/>
      <c r="AF32" s="177"/>
      <c r="AG32" s="177"/>
      <c r="AH32" s="177"/>
      <c r="AI32" s="175"/>
      <c r="AJ32" s="177"/>
      <c r="AK32" s="178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ht="12.75">
      <c r="A33" s="5"/>
      <c r="B33" s="5"/>
      <c r="C33" s="5"/>
      <c r="D33" s="5"/>
      <c r="E33" s="5"/>
      <c r="F33" s="5"/>
      <c r="G33" s="175"/>
      <c r="H33" s="179">
        <f>AF33-SUM(L33:AB33)</f>
        <v>38</v>
      </c>
      <c r="I33" s="177"/>
      <c r="J33" s="177"/>
      <c r="K33" s="175"/>
      <c r="L33" s="180">
        <f>COUNTIF(B20:BA20,"Э")</f>
        <v>4</v>
      </c>
      <c r="M33" s="181"/>
      <c r="N33" s="177"/>
      <c r="O33" s="177"/>
      <c r="P33" s="175"/>
      <c r="Q33" s="177"/>
      <c r="R33" s="180">
        <f>COUNTIF(B20:BA20,"У")</f>
        <v>0</v>
      </c>
      <c r="S33" s="177"/>
      <c r="T33" s="177"/>
      <c r="U33" s="175"/>
      <c r="V33" s="180">
        <f>COUNTIF(B20:BA20,"П")</f>
        <v>0</v>
      </c>
      <c r="W33" s="177"/>
      <c r="X33" s="175"/>
      <c r="Y33" s="180">
        <f>COUNTIF(B20:BA20,"Г")</f>
        <v>0</v>
      </c>
      <c r="Z33" s="177"/>
      <c r="AA33" s="175"/>
      <c r="AB33" s="180">
        <f>COUNTIF(B20:BA20,"К")</f>
        <v>10</v>
      </c>
      <c r="AC33" s="177"/>
      <c r="AD33" s="177"/>
      <c r="AE33" s="182"/>
      <c r="AF33" s="179">
        <v>52</v>
      </c>
      <c r="AG33" s="179"/>
      <c r="AH33" s="177"/>
      <c r="AI33" s="175" t="s">
        <v>25</v>
      </c>
      <c r="AJ33" s="177"/>
      <c r="AK33" s="178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ht="12.75">
      <c r="A34" s="5"/>
      <c r="B34" s="5"/>
      <c r="C34" s="5"/>
      <c r="D34" s="5"/>
      <c r="E34" s="5"/>
      <c r="F34" s="5"/>
      <c r="G34" s="175"/>
      <c r="H34" s="179">
        <f>AF34-SUM(L34:AB34)</f>
        <v>38</v>
      </c>
      <c r="I34" s="177"/>
      <c r="J34" s="177"/>
      <c r="K34" s="175"/>
      <c r="L34" s="180">
        <f>COUNTIF(B21:BA21,"Э")</f>
        <v>4</v>
      </c>
      <c r="M34" s="181"/>
      <c r="N34" s="177"/>
      <c r="O34" s="177"/>
      <c r="P34" s="175"/>
      <c r="Q34" s="177"/>
      <c r="R34" s="183">
        <f>COUNTIF(B21:BA21,"У")</f>
        <v>0</v>
      </c>
      <c r="S34" s="177"/>
      <c r="T34" s="177"/>
      <c r="U34" s="175"/>
      <c r="V34" s="183">
        <f>COUNTIF(B21:BA21,"П")</f>
        <v>0</v>
      </c>
      <c r="W34" s="177"/>
      <c r="X34" s="175"/>
      <c r="Y34" s="180">
        <f>COUNTIF(B21:BA21,"Г")</f>
        <v>0</v>
      </c>
      <c r="Z34" s="177"/>
      <c r="AA34" s="175"/>
      <c r="AB34" s="183">
        <f>COUNTIF(B21:BA21,"К")</f>
        <v>10</v>
      </c>
      <c r="AC34" s="177"/>
      <c r="AD34" s="177"/>
      <c r="AE34" s="182"/>
      <c r="AF34" s="179">
        <v>52</v>
      </c>
      <c r="AG34" s="177"/>
      <c r="AH34" s="177"/>
      <c r="AI34" s="175" t="s">
        <v>26</v>
      </c>
      <c r="AJ34" s="177"/>
      <c r="AK34" s="178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4" ht="12.75">
      <c r="A35" s="5"/>
      <c r="B35" s="5"/>
      <c r="C35" s="5"/>
      <c r="D35" s="5"/>
      <c r="E35" s="5"/>
      <c r="F35" s="5"/>
      <c r="G35" s="175"/>
      <c r="H35" s="179">
        <f>AF35-SUM(L35:AB35)</f>
        <v>38</v>
      </c>
      <c r="I35" s="177"/>
      <c r="J35" s="177"/>
      <c r="K35" s="175"/>
      <c r="L35" s="180">
        <f>COUNTIF(B22:BA22,"Э")</f>
        <v>4</v>
      </c>
      <c r="M35" s="181"/>
      <c r="N35" s="177"/>
      <c r="O35" s="177"/>
      <c r="P35" s="175"/>
      <c r="Q35" s="177"/>
      <c r="R35" s="180">
        <f>COUNTIF(B22:BA22,"У")</f>
        <v>0</v>
      </c>
      <c r="S35" s="177"/>
      <c r="T35" s="177"/>
      <c r="U35" s="175"/>
      <c r="V35" s="180">
        <f>COUNTIF(B22:BA22,"П")</f>
        <v>0</v>
      </c>
      <c r="W35" s="177"/>
      <c r="X35" s="175"/>
      <c r="Y35" s="180">
        <f>COUNTIF(B22:BA22,"Г")</f>
        <v>0</v>
      </c>
      <c r="Z35" s="177"/>
      <c r="AA35" s="175"/>
      <c r="AB35" s="180">
        <f>COUNTIF(B22:BA22,"К")</f>
        <v>10</v>
      </c>
      <c r="AC35" s="177"/>
      <c r="AD35" s="177"/>
      <c r="AE35" s="182"/>
      <c r="AF35" s="179">
        <v>52</v>
      </c>
      <c r="AG35" s="177"/>
      <c r="AH35" s="177"/>
      <c r="AI35" s="175" t="s">
        <v>27</v>
      </c>
      <c r="AJ35" s="177"/>
      <c r="AK35" s="178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4" ht="12.75">
      <c r="A36" s="5"/>
      <c r="B36" s="5"/>
      <c r="C36" s="5"/>
      <c r="D36" s="5"/>
      <c r="E36" s="5"/>
      <c r="F36" s="5"/>
      <c r="G36" s="175"/>
      <c r="H36" s="179">
        <f>AF36-SUM(L36:AB36)</f>
        <v>34</v>
      </c>
      <c r="I36" s="177"/>
      <c r="J36" s="177"/>
      <c r="K36" s="175"/>
      <c r="L36" s="184">
        <f>COUNTIF(B23:BA23,"Э")</f>
        <v>4</v>
      </c>
      <c r="M36" s="177"/>
      <c r="N36" s="177"/>
      <c r="O36" s="177"/>
      <c r="P36" s="175"/>
      <c r="Q36" s="177"/>
      <c r="R36" s="183">
        <f>COUNTIF(B23:BA23,"У")</f>
        <v>4</v>
      </c>
      <c r="S36" s="177"/>
      <c r="T36" s="177"/>
      <c r="U36" s="175"/>
      <c r="V36" s="183">
        <f>COUNTIF(B23:BA23,"П")</f>
        <v>0</v>
      </c>
      <c r="W36" s="177"/>
      <c r="X36" s="175"/>
      <c r="Y36" s="180">
        <f>COUNTIF(B23:BA23,"Г")</f>
        <v>0</v>
      </c>
      <c r="Z36" s="177"/>
      <c r="AA36" s="175"/>
      <c r="AB36" s="183">
        <f>COUNTIF(B23:BA23,"К")</f>
        <v>10</v>
      </c>
      <c r="AC36" s="177"/>
      <c r="AD36" s="177"/>
      <c r="AE36" s="182"/>
      <c r="AF36" s="179">
        <v>52</v>
      </c>
      <c r="AG36" s="177"/>
      <c r="AH36" s="177"/>
      <c r="AI36" s="175" t="s">
        <v>28</v>
      </c>
      <c r="AJ36" s="177"/>
      <c r="AK36" s="178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54" ht="12.75">
      <c r="A37" s="5"/>
      <c r="B37" s="5"/>
      <c r="C37" s="5"/>
      <c r="D37" s="5"/>
      <c r="E37" s="5"/>
      <c r="F37" s="5"/>
      <c r="G37" s="175"/>
      <c r="H37" s="179">
        <f>AF37-SUM(L37:AB37)</f>
        <v>24</v>
      </c>
      <c r="I37" s="177"/>
      <c r="J37" s="177"/>
      <c r="K37" s="175"/>
      <c r="L37" s="184">
        <f>COUNTIF(B24:BA24,"Э")</f>
        <v>4</v>
      </c>
      <c r="M37" s="177"/>
      <c r="N37" s="177"/>
      <c r="O37" s="177"/>
      <c r="P37" s="175"/>
      <c r="Q37" s="177"/>
      <c r="R37" s="180">
        <f>COUNTIF(B24:BA24,"У")</f>
        <v>0</v>
      </c>
      <c r="S37" s="177"/>
      <c r="T37" s="177"/>
      <c r="U37" s="175"/>
      <c r="V37" s="180">
        <f>COUNTIF(B24:BA24,"П")</f>
        <v>4</v>
      </c>
      <c r="W37" s="177"/>
      <c r="X37" s="175"/>
      <c r="Y37" s="180">
        <f>COUNTIF(B24:BA24,"Г")</f>
        <v>10</v>
      </c>
      <c r="Z37" s="177"/>
      <c r="AA37" s="175"/>
      <c r="AB37" s="180">
        <f>COUNTIF(B24:BA24,"К")</f>
        <v>10</v>
      </c>
      <c r="AC37" s="177"/>
      <c r="AD37" s="177"/>
      <c r="AE37" s="182"/>
      <c r="AF37" s="179">
        <v>52</v>
      </c>
      <c r="AG37" s="177"/>
      <c r="AH37" s="177"/>
      <c r="AI37" s="175" t="s">
        <v>29</v>
      </c>
      <c r="AJ37" s="177"/>
      <c r="AK37" s="178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4" ht="12.75">
      <c r="A38" s="5"/>
      <c r="B38" s="5"/>
      <c r="C38" s="5"/>
      <c r="D38" s="5"/>
      <c r="E38" s="5"/>
      <c r="F38" s="5"/>
      <c r="G38" s="175"/>
      <c r="H38" s="179">
        <f>SUM(H33:H37)</f>
        <v>172</v>
      </c>
      <c r="I38" s="177"/>
      <c r="J38" s="177"/>
      <c r="K38" s="175"/>
      <c r="L38" s="179">
        <v>20</v>
      </c>
      <c r="M38" s="177"/>
      <c r="N38" s="177"/>
      <c r="O38" s="177"/>
      <c r="P38" s="175"/>
      <c r="Q38" s="177"/>
      <c r="R38" s="179">
        <f>SUM(R33:R37)</f>
        <v>4</v>
      </c>
      <c r="S38" s="177"/>
      <c r="T38" s="177"/>
      <c r="U38" s="175"/>
      <c r="V38" s="179">
        <f>SUM(V33:V37)</f>
        <v>4</v>
      </c>
      <c r="W38" s="177"/>
      <c r="X38" s="175"/>
      <c r="Y38" s="179">
        <f>SUM(Y33:Y37)</f>
        <v>10</v>
      </c>
      <c r="Z38" s="177"/>
      <c r="AA38" s="175"/>
      <c r="AB38" s="179">
        <f>SUM(AB33:AB37)</f>
        <v>50</v>
      </c>
      <c r="AC38" s="179"/>
      <c r="AD38" s="177"/>
      <c r="AE38" s="175"/>
      <c r="AF38" s="179">
        <f>SUM(AF33:AF37)</f>
        <v>260</v>
      </c>
      <c r="AG38" s="177"/>
      <c r="AH38" s="177"/>
      <c r="AI38" s="175"/>
      <c r="AJ38" s="177"/>
      <c r="AK38" s="178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4" ht="12.75">
      <c r="A39" s="5"/>
      <c r="B39" s="5"/>
      <c r="C39" s="5"/>
      <c r="D39" s="5"/>
      <c r="E39" s="5"/>
      <c r="F39" s="5"/>
      <c r="G39" s="7"/>
      <c r="H39" s="75"/>
      <c r="I39" s="7"/>
      <c r="J39" s="7"/>
      <c r="K39" s="7"/>
      <c r="L39" s="75"/>
      <c r="M39" s="7"/>
      <c r="N39" s="7"/>
      <c r="O39" s="7"/>
      <c r="P39" s="7"/>
      <c r="Q39" s="7"/>
      <c r="R39" s="75"/>
      <c r="S39" s="7"/>
      <c r="T39" s="7"/>
      <c r="U39" s="7"/>
      <c r="V39" s="75"/>
      <c r="W39" s="7"/>
      <c r="X39" s="7"/>
      <c r="Y39" s="75"/>
      <c r="Z39" s="7"/>
      <c r="AA39" s="7"/>
      <c r="AB39" s="75"/>
      <c r="AC39" s="75"/>
      <c r="AD39" s="7"/>
      <c r="AE39" s="7"/>
      <c r="AF39" s="75"/>
      <c r="AG39" s="7"/>
      <c r="AH39" s="7"/>
      <c r="AI39" s="7"/>
      <c r="AJ39" s="7"/>
      <c r="AK39" s="7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</sheetData>
  <mergeCells count="18">
    <mergeCell ref="N12:AL12"/>
    <mergeCell ref="S10:Z10"/>
    <mergeCell ref="AA10:AH10"/>
    <mergeCell ref="X32:Z32"/>
    <mergeCell ref="P31:T31"/>
    <mergeCell ref="AA31:AD31"/>
    <mergeCell ref="P32:T32"/>
    <mergeCell ref="L11:AM11"/>
    <mergeCell ref="AW18:BA18"/>
    <mergeCell ref="AN18:AR18"/>
    <mergeCell ref="AS18:AV18"/>
    <mergeCell ref="G32:J32"/>
    <mergeCell ref="K31:O31"/>
    <mergeCell ref="AE31:AH31"/>
    <mergeCell ref="A27:AI27"/>
    <mergeCell ref="AI31:AK31"/>
    <mergeCell ref="B18:E18"/>
    <mergeCell ref="AA18:AE18"/>
  </mergeCells>
  <printOptions horizontalCentered="1" verticalCentered="1"/>
  <pageMargins left="0.25" right="0.25" top="0.22" bottom="0.24" header="0.18" footer="0.5118110236220472"/>
  <pageSetup blackAndWhite="1" fitToHeight="1" fitToWidth="1" horizontalDpi="360" verticalDpi="360" orientation="landscape" paperSize="9" scale="81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123"/>
  <sheetViews>
    <sheetView tabSelected="1" zoomScale="75" zoomScaleNormal="75" workbookViewId="0" topLeftCell="B1">
      <selection activeCell="R43" sqref="R43"/>
    </sheetView>
  </sheetViews>
  <sheetFormatPr defaultColWidth="8.796875" defaultRowHeight="15" outlineLevelCol="1"/>
  <cols>
    <col min="1" max="1" width="11" style="44" customWidth="1"/>
    <col min="2" max="2" width="24.796875" style="242" customWidth="1"/>
    <col min="3" max="3" width="11.69921875" style="44" customWidth="1" collapsed="1"/>
    <col min="4" max="13" width="4.09765625" style="248" hidden="1" customWidth="1" outlineLevel="1"/>
    <col min="14" max="14" width="9.19921875" style="44" customWidth="1" collapsed="1"/>
    <col min="15" max="18" width="4.19921875" style="248" hidden="1" customWidth="1" outlineLevel="1"/>
    <col min="19" max="19" width="4.796875" style="44" customWidth="1" collapsed="1"/>
    <col min="20" max="20" width="7.09765625" style="45" customWidth="1"/>
    <col min="21" max="21" width="5.69921875" style="45" customWidth="1"/>
    <col min="22" max="22" width="6.19921875" style="44" customWidth="1"/>
    <col min="23" max="23" width="5.69921875" style="44" customWidth="1"/>
    <col min="24" max="24" width="5.3984375" style="44" customWidth="1"/>
    <col min="25" max="25" width="5.796875" style="44" customWidth="1"/>
    <col min="26" max="26" width="3.19921875" style="44" customWidth="1" collapsed="1"/>
    <col min="27" max="27" width="3.69921875" style="44" hidden="1" customWidth="1" outlineLevel="1"/>
    <col min="28" max="29" width="3.09765625" style="44" hidden="1" customWidth="1" outlineLevel="1"/>
    <col min="30" max="30" width="3.296875" style="44" hidden="1" customWidth="1" outlineLevel="1"/>
    <col min="31" max="31" width="3.09765625" style="44" hidden="1" customWidth="1" outlineLevel="1"/>
    <col min="32" max="32" width="3.296875" style="44" hidden="1" customWidth="1" outlineLevel="1"/>
    <col min="33" max="34" width="3.19921875" style="44" customWidth="1" collapsed="1"/>
    <col min="35" max="35" width="2.69921875" style="44" hidden="1" customWidth="1" outlineLevel="1"/>
    <col min="36" max="36" width="3.296875" style="44" hidden="1" customWidth="1" outlineLevel="1"/>
    <col min="37" max="37" width="3.19921875" style="44" hidden="1" customWidth="1" outlineLevel="1"/>
    <col min="38" max="38" width="2.69921875" style="44" hidden="1" customWidth="1" outlineLevel="1"/>
    <col min="39" max="39" width="3.296875" style="44" hidden="1" customWidth="1" outlineLevel="1"/>
    <col min="40" max="40" width="3.19921875" style="44" hidden="1" customWidth="1" outlineLevel="1"/>
    <col min="41" max="42" width="3.19921875" style="44" customWidth="1" collapsed="1"/>
    <col min="43" max="44" width="4.19921875" style="44" hidden="1" customWidth="1" outlineLevel="1"/>
    <col min="45" max="45" width="4.796875" style="44" hidden="1" customWidth="1" outlineLevel="1"/>
    <col min="46" max="46" width="5.09765625" style="44" hidden="1" customWidth="1" outlineLevel="1"/>
    <col min="47" max="47" width="4.19921875" style="44" hidden="1" customWidth="1" outlineLevel="1"/>
    <col min="48" max="48" width="3.796875" style="44" hidden="1" customWidth="1" outlineLevel="1"/>
    <col min="49" max="49" width="3.19921875" style="44" customWidth="1" collapsed="1"/>
    <col min="50" max="50" width="3.19921875" style="44" customWidth="1"/>
    <col min="51" max="55" width="4.19921875" style="44" hidden="1" customWidth="1" outlineLevel="1"/>
    <col min="56" max="56" width="3.09765625" style="44" hidden="1" customWidth="1" outlineLevel="1"/>
    <col min="57" max="57" width="3.19921875" style="44" customWidth="1" collapsed="1"/>
    <col min="58" max="58" width="3.19921875" style="44" customWidth="1"/>
    <col min="59" max="64" width="4.19921875" style="44" hidden="1" customWidth="1" outlineLevel="1"/>
    <col min="65" max="65" width="3.19921875" style="44" customWidth="1" collapsed="1"/>
    <col min="66" max="66" width="7.3984375" style="0" customWidth="1"/>
    <col min="67" max="16384" width="9" style="0" customWidth="1"/>
  </cols>
  <sheetData>
    <row r="1" spans="1:50" ht="15.75">
      <c r="A1" s="455" t="s">
        <v>106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239"/>
      <c r="AJ1" s="239"/>
      <c r="AK1" s="239"/>
      <c r="AL1" s="239"/>
      <c r="AM1" s="239"/>
      <c r="AN1" s="239"/>
      <c r="AX1" s="240"/>
    </row>
    <row r="2" spans="1:25" ht="7.5" customHeight="1" thickBot="1">
      <c r="A2" s="241"/>
      <c r="C2" s="18"/>
      <c r="D2" s="56"/>
      <c r="E2" s="56"/>
      <c r="F2" s="56"/>
      <c r="G2" s="56"/>
      <c r="H2" s="56"/>
      <c r="I2" s="56"/>
      <c r="J2" s="56"/>
      <c r="K2" s="56"/>
      <c r="L2" s="56"/>
      <c r="M2" s="56"/>
      <c r="N2" s="18"/>
      <c r="O2" s="56"/>
      <c r="P2" s="56"/>
      <c r="Q2" s="56"/>
      <c r="R2" s="56"/>
      <c r="S2" s="18"/>
      <c r="T2" s="17"/>
      <c r="U2" s="17"/>
      <c r="V2" s="18"/>
      <c r="W2" s="18"/>
      <c r="X2" s="18"/>
      <c r="Y2" s="18"/>
    </row>
    <row r="3" spans="1:65" ht="15" customHeight="1">
      <c r="A3" s="207"/>
      <c r="B3" s="208"/>
      <c r="C3" s="500" t="s">
        <v>30</v>
      </c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2"/>
      <c r="T3" s="209"/>
      <c r="U3" s="210"/>
      <c r="V3" s="211" t="s">
        <v>31</v>
      </c>
      <c r="W3" s="211"/>
      <c r="X3" s="211"/>
      <c r="Y3" s="212"/>
      <c r="Z3" s="503" t="s">
        <v>85</v>
      </c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504"/>
      <c r="AT3" s="504"/>
      <c r="AU3" s="504"/>
      <c r="AV3" s="504"/>
      <c r="AW3" s="504"/>
      <c r="AX3" s="504"/>
      <c r="AY3" s="504"/>
      <c r="AZ3" s="504"/>
      <c r="BA3" s="504"/>
      <c r="BB3" s="504"/>
      <c r="BC3" s="504"/>
      <c r="BD3" s="504"/>
      <c r="BE3" s="504"/>
      <c r="BF3" s="504"/>
      <c r="BG3" s="504"/>
      <c r="BH3" s="504"/>
      <c r="BI3" s="504"/>
      <c r="BJ3" s="504"/>
      <c r="BK3" s="504"/>
      <c r="BL3" s="504"/>
      <c r="BM3" s="505"/>
    </row>
    <row r="4" spans="1:65" ht="17.25" customHeight="1">
      <c r="A4" s="213"/>
      <c r="B4" s="214"/>
      <c r="C4" s="506" t="s">
        <v>32</v>
      </c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8"/>
      <c r="T4" s="217" t="s">
        <v>21</v>
      </c>
      <c r="U4" s="509" t="s">
        <v>33</v>
      </c>
      <c r="V4" s="510"/>
      <c r="W4" s="510"/>
      <c r="X4" s="511"/>
      <c r="Y4" s="238"/>
      <c r="Z4" s="512" t="s">
        <v>35</v>
      </c>
      <c r="AA4" s="467"/>
      <c r="AB4" s="467"/>
      <c r="AC4" s="467"/>
      <c r="AD4" s="467"/>
      <c r="AE4" s="467"/>
      <c r="AF4" s="467"/>
      <c r="AG4" s="468"/>
      <c r="AH4" s="466" t="s">
        <v>36</v>
      </c>
      <c r="AI4" s="467"/>
      <c r="AJ4" s="467"/>
      <c r="AK4" s="467"/>
      <c r="AL4" s="467"/>
      <c r="AM4" s="467"/>
      <c r="AN4" s="467"/>
      <c r="AO4" s="468"/>
      <c r="AP4" s="466" t="s">
        <v>37</v>
      </c>
      <c r="AQ4" s="467"/>
      <c r="AR4" s="467"/>
      <c r="AS4" s="467"/>
      <c r="AT4" s="467"/>
      <c r="AU4" s="467"/>
      <c r="AV4" s="467"/>
      <c r="AW4" s="468"/>
      <c r="AX4" s="466" t="s">
        <v>38</v>
      </c>
      <c r="AY4" s="467"/>
      <c r="AZ4" s="467"/>
      <c r="BA4" s="467"/>
      <c r="BB4" s="467"/>
      <c r="BC4" s="467"/>
      <c r="BD4" s="467"/>
      <c r="BE4" s="468"/>
      <c r="BF4" s="467" t="s">
        <v>39</v>
      </c>
      <c r="BG4" s="467"/>
      <c r="BH4" s="467"/>
      <c r="BI4" s="467"/>
      <c r="BJ4" s="467"/>
      <c r="BK4" s="467"/>
      <c r="BL4" s="467"/>
      <c r="BM4" s="513"/>
    </row>
    <row r="5" spans="1:65" ht="18.75" customHeight="1">
      <c r="A5" s="213" t="s">
        <v>40</v>
      </c>
      <c r="B5" s="214" t="s">
        <v>41</v>
      </c>
      <c r="C5" s="219" t="s">
        <v>42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05" t="s">
        <v>43</v>
      </c>
      <c r="O5" s="220"/>
      <c r="P5" s="220"/>
      <c r="Q5" s="220"/>
      <c r="R5" s="220"/>
      <c r="S5" s="221" t="s">
        <v>44</v>
      </c>
      <c r="T5" s="222"/>
      <c r="U5" s="223" t="s">
        <v>21</v>
      </c>
      <c r="V5" s="224" t="s">
        <v>107</v>
      </c>
      <c r="W5" s="224" t="s">
        <v>45</v>
      </c>
      <c r="X5" s="224" t="s">
        <v>108</v>
      </c>
      <c r="Y5" s="225" t="s">
        <v>34</v>
      </c>
      <c r="Z5" s="226">
        <v>1</v>
      </c>
      <c r="AA5" s="218" t="s">
        <v>136</v>
      </c>
      <c r="AB5" s="218" t="s">
        <v>137</v>
      </c>
      <c r="AC5" s="218" t="s">
        <v>138</v>
      </c>
      <c r="AD5" s="218" t="s">
        <v>136</v>
      </c>
      <c r="AE5" s="218" t="s">
        <v>137</v>
      </c>
      <c r="AF5" s="218" t="s">
        <v>138</v>
      </c>
      <c r="AG5" s="218">
        <v>2</v>
      </c>
      <c r="AH5" s="216">
        <v>3</v>
      </c>
      <c r="AI5" s="218" t="s">
        <v>136</v>
      </c>
      <c r="AJ5" s="218" t="s">
        <v>137</v>
      </c>
      <c r="AK5" s="218" t="s">
        <v>138</v>
      </c>
      <c r="AL5" s="218" t="s">
        <v>136</v>
      </c>
      <c r="AM5" s="218" t="s">
        <v>137</v>
      </c>
      <c r="AN5" s="218" t="s">
        <v>138</v>
      </c>
      <c r="AO5" s="227">
        <v>4</v>
      </c>
      <c r="AP5" s="216">
        <v>5</v>
      </c>
      <c r="AQ5" s="218" t="s">
        <v>136</v>
      </c>
      <c r="AR5" s="218" t="s">
        <v>137</v>
      </c>
      <c r="AS5" s="218" t="s">
        <v>138</v>
      </c>
      <c r="AT5" s="218" t="s">
        <v>136</v>
      </c>
      <c r="AU5" s="218" t="s">
        <v>137</v>
      </c>
      <c r="AV5" s="218" t="s">
        <v>138</v>
      </c>
      <c r="AW5" s="227">
        <v>6</v>
      </c>
      <c r="AX5" s="216">
        <v>7</v>
      </c>
      <c r="AY5" s="218" t="s">
        <v>136</v>
      </c>
      <c r="AZ5" s="218" t="s">
        <v>137</v>
      </c>
      <c r="BA5" s="218" t="s">
        <v>138</v>
      </c>
      <c r="BB5" s="218" t="s">
        <v>136</v>
      </c>
      <c r="BC5" s="218" t="s">
        <v>137</v>
      </c>
      <c r="BD5" s="218" t="s">
        <v>138</v>
      </c>
      <c r="BE5" s="227">
        <v>8</v>
      </c>
      <c r="BF5" s="216">
        <v>9</v>
      </c>
      <c r="BG5" s="218" t="s">
        <v>136</v>
      </c>
      <c r="BH5" s="218" t="s">
        <v>137</v>
      </c>
      <c r="BI5" s="218" t="s">
        <v>138</v>
      </c>
      <c r="BJ5" s="218" t="s">
        <v>136</v>
      </c>
      <c r="BK5" s="218" t="s">
        <v>137</v>
      </c>
      <c r="BL5" s="218" t="s">
        <v>138</v>
      </c>
      <c r="BM5" s="228">
        <v>10</v>
      </c>
    </row>
    <row r="6" spans="1:65" ht="15.75" customHeight="1" thickBot="1">
      <c r="A6" s="215"/>
      <c r="B6" s="229"/>
      <c r="C6" s="226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06"/>
      <c r="O6" s="231"/>
      <c r="P6" s="231"/>
      <c r="Q6" s="231"/>
      <c r="R6" s="231"/>
      <c r="S6" s="232" t="s">
        <v>48</v>
      </c>
      <c r="T6" s="233"/>
      <c r="U6" s="234"/>
      <c r="V6" s="235"/>
      <c r="W6" s="235"/>
      <c r="X6" s="235"/>
      <c r="Y6" s="236" t="s">
        <v>46</v>
      </c>
      <c r="Z6" s="237">
        <v>19</v>
      </c>
      <c r="AA6" s="218">
        <v>19</v>
      </c>
      <c r="AB6" s="218">
        <v>19</v>
      </c>
      <c r="AC6" s="218">
        <v>19</v>
      </c>
      <c r="AD6" s="227">
        <v>19</v>
      </c>
      <c r="AE6" s="227">
        <v>19</v>
      </c>
      <c r="AF6" s="227">
        <v>19</v>
      </c>
      <c r="AG6" s="227">
        <v>19</v>
      </c>
      <c r="AH6" s="218">
        <v>19</v>
      </c>
      <c r="AI6" s="218">
        <v>19</v>
      </c>
      <c r="AJ6" s="218">
        <v>19</v>
      </c>
      <c r="AK6" s="218">
        <v>19</v>
      </c>
      <c r="AL6" s="227">
        <v>19</v>
      </c>
      <c r="AM6" s="227">
        <v>19</v>
      </c>
      <c r="AN6" s="227">
        <v>19</v>
      </c>
      <c r="AO6" s="227">
        <v>19</v>
      </c>
      <c r="AP6" s="218">
        <v>19</v>
      </c>
      <c r="AQ6" s="218">
        <v>19</v>
      </c>
      <c r="AR6" s="218">
        <v>19</v>
      </c>
      <c r="AS6" s="218">
        <v>19</v>
      </c>
      <c r="AT6" s="227">
        <v>19</v>
      </c>
      <c r="AU6" s="227">
        <v>19</v>
      </c>
      <c r="AV6" s="227">
        <v>19</v>
      </c>
      <c r="AW6" s="227">
        <v>19</v>
      </c>
      <c r="AX6" s="218">
        <v>19</v>
      </c>
      <c r="AY6" s="218">
        <v>19</v>
      </c>
      <c r="AZ6" s="218">
        <v>19</v>
      </c>
      <c r="BA6" s="218">
        <v>19</v>
      </c>
      <c r="BB6" s="227">
        <v>15</v>
      </c>
      <c r="BC6" s="227">
        <v>15</v>
      </c>
      <c r="BD6" s="227">
        <v>15</v>
      </c>
      <c r="BE6" s="227">
        <v>15</v>
      </c>
      <c r="BF6" s="218">
        <v>15</v>
      </c>
      <c r="BG6" s="218">
        <v>15</v>
      </c>
      <c r="BH6" s="218">
        <v>15</v>
      </c>
      <c r="BI6" s="218">
        <v>15</v>
      </c>
      <c r="BJ6" s="238">
        <v>9</v>
      </c>
      <c r="BK6" s="238">
        <v>9</v>
      </c>
      <c r="BL6" s="238">
        <v>9</v>
      </c>
      <c r="BM6" s="238">
        <v>9</v>
      </c>
    </row>
    <row r="7" spans="1:65" ht="14.25" customHeight="1" thickBot="1">
      <c r="A7" s="78">
        <v>1</v>
      </c>
      <c r="B7" s="135">
        <v>2</v>
      </c>
      <c r="C7" s="78">
        <v>3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79">
        <v>4</v>
      </c>
      <c r="O7" s="81"/>
      <c r="P7" s="81"/>
      <c r="Q7" s="81"/>
      <c r="R7" s="81"/>
      <c r="S7" s="76">
        <v>5</v>
      </c>
      <c r="T7" s="82">
        <v>6</v>
      </c>
      <c r="U7" s="83">
        <v>7</v>
      </c>
      <c r="V7" s="79">
        <v>8</v>
      </c>
      <c r="W7" s="79">
        <v>9</v>
      </c>
      <c r="X7" s="79">
        <v>10</v>
      </c>
      <c r="Y7" s="85">
        <v>11</v>
      </c>
      <c r="Z7" s="78">
        <v>12</v>
      </c>
      <c r="AA7" s="84"/>
      <c r="AB7" s="84"/>
      <c r="AC7" s="104"/>
      <c r="AD7" s="106"/>
      <c r="AE7" s="84"/>
      <c r="AF7" s="84"/>
      <c r="AG7" s="93">
        <v>13</v>
      </c>
      <c r="AH7" s="84">
        <v>14</v>
      </c>
      <c r="AI7" s="84"/>
      <c r="AJ7" s="84"/>
      <c r="AK7" s="104"/>
      <c r="AL7" s="106"/>
      <c r="AM7" s="84"/>
      <c r="AN7" s="84"/>
      <c r="AO7" s="93">
        <v>15</v>
      </c>
      <c r="AP7" s="84">
        <v>16</v>
      </c>
      <c r="AQ7" s="84"/>
      <c r="AR7" s="84"/>
      <c r="AS7" s="104"/>
      <c r="AT7" s="106"/>
      <c r="AU7" s="84"/>
      <c r="AV7" s="84"/>
      <c r="AW7" s="93">
        <v>17</v>
      </c>
      <c r="AX7" s="84">
        <v>18</v>
      </c>
      <c r="AY7" s="84"/>
      <c r="AZ7" s="84"/>
      <c r="BA7" s="104"/>
      <c r="BB7" s="106"/>
      <c r="BC7" s="84"/>
      <c r="BD7" s="84"/>
      <c r="BE7" s="85">
        <v>19</v>
      </c>
      <c r="BF7" s="84">
        <v>20</v>
      </c>
      <c r="BG7" s="84"/>
      <c r="BH7" s="84"/>
      <c r="BI7" s="104"/>
      <c r="BJ7" s="106"/>
      <c r="BK7" s="84"/>
      <c r="BL7" s="84"/>
      <c r="BM7" s="86">
        <v>21</v>
      </c>
    </row>
    <row r="8" spans="1:65" ht="47.25" customHeight="1" thickBot="1">
      <c r="A8" s="328" t="s">
        <v>51</v>
      </c>
      <c r="B8" s="329" t="s">
        <v>144</v>
      </c>
      <c r="C8" s="328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1"/>
      <c r="O8" s="330"/>
      <c r="P8" s="330"/>
      <c r="Q8" s="330"/>
      <c r="R8" s="330"/>
      <c r="S8" s="331"/>
      <c r="T8" s="394">
        <f aca="true" t="shared" si="0" ref="T8:Y8">SUM(T9,T17,T21)</f>
        <v>1800</v>
      </c>
      <c r="U8" s="394">
        <f t="shared" si="0"/>
        <v>1008</v>
      </c>
      <c r="V8" s="394">
        <f t="shared" si="0"/>
        <v>486</v>
      </c>
      <c r="W8" s="394">
        <f t="shared" si="0"/>
        <v>0</v>
      </c>
      <c r="X8" s="394">
        <f t="shared" si="0"/>
        <v>522</v>
      </c>
      <c r="Y8" s="394">
        <f t="shared" si="0"/>
        <v>792</v>
      </c>
      <c r="Z8" s="328"/>
      <c r="AA8" s="332"/>
      <c r="AB8" s="332"/>
      <c r="AC8" s="332"/>
      <c r="AD8" s="333"/>
      <c r="AE8" s="332"/>
      <c r="AF8" s="332"/>
      <c r="AG8" s="334"/>
      <c r="AH8" s="387"/>
      <c r="AI8" s="332"/>
      <c r="AJ8" s="332"/>
      <c r="AK8" s="332"/>
      <c r="AL8" s="333"/>
      <c r="AM8" s="332"/>
      <c r="AN8" s="332"/>
      <c r="AO8" s="333"/>
      <c r="AP8" s="328"/>
      <c r="AQ8" s="332"/>
      <c r="AR8" s="332"/>
      <c r="AS8" s="332"/>
      <c r="AT8" s="333"/>
      <c r="AU8" s="332"/>
      <c r="AV8" s="332"/>
      <c r="AW8" s="334"/>
      <c r="AX8" s="387"/>
      <c r="AY8" s="332"/>
      <c r="AZ8" s="332"/>
      <c r="BA8" s="332"/>
      <c r="BB8" s="333"/>
      <c r="BC8" s="332"/>
      <c r="BD8" s="332"/>
      <c r="BE8" s="333"/>
      <c r="BF8" s="328"/>
      <c r="BG8" s="332"/>
      <c r="BH8" s="332"/>
      <c r="BI8" s="332"/>
      <c r="BJ8" s="333"/>
      <c r="BK8" s="332"/>
      <c r="BL8" s="332"/>
      <c r="BM8" s="334"/>
    </row>
    <row r="9" spans="1:65" ht="18.75" customHeight="1">
      <c r="A9" s="303" t="s">
        <v>52</v>
      </c>
      <c r="B9" s="366" t="s">
        <v>53</v>
      </c>
      <c r="C9" s="303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8"/>
      <c r="O9" s="367"/>
      <c r="P9" s="367"/>
      <c r="Q9" s="367"/>
      <c r="R9" s="367"/>
      <c r="S9" s="369"/>
      <c r="T9" s="395">
        <f aca="true" t="shared" si="1" ref="T9:Y9">SUM(T10:T16)</f>
        <v>1260</v>
      </c>
      <c r="U9" s="395">
        <f t="shared" si="1"/>
        <v>826</v>
      </c>
      <c r="V9" s="395">
        <f t="shared" si="1"/>
        <v>304</v>
      </c>
      <c r="W9" s="395">
        <f t="shared" si="1"/>
        <v>0</v>
      </c>
      <c r="X9" s="395">
        <f t="shared" si="1"/>
        <v>522</v>
      </c>
      <c r="Y9" s="396">
        <f t="shared" si="1"/>
        <v>434</v>
      </c>
      <c r="Z9" s="303"/>
      <c r="AA9" s="370"/>
      <c r="AB9" s="370"/>
      <c r="AC9" s="370"/>
      <c r="AD9" s="369"/>
      <c r="AE9" s="370"/>
      <c r="AF9" s="370"/>
      <c r="AG9" s="371"/>
      <c r="AH9" s="388"/>
      <c r="AI9" s="370"/>
      <c r="AJ9" s="370"/>
      <c r="AK9" s="370"/>
      <c r="AL9" s="369"/>
      <c r="AM9" s="370"/>
      <c r="AN9" s="370"/>
      <c r="AO9" s="369"/>
      <c r="AP9" s="303"/>
      <c r="AQ9" s="370"/>
      <c r="AR9" s="370"/>
      <c r="AS9" s="370"/>
      <c r="AT9" s="369"/>
      <c r="AU9" s="370"/>
      <c r="AV9" s="370"/>
      <c r="AW9" s="371"/>
      <c r="AX9" s="388"/>
      <c r="AY9" s="370"/>
      <c r="AZ9" s="370"/>
      <c r="BA9" s="370"/>
      <c r="BB9" s="369"/>
      <c r="BC9" s="370"/>
      <c r="BD9" s="370"/>
      <c r="BE9" s="369"/>
      <c r="BF9" s="303"/>
      <c r="BG9" s="370"/>
      <c r="BH9" s="370"/>
      <c r="BI9" s="370"/>
      <c r="BJ9" s="369"/>
      <c r="BK9" s="370"/>
      <c r="BL9" s="370"/>
      <c r="BM9" s="371"/>
    </row>
    <row r="10" spans="1:65" ht="26.25" customHeight="1">
      <c r="A10" s="265" t="s">
        <v>149</v>
      </c>
      <c r="B10" s="266" t="s">
        <v>268</v>
      </c>
      <c r="C10" s="267" t="str">
        <f>D10&amp;" "&amp;E10&amp;" "&amp;L10&amp;" "&amp;M10</f>
        <v>3   </v>
      </c>
      <c r="D10" s="268">
        <v>3</v>
      </c>
      <c r="E10" s="268"/>
      <c r="F10" s="268"/>
      <c r="G10" s="268"/>
      <c r="H10" s="268"/>
      <c r="I10" s="268"/>
      <c r="J10" s="268"/>
      <c r="K10" s="268"/>
      <c r="L10" s="268"/>
      <c r="M10" s="268"/>
      <c r="N10" s="267" t="str">
        <f>O10&amp;" "&amp;P10&amp;" "&amp;Q10&amp;" "&amp;R10</f>
        <v>2   </v>
      </c>
      <c r="O10" s="269">
        <v>2</v>
      </c>
      <c r="P10" s="269"/>
      <c r="Q10" s="269"/>
      <c r="R10" s="269"/>
      <c r="S10" s="270"/>
      <c r="T10" s="397">
        <v>170</v>
      </c>
      <c r="U10" s="398">
        <f>V10+W10+X10</f>
        <v>76</v>
      </c>
      <c r="V10" s="398">
        <f>AA10*AA$6+AD10*AD$6+AI10*AI$6+AL10*AL$6+AQ10*AQ$6+AT10*AT$6+AY10*AY$6+BB10*BB$6+BG10*BG$6+BJ10*BJ$6</f>
        <v>38</v>
      </c>
      <c r="W10" s="398">
        <f>AB10*AB$6+AE10*AE$6+AJ10*AJ$6+AM10*AM$6+AR10*AR$6+AU10*AU$6+AZ10*AZ$6+BC10*BC$6+BH10*BH$6+BK10*BK$6</f>
        <v>0</v>
      </c>
      <c r="X10" s="398">
        <f>AC10*AC$6+AF10*AF$6+AK10*AK$6+AN10*AN$6+AS10*AS$6+AV10*AV$6+BA10*BA$6+BD10*BD$6+BI10*BI$6+BL10*BL$6</f>
        <v>38</v>
      </c>
      <c r="Y10" s="379">
        <f>T10-U10</f>
        <v>94</v>
      </c>
      <c r="Z10" s="271">
        <f>IF(SUM(AA10:AC10)&gt;0,AA10&amp;"/"&amp;AB10&amp;"/"&amp;AC10,"")</f>
      </c>
      <c r="AA10" s="272"/>
      <c r="AB10" s="272"/>
      <c r="AC10" s="272"/>
      <c r="AD10" s="272">
        <v>1</v>
      </c>
      <c r="AE10" s="272"/>
      <c r="AF10" s="272">
        <v>1</v>
      </c>
      <c r="AG10" s="273" t="str">
        <f>IF(SUM(AD10:AF10)&gt;0,AD10&amp;"/"&amp;AE10&amp;"/"&amp;AF10,"")</f>
        <v>1//1</v>
      </c>
      <c r="AH10" s="377" t="str">
        <f>IF(SUM(AI10:AK10)&gt;0,AI10&amp;"/"&amp;AJ10&amp;"/"&amp;AK10,"")</f>
        <v>1//1</v>
      </c>
      <c r="AI10" s="272">
        <v>1</v>
      </c>
      <c r="AJ10" s="272"/>
      <c r="AK10" s="272">
        <v>1</v>
      </c>
      <c r="AL10" s="272"/>
      <c r="AM10" s="272"/>
      <c r="AN10" s="272"/>
      <c r="AO10" s="380">
        <f>IF(SUM(AL10:AN10)&gt;0,AL10&amp;"/"&amp;AM10&amp;"/"&amp;AN10,"")</f>
      </c>
      <c r="AP10" s="271">
        <f>IF(SUM(AQ10:AS10)&gt;0,AQ10&amp;"/"&amp;AR10&amp;"/"&amp;AS10,"")</f>
      </c>
      <c r="AQ10" s="272"/>
      <c r="AR10" s="272"/>
      <c r="AS10" s="272"/>
      <c r="AT10" s="272"/>
      <c r="AU10" s="272"/>
      <c r="AV10" s="272"/>
      <c r="AW10" s="273">
        <f>IF(SUM(AT10:AV10)&gt;0,AT10&amp;"/"&amp;AU10&amp;"/"&amp;AV10,"")</f>
      </c>
      <c r="AX10" s="377">
        <f>IF(SUM(AY10:BA10)&gt;0,AY10&amp;"/"&amp;AZ10&amp;"/"&amp;BA10,"")</f>
      </c>
      <c r="AY10" s="272"/>
      <c r="AZ10" s="272"/>
      <c r="BA10" s="272"/>
      <c r="BB10" s="272"/>
      <c r="BC10" s="272"/>
      <c r="BD10" s="272"/>
      <c r="BE10" s="380">
        <f>IF(SUM(BB10:BD10)&gt;0,BB10&amp;"/"&amp;BC10&amp;"/"&amp;BD10,"")</f>
      </c>
      <c r="BF10" s="271">
        <f>IF(SUM(BG10:BI10)&gt;0,BG10&amp;"/"&amp;BH10&amp;"/"&amp;BI10,"")</f>
      </c>
      <c r="BG10" s="272"/>
      <c r="BH10" s="272"/>
      <c r="BI10" s="272"/>
      <c r="BJ10" s="272"/>
      <c r="BK10" s="272"/>
      <c r="BL10" s="272"/>
      <c r="BM10" s="273">
        <f>IF(SUM(BJ10:BL10)&gt;0,BJ10&amp;"/"&amp;BK10&amp;"/"&amp;BL10,"")</f>
      </c>
    </row>
    <row r="11" spans="1:65" ht="16.5" customHeight="1">
      <c r="A11" s="265" t="s">
        <v>145</v>
      </c>
      <c r="B11" s="266" t="s">
        <v>146</v>
      </c>
      <c r="C11" s="267" t="str">
        <f aca="true" t="shared" si="2" ref="C11:C59">D11&amp;" "&amp;E11&amp;" "&amp;L11&amp;" "&amp;M11</f>
        <v>   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7" t="str">
        <f aca="true" t="shared" si="3" ref="N11:N59">O11&amp;" "&amp;P11&amp;" "&amp;Q11&amp;" "&amp;R11</f>
        <v>1 2  </v>
      </c>
      <c r="O11" s="269">
        <v>1</v>
      </c>
      <c r="P11" s="269">
        <v>2</v>
      </c>
      <c r="Q11" s="269"/>
      <c r="R11" s="269"/>
      <c r="S11" s="270"/>
      <c r="T11" s="397">
        <v>170</v>
      </c>
      <c r="U11" s="398">
        <f aca="true" t="shared" si="4" ref="U11:U55">V11+W11+X11</f>
        <v>76</v>
      </c>
      <c r="V11" s="398">
        <f aca="true" t="shared" si="5" ref="V11:V59">AA11*AA$6+AD11*AD$6+AI11*AI$6+AL11*AL$6+AQ11*AQ$6+AT11*AT$6+AY11*AY$6+BB11*BB$6+BG11*BG$6+BJ11*BJ$6</f>
        <v>38</v>
      </c>
      <c r="W11" s="398">
        <f aca="true" t="shared" si="6" ref="W11:W59">AB11*AB$6+AE11*AE$6+AJ11*AJ$6+AM11*AM$6+AR11*AR$6+AU11*AU$6+AZ11*AZ$6+BC11*BC$6+BH11*BH$6+BK11*BK$6</f>
        <v>0</v>
      </c>
      <c r="X11" s="398">
        <f aca="true" t="shared" si="7" ref="X11:X55">AC11*AC$6+AF11*AF$6+AK11*AK$6+AN11*AN$6+AS11*AS$6+AV11*AV$6+BA11*BA$6+BD11*BD$6+BI11*BI$6+BL11*BL$6</f>
        <v>38</v>
      </c>
      <c r="Y11" s="379">
        <f aca="true" t="shared" si="8" ref="Y11:Y55">T11-U11</f>
        <v>94</v>
      </c>
      <c r="Z11" s="271" t="str">
        <f aca="true" t="shared" si="9" ref="Z11:Z59">IF(SUM(AA11:AC11)&gt;0,AA11&amp;"/"&amp;AB11&amp;"/"&amp;AC11,"")</f>
        <v>1//1</v>
      </c>
      <c r="AA11" s="272">
        <v>1</v>
      </c>
      <c r="AB11" s="272"/>
      <c r="AC11" s="272">
        <v>1</v>
      </c>
      <c r="AD11" s="272">
        <v>1</v>
      </c>
      <c r="AE11" s="272"/>
      <c r="AF11" s="272">
        <v>1</v>
      </c>
      <c r="AG11" s="273" t="str">
        <f aca="true" t="shared" si="10" ref="AG11:AG59">IF(SUM(AD11:AF11)&gt;0,AD11&amp;"/"&amp;AE11&amp;"/"&amp;AF11,"")</f>
        <v>1//1</v>
      </c>
      <c r="AH11" s="377">
        <f aca="true" t="shared" si="11" ref="AH11:AH59">IF(SUM(AI11:AK11)&gt;0,AI11&amp;"/"&amp;AJ11&amp;"/"&amp;AK11,"")</f>
      </c>
      <c r="AI11" s="272"/>
      <c r="AJ11" s="272"/>
      <c r="AK11" s="272"/>
      <c r="AL11" s="272"/>
      <c r="AM11" s="272"/>
      <c r="AN11" s="272"/>
      <c r="AO11" s="380">
        <f aca="true" t="shared" si="12" ref="AO11:AO59">IF(SUM(AL11:AN11)&gt;0,AL11&amp;"/"&amp;AM11&amp;"/"&amp;AN11,"")</f>
      </c>
      <c r="AP11" s="271">
        <f aca="true" t="shared" si="13" ref="AP11:AP59">IF(SUM(AQ11:AS11)&gt;0,AQ11&amp;"/"&amp;AR11&amp;"/"&amp;AS11,"")</f>
      </c>
      <c r="AQ11" s="272"/>
      <c r="AR11" s="272"/>
      <c r="AS11" s="272"/>
      <c r="AT11" s="272"/>
      <c r="AU11" s="272"/>
      <c r="AV11" s="272"/>
      <c r="AW11" s="273">
        <f aca="true" t="shared" si="14" ref="AW11:AW59">IF(SUM(AT11:AV11)&gt;0,AT11&amp;"/"&amp;AU11&amp;"/"&amp;AV11,"")</f>
      </c>
      <c r="AX11" s="377">
        <f aca="true" t="shared" si="15" ref="AX11:AX59">IF(SUM(AY11:BA11)&gt;0,AY11&amp;"/"&amp;AZ11&amp;"/"&amp;BA11,"")</f>
      </c>
      <c r="AY11" s="272"/>
      <c r="AZ11" s="272"/>
      <c r="BA11" s="272"/>
      <c r="BB11" s="272"/>
      <c r="BC11" s="272"/>
      <c r="BD11" s="272"/>
      <c r="BE11" s="380">
        <f aca="true" t="shared" si="16" ref="BE11:BE59">IF(SUM(BB11:BD11)&gt;0,BB11&amp;"/"&amp;BC11&amp;"/"&amp;BD11,"")</f>
      </c>
      <c r="BF11" s="271">
        <f aca="true" t="shared" si="17" ref="BF11:BF59">IF(SUM(BG11:BI11)&gt;0,BG11&amp;"/"&amp;BH11&amp;"/"&amp;BI11,"")</f>
      </c>
      <c r="BG11" s="272"/>
      <c r="BH11" s="272"/>
      <c r="BI11" s="272"/>
      <c r="BJ11" s="272"/>
      <c r="BK11" s="272"/>
      <c r="BL11" s="272"/>
      <c r="BM11" s="273">
        <f aca="true" t="shared" si="18" ref="BM11:BM59">IF(SUM(BJ11:BL11)&gt;0,BJ11&amp;"/"&amp;BK11&amp;"/"&amp;BL11,"")</f>
      </c>
    </row>
    <row r="12" spans="1:65" ht="15.75" customHeight="1">
      <c r="A12" s="265" t="s">
        <v>54</v>
      </c>
      <c r="B12" s="274" t="s">
        <v>219</v>
      </c>
      <c r="C12" s="267" t="s">
        <v>263</v>
      </c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7" t="s">
        <v>264</v>
      </c>
      <c r="O12" s="269"/>
      <c r="P12" s="269"/>
      <c r="Q12" s="269"/>
      <c r="R12" s="269"/>
      <c r="S12" s="270"/>
      <c r="T12" s="397">
        <v>408</v>
      </c>
      <c r="U12" s="398">
        <v>408</v>
      </c>
      <c r="V12" s="398">
        <f t="shared" si="5"/>
        <v>0</v>
      </c>
      <c r="W12" s="398">
        <f t="shared" si="6"/>
        <v>0</v>
      </c>
      <c r="X12" s="398">
        <v>408</v>
      </c>
      <c r="Y12" s="379">
        <f t="shared" si="8"/>
        <v>0</v>
      </c>
      <c r="Z12" s="271" t="str">
        <f t="shared" si="9"/>
        <v>//4</v>
      </c>
      <c r="AA12" s="272"/>
      <c r="AB12" s="272"/>
      <c r="AC12" s="272">
        <v>4</v>
      </c>
      <c r="AD12" s="272"/>
      <c r="AE12" s="272"/>
      <c r="AF12" s="272">
        <v>4</v>
      </c>
      <c r="AG12" s="273" t="str">
        <f t="shared" si="10"/>
        <v>//4</v>
      </c>
      <c r="AH12" s="377" t="str">
        <f t="shared" si="11"/>
        <v>//4</v>
      </c>
      <c r="AI12" s="272"/>
      <c r="AJ12" s="272"/>
      <c r="AK12" s="272">
        <v>4</v>
      </c>
      <c r="AL12" s="272"/>
      <c r="AM12" s="272"/>
      <c r="AN12" s="272">
        <v>4</v>
      </c>
      <c r="AO12" s="380" t="str">
        <f t="shared" si="12"/>
        <v>//4</v>
      </c>
      <c r="AP12" s="271" t="str">
        <f t="shared" si="13"/>
        <v>//2</v>
      </c>
      <c r="AQ12" s="272"/>
      <c r="AR12" s="272"/>
      <c r="AS12" s="272">
        <v>2</v>
      </c>
      <c r="AT12" s="272"/>
      <c r="AU12" s="272"/>
      <c r="AV12" s="272">
        <v>2</v>
      </c>
      <c r="AW12" s="273" t="str">
        <f t="shared" si="14"/>
        <v>//2</v>
      </c>
      <c r="AX12" s="377" t="str">
        <f t="shared" si="15"/>
        <v>//2</v>
      </c>
      <c r="AY12" s="272"/>
      <c r="AZ12" s="272"/>
      <c r="BA12" s="272">
        <v>2</v>
      </c>
      <c r="BB12" s="272"/>
      <c r="BC12" s="272"/>
      <c r="BD12" s="272"/>
      <c r="BE12" s="380">
        <f t="shared" si="16"/>
      </c>
      <c r="BF12" s="271">
        <f t="shared" si="17"/>
      </c>
      <c r="BG12" s="272"/>
      <c r="BH12" s="272"/>
      <c r="BI12" s="272"/>
      <c r="BJ12" s="272"/>
      <c r="BK12" s="272"/>
      <c r="BL12" s="272"/>
      <c r="BM12" s="273">
        <f t="shared" si="18"/>
      </c>
    </row>
    <row r="13" spans="1:65" ht="14.25" customHeight="1">
      <c r="A13" s="265" t="s">
        <v>55</v>
      </c>
      <c r="B13" s="266" t="s">
        <v>56</v>
      </c>
      <c r="C13" s="267" t="str">
        <f t="shared" si="2"/>
        <v>2   </v>
      </c>
      <c r="D13" s="268">
        <v>2</v>
      </c>
      <c r="E13" s="268"/>
      <c r="F13" s="268"/>
      <c r="G13" s="268"/>
      <c r="H13" s="268"/>
      <c r="I13" s="268"/>
      <c r="J13" s="268"/>
      <c r="K13" s="268"/>
      <c r="L13" s="268"/>
      <c r="M13" s="268"/>
      <c r="N13" s="267" t="str">
        <f t="shared" si="3"/>
        <v>1   </v>
      </c>
      <c r="O13" s="269">
        <v>1</v>
      </c>
      <c r="P13" s="269"/>
      <c r="Q13" s="269"/>
      <c r="R13" s="269"/>
      <c r="S13" s="270"/>
      <c r="T13" s="397">
        <v>150</v>
      </c>
      <c r="U13" s="398">
        <f t="shared" si="4"/>
        <v>76</v>
      </c>
      <c r="V13" s="398">
        <f t="shared" si="5"/>
        <v>76</v>
      </c>
      <c r="W13" s="398">
        <f t="shared" si="6"/>
        <v>0</v>
      </c>
      <c r="X13" s="398">
        <f t="shared" si="7"/>
        <v>0</v>
      </c>
      <c r="Y13" s="379">
        <f t="shared" si="8"/>
        <v>74</v>
      </c>
      <c r="Z13" s="271" t="str">
        <f t="shared" si="9"/>
        <v>2//</v>
      </c>
      <c r="AA13" s="272">
        <v>2</v>
      </c>
      <c r="AB13" s="272"/>
      <c r="AC13" s="272"/>
      <c r="AD13" s="272">
        <v>2</v>
      </c>
      <c r="AE13" s="272"/>
      <c r="AF13" s="272"/>
      <c r="AG13" s="273" t="str">
        <f t="shared" si="10"/>
        <v>2//</v>
      </c>
      <c r="AH13" s="377">
        <f t="shared" si="11"/>
      </c>
      <c r="AI13" s="272"/>
      <c r="AJ13" s="272"/>
      <c r="AK13" s="272"/>
      <c r="AL13" s="272"/>
      <c r="AM13" s="272"/>
      <c r="AN13" s="272"/>
      <c r="AO13" s="380">
        <f t="shared" si="12"/>
      </c>
      <c r="AP13" s="271">
        <f t="shared" si="13"/>
      </c>
      <c r="AQ13" s="272"/>
      <c r="AR13" s="272"/>
      <c r="AS13" s="272"/>
      <c r="AT13" s="272"/>
      <c r="AU13" s="272"/>
      <c r="AV13" s="272"/>
      <c r="AW13" s="273">
        <f t="shared" si="14"/>
      </c>
      <c r="AX13" s="377">
        <f t="shared" si="15"/>
      </c>
      <c r="AY13" s="272"/>
      <c r="AZ13" s="272"/>
      <c r="BA13" s="272"/>
      <c r="BB13" s="272"/>
      <c r="BC13" s="272"/>
      <c r="BD13" s="272"/>
      <c r="BE13" s="380">
        <f t="shared" si="16"/>
      </c>
      <c r="BF13" s="271">
        <f t="shared" si="17"/>
      </c>
      <c r="BG13" s="272"/>
      <c r="BH13" s="272"/>
      <c r="BI13" s="272"/>
      <c r="BJ13" s="272"/>
      <c r="BK13" s="272"/>
      <c r="BL13" s="272"/>
      <c r="BM13" s="273">
        <f t="shared" si="18"/>
      </c>
    </row>
    <row r="14" spans="1:65" ht="14.25" customHeight="1">
      <c r="A14" s="265" t="s">
        <v>57</v>
      </c>
      <c r="B14" s="266" t="s">
        <v>58</v>
      </c>
      <c r="C14" s="267" t="str">
        <f>D14&amp;" "&amp;E14&amp;" "&amp;L14&amp;" "&amp;M14</f>
        <v>   </v>
      </c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7" t="str">
        <f>O14&amp;" "&amp;P14&amp;" "&amp;Q14&amp;" "&amp;R14</f>
        <v>5   </v>
      </c>
      <c r="O14" s="269">
        <v>5</v>
      </c>
      <c r="P14" s="269"/>
      <c r="Q14" s="269"/>
      <c r="R14" s="269"/>
      <c r="S14" s="270"/>
      <c r="T14" s="397">
        <v>70</v>
      </c>
      <c r="U14" s="398">
        <f>V14+W14+X14</f>
        <v>38</v>
      </c>
      <c r="V14" s="398">
        <f>AA14*AA$6+AD14*AD$6+AI14*AI$6+AL14*AL$6+AQ14*AQ$6+AT14*AT$6+AY14*AY$6+BB14*BB$6+BG14*BG$6+BJ14*BJ$6</f>
        <v>38</v>
      </c>
      <c r="W14" s="398">
        <f>AB14*AB$6+AE14*AE$6+AJ14*AJ$6+AM14*AM$6+AR14*AR$6+AU14*AU$6+AZ14*AZ$6+BC14*BC$6+BH14*BH$6+BK14*BK$6</f>
        <v>0</v>
      </c>
      <c r="X14" s="398">
        <f>AC14*AC$6+AF14*AF$6+AK14*AK$6+AN14*AN$6+AS14*AS$6+AV14*AV$6+BA14*BA$6+BD14*BD$6+BI14*BI$6+BL14*BL$6</f>
        <v>0</v>
      </c>
      <c r="Y14" s="379">
        <f>T14-U14</f>
        <v>32</v>
      </c>
      <c r="Z14" s="271">
        <f>IF(SUM(AA14:AC14)&gt;0,AA14&amp;"/"&amp;AB14&amp;"/"&amp;AC14,"")</f>
      </c>
      <c r="AA14" s="272"/>
      <c r="AB14" s="272"/>
      <c r="AC14" s="272"/>
      <c r="AD14" s="272"/>
      <c r="AE14" s="272"/>
      <c r="AF14" s="272"/>
      <c r="AG14" s="273">
        <f>IF(SUM(AD14:AF14)&gt;0,AD14&amp;"/"&amp;AE14&amp;"/"&amp;AF14,"")</f>
      </c>
      <c r="AH14" s="377">
        <f>IF(SUM(AI14:AK14)&gt;0,AI14&amp;"/"&amp;AJ14&amp;"/"&amp;AK14,"")</f>
      </c>
      <c r="AI14" s="272"/>
      <c r="AJ14" s="272"/>
      <c r="AK14" s="272"/>
      <c r="AL14" s="272"/>
      <c r="AM14" s="272"/>
      <c r="AN14" s="272"/>
      <c r="AO14" s="380">
        <f>IF(SUM(AL14:AN14)&gt;0,AL14&amp;"/"&amp;AM14&amp;"/"&amp;AN14,"")</f>
      </c>
      <c r="AP14" s="271" t="str">
        <f>IF(SUM(AQ14:AS14)&gt;0,AQ14&amp;"/"&amp;AR14&amp;"/"&amp;AS14,"")</f>
        <v>2//</v>
      </c>
      <c r="AQ14" s="272">
        <v>2</v>
      </c>
      <c r="AR14" s="272"/>
      <c r="AS14" s="272"/>
      <c r="AT14" s="272"/>
      <c r="AU14" s="272"/>
      <c r="AV14" s="272"/>
      <c r="AW14" s="273">
        <f>IF(SUM(AT14:AV14)&gt;0,AT14&amp;"/"&amp;AU14&amp;"/"&amp;AV14,"")</f>
      </c>
      <c r="AX14" s="377">
        <f>IF(SUM(AY14:BA14)&gt;0,AY14&amp;"/"&amp;AZ14&amp;"/"&amp;BA14,"")</f>
      </c>
      <c r="AY14" s="272"/>
      <c r="AZ14" s="272"/>
      <c r="BA14" s="272"/>
      <c r="BB14" s="272"/>
      <c r="BC14" s="272"/>
      <c r="BD14" s="272"/>
      <c r="BE14" s="380">
        <f>IF(SUM(BB14:BD14)&gt;0,BB14&amp;"/"&amp;BC14&amp;"/"&amp;BD14,"")</f>
      </c>
      <c r="BF14" s="271">
        <f>IF(SUM(BG14:BI14)&gt;0,BG14&amp;"/"&amp;BH14&amp;"/"&amp;BI14,"")</f>
      </c>
      <c r="BG14" s="272"/>
      <c r="BH14" s="272"/>
      <c r="BI14" s="272"/>
      <c r="BJ14" s="272"/>
      <c r="BK14" s="272"/>
      <c r="BL14" s="272"/>
      <c r="BM14" s="273">
        <f>IF(SUM(BJ14:BL14)&gt;0,BJ14&amp;"/"&amp;BK14&amp;"/"&amp;BL14,"")</f>
      </c>
    </row>
    <row r="15" spans="1:65" ht="14.25" customHeight="1">
      <c r="A15" s="265" t="s">
        <v>131</v>
      </c>
      <c r="B15" s="266" t="s">
        <v>148</v>
      </c>
      <c r="C15" s="267" t="str">
        <f t="shared" si="2"/>
        <v>3   </v>
      </c>
      <c r="D15" s="268">
        <v>3</v>
      </c>
      <c r="E15" s="268"/>
      <c r="F15" s="268"/>
      <c r="G15" s="268"/>
      <c r="H15" s="268"/>
      <c r="I15" s="268"/>
      <c r="J15" s="268"/>
      <c r="K15" s="268"/>
      <c r="L15" s="268"/>
      <c r="M15" s="268"/>
      <c r="N15" s="267" t="str">
        <f t="shared" si="3"/>
        <v>2   </v>
      </c>
      <c r="O15" s="269">
        <v>2</v>
      </c>
      <c r="P15" s="269"/>
      <c r="Q15" s="269"/>
      <c r="R15" s="269"/>
      <c r="S15" s="270"/>
      <c r="T15" s="397">
        <v>146</v>
      </c>
      <c r="U15" s="398">
        <f t="shared" si="4"/>
        <v>76</v>
      </c>
      <c r="V15" s="398">
        <f t="shared" si="5"/>
        <v>76</v>
      </c>
      <c r="W15" s="398">
        <f t="shared" si="6"/>
        <v>0</v>
      </c>
      <c r="X15" s="398">
        <f t="shared" si="7"/>
        <v>0</v>
      </c>
      <c r="Y15" s="379">
        <f t="shared" si="8"/>
        <v>70</v>
      </c>
      <c r="Z15" s="271">
        <f t="shared" si="9"/>
      </c>
      <c r="AA15" s="272"/>
      <c r="AB15" s="272"/>
      <c r="AC15" s="272"/>
      <c r="AD15" s="272">
        <v>2</v>
      </c>
      <c r="AE15" s="272"/>
      <c r="AF15" s="272"/>
      <c r="AG15" s="273" t="str">
        <f t="shared" si="10"/>
        <v>2//</v>
      </c>
      <c r="AH15" s="377" t="str">
        <f t="shared" si="11"/>
        <v>2//</v>
      </c>
      <c r="AI15" s="272">
        <v>2</v>
      </c>
      <c r="AJ15" s="272"/>
      <c r="AK15" s="272"/>
      <c r="AL15" s="272"/>
      <c r="AM15" s="272"/>
      <c r="AN15" s="272"/>
      <c r="AO15" s="380">
        <f t="shared" si="12"/>
      </c>
      <c r="AP15" s="271">
        <f t="shared" si="13"/>
      </c>
      <c r="AQ15" s="272"/>
      <c r="AR15" s="272"/>
      <c r="AS15" s="272"/>
      <c r="AT15" s="272"/>
      <c r="AU15" s="272"/>
      <c r="AV15" s="272"/>
      <c r="AW15" s="273">
        <f t="shared" si="14"/>
      </c>
      <c r="AX15" s="377">
        <f t="shared" si="15"/>
      </c>
      <c r="AY15" s="272"/>
      <c r="AZ15" s="272"/>
      <c r="BA15" s="272"/>
      <c r="BB15" s="272"/>
      <c r="BC15" s="272"/>
      <c r="BD15" s="272"/>
      <c r="BE15" s="380">
        <f t="shared" si="16"/>
      </c>
      <c r="BF15" s="271">
        <f t="shared" si="17"/>
      </c>
      <c r="BG15" s="272"/>
      <c r="BH15" s="272"/>
      <c r="BI15" s="272"/>
      <c r="BJ15" s="272"/>
      <c r="BK15" s="272"/>
      <c r="BL15" s="272"/>
      <c r="BM15" s="273">
        <f t="shared" si="18"/>
      </c>
    </row>
    <row r="16" spans="1:65" ht="15" customHeight="1">
      <c r="A16" s="265" t="s">
        <v>59</v>
      </c>
      <c r="B16" s="266" t="s">
        <v>50</v>
      </c>
      <c r="C16" s="267" t="str">
        <f t="shared" si="2"/>
        <v>4   </v>
      </c>
      <c r="D16" s="268">
        <v>4</v>
      </c>
      <c r="E16" s="268"/>
      <c r="F16" s="268"/>
      <c r="G16" s="268"/>
      <c r="H16" s="268"/>
      <c r="I16" s="268"/>
      <c r="J16" s="268"/>
      <c r="K16" s="268"/>
      <c r="L16" s="268"/>
      <c r="M16" s="268"/>
      <c r="N16" s="267" t="str">
        <f t="shared" si="3"/>
        <v>   </v>
      </c>
      <c r="O16" s="275"/>
      <c r="P16" s="275"/>
      <c r="Q16" s="275"/>
      <c r="R16" s="275"/>
      <c r="S16" s="276"/>
      <c r="T16" s="397">
        <v>146</v>
      </c>
      <c r="U16" s="398">
        <f t="shared" si="4"/>
        <v>76</v>
      </c>
      <c r="V16" s="398">
        <f t="shared" si="5"/>
        <v>38</v>
      </c>
      <c r="W16" s="398">
        <f t="shared" si="6"/>
        <v>0</v>
      </c>
      <c r="X16" s="398">
        <f t="shared" si="7"/>
        <v>38</v>
      </c>
      <c r="Y16" s="379">
        <f t="shared" si="8"/>
        <v>70</v>
      </c>
      <c r="Z16" s="271">
        <f t="shared" si="9"/>
      </c>
      <c r="AA16" s="272"/>
      <c r="AB16" s="272"/>
      <c r="AC16" s="272"/>
      <c r="AD16" s="272"/>
      <c r="AE16" s="272"/>
      <c r="AF16" s="272"/>
      <c r="AG16" s="273">
        <f t="shared" si="10"/>
      </c>
      <c r="AH16" s="377">
        <f t="shared" si="11"/>
      </c>
      <c r="AI16" s="272"/>
      <c r="AJ16" s="272"/>
      <c r="AK16" s="272"/>
      <c r="AL16" s="272">
        <v>2</v>
      </c>
      <c r="AM16" s="272"/>
      <c r="AN16" s="272">
        <v>2</v>
      </c>
      <c r="AO16" s="380" t="str">
        <f t="shared" si="12"/>
        <v>2//2</v>
      </c>
      <c r="AP16" s="271">
        <f t="shared" si="13"/>
      </c>
      <c r="AQ16" s="272"/>
      <c r="AR16" s="272"/>
      <c r="AS16" s="272"/>
      <c r="AT16" s="272"/>
      <c r="AU16" s="272"/>
      <c r="AV16" s="272"/>
      <c r="AW16" s="273">
        <f t="shared" si="14"/>
      </c>
      <c r="AX16" s="377">
        <f t="shared" si="15"/>
      </c>
      <c r="AY16" s="272"/>
      <c r="AZ16" s="272"/>
      <c r="BA16" s="272"/>
      <c r="BB16" s="272"/>
      <c r="BC16" s="272"/>
      <c r="BD16" s="272"/>
      <c r="BE16" s="380">
        <f t="shared" si="16"/>
      </c>
      <c r="BF16" s="271">
        <f t="shared" si="17"/>
      </c>
      <c r="BG16" s="272"/>
      <c r="BH16" s="272"/>
      <c r="BI16" s="272"/>
      <c r="BJ16" s="272"/>
      <c r="BK16" s="272"/>
      <c r="BL16" s="272"/>
      <c r="BM16" s="273">
        <f t="shared" si="18"/>
      </c>
    </row>
    <row r="17" spans="1:65" ht="26.25" customHeight="1">
      <c r="A17" s="265" t="s">
        <v>249</v>
      </c>
      <c r="B17" s="253" t="s">
        <v>60</v>
      </c>
      <c r="C17" s="267" t="str">
        <f t="shared" si="2"/>
        <v>   </v>
      </c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7" t="str">
        <f t="shared" si="3"/>
        <v>   </v>
      </c>
      <c r="O17" s="269"/>
      <c r="P17" s="269"/>
      <c r="Q17" s="269"/>
      <c r="R17" s="269"/>
      <c r="S17" s="270"/>
      <c r="T17" s="399">
        <f aca="true" t="shared" si="19" ref="T17:Y17">SUM(T18:T20)</f>
        <v>270</v>
      </c>
      <c r="U17" s="399">
        <f t="shared" si="19"/>
        <v>114</v>
      </c>
      <c r="V17" s="399">
        <f t="shared" si="19"/>
        <v>114</v>
      </c>
      <c r="W17" s="399">
        <f t="shared" si="19"/>
        <v>0</v>
      </c>
      <c r="X17" s="399">
        <f t="shared" si="19"/>
        <v>0</v>
      </c>
      <c r="Y17" s="400">
        <f t="shared" si="19"/>
        <v>156</v>
      </c>
      <c r="Z17" s="271">
        <f t="shared" si="9"/>
      </c>
      <c r="AA17" s="272"/>
      <c r="AB17" s="272"/>
      <c r="AC17" s="272"/>
      <c r="AD17" s="272"/>
      <c r="AE17" s="272"/>
      <c r="AF17" s="272"/>
      <c r="AG17" s="273">
        <f t="shared" si="10"/>
      </c>
      <c r="AH17" s="377">
        <f t="shared" si="11"/>
      </c>
      <c r="AI17" s="272"/>
      <c r="AJ17" s="272"/>
      <c r="AK17" s="272"/>
      <c r="AL17" s="272"/>
      <c r="AM17" s="272"/>
      <c r="AN17" s="272"/>
      <c r="AO17" s="380">
        <f t="shared" si="12"/>
      </c>
      <c r="AP17" s="271">
        <f t="shared" si="13"/>
      </c>
      <c r="AQ17" s="272"/>
      <c r="AR17" s="272"/>
      <c r="AS17" s="272"/>
      <c r="AT17" s="272"/>
      <c r="AU17" s="272"/>
      <c r="AV17" s="272"/>
      <c r="AW17" s="273">
        <f t="shared" si="14"/>
      </c>
      <c r="AX17" s="377">
        <f t="shared" si="15"/>
      </c>
      <c r="AY17" s="272"/>
      <c r="AZ17" s="272"/>
      <c r="BA17" s="272"/>
      <c r="BB17" s="272"/>
      <c r="BC17" s="272"/>
      <c r="BD17" s="272"/>
      <c r="BE17" s="380">
        <f t="shared" si="16"/>
      </c>
      <c r="BF17" s="271">
        <f t="shared" si="17"/>
      </c>
      <c r="BG17" s="272"/>
      <c r="BH17" s="272"/>
      <c r="BI17" s="272"/>
      <c r="BJ17" s="272"/>
      <c r="BK17" s="272"/>
      <c r="BL17" s="272"/>
      <c r="BM17" s="273">
        <f t="shared" si="18"/>
      </c>
    </row>
    <row r="18" spans="1:65" ht="21.75" customHeight="1">
      <c r="A18" s="265" t="s">
        <v>152</v>
      </c>
      <c r="B18" s="266" t="s">
        <v>130</v>
      </c>
      <c r="C18" s="267" t="str">
        <f t="shared" si="2"/>
        <v>   </v>
      </c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7" t="str">
        <f t="shared" si="3"/>
        <v>2   </v>
      </c>
      <c r="O18" s="269">
        <v>2</v>
      </c>
      <c r="P18" s="269"/>
      <c r="Q18" s="269"/>
      <c r="R18" s="269"/>
      <c r="S18" s="270"/>
      <c r="T18" s="397">
        <v>90</v>
      </c>
      <c r="U18" s="398">
        <f t="shared" si="4"/>
        <v>38</v>
      </c>
      <c r="V18" s="398">
        <f t="shared" si="5"/>
        <v>38</v>
      </c>
      <c r="W18" s="398">
        <f t="shared" si="6"/>
        <v>0</v>
      </c>
      <c r="X18" s="398">
        <f t="shared" si="7"/>
        <v>0</v>
      </c>
      <c r="Y18" s="379">
        <f t="shared" si="8"/>
        <v>52</v>
      </c>
      <c r="Z18" s="271">
        <f t="shared" si="9"/>
      </c>
      <c r="AA18" s="272"/>
      <c r="AB18" s="272"/>
      <c r="AC18" s="272"/>
      <c r="AD18" s="272">
        <v>2</v>
      </c>
      <c r="AE18" s="272"/>
      <c r="AF18" s="272"/>
      <c r="AG18" s="273" t="str">
        <f t="shared" si="10"/>
        <v>2//</v>
      </c>
      <c r="AH18" s="377">
        <f t="shared" si="11"/>
      </c>
      <c r="AI18" s="272"/>
      <c r="AJ18" s="272"/>
      <c r="AK18" s="272"/>
      <c r="AL18" s="272"/>
      <c r="AM18" s="272"/>
      <c r="AN18" s="272"/>
      <c r="AO18" s="380">
        <f t="shared" si="12"/>
      </c>
      <c r="AP18" s="271">
        <f t="shared" si="13"/>
      </c>
      <c r="AQ18" s="272"/>
      <c r="AR18" s="272"/>
      <c r="AS18" s="272"/>
      <c r="AT18" s="272"/>
      <c r="AU18" s="272"/>
      <c r="AV18" s="272"/>
      <c r="AW18" s="273">
        <f t="shared" si="14"/>
      </c>
      <c r="AX18" s="377">
        <f t="shared" si="15"/>
      </c>
      <c r="AY18" s="272"/>
      <c r="AZ18" s="272"/>
      <c r="BA18" s="272"/>
      <c r="BB18" s="272"/>
      <c r="BC18" s="272"/>
      <c r="BD18" s="272"/>
      <c r="BE18" s="380">
        <f t="shared" si="16"/>
      </c>
      <c r="BF18" s="271">
        <f t="shared" si="17"/>
      </c>
      <c r="BG18" s="272"/>
      <c r="BH18" s="272"/>
      <c r="BI18" s="272"/>
      <c r="BJ18" s="272"/>
      <c r="BK18" s="272"/>
      <c r="BL18" s="272"/>
      <c r="BM18" s="273">
        <f t="shared" si="18"/>
      </c>
    </row>
    <row r="19" spans="1:65" ht="24" customHeight="1">
      <c r="A19" s="265" t="s">
        <v>153</v>
      </c>
      <c r="B19" s="266" t="s">
        <v>253</v>
      </c>
      <c r="C19" s="267" t="str">
        <f t="shared" si="2"/>
        <v>   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7" t="str">
        <f t="shared" si="3"/>
        <v>1   </v>
      </c>
      <c r="O19" s="269">
        <v>1</v>
      </c>
      <c r="P19" s="269"/>
      <c r="Q19" s="269"/>
      <c r="R19" s="269"/>
      <c r="S19" s="270"/>
      <c r="T19" s="397">
        <v>90</v>
      </c>
      <c r="U19" s="398">
        <f t="shared" si="4"/>
        <v>38</v>
      </c>
      <c r="V19" s="398">
        <f t="shared" si="5"/>
        <v>38</v>
      </c>
      <c r="W19" s="398">
        <f t="shared" si="6"/>
        <v>0</v>
      </c>
      <c r="X19" s="398">
        <f t="shared" si="7"/>
        <v>0</v>
      </c>
      <c r="Y19" s="379">
        <f t="shared" si="8"/>
        <v>52</v>
      </c>
      <c r="Z19" s="271" t="str">
        <f t="shared" si="9"/>
        <v>2//</v>
      </c>
      <c r="AA19" s="272">
        <v>2</v>
      </c>
      <c r="AB19" s="272"/>
      <c r="AC19" s="272"/>
      <c r="AD19" s="272"/>
      <c r="AE19" s="272"/>
      <c r="AF19" s="272"/>
      <c r="AG19" s="273">
        <f t="shared" si="10"/>
      </c>
      <c r="AH19" s="377">
        <f t="shared" si="11"/>
      </c>
      <c r="AI19" s="272"/>
      <c r="AJ19" s="272"/>
      <c r="AK19" s="272"/>
      <c r="AL19" s="272"/>
      <c r="AM19" s="272"/>
      <c r="AN19" s="272"/>
      <c r="AO19" s="380">
        <f t="shared" si="12"/>
      </c>
      <c r="AP19" s="271">
        <f t="shared" si="13"/>
      </c>
      <c r="AQ19" s="272"/>
      <c r="AR19" s="272"/>
      <c r="AS19" s="272"/>
      <c r="AT19" s="272"/>
      <c r="AU19" s="272"/>
      <c r="AV19" s="272"/>
      <c r="AW19" s="273">
        <f t="shared" si="14"/>
      </c>
      <c r="AX19" s="377">
        <f t="shared" si="15"/>
      </c>
      <c r="AY19" s="272"/>
      <c r="AZ19" s="272"/>
      <c r="BA19" s="272"/>
      <c r="BB19" s="272"/>
      <c r="BC19" s="272"/>
      <c r="BD19" s="272"/>
      <c r="BE19" s="380">
        <f t="shared" si="16"/>
      </c>
      <c r="BF19" s="271">
        <f t="shared" si="17"/>
      </c>
      <c r="BG19" s="272"/>
      <c r="BH19" s="272"/>
      <c r="BI19" s="272"/>
      <c r="BJ19" s="272"/>
      <c r="BK19" s="272"/>
      <c r="BL19" s="272"/>
      <c r="BM19" s="273">
        <f t="shared" si="18"/>
      </c>
    </row>
    <row r="20" spans="1:65" ht="16.5" customHeight="1">
      <c r="A20" s="278" t="s">
        <v>155</v>
      </c>
      <c r="B20" s="277" t="s">
        <v>133</v>
      </c>
      <c r="C20" s="267" t="str">
        <f t="shared" si="2"/>
        <v>6   </v>
      </c>
      <c r="D20" s="268">
        <v>6</v>
      </c>
      <c r="E20" s="268"/>
      <c r="F20" s="268"/>
      <c r="G20" s="268"/>
      <c r="H20" s="268"/>
      <c r="I20" s="268"/>
      <c r="J20" s="268"/>
      <c r="K20" s="268"/>
      <c r="L20" s="268"/>
      <c r="M20" s="268"/>
      <c r="N20" s="267" t="str">
        <f t="shared" si="3"/>
        <v>   </v>
      </c>
      <c r="O20" s="275"/>
      <c r="P20" s="275"/>
      <c r="Q20" s="275"/>
      <c r="R20" s="275"/>
      <c r="S20" s="276"/>
      <c r="T20" s="397">
        <v>90</v>
      </c>
      <c r="U20" s="398">
        <f t="shared" si="4"/>
        <v>38</v>
      </c>
      <c r="V20" s="398">
        <f t="shared" si="5"/>
        <v>38</v>
      </c>
      <c r="W20" s="398">
        <f t="shared" si="6"/>
        <v>0</v>
      </c>
      <c r="X20" s="398">
        <f t="shared" si="7"/>
        <v>0</v>
      </c>
      <c r="Y20" s="379">
        <f t="shared" si="8"/>
        <v>52</v>
      </c>
      <c r="Z20" s="271">
        <f t="shared" si="9"/>
      </c>
      <c r="AA20" s="272"/>
      <c r="AB20" s="272"/>
      <c r="AC20" s="272"/>
      <c r="AD20" s="272"/>
      <c r="AE20" s="272"/>
      <c r="AF20" s="272"/>
      <c r="AG20" s="273">
        <f t="shared" si="10"/>
      </c>
      <c r="AH20" s="377">
        <f t="shared" si="11"/>
      </c>
      <c r="AI20" s="272"/>
      <c r="AJ20" s="272"/>
      <c r="AK20" s="272"/>
      <c r="AL20" s="272"/>
      <c r="AM20" s="272"/>
      <c r="AN20" s="272"/>
      <c r="AO20" s="380">
        <f t="shared" si="12"/>
      </c>
      <c r="AP20" s="271">
        <f t="shared" si="13"/>
      </c>
      <c r="AQ20" s="272"/>
      <c r="AR20" s="272"/>
      <c r="AS20" s="272"/>
      <c r="AT20" s="272">
        <v>2</v>
      </c>
      <c r="AU20" s="272"/>
      <c r="AV20" s="272"/>
      <c r="AW20" s="273" t="str">
        <f t="shared" si="14"/>
        <v>2//</v>
      </c>
      <c r="AX20" s="377">
        <f t="shared" si="15"/>
      </c>
      <c r="AY20" s="272"/>
      <c r="AZ20" s="272"/>
      <c r="BA20" s="272"/>
      <c r="BB20" s="272"/>
      <c r="BC20" s="272"/>
      <c r="BD20" s="272"/>
      <c r="BE20" s="380">
        <f t="shared" si="16"/>
      </c>
      <c r="BF20" s="271">
        <f t="shared" si="17"/>
      </c>
      <c r="BG20" s="272"/>
      <c r="BH20" s="272"/>
      <c r="BI20" s="272"/>
      <c r="BJ20" s="272"/>
      <c r="BK20" s="272"/>
      <c r="BL20" s="272"/>
      <c r="BM20" s="273">
        <f t="shared" si="18"/>
      </c>
    </row>
    <row r="21" spans="1:65" ht="33" customHeight="1" thickBot="1">
      <c r="A21" s="279" t="s">
        <v>250</v>
      </c>
      <c r="B21" s="254" t="s">
        <v>179</v>
      </c>
      <c r="C21" s="280" t="str">
        <f t="shared" si="2"/>
        <v>   </v>
      </c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0" t="str">
        <f t="shared" si="3"/>
        <v>5 9  </v>
      </c>
      <c r="O21" s="282">
        <v>5</v>
      </c>
      <c r="P21" s="282">
        <v>9</v>
      </c>
      <c r="Q21" s="282"/>
      <c r="R21" s="282"/>
      <c r="S21" s="283"/>
      <c r="T21" s="401">
        <v>270</v>
      </c>
      <c r="U21" s="402">
        <f t="shared" si="4"/>
        <v>68</v>
      </c>
      <c r="V21" s="402">
        <f t="shared" si="5"/>
        <v>68</v>
      </c>
      <c r="W21" s="402">
        <f t="shared" si="6"/>
        <v>0</v>
      </c>
      <c r="X21" s="402">
        <f t="shared" si="7"/>
        <v>0</v>
      </c>
      <c r="Y21" s="403">
        <f t="shared" si="8"/>
        <v>202</v>
      </c>
      <c r="Z21" s="284">
        <f t="shared" si="9"/>
      </c>
      <c r="AA21" s="285"/>
      <c r="AB21" s="285"/>
      <c r="AC21" s="285"/>
      <c r="AD21" s="285"/>
      <c r="AE21" s="285"/>
      <c r="AF21" s="285"/>
      <c r="AG21" s="286">
        <f t="shared" si="10"/>
      </c>
      <c r="AH21" s="389">
        <f t="shared" si="11"/>
      </c>
      <c r="AI21" s="285"/>
      <c r="AJ21" s="285"/>
      <c r="AK21" s="285"/>
      <c r="AL21" s="285"/>
      <c r="AM21" s="285"/>
      <c r="AN21" s="285"/>
      <c r="AO21" s="381">
        <f t="shared" si="12"/>
      </c>
      <c r="AP21" s="284" t="str">
        <f t="shared" si="13"/>
        <v>2//</v>
      </c>
      <c r="AQ21" s="285">
        <v>2</v>
      </c>
      <c r="AR21" s="285"/>
      <c r="AS21" s="285"/>
      <c r="AT21" s="285"/>
      <c r="AU21" s="285"/>
      <c r="AV21" s="285"/>
      <c r="AW21" s="286">
        <f t="shared" si="14"/>
      </c>
      <c r="AX21" s="389">
        <f t="shared" si="15"/>
      </c>
      <c r="AY21" s="285"/>
      <c r="AZ21" s="285"/>
      <c r="BA21" s="285"/>
      <c r="BB21" s="285"/>
      <c r="BC21" s="285"/>
      <c r="BD21" s="285"/>
      <c r="BE21" s="381">
        <f t="shared" si="16"/>
      </c>
      <c r="BF21" s="284" t="str">
        <f t="shared" si="17"/>
        <v>2//</v>
      </c>
      <c r="BG21" s="285">
        <v>2</v>
      </c>
      <c r="BH21" s="285"/>
      <c r="BI21" s="285"/>
      <c r="BJ21" s="285"/>
      <c r="BK21" s="285"/>
      <c r="BL21" s="285"/>
      <c r="BM21" s="286">
        <f t="shared" si="18"/>
      </c>
    </row>
    <row r="22" spans="1:65" ht="46.5" customHeight="1" thickBot="1">
      <c r="A22" s="328" t="s">
        <v>61</v>
      </c>
      <c r="B22" s="329" t="s">
        <v>158</v>
      </c>
      <c r="C22" s="335" t="str">
        <f t="shared" si="2"/>
        <v>   </v>
      </c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5" t="str">
        <f t="shared" si="3"/>
        <v>   </v>
      </c>
      <c r="O22" s="330"/>
      <c r="P22" s="330"/>
      <c r="Q22" s="330"/>
      <c r="R22" s="330"/>
      <c r="S22" s="333"/>
      <c r="T22" s="404">
        <f aca="true" t="shared" si="20" ref="T22:Y22">SUM(T26,T23)</f>
        <v>400</v>
      </c>
      <c r="U22" s="404">
        <f t="shared" si="20"/>
        <v>170</v>
      </c>
      <c r="V22" s="404">
        <f t="shared" si="20"/>
        <v>94</v>
      </c>
      <c r="W22" s="404">
        <f t="shared" si="20"/>
        <v>0</v>
      </c>
      <c r="X22" s="404">
        <f t="shared" si="20"/>
        <v>76</v>
      </c>
      <c r="Y22" s="405">
        <f t="shared" si="20"/>
        <v>230</v>
      </c>
      <c r="Z22" s="337">
        <f t="shared" si="9"/>
      </c>
      <c r="AA22" s="338"/>
      <c r="AB22" s="338"/>
      <c r="AC22" s="338"/>
      <c r="AD22" s="338"/>
      <c r="AE22" s="338"/>
      <c r="AF22" s="338"/>
      <c r="AG22" s="339">
        <f t="shared" si="10"/>
      </c>
      <c r="AH22" s="390">
        <f t="shared" si="11"/>
      </c>
      <c r="AI22" s="338"/>
      <c r="AJ22" s="338"/>
      <c r="AK22" s="338"/>
      <c r="AL22" s="338"/>
      <c r="AM22" s="338"/>
      <c r="AN22" s="338"/>
      <c r="AO22" s="382">
        <f t="shared" si="12"/>
      </c>
      <c r="AP22" s="337">
        <f t="shared" si="13"/>
      </c>
      <c r="AQ22" s="338"/>
      <c r="AR22" s="338"/>
      <c r="AS22" s="338"/>
      <c r="AT22" s="338"/>
      <c r="AU22" s="338"/>
      <c r="AV22" s="338"/>
      <c r="AW22" s="339">
        <f t="shared" si="14"/>
      </c>
      <c r="AX22" s="390">
        <f t="shared" si="15"/>
      </c>
      <c r="AY22" s="338"/>
      <c r="AZ22" s="338"/>
      <c r="BA22" s="338"/>
      <c r="BB22" s="338"/>
      <c r="BC22" s="338"/>
      <c r="BD22" s="338"/>
      <c r="BE22" s="382">
        <f t="shared" si="16"/>
      </c>
      <c r="BF22" s="337">
        <f t="shared" si="17"/>
      </c>
      <c r="BG22" s="338"/>
      <c r="BH22" s="338"/>
      <c r="BI22" s="338"/>
      <c r="BJ22" s="338"/>
      <c r="BK22" s="338"/>
      <c r="BL22" s="338"/>
      <c r="BM22" s="339">
        <f t="shared" si="18"/>
      </c>
    </row>
    <row r="23" spans="1:65" ht="21" customHeight="1" thickBot="1">
      <c r="A23" s="359" t="s">
        <v>220</v>
      </c>
      <c r="B23" s="360" t="s">
        <v>53</v>
      </c>
      <c r="C23" s="359" t="str">
        <f t="shared" si="2"/>
        <v>   </v>
      </c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2" t="str">
        <f t="shared" si="3"/>
        <v>   </v>
      </c>
      <c r="O23" s="361"/>
      <c r="P23" s="361"/>
      <c r="Q23" s="361"/>
      <c r="R23" s="361"/>
      <c r="S23" s="363"/>
      <c r="T23" s="406">
        <f aca="true" t="shared" si="21" ref="T23:Y23">SUM(T24:T25)</f>
        <v>300</v>
      </c>
      <c r="U23" s="406">
        <f t="shared" si="21"/>
        <v>125</v>
      </c>
      <c r="V23" s="406">
        <f t="shared" si="21"/>
        <v>49</v>
      </c>
      <c r="W23" s="406">
        <f t="shared" si="21"/>
        <v>0</v>
      </c>
      <c r="X23" s="406">
        <f t="shared" si="21"/>
        <v>76</v>
      </c>
      <c r="Y23" s="407">
        <f t="shared" si="21"/>
        <v>175</v>
      </c>
      <c r="Z23" s="359">
        <f t="shared" si="9"/>
      </c>
      <c r="AA23" s="364"/>
      <c r="AB23" s="364"/>
      <c r="AC23" s="364"/>
      <c r="AD23" s="363"/>
      <c r="AE23" s="364"/>
      <c r="AF23" s="364"/>
      <c r="AG23" s="365">
        <f t="shared" si="10"/>
      </c>
      <c r="AH23" s="391">
        <f t="shared" si="11"/>
      </c>
      <c r="AI23" s="364"/>
      <c r="AJ23" s="364"/>
      <c r="AK23" s="364"/>
      <c r="AL23" s="363"/>
      <c r="AM23" s="364"/>
      <c r="AN23" s="364"/>
      <c r="AO23" s="363">
        <f t="shared" si="12"/>
      </c>
      <c r="AP23" s="359">
        <f t="shared" si="13"/>
      </c>
      <c r="AQ23" s="364"/>
      <c r="AR23" s="364"/>
      <c r="AS23" s="364"/>
      <c r="AT23" s="363"/>
      <c r="AU23" s="364"/>
      <c r="AV23" s="364"/>
      <c r="AW23" s="365">
        <f t="shared" si="14"/>
      </c>
      <c r="AX23" s="391">
        <f t="shared" si="15"/>
      </c>
      <c r="AY23" s="364"/>
      <c r="AZ23" s="364"/>
      <c r="BA23" s="364"/>
      <c r="BB23" s="363"/>
      <c r="BC23" s="364"/>
      <c r="BD23" s="364"/>
      <c r="BE23" s="363">
        <f t="shared" si="16"/>
      </c>
      <c r="BF23" s="359">
        <f t="shared" si="17"/>
      </c>
      <c r="BG23" s="364"/>
      <c r="BH23" s="364"/>
      <c r="BI23" s="364"/>
      <c r="BJ23" s="363"/>
      <c r="BK23" s="364"/>
      <c r="BL23" s="364"/>
      <c r="BM23" s="365">
        <f t="shared" si="18"/>
      </c>
    </row>
    <row r="24" spans="1:65" ht="14.25" customHeight="1">
      <c r="A24" s="219" t="s">
        <v>63</v>
      </c>
      <c r="B24" s="287" t="s">
        <v>159</v>
      </c>
      <c r="C24" s="288" t="str">
        <f t="shared" si="2"/>
        <v>   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8" t="str">
        <f t="shared" si="3"/>
        <v>3 4  </v>
      </c>
      <c r="O24" s="264">
        <v>3</v>
      </c>
      <c r="P24" s="264">
        <v>4</v>
      </c>
      <c r="Q24" s="264"/>
      <c r="R24" s="264"/>
      <c r="S24" s="221"/>
      <c r="T24" s="397">
        <v>200</v>
      </c>
      <c r="U24" s="408">
        <f t="shared" si="4"/>
        <v>95</v>
      </c>
      <c r="V24" s="408">
        <f t="shared" si="5"/>
        <v>19</v>
      </c>
      <c r="W24" s="408">
        <f t="shared" si="6"/>
        <v>0</v>
      </c>
      <c r="X24" s="408">
        <f t="shared" si="7"/>
        <v>76</v>
      </c>
      <c r="Y24" s="409">
        <f t="shared" si="8"/>
        <v>105</v>
      </c>
      <c r="Z24" s="290">
        <f t="shared" si="9"/>
      </c>
      <c r="AA24" s="291"/>
      <c r="AB24" s="291"/>
      <c r="AC24" s="291"/>
      <c r="AD24" s="291"/>
      <c r="AE24" s="291"/>
      <c r="AF24" s="291"/>
      <c r="AG24" s="292">
        <f t="shared" si="10"/>
      </c>
      <c r="AH24" s="376" t="str">
        <f t="shared" si="11"/>
        <v>1//1</v>
      </c>
      <c r="AI24" s="291">
        <v>1</v>
      </c>
      <c r="AJ24" s="291"/>
      <c r="AK24" s="291">
        <v>1</v>
      </c>
      <c r="AL24" s="291"/>
      <c r="AM24" s="291"/>
      <c r="AN24" s="291">
        <v>3</v>
      </c>
      <c r="AO24" s="383" t="str">
        <f t="shared" si="12"/>
        <v>//3</v>
      </c>
      <c r="AP24" s="290">
        <f t="shared" si="13"/>
      </c>
      <c r="AQ24" s="291"/>
      <c r="AR24" s="291"/>
      <c r="AS24" s="291"/>
      <c r="AT24" s="291"/>
      <c r="AU24" s="291"/>
      <c r="AV24" s="291"/>
      <c r="AW24" s="292">
        <f t="shared" si="14"/>
      </c>
      <c r="AX24" s="376">
        <f t="shared" si="15"/>
      </c>
      <c r="AY24" s="291"/>
      <c r="AZ24" s="291"/>
      <c r="BA24" s="291"/>
      <c r="BB24" s="291"/>
      <c r="BC24" s="291"/>
      <c r="BD24" s="291"/>
      <c r="BE24" s="383">
        <f t="shared" si="16"/>
      </c>
      <c r="BF24" s="290">
        <f t="shared" si="17"/>
      </c>
      <c r="BG24" s="291"/>
      <c r="BH24" s="291"/>
      <c r="BI24" s="291"/>
      <c r="BJ24" s="291"/>
      <c r="BK24" s="291"/>
      <c r="BL24" s="291"/>
      <c r="BM24" s="292">
        <f t="shared" si="18"/>
      </c>
    </row>
    <row r="25" spans="1:65" ht="26.25" customHeight="1">
      <c r="A25" s="278" t="s">
        <v>70</v>
      </c>
      <c r="B25" s="277" t="s">
        <v>160</v>
      </c>
      <c r="C25" s="267" t="str">
        <f t="shared" si="2"/>
        <v>   </v>
      </c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7" t="str">
        <f t="shared" si="3"/>
        <v>8   </v>
      </c>
      <c r="O25" s="269">
        <v>8</v>
      </c>
      <c r="P25" s="269"/>
      <c r="Q25" s="269"/>
      <c r="R25" s="269"/>
      <c r="S25" s="276"/>
      <c r="T25" s="397">
        <v>100</v>
      </c>
      <c r="U25" s="398">
        <f t="shared" si="4"/>
        <v>30</v>
      </c>
      <c r="V25" s="398">
        <f t="shared" si="5"/>
        <v>30</v>
      </c>
      <c r="W25" s="398">
        <f t="shared" si="6"/>
        <v>0</v>
      </c>
      <c r="X25" s="398">
        <f t="shared" si="7"/>
        <v>0</v>
      </c>
      <c r="Y25" s="379">
        <f t="shared" si="8"/>
        <v>70</v>
      </c>
      <c r="Z25" s="271">
        <f t="shared" si="9"/>
      </c>
      <c r="AA25" s="272"/>
      <c r="AB25" s="272"/>
      <c r="AC25" s="272"/>
      <c r="AD25" s="272"/>
      <c r="AE25" s="272"/>
      <c r="AF25" s="272"/>
      <c r="AG25" s="273">
        <f t="shared" si="10"/>
      </c>
      <c r="AH25" s="377">
        <f t="shared" si="11"/>
      </c>
      <c r="AI25" s="272"/>
      <c r="AJ25" s="272"/>
      <c r="AK25" s="272"/>
      <c r="AL25" s="272"/>
      <c r="AM25" s="272"/>
      <c r="AN25" s="272"/>
      <c r="AO25" s="380">
        <f t="shared" si="12"/>
      </c>
      <c r="AP25" s="271">
        <f t="shared" si="13"/>
      </c>
      <c r="AQ25" s="272"/>
      <c r="AR25" s="272"/>
      <c r="AS25" s="272"/>
      <c r="AT25" s="272"/>
      <c r="AU25" s="272"/>
      <c r="AV25" s="272"/>
      <c r="AW25" s="273">
        <f t="shared" si="14"/>
      </c>
      <c r="AX25" s="377">
        <f t="shared" si="15"/>
      </c>
      <c r="AY25" s="272"/>
      <c r="AZ25" s="272"/>
      <c r="BA25" s="272"/>
      <c r="BB25" s="272">
        <v>2</v>
      </c>
      <c r="BC25" s="272"/>
      <c r="BD25" s="272"/>
      <c r="BE25" s="380" t="str">
        <f t="shared" si="16"/>
        <v>2//</v>
      </c>
      <c r="BF25" s="271">
        <f t="shared" si="17"/>
      </c>
      <c r="BG25" s="272"/>
      <c r="BH25" s="272"/>
      <c r="BI25" s="272"/>
      <c r="BJ25" s="272"/>
      <c r="BK25" s="272"/>
      <c r="BL25" s="272"/>
      <c r="BM25" s="273">
        <f t="shared" si="18"/>
      </c>
    </row>
    <row r="26" spans="1:65" ht="30.75" customHeight="1" thickBot="1">
      <c r="A26" s="279" t="s">
        <v>161</v>
      </c>
      <c r="B26" s="254" t="s">
        <v>179</v>
      </c>
      <c r="C26" s="280" t="str">
        <f t="shared" si="2"/>
        <v>   </v>
      </c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0" t="str">
        <f t="shared" si="3"/>
        <v>8   </v>
      </c>
      <c r="O26" s="282">
        <v>8</v>
      </c>
      <c r="P26" s="282"/>
      <c r="Q26" s="282"/>
      <c r="R26" s="282"/>
      <c r="S26" s="283"/>
      <c r="T26" s="401">
        <v>100</v>
      </c>
      <c r="U26" s="402">
        <f t="shared" si="4"/>
        <v>45</v>
      </c>
      <c r="V26" s="402">
        <f t="shared" si="5"/>
        <v>45</v>
      </c>
      <c r="W26" s="402">
        <f t="shared" si="6"/>
        <v>0</v>
      </c>
      <c r="X26" s="402">
        <f t="shared" si="7"/>
        <v>0</v>
      </c>
      <c r="Y26" s="403">
        <f t="shared" si="8"/>
        <v>55</v>
      </c>
      <c r="Z26" s="284">
        <f t="shared" si="9"/>
      </c>
      <c r="AA26" s="285"/>
      <c r="AB26" s="285"/>
      <c r="AC26" s="285"/>
      <c r="AD26" s="285"/>
      <c r="AE26" s="285"/>
      <c r="AF26" s="285"/>
      <c r="AG26" s="286">
        <f t="shared" si="10"/>
      </c>
      <c r="AH26" s="389">
        <f t="shared" si="11"/>
      </c>
      <c r="AI26" s="285"/>
      <c r="AJ26" s="285"/>
      <c r="AK26" s="285"/>
      <c r="AL26" s="285"/>
      <c r="AM26" s="285"/>
      <c r="AN26" s="285"/>
      <c r="AO26" s="381">
        <f t="shared" si="12"/>
      </c>
      <c r="AP26" s="284">
        <f t="shared" si="13"/>
      </c>
      <c r="AQ26" s="285"/>
      <c r="AR26" s="285"/>
      <c r="AS26" s="285"/>
      <c r="AT26" s="285"/>
      <c r="AU26" s="285"/>
      <c r="AV26" s="285"/>
      <c r="AW26" s="286">
        <f t="shared" si="14"/>
      </c>
      <c r="AX26" s="389">
        <f t="shared" si="15"/>
      </c>
      <c r="AY26" s="285"/>
      <c r="AZ26" s="285"/>
      <c r="BA26" s="285"/>
      <c r="BB26" s="285">
        <v>3</v>
      </c>
      <c r="BC26" s="285"/>
      <c r="BD26" s="285"/>
      <c r="BE26" s="381" t="str">
        <f t="shared" si="16"/>
        <v>3//</v>
      </c>
      <c r="BF26" s="284">
        <f t="shared" si="17"/>
      </c>
      <c r="BG26" s="285"/>
      <c r="BH26" s="285"/>
      <c r="BI26" s="285"/>
      <c r="BJ26" s="285"/>
      <c r="BK26" s="285"/>
      <c r="BL26" s="285"/>
      <c r="BM26" s="286">
        <f t="shared" si="18"/>
      </c>
    </row>
    <row r="27" spans="1:65" ht="33" customHeight="1" thickBot="1">
      <c r="A27" s="328" t="s">
        <v>64</v>
      </c>
      <c r="B27" s="329" t="s">
        <v>162</v>
      </c>
      <c r="C27" s="335" t="str">
        <f t="shared" si="2"/>
        <v>   </v>
      </c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5" t="str">
        <f t="shared" si="3"/>
        <v>   </v>
      </c>
      <c r="O27" s="330"/>
      <c r="P27" s="330"/>
      <c r="Q27" s="330"/>
      <c r="R27" s="330"/>
      <c r="S27" s="333"/>
      <c r="T27" s="404">
        <f aca="true" t="shared" si="22" ref="T27:Y27">SUM(T28,T45,T48)</f>
        <v>3600</v>
      </c>
      <c r="U27" s="404">
        <f t="shared" si="22"/>
        <v>1983</v>
      </c>
      <c r="V27" s="404">
        <f t="shared" si="22"/>
        <v>646</v>
      </c>
      <c r="W27" s="404">
        <f t="shared" si="22"/>
        <v>0</v>
      </c>
      <c r="X27" s="404">
        <f t="shared" si="22"/>
        <v>1337</v>
      </c>
      <c r="Y27" s="405">
        <f t="shared" si="22"/>
        <v>1617</v>
      </c>
      <c r="Z27" s="337">
        <f t="shared" si="9"/>
      </c>
      <c r="AA27" s="338"/>
      <c r="AB27" s="338"/>
      <c r="AC27" s="338"/>
      <c r="AD27" s="338"/>
      <c r="AE27" s="338"/>
      <c r="AF27" s="338"/>
      <c r="AG27" s="339">
        <f t="shared" si="10"/>
      </c>
      <c r="AH27" s="390">
        <f t="shared" si="11"/>
      </c>
      <c r="AI27" s="338"/>
      <c r="AJ27" s="338"/>
      <c r="AK27" s="338"/>
      <c r="AL27" s="338"/>
      <c r="AM27" s="338"/>
      <c r="AN27" s="338"/>
      <c r="AO27" s="382">
        <f t="shared" si="12"/>
      </c>
      <c r="AP27" s="337">
        <f t="shared" si="13"/>
      </c>
      <c r="AQ27" s="338"/>
      <c r="AR27" s="338"/>
      <c r="AS27" s="338"/>
      <c r="AT27" s="338"/>
      <c r="AU27" s="338"/>
      <c r="AV27" s="338"/>
      <c r="AW27" s="339">
        <f t="shared" si="14"/>
      </c>
      <c r="AX27" s="390">
        <f t="shared" si="15"/>
      </c>
      <c r="AY27" s="338"/>
      <c r="AZ27" s="338"/>
      <c r="BA27" s="338"/>
      <c r="BB27" s="338"/>
      <c r="BC27" s="338"/>
      <c r="BD27" s="338"/>
      <c r="BE27" s="382">
        <f t="shared" si="16"/>
      </c>
      <c r="BF27" s="337">
        <f t="shared" si="17"/>
      </c>
      <c r="BG27" s="338"/>
      <c r="BH27" s="338"/>
      <c r="BI27" s="338"/>
      <c r="BJ27" s="338"/>
      <c r="BK27" s="338"/>
      <c r="BL27" s="338"/>
      <c r="BM27" s="339">
        <f t="shared" si="18"/>
      </c>
    </row>
    <row r="28" spans="1:65" ht="18.75" customHeight="1" thickBot="1">
      <c r="A28" s="359" t="s">
        <v>65</v>
      </c>
      <c r="B28" s="360" t="s">
        <v>53</v>
      </c>
      <c r="C28" s="359" t="str">
        <f t="shared" si="2"/>
        <v>   </v>
      </c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2" t="str">
        <f t="shared" si="3"/>
        <v>   </v>
      </c>
      <c r="O28" s="361"/>
      <c r="P28" s="361"/>
      <c r="Q28" s="361"/>
      <c r="R28" s="361"/>
      <c r="S28" s="363"/>
      <c r="T28" s="406">
        <f>SUM(T29,T33,T39,T40)</f>
        <v>2880</v>
      </c>
      <c r="U28" s="406">
        <f>SUM(U29,U33,U39,U40)</f>
        <v>1672</v>
      </c>
      <c r="V28" s="406">
        <f>SUM(V29,V33,V39,V40)</f>
        <v>388</v>
      </c>
      <c r="W28" s="406">
        <f>SUM(W29:W41)</f>
        <v>0</v>
      </c>
      <c r="X28" s="406">
        <f>SUM(X29,X33,X39,X40)</f>
        <v>1284</v>
      </c>
      <c r="Y28" s="407">
        <f>SUM(Y29,Y33,Y39,Y40)</f>
        <v>1208</v>
      </c>
      <c r="Z28" s="359">
        <f t="shared" si="9"/>
      </c>
      <c r="AA28" s="364"/>
      <c r="AB28" s="364"/>
      <c r="AC28" s="364"/>
      <c r="AD28" s="363"/>
      <c r="AE28" s="364"/>
      <c r="AF28" s="364"/>
      <c r="AG28" s="365">
        <f t="shared" si="10"/>
      </c>
      <c r="AH28" s="391">
        <f t="shared" si="11"/>
      </c>
      <c r="AI28" s="364"/>
      <c r="AJ28" s="364"/>
      <c r="AK28" s="364"/>
      <c r="AL28" s="363"/>
      <c r="AM28" s="364"/>
      <c r="AN28" s="364"/>
      <c r="AO28" s="363">
        <f t="shared" si="12"/>
      </c>
      <c r="AP28" s="359">
        <f t="shared" si="13"/>
      </c>
      <c r="AQ28" s="364"/>
      <c r="AR28" s="364"/>
      <c r="AS28" s="364"/>
      <c r="AT28" s="363"/>
      <c r="AU28" s="364"/>
      <c r="AV28" s="364"/>
      <c r="AW28" s="365">
        <f t="shared" si="14"/>
      </c>
      <c r="AX28" s="391">
        <f t="shared" si="15"/>
      </c>
      <c r="AY28" s="364"/>
      <c r="AZ28" s="364"/>
      <c r="BA28" s="364"/>
      <c r="BB28" s="363"/>
      <c r="BC28" s="364"/>
      <c r="BD28" s="364"/>
      <c r="BE28" s="363">
        <f t="shared" si="16"/>
      </c>
      <c r="BF28" s="359">
        <f t="shared" si="17"/>
      </c>
      <c r="BG28" s="364"/>
      <c r="BH28" s="364"/>
      <c r="BI28" s="364"/>
      <c r="BJ28" s="363"/>
      <c r="BK28" s="364"/>
      <c r="BL28" s="364"/>
      <c r="BM28" s="365">
        <f t="shared" si="18"/>
      </c>
    </row>
    <row r="29" spans="1:65" ht="18.75" customHeight="1" thickBot="1">
      <c r="A29" s="219" t="s">
        <v>223</v>
      </c>
      <c r="B29" s="287" t="s">
        <v>224</v>
      </c>
      <c r="C29" s="293" t="str">
        <f t="shared" si="2"/>
        <v>   </v>
      </c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7" t="str">
        <f t="shared" si="3"/>
        <v>   </v>
      </c>
      <c r="O29" s="269"/>
      <c r="P29" s="269"/>
      <c r="Q29" s="269"/>
      <c r="R29" s="269"/>
      <c r="S29" s="270"/>
      <c r="T29" s="410">
        <f aca="true" t="shared" si="23" ref="T29:Y29">SUM(T30:T32)</f>
        <v>300</v>
      </c>
      <c r="U29" s="411">
        <f t="shared" si="23"/>
        <v>123</v>
      </c>
      <c r="V29" s="412">
        <f t="shared" si="23"/>
        <v>104</v>
      </c>
      <c r="W29" s="411">
        <f t="shared" si="23"/>
        <v>0</v>
      </c>
      <c r="X29" s="411">
        <f t="shared" si="23"/>
        <v>19</v>
      </c>
      <c r="Y29" s="413">
        <f t="shared" si="23"/>
        <v>177</v>
      </c>
      <c r="Z29" s="271">
        <f t="shared" si="9"/>
      </c>
      <c r="AA29" s="272"/>
      <c r="AB29" s="272"/>
      <c r="AC29" s="272"/>
      <c r="AD29" s="272"/>
      <c r="AE29" s="272"/>
      <c r="AF29" s="272"/>
      <c r="AG29" s="273">
        <f t="shared" si="10"/>
      </c>
      <c r="AH29" s="377">
        <f t="shared" si="11"/>
      </c>
      <c r="AI29" s="272"/>
      <c r="AJ29" s="272"/>
      <c r="AK29" s="272"/>
      <c r="AL29" s="272"/>
      <c r="AM29" s="272"/>
      <c r="AN29" s="272"/>
      <c r="AO29" s="380">
        <f t="shared" si="12"/>
      </c>
      <c r="AP29" s="271">
        <f t="shared" si="13"/>
      </c>
      <c r="AQ29" s="272"/>
      <c r="AR29" s="272"/>
      <c r="AS29" s="272"/>
      <c r="AT29" s="272"/>
      <c r="AU29" s="272"/>
      <c r="AV29" s="272"/>
      <c r="AW29" s="273">
        <f t="shared" si="14"/>
      </c>
      <c r="AX29" s="377">
        <f t="shared" si="15"/>
      </c>
      <c r="AY29" s="272"/>
      <c r="AZ29" s="272"/>
      <c r="BA29" s="272"/>
      <c r="BB29" s="272"/>
      <c r="BC29" s="272"/>
      <c r="BD29" s="272"/>
      <c r="BE29" s="380">
        <f t="shared" si="16"/>
      </c>
      <c r="BF29" s="271">
        <f t="shared" si="17"/>
      </c>
      <c r="BG29" s="272"/>
      <c r="BH29" s="272"/>
      <c r="BI29" s="272"/>
      <c r="BJ29" s="272"/>
      <c r="BK29" s="272"/>
      <c r="BL29" s="272"/>
      <c r="BM29" s="273">
        <f t="shared" si="18"/>
      </c>
    </row>
    <row r="30" spans="1:65" ht="16.5" customHeight="1">
      <c r="A30" s="219" t="s">
        <v>72</v>
      </c>
      <c r="B30" s="287" t="s">
        <v>163</v>
      </c>
      <c r="C30" s="288" t="str">
        <f>D30&amp;" "&amp;E30&amp;" "&amp;L30&amp;" "&amp;M30</f>
        <v>   </v>
      </c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8" t="str">
        <f>O30&amp;" "&amp;P30&amp;" "&amp;Q30&amp;" "&amp;R30</f>
        <v>3 4  </v>
      </c>
      <c r="O30" s="264">
        <v>3</v>
      </c>
      <c r="P30" s="264">
        <v>4</v>
      </c>
      <c r="Q30" s="264"/>
      <c r="R30" s="264"/>
      <c r="S30" s="221"/>
      <c r="T30" s="414">
        <v>120</v>
      </c>
      <c r="U30" s="415">
        <f>V30+W30+X30</f>
        <v>57</v>
      </c>
      <c r="V30" s="415">
        <f>AA30*AA$6+AD30*AD$6+AI30*AI$6+AL30*AL$6+AQ30*AQ$6+AT30*AT$6+AY30*AY$6+BB30*BB$6+BG30*BG$6+BJ30*BJ$6</f>
        <v>38</v>
      </c>
      <c r="W30" s="415">
        <f>AB30*AB$6+AE30*AE$6+AJ30*AJ$6+AM30*AM$6+AR30*AR$6+AU30*AU$6+AZ30*AZ$6+BC30*BC$6+BH30*BH$6+BK30*BK$6</f>
        <v>0</v>
      </c>
      <c r="X30" s="415">
        <f>AC30*AC$6+AF30*AF$6+AK30*AK$6+AN30*AN$6+AS30*AS$6+AV30*AV$6+BA30*BA$6+BD30*BD$6+BI30*BI$6+BL30*BL$6</f>
        <v>19</v>
      </c>
      <c r="Y30" s="409">
        <f>T30-U30</f>
        <v>63</v>
      </c>
      <c r="Z30" s="290">
        <f>IF(SUM(AA30:AC30)&gt;0,AA30&amp;"/"&amp;AB30&amp;"/"&amp;AC30,"")</f>
      </c>
      <c r="AA30" s="291"/>
      <c r="AB30" s="291"/>
      <c r="AC30" s="291"/>
      <c r="AD30" s="291"/>
      <c r="AE30" s="291"/>
      <c r="AF30" s="291"/>
      <c r="AG30" s="292">
        <f>IF(SUM(AD30:AF30)&gt;0,AD30&amp;"/"&amp;AE30&amp;"/"&amp;AF30,"")</f>
      </c>
      <c r="AH30" s="376" t="str">
        <f>IF(SUM(AI30:AK30)&gt;0,AI30&amp;"/"&amp;AJ30&amp;"/"&amp;AK30,"")</f>
        <v>1//</v>
      </c>
      <c r="AI30" s="291">
        <v>1</v>
      </c>
      <c r="AJ30" s="291"/>
      <c r="AK30" s="291"/>
      <c r="AL30" s="291">
        <v>1</v>
      </c>
      <c r="AM30" s="291"/>
      <c r="AN30" s="291">
        <v>1</v>
      </c>
      <c r="AO30" s="383" t="str">
        <f>IF(SUM(AL30:AN30)&gt;0,AL30&amp;"/"&amp;AM30&amp;"/"&amp;AN30,"")</f>
        <v>1//1</v>
      </c>
      <c r="AP30" s="290">
        <f>IF(SUM(AQ30:AS30)&gt;0,AQ30&amp;"/"&amp;AR30&amp;"/"&amp;AS30,"")</f>
      </c>
      <c r="AQ30" s="291"/>
      <c r="AR30" s="291"/>
      <c r="AS30" s="291"/>
      <c r="AT30" s="291"/>
      <c r="AU30" s="291"/>
      <c r="AV30" s="291"/>
      <c r="AW30" s="292">
        <f>IF(SUM(AT30:AV30)&gt;0,AT30&amp;"/"&amp;AU30&amp;"/"&amp;AV30,"")</f>
      </c>
      <c r="AX30" s="376">
        <f>IF(SUM(AY30:BA30)&gt;0,AY30&amp;"/"&amp;AZ30&amp;"/"&amp;BA30,"")</f>
      </c>
      <c r="AY30" s="291"/>
      <c r="AZ30" s="291"/>
      <c r="BA30" s="291"/>
      <c r="BB30" s="291"/>
      <c r="BC30" s="291"/>
      <c r="BD30" s="291"/>
      <c r="BE30" s="383">
        <f>IF(SUM(BB30:BD30)&gt;0,BB30&amp;"/"&amp;BC30&amp;"/"&amp;BD30,"")</f>
      </c>
      <c r="BF30" s="290">
        <f>IF(SUM(BG30:BI30)&gt;0,BG30&amp;"/"&amp;BH30&amp;"/"&amp;BI30,"")</f>
      </c>
      <c r="BG30" s="291"/>
      <c r="BH30" s="291"/>
      <c r="BI30" s="291"/>
      <c r="BJ30" s="291"/>
      <c r="BK30" s="291"/>
      <c r="BL30" s="291"/>
      <c r="BM30" s="292">
        <f>IF(SUM(BJ30:BL30)&gt;0,BJ30&amp;"/"&amp;BK30&amp;"/"&amp;BL30,"")</f>
      </c>
    </row>
    <row r="31" spans="1:65" ht="18" customHeight="1">
      <c r="A31" s="278" t="s">
        <v>73</v>
      </c>
      <c r="B31" s="277" t="s">
        <v>164</v>
      </c>
      <c r="C31" s="267" t="str">
        <f t="shared" si="2"/>
        <v>   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7" t="str">
        <f t="shared" si="3"/>
        <v>10   </v>
      </c>
      <c r="O31" s="275">
        <v>10</v>
      </c>
      <c r="P31" s="275"/>
      <c r="Q31" s="275"/>
      <c r="R31" s="275"/>
      <c r="S31" s="276"/>
      <c r="T31" s="416">
        <v>100</v>
      </c>
      <c r="U31" s="398">
        <f t="shared" si="4"/>
        <v>36</v>
      </c>
      <c r="V31" s="398">
        <f t="shared" si="5"/>
        <v>36</v>
      </c>
      <c r="W31" s="398">
        <f t="shared" si="6"/>
        <v>0</v>
      </c>
      <c r="X31" s="398">
        <f t="shared" si="7"/>
        <v>0</v>
      </c>
      <c r="Y31" s="379">
        <f t="shared" si="8"/>
        <v>64</v>
      </c>
      <c r="Z31" s="271">
        <f t="shared" si="9"/>
      </c>
      <c r="AA31" s="272"/>
      <c r="AB31" s="272"/>
      <c r="AC31" s="272"/>
      <c r="AD31" s="272"/>
      <c r="AE31" s="272"/>
      <c r="AF31" s="272"/>
      <c r="AG31" s="273">
        <f t="shared" si="10"/>
      </c>
      <c r="AH31" s="377">
        <f t="shared" si="11"/>
      </c>
      <c r="AI31" s="272"/>
      <c r="AJ31" s="272"/>
      <c r="AK31" s="272"/>
      <c r="AL31" s="272"/>
      <c r="AM31" s="272"/>
      <c r="AN31" s="272"/>
      <c r="AO31" s="380">
        <f t="shared" si="12"/>
      </c>
      <c r="AP31" s="271">
        <f t="shared" si="13"/>
      </c>
      <c r="AQ31" s="272"/>
      <c r="AR31" s="272"/>
      <c r="AS31" s="272"/>
      <c r="AT31" s="272"/>
      <c r="AU31" s="272"/>
      <c r="AV31" s="272"/>
      <c r="AW31" s="273">
        <f t="shared" si="14"/>
      </c>
      <c r="AX31" s="377">
        <f t="shared" si="15"/>
      </c>
      <c r="AY31" s="272"/>
      <c r="AZ31" s="272"/>
      <c r="BA31" s="272"/>
      <c r="BB31" s="272"/>
      <c r="BC31" s="272"/>
      <c r="BD31" s="272"/>
      <c r="BE31" s="380">
        <f t="shared" si="16"/>
      </c>
      <c r="BF31" s="271">
        <f t="shared" si="17"/>
      </c>
      <c r="BG31" s="272"/>
      <c r="BH31" s="272"/>
      <c r="BI31" s="272"/>
      <c r="BJ31" s="272">
        <v>4</v>
      </c>
      <c r="BK31" s="272"/>
      <c r="BL31" s="272"/>
      <c r="BM31" s="273" t="str">
        <f t="shared" si="18"/>
        <v>4//</v>
      </c>
    </row>
    <row r="32" spans="1:65" ht="19.5" customHeight="1">
      <c r="A32" s="278" t="s">
        <v>74</v>
      </c>
      <c r="B32" s="277" t="s">
        <v>165</v>
      </c>
      <c r="C32" s="267" t="str">
        <f t="shared" si="2"/>
        <v>   </v>
      </c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7" t="str">
        <f t="shared" si="3"/>
        <v>9   </v>
      </c>
      <c r="O32" s="275">
        <v>9</v>
      </c>
      <c r="P32" s="275"/>
      <c r="Q32" s="275"/>
      <c r="R32" s="275"/>
      <c r="S32" s="276"/>
      <c r="T32" s="417">
        <v>80</v>
      </c>
      <c r="U32" s="398">
        <f t="shared" si="4"/>
        <v>30</v>
      </c>
      <c r="V32" s="398">
        <f t="shared" si="5"/>
        <v>30</v>
      </c>
      <c r="W32" s="398">
        <f t="shared" si="6"/>
        <v>0</v>
      </c>
      <c r="X32" s="398">
        <f t="shared" si="7"/>
        <v>0</v>
      </c>
      <c r="Y32" s="379">
        <f t="shared" si="8"/>
        <v>50</v>
      </c>
      <c r="Z32" s="271">
        <f t="shared" si="9"/>
      </c>
      <c r="AA32" s="272"/>
      <c r="AB32" s="272"/>
      <c r="AC32" s="272"/>
      <c r="AD32" s="272"/>
      <c r="AE32" s="272"/>
      <c r="AF32" s="272"/>
      <c r="AG32" s="273">
        <f t="shared" si="10"/>
      </c>
      <c r="AH32" s="377">
        <f t="shared" si="11"/>
      </c>
      <c r="AI32" s="272"/>
      <c r="AJ32" s="272"/>
      <c r="AK32" s="272"/>
      <c r="AL32" s="272"/>
      <c r="AM32" s="272"/>
      <c r="AN32" s="272"/>
      <c r="AO32" s="380">
        <f t="shared" si="12"/>
      </c>
      <c r="AP32" s="271">
        <f t="shared" si="13"/>
      </c>
      <c r="AQ32" s="272"/>
      <c r="AR32" s="272"/>
      <c r="AS32" s="272"/>
      <c r="AT32" s="272"/>
      <c r="AU32" s="272"/>
      <c r="AV32" s="272"/>
      <c r="AW32" s="273">
        <f t="shared" si="14"/>
      </c>
      <c r="AX32" s="377">
        <f t="shared" si="15"/>
      </c>
      <c r="AY32" s="272"/>
      <c r="AZ32" s="272"/>
      <c r="BA32" s="272"/>
      <c r="BB32" s="272"/>
      <c r="BC32" s="272"/>
      <c r="BD32" s="272"/>
      <c r="BE32" s="380">
        <f t="shared" si="16"/>
      </c>
      <c r="BF32" s="271" t="str">
        <f t="shared" si="17"/>
        <v>2//</v>
      </c>
      <c r="BG32" s="272">
        <v>2</v>
      </c>
      <c r="BH32" s="272"/>
      <c r="BI32" s="272"/>
      <c r="BJ32" s="272"/>
      <c r="BK32" s="272"/>
      <c r="BL32" s="272"/>
      <c r="BM32" s="273">
        <f t="shared" si="18"/>
      </c>
    </row>
    <row r="33" spans="1:65" ht="21.75" customHeight="1">
      <c r="A33" s="278" t="s">
        <v>225</v>
      </c>
      <c r="B33" s="277" t="s">
        <v>226</v>
      </c>
      <c r="C33" s="267" t="str">
        <f>D33&amp;" "&amp;E33&amp;" "&amp;L33&amp;" "&amp;M33</f>
        <v>   </v>
      </c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7" t="str">
        <f>O33&amp;" "&amp;P33&amp;" "&amp;Q33&amp;" "&amp;R33</f>
        <v>   </v>
      </c>
      <c r="O33" s="275"/>
      <c r="P33" s="275"/>
      <c r="Q33" s="275"/>
      <c r="R33" s="275"/>
      <c r="S33" s="276">
        <v>6</v>
      </c>
      <c r="T33" s="418">
        <f>SUM(T34,T35,T36,T37,T38)</f>
        <v>750</v>
      </c>
      <c r="U33" s="411">
        <f>SUM(U34:U38)</f>
        <v>341</v>
      </c>
      <c r="V33" s="412">
        <f>SUM(V34:V38)</f>
        <v>254</v>
      </c>
      <c r="W33" s="411">
        <f>SUM(W34:W38)</f>
        <v>0</v>
      </c>
      <c r="X33" s="411">
        <f>SUM(X34:X38)</f>
        <v>87</v>
      </c>
      <c r="Y33" s="413">
        <f>SUM(Y34:Y38)</f>
        <v>409</v>
      </c>
      <c r="Z33" s="271">
        <f>IF(SUM(AA33:AC33)&gt;0,AA33&amp;"/"&amp;AB33&amp;"/"&amp;AC33,"")</f>
      </c>
      <c r="AA33" s="272"/>
      <c r="AB33" s="272"/>
      <c r="AC33" s="272"/>
      <c r="AD33" s="272"/>
      <c r="AE33" s="272"/>
      <c r="AF33" s="272"/>
      <c r="AG33" s="273">
        <f>IF(SUM(AD33:AF33)&gt;0,AD33&amp;"/"&amp;AE33&amp;"/"&amp;AF33,"")</f>
      </c>
      <c r="AH33" s="377">
        <f>IF(SUM(AI33:AK33)&gt;0,AI33&amp;"/"&amp;AJ33&amp;"/"&amp;AK33,"")</f>
      </c>
      <c r="AI33" s="272"/>
      <c r="AJ33" s="272"/>
      <c r="AK33" s="272"/>
      <c r="AL33" s="272"/>
      <c r="AM33" s="272"/>
      <c r="AN33" s="272"/>
      <c r="AO33" s="380">
        <f>IF(SUM(AL33:AN33)&gt;0,AL33&amp;"/"&amp;AM33&amp;"/"&amp;AN33,"")</f>
      </c>
      <c r="AP33" s="271">
        <f>IF(SUM(AQ33:AS33)&gt;0,AQ33&amp;"/"&amp;AR33&amp;"/"&amp;AS33,"")</f>
      </c>
      <c r="AQ33" s="272"/>
      <c r="AR33" s="272"/>
      <c r="AS33" s="272"/>
      <c r="AT33" s="272"/>
      <c r="AU33" s="272"/>
      <c r="AV33" s="272"/>
      <c r="AW33" s="273">
        <f>IF(SUM(AT33:AV33)&gt;0,AT33&amp;"/"&amp;AU33&amp;"/"&amp;AV33,"")</f>
      </c>
      <c r="AX33" s="377">
        <f>IF(SUM(AY33:BA33)&gt;0,AY33&amp;"/"&amp;AZ33&amp;"/"&amp;BA33,"")</f>
      </c>
      <c r="AY33" s="272"/>
      <c r="AZ33" s="272"/>
      <c r="BA33" s="272"/>
      <c r="BB33" s="272"/>
      <c r="BC33" s="272"/>
      <c r="BD33" s="272"/>
      <c r="BE33" s="380">
        <f>IF(SUM(BB33:BD33)&gt;0,BB33&amp;"/"&amp;BC33&amp;"/"&amp;BD33,"")</f>
      </c>
      <c r="BF33" s="271">
        <f>IF(SUM(BG33:BI33)&gt;0,BG33&amp;"/"&amp;BH33&amp;"/"&amp;BI33,"")</f>
      </c>
      <c r="BG33" s="272"/>
      <c r="BH33" s="272"/>
      <c r="BI33" s="272"/>
      <c r="BJ33" s="272"/>
      <c r="BK33" s="272"/>
      <c r="BL33" s="272"/>
      <c r="BM33" s="273">
        <f>IF(SUM(BJ33:BL33)&gt;0,BJ33&amp;"/"&amp;BK33&amp;"/"&amp;BL33,"")</f>
      </c>
    </row>
    <row r="34" spans="1:65" ht="24.75" customHeight="1">
      <c r="A34" s="278" t="s">
        <v>75</v>
      </c>
      <c r="B34" s="277" t="s">
        <v>251</v>
      </c>
      <c r="C34" s="267" t="str">
        <f t="shared" si="2"/>
        <v>7   </v>
      </c>
      <c r="D34" s="268">
        <v>7</v>
      </c>
      <c r="E34" s="268"/>
      <c r="F34" s="268"/>
      <c r="G34" s="268"/>
      <c r="H34" s="268"/>
      <c r="I34" s="268"/>
      <c r="J34" s="268"/>
      <c r="K34" s="268"/>
      <c r="L34" s="268"/>
      <c r="M34" s="268"/>
      <c r="N34" s="267" t="str">
        <f t="shared" si="3"/>
        <v>5   </v>
      </c>
      <c r="O34" s="275">
        <v>5</v>
      </c>
      <c r="P34" s="275"/>
      <c r="Q34" s="275"/>
      <c r="R34" s="275"/>
      <c r="S34" s="276"/>
      <c r="T34" s="419">
        <v>220</v>
      </c>
      <c r="U34" s="398">
        <f t="shared" si="4"/>
        <v>114</v>
      </c>
      <c r="V34" s="398">
        <f t="shared" si="5"/>
        <v>95</v>
      </c>
      <c r="W34" s="398">
        <f t="shared" si="6"/>
        <v>0</v>
      </c>
      <c r="X34" s="398">
        <f t="shared" si="7"/>
        <v>19</v>
      </c>
      <c r="Y34" s="379">
        <f t="shared" si="8"/>
        <v>106</v>
      </c>
      <c r="Z34" s="271">
        <f t="shared" si="9"/>
      </c>
      <c r="AA34" s="272"/>
      <c r="AB34" s="272"/>
      <c r="AC34" s="272"/>
      <c r="AD34" s="272"/>
      <c r="AE34" s="272"/>
      <c r="AF34" s="272"/>
      <c r="AG34" s="273">
        <f t="shared" si="10"/>
      </c>
      <c r="AH34" s="377">
        <f t="shared" si="11"/>
      </c>
      <c r="AI34" s="272"/>
      <c r="AJ34" s="272"/>
      <c r="AK34" s="272"/>
      <c r="AL34" s="272"/>
      <c r="AM34" s="272"/>
      <c r="AN34" s="272"/>
      <c r="AO34" s="380">
        <f t="shared" si="12"/>
      </c>
      <c r="AP34" s="271" t="str">
        <f t="shared" si="13"/>
        <v>2//</v>
      </c>
      <c r="AQ34" s="272">
        <v>2</v>
      </c>
      <c r="AR34" s="272"/>
      <c r="AS34" s="272"/>
      <c r="AT34" s="272"/>
      <c r="AU34" s="272"/>
      <c r="AV34" s="272"/>
      <c r="AW34" s="273">
        <f t="shared" si="14"/>
      </c>
      <c r="AX34" s="377" t="str">
        <f t="shared" si="15"/>
        <v>3//1</v>
      </c>
      <c r="AY34" s="272">
        <v>3</v>
      </c>
      <c r="AZ34" s="272"/>
      <c r="BA34" s="272">
        <v>1</v>
      </c>
      <c r="BB34" s="272"/>
      <c r="BC34" s="272"/>
      <c r="BD34" s="272"/>
      <c r="BE34" s="380">
        <f t="shared" si="16"/>
      </c>
      <c r="BF34" s="271">
        <f t="shared" si="17"/>
      </c>
      <c r="BG34" s="272"/>
      <c r="BH34" s="272"/>
      <c r="BI34" s="272"/>
      <c r="BJ34" s="272"/>
      <c r="BK34" s="272"/>
      <c r="BL34" s="272"/>
      <c r="BM34" s="273">
        <f t="shared" si="18"/>
      </c>
    </row>
    <row r="35" spans="1:65" ht="16.5" customHeight="1">
      <c r="A35" s="278" t="s">
        <v>76</v>
      </c>
      <c r="B35" s="277" t="s">
        <v>167</v>
      </c>
      <c r="C35" s="267" t="str">
        <f t="shared" si="2"/>
        <v>5   </v>
      </c>
      <c r="D35" s="268">
        <v>5</v>
      </c>
      <c r="E35" s="268"/>
      <c r="F35" s="268"/>
      <c r="G35" s="268"/>
      <c r="H35" s="268"/>
      <c r="I35" s="268"/>
      <c r="J35" s="268"/>
      <c r="K35" s="268"/>
      <c r="L35" s="268"/>
      <c r="M35" s="268"/>
      <c r="N35" s="267" t="str">
        <f t="shared" si="3"/>
        <v>   </v>
      </c>
      <c r="O35" s="275"/>
      <c r="P35" s="275"/>
      <c r="Q35" s="275"/>
      <c r="R35" s="275"/>
      <c r="S35" s="276"/>
      <c r="T35" s="416">
        <v>100</v>
      </c>
      <c r="U35" s="398">
        <f t="shared" si="4"/>
        <v>38</v>
      </c>
      <c r="V35" s="398">
        <f t="shared" si="5"/>
        <v>19</v>
      </c>
      <c r="W35" s="398">
        <f t="shared" si="6"/>
        <v>0</v>
      </c>
      <c r="X35" s="398">
        <f t="shared" si="7"/>
        <v>19</v>
      </c>
      <c r="Y35" s="379">
        <f t="shared" si="8"/>
        <v>62</v>
      </c>
      <c r="Z35" s="271">
        <f t="shared" si="9"/>
      </c>
      <c r="AA35" s="272"/>
      <c r="AB35" s="272"/>
      <c r="AC35" s="272"/>
      <c r="AD35" s="272"/>
      <c r="AE35" s="272"/>
      <c r="AF35" s="272"/>
      <c r="AG35" s="273">
        <f t="shared" si="10"/>
      </c>
      <c r="AH35" s="377">
        <f t="shared" si="11"/>
      </c>
      <c r="AI35" s="272"/>
      <c r="AJ35" s="272"/>
      <c r="AK35" s="272"/>
      <c r="AL35" s="272"/>
      <c r="AM35" s="272"/>
      <c r="AN35" s="272"/>
      <c r="AO35" s="380">
        <f t="shared" si="12"/>
      </c>
      <c r="AP35" s="271" t="str">
        <f t="shared" si="13"/>
        <v>1//1</v>
      </c>
      <c r="AQ35" s="272">
        <v>1</v>
      </c>
      <c r="AR35" s="272"/>
      <c r="AS35" s="272">
        <v>1</v>
      </c>
      <c r="AT35" s="272"/>
      <c r="AU35" s="272"/>
      <c r="AV35" s="272"/>
      <c r="AW35" s="273">
        <f t="shared" si="14"/>
      </c>
      <c r="AX35" s="377">
        <f t="shared" si="15"/>
      </c>
      <c r="AY35" s="272"/>
      <c r="AZ35" s="272"/>
      <c r="BA35" s="272"/>
      <c r="BB35" s="272"/>
      <c r="BC35" s="272"/>
      <c r="BD35" s="272"/>
      <c r="BE35" s="380">
        <f t="shared" si="16"/>
      </c>
      <c r="BF35" s="271">
        <f t="shared" si="17"/>
      </c>
      <c r="BG35" s="272"/>
      <c r="BH35" s="272"/>
      <c r="BI35" s="272"/>
      <c r="BJ35" s="272"/>
      <c r="BK35" s="272"/>
      <c r="BL35" s="272"/>
      <c r="BM35" s="273">
        <f t="shared" si="18"/>
      </c>
    </row>
    <row r="36" spans="1:65" ht="18" customHeight="1">
      <c r="A36" s="278" t="s">
        <v>77</v>
      </c>
      <c r="B36" s="277" t="s">
        <v>168</v>
      </c>
      <c r="C36" s="267" t="str">
        <f t="shared" si="2"/>
        <v>6   </v>
      </c>
      <c r="D36" s="268">
        <v>6</v>
      </c>
      <c r="E36" s="268"/>
      <c r="F36" s="268"/>
      <c r="G36" s="268"/>
      <c r="H36" s="268"/>
      <c r="I36" s="268"/>
      <c r="J36" s="268"/>
      <c r="K36" s="268"/>
      <c r="L36" s="268"/>
      <c r="M36" s="268"/>
      <c r="N36" s="267" t="str">
        <f t="shared" si="3"/>
        <v>   </v>
      </c>
      <c r="O36" s="275"/>
      <c r="P36" s="275"/>
      <c r="Q36" s="275"/>
      <c r="R36" s="275"/>
      <c r="S36" s="276"/>
      <c r="T36" s="416">
        <v>170</v>
      </c>
      <c r="U36" s="398">
        <f t="shared" si="4"/>
        <v>76</v>
      </c>
      <c r="V36" s="398">
        <f t="shared" si="5"/>
        <v>57</v>
      </c>
      <c r="W36" s="398">
        <f t="shared" si="6"/>
        <v>0</v>
      </c>
      <c r="X36" s="398">
        <f t="shared" si="7"/>
        <v>19</v>
      </c>
      <c r="Y36" s="379">
        <f t="shared" si="8"/>
        <v>94</v>
      </c>
      <c r="Z36" s="271">
        <f t="shared" si="9"/>
      </c>
      <c r="AA36" s="272"/>
      <c r="AB36" s="272"/>
      <c r="AC36" s="272"/>
      <c r="AD36" s="272"/>
      <c r="AE36" s="272"/>
      <c r="AF36" s="272"/>
      <c r="AG36" s="273">
        <f t="shared" si="10"/>
      </c>
      <c r="AH36" s="377">
        <f t="shared" si="11"/>
      </c>
      <c r="AI36" s="272"/>
      <c r="AJ36" s="272"/>
      <c r="AK36" s="272"/>
      <c r="AL36" s="272"/>
      <c r="AM36" s="272"/>
      <c r="AN36" s="272"/>
      <c r="AO36" s="380">
        <f t="shared" si="12"/>
      </c>
      <c r="AP36" s="271">
        <f t="shared" si="13"/>
      </c>
      <c r="AQ36" s="272"/>
      <c r="AR36" s="272"/>
      <c r="AS36" s="272"/>
      <c r="AT36" s="272">
        <v>3</v>
      </c>
      <c r="AU36" s="272"/>
      <c r="AV36" s="272">
        <v>1</v>
      </c>
      <c r="AW36" s="273" t="str">
        <f t="shared" si="14"/>
        <v>3//1</v>
      </c>
      <c r="AX36" s="377">
        <f t="shared" si="15"/>
      </c>
      <c r="AY36" s="272"/>
      <c r="AZ36" s="272"/>
      <c r="BA36" s="272"/>
      <c r="BB36" s="272"/>
      <c r="BC36" s="272"/>
      <c r="BD36" s="272"/>
      <c r="BE36" s="380">
        <f t="shared" si="16"/>
      </c>
      <c r="BF36" s="271">
        <f t="shared" si="17"/>
      </c>
      <c r="BG36" s="272"/>
      <c r="BH36" s="272"/>
      <c r="BI36" s="272"/>
      <c r="BJ36" s="272"/>
      <c r="BK36" s="272"/>
      <c r="BL36" s="272"/>
      <c r="BM36" s="273">
        <f t="shared" si="18"/>
      </c>
    </row>
    <row r="37" spans="1:65" ht="15.75" customHeight="1">
      <c r="A37" s="278" t="s">
        <v>78</v>
      </c>
      <c r="B37" s="266" t="s">
        <v>169</v>
      </c>
      <c r="C37" s="267" t="str">
        <f t="shared" si="2"/>
        <v>8   </v>
      </c>
      <c r="D37" s="268">
        <v>8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7" t="str">
        <f t="shared" si="3"/>
        <v>7   </v>
      </c>
      <c r="O37" s="275">
        <v>7</v>
      </c>
      <c r="P37" s="275"/>
      <c r="Q37" s="275"/>
      <c r="R37" s="275"/>
      <c r="S37" s="276"/>
      <c r="T37" s="417">
        <v>140</v>
      </c>
      <c r="U37" s="398">
        <f t="shared" si="4"/>
        <v>68</v>
      </c>
      <c r="V37" s="398">
        <f t="shared" si="5"/>
        <v>53</v>
      </c>
      <c r="W37" s="398">
        <f t="shared" si="6"/>
        <v>0</v>
      </c>
      <c r="X37" s="398">
        <f t="shared" si="7"/>
        <v>15</v>
      </c>
      <c r="Y37" s="379">
        <f t="shared" si="8"/>
        <v>72</v>
      </c>
      <c r="Z37" s="271">
        <f t="shared" si="9"/>
      </c>
      <c r="AA37" s="272"/>
      <c r="AB37" s="272"/>
      <c r="AC37" s="272"/>
      <c r="AD37" s="272"/>
      <c r="AE37" s="272"/>
      <c r="AF37" s="272"/>
      <c r="AG37" s="273">
        <f t="shared" si="10"/>
      </c>
      <c r="AH37" s="377">
        <f t="shared" si="11"/>
      </c>
      <c r="AI37" s="272"/>
      <c r="AJ37" s="272"/>
      <c r="AK37" s="272"/>
      <c r="AL37" s="272"/>
      <c r="AM37" s="272"/>
      <c r="AN37" s="272"/>
      <c r="AO37" s="380">
        <f t="shared" si="12"/>
      </c>
      <c r="AP37" s="271">
        <f t="shared" si="13"/>
      </c>
      <c r="AQ37" s="272"/>
      <c r="AR37" s="272"/>
      <c r="AS37" s="272"/>
      <c r="AT37" s="272"/>
      <c r="AU37" s="272"/>
      <c r="AV37" s="272"/>
      <c r="AW37" s="273">
        <f t="shared" si="14"/>
      </c>
      <c r="AX37" s="377" t="str">
        <f t="shared" si="15"/>
        <v>2//</v>
      </c>
      <c r="AY37" s="272">
        <v>2</v>
      </c>
      <c r="AZ37" s="272"/>
      <c r="BA37" s="272"/>
      <c r="BB37" s="272">
        <v>1</v>
      </c>
      <c r="BC37" s="272"/>
      <c r="BD37" s="272">
        <v>1</v>
      </c>
      <c r="BE37" s="380" t="str">
        <f t="shared" si="16"/>
        <v>1//1</v>
      </c>
      <c r="BF37" s="271">
        <f t="shared" si="17"/>
      </c>
      <c r="BG37" s="272"/>
      <c r="BH37" s="272"/>
      <c r="BI37" s="272"/>
      <c r="BJ37" s="272"/>
      <c r="BK37" s="272"/>
      <c r="BL37" s="272"/>
      <c r="BM37" s="273">
        <f t="shared" si="18"/>
      </c>
    </row>
    <row r="38" spans="1:65" ht="14.25" customHeight="1">
      <c r="A38" s="265" t="s">
        <v>79</v>
      </c>
      <c r="B38" s="266" t="s">
        <v>170</v>
      </c>
      <c r="C38" s="267" t="str">
        <f t="shared" si="2"/>
        <v>   </v>
      </c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7" t="str">
        <f t="shared" si="3"/>
        <v>8   </v>
      </c>
      <c r="O38" s="269">
        <v>8</v>
      </c>
      <c r="P38" s="269"/>
      <c r="Q38" s="269"/>
      <c r="R38" s="269"/>
      <c r="S38" s="270"/>
      <c r="T38" s="416">
        <v>120</v>
      </c>
      <c r="U38" s="398">
        <f t="shared" si="4"/>
        <v>45</v>
      </c>
      <c r="V38" s="398">
        <f t="shared" si="5"/>
        <v>30</v>
      </c>
      <c r="W38" s="398">
        <f t="shared" si="6"/>
        <v>0</v>
      </c>
      <c r="X38" s="398">
        <f t="shared" si="7"/>
        <v>15</v>
      </c>
      <c r="Y38" s="379">
        <f t="shared" si="8"/>
        <v>75</v>
      </c>
      <c r="Z38" s="271">
        <f t="shared" si="9"/>
      </c>
      <c r="AA38" s="272"/>
      <c r="AB38" s="272"/>
      <c r="AC38" s="272"/>
      <c r="AD38" s="272"/>
      <c r="AE38" s="272"/>
      <c r="AF38" s="272"/>
      <c r="AG38" s="273">
        <f t="shared" si="10"/>
      </c>
      <c r="AH38" s="377">
        <f t="shared" si="11"/>
      </c>
      <c r="AI38" s="272"/>
      <c r="AJ38" s="272"/>
      <c r="AK38" s="272"/>
      <c r="AL38" s="272"/>
      <c r="AM38" s="272"/>
      <c r="AN38" s="272"/>
      <c r="AO38" s="380">
        <f t="shared" si="12"/>
      </c>
      <c r="AP38" s="271">
        <f t="shared" si="13"/>
      </c>
      <c r="AQ38" s="272"/>
      <c r="AR38" s="272"/>
      <c r="AS38" s="272"/>
      <c r="AT38" s="272"/>
      <c r="AU38" s="272"/>
      <c r="AV38" s="272"/>
      <c r="AW38" s="273">
        <f t="shared" si="14"/>
      </c>
      <c r="AX38" s="377">
        <f t="shared" si="15"/>
      </c>
      <c r="AY38" s="272"/>
      <c r="AZ38" s="272"/>
      <c r="BA38" s="272"/>
      <c r="BB38" s="272">
        <v>2</v>
      </c>
      <c r="BC38" s="272"/>
      <c r="BD38" s="272">
        <v>1</v>
      </c>
      <c r="BE38" s="380" t="str">
        <f t="shared" si="16"/>
        <v>2//1</v>
      </c>
      <c r="BF38" s="271">
        <f t="shared" si="17"/>
      </c>
      <c r="BG38" s="272"/>
      <c r="BH38" s="272"/>
      <c r="BI38" s="272"/>
      <c r="BJ38" s="272"/>
      <c r="BK38" s="272"/>
      <c r="BL38" s="272"/>
      <c r="BM38" s="273">
        <f t="shared" si="18"/>
      </c>
    </row>
    <row r="39" spans="1:65" ht="26.25" customHeight="1">
      <c r="A39" s="265" t="s">
        <v>221</v>
      </c>
      <c r="B39" s="266" t="s">
        <v>171</v>
      </c>
      <c r="C39" s="267" t="str">
        <f t="shared" si="2"/>
        <v>   </v>
      </c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7" t="str">
        <f t="shared" si="3"/>
        <v>8   </v>
      </c>
      <c r="O39" s="269">
        <v>8</v>
      </c>
      <c r="P39" s="269"/>
      <c r="Q39" s="269"/>
      <c r="R39" s="269"/>
      <c r="S39" s="270"/>
      <c r="T39" s="397">
        <v>80</v>
      </c>
      <c r="U39" s="398">
        <f t="shared" si="4"/>
        <v>30</v>
      </c>
      <c r="V39" s="398">
        <f t="shared" si="5"/>
        <v>30</v>
      </c>
      <c r="W39" s="398">
        <f t="shared" si="6"/>
        <v>0</v>
      </c>
      <c r="X39" s="398">
        <f t="shared" si="7"/>
        <v>0</v>
      </c>
      <c r="Y39" s="379">
        <f t="shared" si="8"/>
        <v>50</v>
      </c>
      <c r="Z39" s="271">
        <f t="shared" si="9"/>
      </c>
      <c r="AA39" s="272"/>
      <c r="AB39" s="272"/>
      <c r="AC39" s="272"/>
      <c r="AD39" s="272"/>
      <c r="AE39" s="272"/>
      <c r="AF39" s="272"/>
      <c r="AG39" s="273">
        <f t="shared" si="10"/>
      </c>
      <c r="AH39" s="377">
        <f t="shared" si="11"/>
      </c>
      <c r="AI39" s="272"/>
      <c r="AJ39" s="272"/>
      <c r="AK39" s="272"/>
      <c r="AL39" s="272"/>
      <c r="AM39" s="272"/>
      <c r="AN39" s="272"/>
      <c r="AO39" s="380">
        <f t="shared" si="12"/>
      </c>
      <c r="AP39" s="271">
        <f t="shared" si="13"/>
      </c>
      <c r="AQ39" s="272"/>
      <c r="AR39" s="272"/>
      <c r="AS39" s="272"/>
      <c r="AT39" s="272"/>
      <c r="AU39" s="272"/>
      <c r="AV39" s="272"/>
      <c r="AW39" s="273">
        <f t="shared" si="14"/>
      </c>
      <c r="AX39" s="377">
        <f t="shared" si="15"/>
      </c>
      <c r="AY39" s="272"/>
      <c r="AZ39" s="272"/>
      <c r="BA39" s="272"/>
      <c r="BB39" s="272">
        <v>2</v>
      </c>
      <c r="BC39" s="272"/>
      <c r="BD39" s="272"/>
      <c r="BE39" s="380" t="str">
        <f t="shared" si="16"/>
        <v>2//</v>
      </c>
      <c r="BF39" s="271">
        <f t="shared" si="17"/>
      </c>
      <c r="BG39" s="272"/>
      <c r="BH39" s="272"/>
      <c r="BI39" s="272"/>
      <c r="BJ39" s="272"/>
      <c r="BK39" s="272"/>
      <c r="BL39" s="272"/>
      <c r="BM39" s="273">
        <f t="shared" si="18"/>
      </c>
    </row>
    <row r="40" spans="1:65" ht="26.25" customHeight="1">
      <c r="A40" s="265" t="s">
        <v>142</v>
      </c>
      <c r="B40" s="266" t="s">
        <v>227</v>
      </c>
      <c r="C40" s="267" t="str">
        <f>D40&amp;" "&amp;E40&amp;" "&amp;L40&amp;" "&amp;M40</f>
        <v>   </v>
      </c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7" t="str">
        <f>O40&amp;" "&amp;P40&amp;" "&amp;Q40&amp;" "&amp;R40</f>
        <v>   </v>
      </c>
      <c r="O40" s="269"/>
      <c r="P40" s="269"/>
      <c r="Q40" s="269"/>
      <c r="R40" s="269"/>
      <c r="S40" s="270"/>
      <c r="T40" s="397">
        <f aca="true" t="shared" si="24" ref="T40:Y40">SUM(T44,T41)</f>
        <v>1750</v>
      </c>
      <c r="U40" s="397">
        <f t="shared" si="24"/>
        <v>1178</v>
      </c>
      <c r="V40" s="397">
        <f t="shared" si="24"/>
        <v>0</v>
      </c>
      <c r="W40" s="397">
        <f t="shared" si="24"/>
        <v>0</v>
      </c>
      <c r="X40" s="397">
        <f t="shared" si="24"/>
        <v>1178</v>
      </c>
      <c r="Y40" s="397">
        <f t="shared" si="24"/>
        <v>572</v>
      </c>
      <c r="Z40" s="271">
        <f>IF(SUM(AA40:AC40)&gt;0,AA40&amp;"/"&amp;AB40&amp;"/"&amp;AC40,"")</f>
      </c>
      <c r="AA40" s="272"/>
      <c r="AB40" s="272"/>
      <c r="AC40" s="272"/>
      <c r="AD40" s="272"/>
      <c r="AE40" s="272"/>
      <c r="AF40" s="272"/>
      <c r="AG40" s="273">
        <f>IF(SUM(AD40:AF40)&gt;0,AD40&amp;"/"&amp;AE40&amp;"/"&amp;AF40,"")</f>
      </c>
      <c r="AH40" s="377">
        <f>IF(SUM(AI40:AK40)&gt;0,AI40&amp;"/"&amp;AJ40&amp;"/"&amp;AK40,"")</f>
      </c>
      <c r="AI40" s="272"/>
      <c r="AJ40" s="272"/>
      <c r="AK40" s="272"/>
      <c r="AL40" s="272"/>
      <c r="AM40" s="272"/>
      <c r="AN40" s="272"/>
      <c r="AO40" s="380">
        <f>IF(SUM(AL40:AN40)&gt;0,AL40&amp;"/"&amp;AM40&amp;"/"&amp;AN40,"")</f>
      </c>
      <c r="AP40" s="271">
        <f>IF(SUM(AQ40:AS40)&gt;0,AQ40&amp;"/"&amp;AR40&amp;"/"&amp;AS40,"")</f>
      </c>
      <c r="AQ40" s="272"/>
      <c r="AR40" s="272"/>
      <c r="AS40" s="272"/>
      <c r="AT40" s="272"/>
      <c r="AU40" s="272"/>
      <c r="AV40" s="272"/>
      <c r="AW40" s="273">
        <f>IF(SUM(AT40:AV40)&gt;0,AT40&amp;"/"&amp;AU40&amp;"/"&amp;AV40,"")</f>
      </c>
      <c r="AX40" s="377">
        <f>IF(SUM(AY40:BA40)&gt;0,AY40&amp;"/"&amp;AZ40&amp;"/"&amp;BA40,"")</f>
      </c>
      <c r="AY40" s="272"/>
      <c r="AZ40" s="272"/>
      <c r="BA40" s="272"/>
      <c r="BB40" s="272"/>
      <c r="BC40" s="272"/>
      <c r="BD40" s="272"/>
      <c r="BE40" s="380">
        <f>IF(SUM(BB40:BD40)&gt;0,BB40&amp;"/"&amp;BC40&amp;"/"&amp;BD40,"")</f>
      </c>
      <c r="BF40" s="271">
        <f>IF(SUM(BG40:BI40)&gt;0,BG40&amp;"/"&amp;BH40&amp;"/"&amp;BI40,"")</f>
      </c>
      <c r="BG40" s="272"/>
      <c r="BH40" s="272"/>
      <c r="BI40" s="272"/>
      <c r="BJ40" s="272"/>
      <c r="BK40" s="272"/>
      <c r="BL40" s="272"/>
      <c r="BM40" s="273">
        <f>IF(SUM(BJ40:BL40)&gt;0,BJ40&amp;"/"&amp;BK40&amp;"/"&amp;BL40,"")</f>
      </c>
    </row>
    <row r="41" spans="1:65" ht="27" customHeight="1">
      <c r="A41" s="265" t="s">
        <v>173</v>
      </c>
      <c r="B41" s="266" t="s">
        <v>243</v>
      </c>
      <c r="C41" s="267" t="str">
        <f t="shared" si="2"/>
        <v>   </v>
      </c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7" t="str">
        <f t="shared" si="3"/>
        <v>   </v>
      </c>
      <c r="O41" s="269"/>
      <c r="P41" s="269"/>
      <c r="Q41" s="269"/>
      <c r="R41" s="269"/>
      <c r="S41" s="270"/>
      <c r="T41" s="397">
        <f aca="true" t="shared" si="25" ref="T41:Y41">SUM(T43,T42)</f>
        <v>1100</v>
      </c>
      <c r="U41" s="397">
        <f t="shared" si="25"/>
        <v>836</v>
      </c>
      <c r="V41" s="397">
        <f t="shared" si="25"/>
        <v>0</v>
      </c>
      <c r="W41" s="397">
        <f t="shared" si="25"/>
        <v>0</v>
      </c>
      <c r="X41" s="397">
        <f t="shared" si="25"/>
        <v>836</v>
      </c>
      <c r="Y41" s="420">
        <f t="shared" si="25"/>
        <v>264</v>
      </c>
      <c r="Z41" s="271">
        <f t="shared" si="9"/>
      </c>
      <c r="AA41" s="272"/>
      <c r="AB41" s="272"/>
      <c r="AC41" s="272"/>
      <c r="AD41" s="272"/>
      <c r="AE41" s="272"/>
      <c r="AF41" s="272"/>
      <c r="AG41" s="273">
        <f t="shared" si="10"/>
      </c>
      <c r="AH41" s="377">
        <f t="shared" si="11"/>
      </c>
      <c r="AI41" s="272"/>
      <c r="AJ41" s="272"/>
      <c r="AK41" s="272"/>
      <c r="AL41" s="272"/>
      <c r="AM41" s="272"/>
      <c r="AN41" s="272"/>
      <c r="AO41" s="380">
        <f t="shared" si="12"/>
      </c>
      <c r="AP41" s="271">
        <f t="shared" si="13"/>
      </c>
      <c r="AQ41" s="272"/>
      <c r="AR41" s="272"/>
      <c r="AS41" s="272"/>
      <c r="AT41" s="272"/>
      <c r="AU41" s="272"/>
      <c r="AV41" s="272"/>
      <c r="AW41" s="273">
        <f t="shared" si="14"/>
      </c>
      <c r="AX41" s="377">
        <f t="shared" si="15"/>
      </c>
      <c r="AY41" s="272"/>
      <c r="AZ41" s="272"/>
      <c r="BA41" s="272"/>
      <c r="BB41" s="272"/>
      <c r="BC41" s="272"/>
      <c r="BD41" s="272"/>
      <c r="BE41" s="380">
        <f t="shared" si="16"/>
      </c>
      <c r="BF41" s="271">
        <f t="shared" si="17"/>
      </c>
      <c r="BG41" s="272"/>
      <c r="BH41" s="272"/>
      <c r="BI41" s="272"/>
      <c r="BJ41" s="272"/>
      <c r="BK41" s="272"/>
      <c r="BL41" s="272"/>
      <c r="BM41" s="273">
        <f t="shared" si="18"/>
      </c>
    </row>
    <row r="42" spans="1:65" ht="14.25" customHeight="1">
      <c r="A42" s="265" t="s">
        <v>228</v>
      </c>
      <c r="B42" s="277" t="s">
        <v>174</v>
      </c>
      <c r="C42" s="267" t="str">
        <f>D42&amp;" "&amp;E42&amp;" "&amp;F42&amp;" "&amp;G42</f>
        <v>1 2 3 4</v>
      </c>
      <c r="D42" s="268">
        <v>1</v>
      </c>
      <c r="E42" s="268">
        <v>2</v>
      </c>
      <c r="F42" s="268">
        <v>3</v>
      </c>
      <c r="G42" s="268">
        <v>4</v>
      </c>
      <c r="H42" s="268"/>
      <c r="I42" s="268"/>
      <c r="J42" s="268"/>
      <c r="K42" s="268"/>
      <c r="L42" s="268"/>
      <c r="M42" s="268"/>
      <c r="N42" s="267" t="str">
        <f t="shared" si="3"/>
        <v>   </v>
      </c>
      <c r="O42" s="269"/>
      <c r="P42" s="269"/>
      <c r="Q42" s="269"/>
      <c r="R42" s="269"/>
      <c r="S42" s="270"/>
      <c r="T42" s="397">
        <v>600</v>
      </c>
      <c r="U42" s="398">
        <f t="shared" si="4"/>
        <v>456</v>
      </c>
      <c r="V42" s="398">
        <f t="shared" si="5"/>
        <v>0</v>
      </c>
      <c r="W42" s="398">
        <f t="shared" si="6"/>
        <v>0</v>
      </c>
      <c r="X42" s="398">
        <f t="shared" si="7"/>
        <v>456</v>
      </c>
      <c r="Y42" s="379">
        <f t="shared" si="8"/>
        <v>144</v>
      </c>
      <c r="Z42" s="271" t="str">
        <f t="shared" si="9"/>
        <v>//6</v>
      </c>
      <c r="AA42" s="272"/>
      <c r="AB42" s="272"/>
      <c r="AC42" s="272">
        <v>6</v>
      </c>
      <c r="AD42" s="272"/>
      <c r="AE42" s="272"/>
      <c r="AF42" s="272">
        <v>6</v>
      </c>
      <c r="AG42" s="273" t="str">
        <f t="shared" si="10"/>
        <v>//6</v>
      </c>
      <c r="AH42" s="377" t="str">
        <f t="shared" si="11"/>
        <v>//6</v>
      </c>
      <c r="AI42" s="272"/>
      <c r="AJ42" s="272"/>
      <c r="AK42" s="272">
        <v>6</v>
      </c>
      <c r="AL42" s="272"/>
      <c r="AM42" s="272"/>
      <c r="AN42" s="272">
        <v>6</v>
      </c>
      <c r="AO42" s="380" t="str">
        <f t="shared" si="12"/>
        <v>//6</v>
      </c>
      <c r="AP42" s="271">
        <f t="shared" si="13"/>
      </c>
      <c r="AQ42" s="272"/>
      <c r="AR42" s="272"/>
      <c r="AS42" s="272"/>
      <c r="AT42" s="272"/>
      <c r="AU42" s="272"/>
      <c r="AV42" s="272"/>
      <c r="AW42" s="273">
        <f t="shared" si="14"/>
      </c>
      <c r="AX42" s="377">
        <f t="shared" si="15"/>
      </c>
      <c r="AY42" s="272"/>
      <c r="AZ42" s="272"/>
      <c r="BA42" s="272"/>
      <c r="BB42" s="272"/>
      <c r="BC42" s="272"/>
      <c r="BD42" s="272"/>
      <c r="BE42" s="380">
        <f t="shared" si="16"/>
      </c>
      <c r="BF42" s="271">
        <f t="shared" si="17"/>
      </c>
      <c r="BG42" s="272"/>
      <c r="BH42" s="272"/>
      <c r="BI42" s="272"/>
      <c r="BJ42" s="272"/>
      <c r="BK42" s="272"/>
      <c r="BL42" s="272"/>
      <c r="BM42" s="273">
        <f t="shared" si="18"/>
      </c>
    </row>
    <row r="43" spans="1:65" ht="15.75" customHeight="1">
      <c r="A43" s="278" t="s">
        <v>229</v>
      </c>
      <c r="B43" s="266" t="s">
        <v>176</v>
      </c>
      <c r="C43" s="267" t="str">
        <f t="shared" si="2"/>
        <v>2 5  </v>
      </c>
      <c r="D43" s="268">
        <v>2</v>
      </c>
      <c r="E43" s="268">
        <v>5</v>
      </c>
      <c r="F43" s="268"/>
      <c r="G43" s="268"/>
      <c r="H43" s="268"/>
      <c r="I43" s="268"/>
      <c r="J43" s="268"/>
      <c r="K43" s="268"/>
      <c r="L43" s="268"/>
      <c r="M43" s="268"/>
      <c r="N43" s="267" t="str">
        <f t="shared" si="3"/>
        <v>3 4  </v>
      </c>
      <c r="O43" s="275">
        <v>3</v>
      </c>
      <c r="P43" s="275">
        <v>4</v>
      </c>
      <c r="Q43" s="275"/>
      <c r="R43" s="275"/>
      <c r="S43" s="276"/>
      <c r="T43" s="397">
        <v>500</v>
      </c>
      <c r="U43" s="398">
        <f t="shared" si="4"/>
        <v>380</v>
      </c>
      <c r="V43" s="398">
        <f t="shared" si="5"/>
        <v>0</v>
      </c>
      <c r="W43" s="398">
        <f t="shared" si="6"/>
        <v>0</v>
      </c>
      <c r="X43" s="398">
        <f t="shared" si="7"/>
        <v>380</v>
      </c>
      <c r="Y43" s="379">
        <f t="shared" si="8"/>
        <v>120</v>
      </c>
      <c r="Z43" s="271" t="str">
        <f t="shared" si="9"/>
        <v>//4</v>
      </c>
      <c r="AA43" s="272"/>
      <c r="AB43" s="272"/>
      <c r="AC43" s="272">
        <v>4</v>
      </c>
      <c r="AD43" s="272"/>
      <c r="AE43" s="272"/>
      <c r="AF43" s="272">
        <v>4</v>
      </c>
      <c r="AG43" s="273" t="str">
        <f t="shared" si="10"/>
        <v>//4</v>
      </c>
      <c r="AH43" s="377" t="str">
        <f t="shared" si="11"/>
        <v>//4</v>
      </c>
      <c r="AI43" s="272"/>
      <c r="AJ43" s="272"/>
      <c r="AK43" s="272">
        <v>4</v>
      </c>
      <c r="AL43" s="272"/>
      <c r="AM43" s="272"/>
      <c r="AN43" s="272">
        <v>4</v>
      </c>
      <c r="AO43" s="380" t="str">
        <f t="shared" si="12"/>
        <v>//4</v>
      </c>
      <c r="AP43" s="271" t="str">
        <f t="shared" si="13"/>
        <v>//4</v>
      </c>
      <c r="AQ43" s="272"/>
      <c r="AR43" s="272"/>
      <c r="AS43" s="272">
        <v>4</v>
      </c>
      <c r="AT43" s="272"/>
      <c r="AU43" s="272"/>
      <c r="AV43" s="272"/>
      <c r="AW43" s="273">
        <f t="shared" si="14"/>
      </c>
      <c r="AX43" s="377">
        <f t="shared" si="15"/>
      </c>
      <c r="AY43" s="272"/>
      <c r="AZ43" s="272"/>
      <c r="BA43" s="272"/>
      <c r="BB43" s="272"/>
      <c r="BC43" s="272"/>
      <c r="BD43" s="272"/>
      <c r="BE43" s="380">
        <f t="shared" si="16"/>
      </c>
      <c r="BF43" s="271">
        <f t="shared" si="17"/>
      </c>
      <c r="BG43" s="272"/>
      <c r="BH43" s="272"/>
      <c r="BI43" s="272"/>
      <c r="BJ43" s="272"/>
      <c r="BK43" s="272"/>
      <c r="BL43" s="272"/>
      <c r="BM43" s="273">
        <f t="shared" si="18"/>
      </c>
    </row>
    <row r="44" spans="1:65" ht="24.75" customHeight="1">
      <c r="A44" s="278" t="s">
        <v>230</v>
      </c>
      <c r="B44" s="266" t="s">
        <v>231</v>
      </c>
      <c r="C44" s="267" t="str">
        <f>D44&amp;" "&amp;E44&amp;" "&amp;L44&amp;" "&amp;M44</f>
        <v>2 4  </v>
      </c>
      <c r="D44" s="268">
        <v>2</v>
      </c>
      <c r="E44" s="268">
        <v>4</v>
      </c>
      <c r="F44" s="268"/>
      <c r="G44" s="268"/>
      <c r="H44" s="268"/>
      <c r="I44" s="268"/>
      <c r="J44" s="268"/>
      <c r="K44" s="268"/>
      <c r="L44" s="268"/>
      <c r="M44" s="268"/>
      <c r="N44" s="267" t="str">
        <f>O44&amp;" "&amp;P44&amp;" "&amp;Q44&amp;" "&amp;R44</f>
        <v>1 3  </v>
      </c>
      <c r="O44" s="275">
        <v>1</v>
      </c>
      <c r="P44" s="275">
        <v>3</v>
      </c>
      <c r="Q44" s="275"/>
      <c r="R44" s="275"/>
      <c r="S44" s="276"/>
      <c r="T44" s="397">
        <v>650</v>
      </c>
      <c r="U44" s="398">
        <f>V44+W44+X44</f>
        <v>342</v>
      </c>
      <c r="V44" s="398">
        <f>AA44*AA$6+AD44*AD$6+AI44*AI$6+AL44*AL$6+AQ44*AQ$6+AT44*AT$6+AY44*AY$6+BB44*BB$6+BG44*BG$6+BJ44*BJ$6</f>
        <v>0</v>
      </c>
      <c r="W44" s="398">
        <f>AB44*AB$6+AE44*AE$6+AJ44*AJ$6+AM44*AM$6+AR44*AR$6+AU44*AU$6+AZ44*AZ$6+BC44*BC$6+BH44*BH$6+BK44*BK$6</f>
        <v>0</v>
      </c>
      <c r="X44" s="398">
        <f>AC44*AC$6+AF44*AF$6+AK44*AK$6+AN44*AN$6+AS44*AS$6+AV44*AV$6+BA44*BA$6+BD44*BD$6+BI44*BI$6+BL44*BL$6</f>
        <v>342</v>
      </c>
      <c r="Y44" s="379">
        <f>T44-U44</f>
        <v>308</v>
      </c>
      <c r="Z44" s="271" t="str">
        <f>IF(SUM(AA44:AC44)&gt;0,AA44&amp;"/"&amp;AB44&amp;"/"&amp;AC44,"")</f>
        <v>//4</v>
      </c>
      <c r="AA44" s="272"/>
      <c r="AB44" s="272"/>
      <c r="AC44" s="272">
        <v>4</v>
      </c>
      <c r="AD44" s="272"/>
      <c r="AE44" s="272"/>
      <c r="AF44" s="272">
        <v>4</v>
      </c>
      <c r="AG44" s="273" t="str">
        <f>IF(SUM(AD44:AF44)&gt;0,AD44&amp;"/"&amp;AE44&amp;"/"&amp;AF44,"")</f>
        <v>//4</v>
      </c>
      <c r="AH44" s="377" t="str">
        <f>IF(SUM(AI44:AK44)&gt;0,AI44&amp;"/"&amp;AJ44&amp;"/"&amp;AK44,"")</f>
        <v>//4</v>
      </c>
      <c r="AI44" s="272"/>
      <c r="AJ44" s="272"/>
      <c r="AK44" s="272">
        <v>4</v>
      </c>
      <c r="AL44" s="272"/>
      <c r="AM44" s="272"/>
      <c r="AN44" s="272">
        <v>6</v>
      </c>
      <c r="AO44" s="380" t="str">
        <f>IF(SUM(AL44:AN44)&gt;0,AL44&amp;"/"&amp;AM44&amp;"/"&amp;AN44,"")</f>
        <v>//6</v>
      </c>
      <c r="AP44" s="271">
        <f>IF(SUM(AQ44:AS44)&gt;0,AQ44&amp;"/"&amp;AR44&amp;"/"&amp;AS44,"")</f>
      </c>
      <c r="AQ44" s="272"/>
      <c r="AR44" s="272"/>
      <c r="AS44" s="272"/>
      <c r="AT44" s="272"/>
      <c r="AU44" s="272"/>
      <c r="AV44" s="272"/>
      <c r="AW44" s="273">
        <f>IF(SUM(AT44:AV44)&gt;0,AT44&amp;"/"&amp;AU44&amp;"/"&amp;AV44,"")</f>
      </c>
      <c r="AX44" s="377">
        <f>IF(SUM(AY44:BA44)&gt;0,AY44&amp;"/"&amp;AZ44&amp;"/"&amp;BA44,"")</f>
      </c>
      <c r="AY44" s="272"/>
      <c r="AZ44" s="272"/>
      <c r="BA44" s="272"/>
      <c r="BB44" s="272"/>
      <c r="BC44" s="272"/>
      <c r="BD44" s="272"/>
      <c r="BE44" s="380">
        <f>IF(SUM(BB44:BD44)&gt;0,BB44&amp;"/"&amp;BC44&amp;"/"&amp;BD44,"")</f>
      </c>
      <c r="BF44" s="271">
        <f>IF(SUM(BG44:BI44)&gt;0,BG44&amp;"/"&amp;BH44&amp;"/"&amp;BI44,"")</f>
      </c>
      <c r="BG44" s="272"/>
      <c r="BH44" s="272"/>
      <c r="BI44" s="272"/>
      <c r="BJ44" s="272"/>
      <c r="BK44" s="272"/>
      <c r="BL44" s="272"/>
      <c r="BM44" s="273">
        <f>IF(SUM(BJ44:BL44)&gt;0,BJ44&amp;"/"&amp;BK44&amp;"/"&amp;BL44,"")</f>
      </c>
    </row>
    <row r="45" spans="1:65" ht="27" customHeight="1">
      <c r="A45" s="265" t="s">
        <v>67</v>
      </c>
      <c r="B45" s="253" t="s">
        <v>60</v>
      </c>
      <c r="C45" s="267" t="str">
        <f t="shared" si="2"/>
        <v>   </v>
      </c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7" t="str">
        <f t="shared" si="3"/>
        <v>   </v>
      </c>
      <c r="O45" s="269"/>
      <c r="P45" s="269"/>
      <c r="Q45" s="269"/>
      <c r="R45" s="269"/>
      <c r="S45" s="270"/>
      <c r="T45" s="399">
        <f aca="true" t="shared" si="26" ref="T45:Y45">SUM(T47,T46)</f>
        <v>360</v>
      </c>
      <c r="U45" s="399">
        <f t="shared" si="26"/>
        <v>140</v>
      </c>
      <c r="V45" s="399">
        <f t="shared" si="26"/>
        <v>87</v>
      </c>
      <c r="W45" s="399">
        <f t="shared" si="26"/>
        <v>0</v>
      </c>
      <c r="X45" s="399">
        <f t="shared" si="26"/>
        <v>53</v>
      </c>
      <c r="Y45" s="400">
        <f t="shared" si="26"/>
        <v>220</v>
      </c>
      <c r="Z45" s="271">
        <f t="shared" si="9"/>
      </c>
      <c r="AA45" s="272"/>
      <c r="AB45" s="272"/>
      <c r="AC45" s="272"/>
      <c r="AD45" s="272"/>
      <c r="AE45" s="272"/>
      <c r="AF45" s="272"/>
      <c r="AG45" s="273">
        <f t="shared" si="10"/>
      </c>
      <c r="AH45" s="377">
        <f t="shared" si="11"/>
      </c>
      <c r="AI45" s="272"/>
      <c r="AJ45" s="272"/>
      <c r="AK45" s="272"/>
      <c r="AL45" s="272"/>
      <c r="AM45" s="272"/>
      <c r="AN45" s="272"/>
      <c r="AO45" s="380">
        <f t="shared" si="12"/>
      </c>
      <c r="AP45" s="271">
        <f t="shared" si="13"/>
      </c>
      <c r="AQ45" s="272"/>
      <c r="AR45" s="272"/>
      <c r="AS45" s="272"/>
      <c r="AT45" s="272"/>
      <c r="AU45" s="272"/>
      <c r="AV45" s="272"/>
      <c r="AW45" s="273">
        <f t="shared" si="14"/>
      </c>
      <c r="AX45" s="377">
        <f t="shared" si="15"/>
      </c>
      <c r="AY45" s="272"/>
      <c r="AZ45" s="272"/>
      <c r="BA45" s="272"/>
      <c r="BB45" s="272"/>
      <c r="BC45" s="272"/>
      <c r="BD45" s="272"/>
      <c r="BE45" s="380">
        <f t="shared" si="16"/>
      </c>
      <c r="BF45" s="271">
        <f t="shared" si="17"/>
      </c>
      <c r="BG45" s="272"/>
      <c r="BH45" s="272"/>
      <c r="BI45" s="272"/>
      <c r="BJ45" s="272"/>
      <c r="BK45" s="272"/>
      <c r="BL45" s="272"/>
      <c r="BM45" s="273">
        <f t="shared" si="18"/>
      </c>
    </row>
    <row r="46" spans="1:65" ht="17.25" customHeight="1">
      <c r="A46" s="265" t="s">
        <v>80</v>
      </c>
      <c r="B46" s="266" t="s">
        <v>177</v>
      </c>
      <c r="C46" s="267" t="str">
        <f t="shared" si="2"/>
        <v>   </v>
      </c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7" t="str">
        <f t="shared" si="3"/>
        <v>9   </v>
      </c>
      <c r="O46" s="269">
        <v>9</v>
      </c>
      <c r="P46" s="269"/>
      <c r="Q46" s="269"/>
      <c r="R46" s="269"/>
      <c r="S46" s="270"/>
      <c r="T46" s="397">
        <v>120</v>
      </c>
      <c r="U46" s="398">
        <f t="shared" si="4"/>
        <v>45</v>
      </c>
      <c r="V46" s="398">
        <f t="shared" si="5"/>
        <v>30</v>
      </c>
      <c r="W46" s="398">
        <f t="shared" si="6"/>
        <v>0</v>
      </c>
      <c r="X46" s="398">
        <f t="shared" si="7"/>
        <v>15</v>
      </c>
      <c r="Y46" s="379">
        <f t="shared" si="8"/>
        <v>75</v>
      </c>
      <c r="Z46" s="271">
        <f t="shared" si="9"/>
      </c>
      <c r="AA46" s="272"/>
      <c r="AB46" s="272"/>
      <c r="AC46" s="272"/>
      <c r="AD46" s="272"/>
      <c r="AE46" s="272"/>
      <c r="AF46" s="272"/>
      <c r="AG46" s="273">
        <f t="shared" si="10"/>
      </c>
      <c r="AH46" s="377">
        <f t="shared" si="11"/>
      </c>
      <c r="AI46" s="272"/>
      <c r="AJ46" s="272"/>
      <c r="AK46" s="272"/>
      <c r="AL46" s="272"/>
      <c r="AM46" s="272"/>
      <c r="AN46" s="272"/>
      <c r="AO46" s="380">
        <f t="shared" si="12"/>
      </c>
      <c r="AP46" s="271">
        <f t="shared" si="13"/>
      </c>
      <c r="AQ46" s="272"/>
      <c r="AR46" s="272"/>
      <c r="AS46" s="272"/>
      <c r="AT46" s="272"/>
      <c r="AU46" s="272"/>
      <c r="AV46" s="272"/>
      <c r="AW46" s="273">
        <f t="shared" si="14"/>
      </c>
      <c r="AX46" s="377">
        <f t="shared" si="15"/>
      </c>
      <c r="AY46" s="272"/>
      <c r="AZ46" s="272"/>
      <c r="BA46" s="272"/>
      <c r="BB46" s="272"/>
      <c r="BC46" s="272"/>
      <c r="BD46" s="272"/>
      <c r="BE46" s="380">
        <f t="shared" si="16"/>
      </c>
      <c r="BF46" s="271" t="str">
        <f t="shared" si="17"/>
        <v>2//1</v>
      </c>
      <c r="BG46" s="272">
        <v>2</v>
      </c>
      <c r="BH46" s="272"/>
      <c r="BI46" s="272">
        <v>1</v>
      </c>
      <c r="BJ46" s="272"/>
      <c r="BK46" s="272"/>
      <c r="BL46" s="272"/>
      <c r="BM46" s="273">
        <f t="shared" si="18"/>
      </c>
    </row>
    <row r="47" spans="1:65" ht="24.75" customHeight="1">
      <c r="A47" s="265" t="s">
        <v>81</v>
      </c>
      <c r="B47" s="266" t="s">
        <v>178</v>
      </c>
      <c r="C47" s="267" t="str">
        <f t="shared" si="2"/>
        <v>   </v>
      </c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7" t="str">
        <f t="shared" si="3"/>
        <v>1 2  </v>
      </c>
      <c r="O47" s="269">
        <v>1</v>
      </c>
      <c r="P47" s="269">
        <v>2</v>
      </c>
      <c r="Q47" s="269"/>
      <c r="R47" s="269"/>
      <c r="S47" s="270">
        <v>4</v>
      </c>
      <c r="T47" s="397">
        <v>240</v>
      </c>
      <c r="U47" s="398">
        <f t="shared" si="4"/>
        <v>95</v>
      </c>
      <c r="V47" s="398">
        <f t="shared" si="5"/>
        <v>57</v>
      </c>
      <c r="W47" s="398">
        <f t="shared" si="6"/>
        <v>0</v>
      </c>
      <c r="X47" s="398">
        <f t="shared" si="7"/>
        <v>38</v>
      </c>
      <c r="Y47" s="379">
        <f t="shared" si="8"/>
        <v>145</v>
      </c>
      <c r="Z47" s="271" t="str">
        <f t="shared" si="9"/>
        <v>2//1</v>
      </c>
      <c r="AA47" s="272">
        <v>2</v>
      </c>
      <c r="AB47" s="272"/>
      <c r="AC47" s="272">
        <v>1</v>
      </c>
      <c r="AD47" s="272">
        <v>1</v>
      </c>
      <c r="AE47" s="272"/>
      <c r="AF47" s="272">
        <v>1</v>
      </c>
      <c r="AG47" s="273" t="str">
        <f t="shared" si="10"/>
        <v>1//1</v>
      </c>
      <c r="AH47" s="377">
        <f t="shared" si="11"/>
      </c>
      <c r="AI47" s="272"/>
      <c r="AJ47" s="272"/>
      <c r="AK47" s="272"/>
      <c r="AL47" s="272"/>
      <c r="AM47" s="272"/>
      <c r="AN47" s="272"/>
      <c r="AO47" s="380">
        <f t="shared" si="12"/>
      </c>
      <c r="AP47" s="271">
        <f t="shared" si="13"/>
      </c>
      <c r="AQ47" s="272"/>
      <c r="AR47" s="272"/>
      <c r="AS47" s="272"/>
      <c r="AT47" s="272"/>
      <c r="AU47" s="272"/>
      <c r="AV47" s="272"/>
      <c r="AW47" s="273">
        <f t="shared" si="14"/>
      </c>
      <c r="AX47" s="377">
        <f t="shared" si="15"/>
      </c>
      <c r="AY47" s="272"/>
      <c r="AZ47" s="272"/>
      <c r="BA47" s="272"/>
      <c r="BB47" s="272"/>
      <c r="BC47" s="272"/>
      <c r="BD47" s="272"/>
      <c r="BE47" s="380">
        <f t="shared" si="16"/>
      </c>
      <c r="BF47" s="271">
        <f t="shared" si="17"/>
      </c>
      <c r="BG47" s="272"/>
      <c r="BH47" s="272"/>
      <c r="BI47" s="272"/>
      <c r="BJ47" s="272"/>
      <c r="BK47" s="272"/>
      <c r="BL47" s="272"/>
      <c r="BM47" s="273">
        <f t="shared" si="18"/>
      </c>
    </row>
    <row r="48" spans="1:65" ht="32.25" customHeight="1" thickBot="1">
      <c r="A48" s="265" t="s">
        <v>68</v>
      </c>
      <c r="B48" s="253" t="s">
        <v>179</v>
      </c>
      <c r="C48" s="267" t="str">
        <f t="shared" si="2"/>
        <v>10   </v>
      </c>
      <c r="D48" s="268">
        <v>10</v>
      </c>
      <c r="E48" s="268"/>
      <c r="F48" s="268"/>
      <c r="G48" s="268"/>
      <c r="H48" s="268"/>
      <c r="I48" s="268"/>
      <c r="J48" s="268"/>
      <c r="K48" s="268"/>
      <c r="L48" s="268"/>
      <c r="M48" s="268"/>
      <c r="N48" s="267" t="str">
        <f t="shared" si="3"/>
        <v>9 9  </v>
      </c>
      <c r="O48" s="294">
        <v>9</v>
      </c>
      <c r="P48" s="294">
        <v>9</v>
      </c>
      <c r="Q48" s="294"/>
      <c r="R48" s="294"/>
      <c r="S48" s="295"/>
      <c r="T48" s="401">
        <v>360</v>
      </c>
      <c r="U48" s="421">
        <f t="shared" si="4"/>
        <v>171</v>
      </c>
      <c r="V48" s="402">
        <f t="shared" si="5"/>
        <v>171</v>
      </c>
      <c r="W48" s="421">
        <f t="shared" si="6"/>
        <v>0</v>
      </c>
      <c r="X48" s="402">
        <f t="shared" si="7"/>
        <v>0</v>
      </c>
      <c r="Y48" s="403">
        <f t="shared" si="8"/>
        <v>189</v>
      </c>
      <c r="Z48" s="271">
        <f t="shared" si="9"/>
      </c>
      <c r="AA48" s="272"/>
      <c r="AB48" s="272"/>
      <c r="AC48" s="272"/>
      <c r="AD48" s="272"/>
      <c r="AE48" s="272"/>
      <c r="AF48" s="272"/>
      <c r="AG48" s="273">
        <f t="shared" si="10"/>
      </c>
      <c r="AH48" s="377">
        <f t="shared" si="11"/>
      </c>
      <c r="AI48" s="272"/>
      <c r="AJ48" s="272"/>
      <c r="AK48" s="272"/>
      <c r="AL48" s="272"/>
      <c r="AM48" s="272"/>
      <c r="AN48" s="272"/>
      <c r="AO48" s="380">
        <f t="shared" si="12"/>
      </c>
      <c r="AP48" s="271">
        <f t="shared" si="13"/>
      </c>
      <c r="AQ48" s="272"/>
      <c r="AR48" s="272"/>
      <c r="AS48" s="272"/>
      <c r="AT48" s="272"/>
      <c r="AU48" s="272"/>
      <c r="AV48" s="272"/>
      <c r="AW48" s="273">
        <f t="shared" si="14"/>
      </c>
      <c r="AX48" s="377">
        <f t="shared" si="15"/>
      </c>
      <c r="AY48" s="272"/>
      <c r="AZ48" s="272"/>
      <c r="BA48" s="272"/>
      <c r="BB48" s="272"/>
      <c r="BC48" s="272"/>
      <c r="BD48" s="272"/>
      <c r="BE48" s="380">
        <f t="shared" si="16"/>
      </c>
      <c r="BF48" s="271" t="str">
        <f t="shared" si="17"/>
        <v>9//</v>
      </c>
      <c r="BG48" s="272">
        <v>9</v>
      </c>
      <c r="BH48" s="272"/>
      <c r="BI48" s="272"/>
      <c r="BJ48" s="272">
        <v>4</v>
      </c>
      <c r="BK48" s="272"/>
      <c r="BL48" s="272"/>
      <c r="BM48" s="273" t="str">
        <f t="shared" si="18"/>
        <v>4//</v>
      </c>
    </row>
    <row r="49" spans="1:65" ht="24" customHeight="1" thickBot="1">
      <c r="A49" s="340" t="s">
        <v>180</v>
      </c>
      <c r="B49" s="341" t="s">
        <v>181</v>
      </c>
      <c r="C49" s="342" t="str">
        <f t="shared" si="2"/>
        <v>   </v>
      </c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2" t="str">
        <f t="shared" si="3"/>
        <v>   </v>
      </c>
      <c r="O49" s="343"/>
      <c r="P49" s="343"/>
      <c r="Q49" s="343"/>
      <c r="R49" s="343"/>
      <c r="S49" s="344"/>
      <c r="T49" s="422">
        <f aca="true" t="shared" si="27" ref="T49:Y49">SUM(T50,T51,T52,T57)</f>
        <v>4658</v>
      </c>
      <c r="U49" s="422">
        <f t="shared" si="27"/>
        <v>2070</v>
      </c>
      <c r="V49" s="422">
        <f t="shared" si="27"/>
        <v>334</v>
      </c>
      <c r="W49" s="422">
        <f t="shared" si="27"/>
        <v>0</v>
      </c>
      <c r="X49" s="422">
        <f t="shared" si="27"/>
        <v>1736</v>
      </c>
      <c r="Y49" s="422">
        <f t="shared" si="27"/>
        <v>2588</v>
      </c>
      <c r="Z49" s="345">
        <f t="shared" si="9"/>
      </c>
      <c r="AA49" s="346"/>
      <c r="AB49" s="346"/>
      <c r="AC49" s="346"/>
      <c r="AD49" s="346"/>
      <c r="AE49" s="346"/>
      <c r="AF49" s="346"/>
      <c r="AG49" s="347">
        <f t="shared" si="10"/>
      </c>
      <c r="AH49" s="375">
        <f t="shared" si="11"/>
      </c>
      <c r="AI49" s="346"/>
      <c r="AJ49" s="346"/>
      <c r="AK49" s="346"/>
      <c r="AL49" s="346"/>
      <c r="AM49" s="346"/>
      <c r="AN49" s="346"/>
      <c r="AO49" s="384">
        <f t="shared" si="12"/>
      </c>
      <c r="AP49" s="345">
        <f t="shared" si="13"/>
      </c>
      <c r="AQ49" s="346"/>
      <c r="AR49" s="346"/>
      <c r="AS49" s="346"/>
      <c r="AT49" s="346"/>
      <c r="AU49" s="346"/>
      <c r="AV49" s="346"/>
      <c r="AW49" s="347">
        <f t="shared" si="14"/>
      </c>
      <c r="AX49" s="375">
        <f t="shared" si="15"/>
      </c>
      <c r="AY49" s="346"/>
      <c r="AZ49" s="346"/>
      <c r="BA49" s="346"/>
      <c r="BB49" s="346"/>
      <c r="BC49" s="346"/>
      <c r="BD49" s="346"/>
      <c r="BE49" s="384">
        <f t="shared" si="16"/>
      </c>
      <c r="BF49" s="345">
        <f t="shared" si="17"/>
      </c>
      <c r="BG49" s="346"/>
      <c r="BH49" s="346"/>
      <c r="BI49" s="346"/>
      <c r="BJ49" s="346"/>
      <c r="BK49" s="346"/>
      <c r="BL49" s="346"/>
      <c r="BM49" s="347">
        <f t="shared" si="18"/>
      </c>
    </row>
    <row r="50" spans="1:65" ht="18.75" customHeight="1">
      <c r="A50" s="265" t="s">
        <v>182</v>
      </c>
      <c r="B50" s="266" t="s">
        <v>209</v>
      </c>
      <c r="C50" s="296" t="str">
        <f t="shared" si="2"/>
        <v>3   </v>
      </c>
      <c r="D50" s="297">
        <v>3</v>
      </c>
      <c r="E50" s="298"/>
      <c r="F50" s="298"/>
      <c r="G50" s="298"/>
      <c r="H50" s="298"/>
      <c r="I50" s="298"/>
      <c r="J50" s="298"/>
      <c r="K50" s="298"/>
      <c r="L50" s="298"/>
      <c r="M50" s="298"/>
      <c r="N50" s="296" t="str">
        <f t="shared" si="3"/>
        <v>2   </v>
      </c>
      <c r="O50" s="298">
        <v>2</v>
      </c>
      <c r="P50" s="298"/>
      <c r="Q50" s="298"/>
      <c r="R50" s="298"/>
      <c r="S50" s="299"/>
      <c r="T50" s="423">
        <v>450</v>
      </c>
      <c r="U50" s="424">
        <f t="shared" si="4"/>
        <v>152</v>
      </c>
      <c r="V50" s="423">
        <f t="shared" si="5"/>
        <v>76</v>
      </c>
      <c r="W50" s="424">
        <f t="shared" si="6"/>
        <v>0</v>
      </c>
      <c r="X50" s="423">
        <f t="shared" si="7"/>
        <v>76</v>
      </c>
      <c r="Y50" s="423">
        <f t="shared" si="8"/>
        <v>298</v>
      </c>
      <c r="Z50" s="317" t="str">
        <f t="shared" si="9"/>
        <v>1//1</v>
      </c>
      <c r="AA50" s="296">
        <v>1</v>
      </c>
      <c r="AB50" s="296"/>
      <c r="AC50" s="296">
        <v>1</v>
      </c>
      <c r="AD50" s="296">
        <v>1</v>
      </c>
      <c r="AE50" s="296"/>
      <c r="AF50" s="296">
        <v>1</v>
      </c>
      <c r="AG50" s="378" t="str">
        <f t="shared" si="10"/>
        <v>1//1</v>
      </c>
      <c r="AH50" s="327" t="str">
        <f t="shared" si="11"/>
        <v>2//2</v>
      </c>
      <c r="AI50" s="296">
        <v>2</v>
      </c>
      <c r="AJ50" s="296"/>
      <c r="AK50" s="296">
        <v>2</v>
      </c>
      <c r="AL50" s="296"/>
      <c r="AM50" s="296"/>
      <c r="AN50" s="296"/>
      <c r="AO50" s="257">
        <f t="shared" si="12"/>
      </c>
      <c r="AP50" s="317">
        <f t="shared" si="13"/>
      </c>
      <c r="AQ50" s="296"/>
      <c r="AR50" s="296"/>
      <c r="AS50" s="296"/>
      <c r="AT50" s="296"/>
      <c r="AU50" s="296"/>
      <c r="AV50" s="296"/>
      <c r="AW50" s="378">
        <f t="shared" si="14"/>
      </c>
      <c r="AX50" s="327">
        <f t="shared" si="15"/>
      </c>
      <c r="AY50" s="296"/>
      <c r="AZ50" s="296"/>
      <c r="BA50" s="296"/>
      <c r="BB50" s="296"/>
      <c r="BC50" s="296"/>
      <c r="BD50" s="296"/>
      <c r="BE50" s="257">
        <f t="shared" si="16"/>
      </c>
      <c r="BF50" s="317">
        <f t="shared" si="17"/>
      </c>
      <c r="BG50" s="296"/>
      <c r="BH50" s="296"/>
      <c r="BI50" s="296"/>
      <c r="BJ50" s="296"/>
      <c r="BK50" s="296"/>
      <c r="BL50" s="296"/>
      <c r="BM50" s="378">
        <f t="shared" si="18"/>
      </c>
    </row>
    <row r="51" spans="1:65" ht="24.75" customHeight="1">
      <c r="A51" s="265" t="s">
        <v>183</v>
      </c>
      <c r="B51" s="266" t="s">
        <v>246</v>
      </c>
      <c r="C51" s="288" t="str">
        <f t="shared" si="2"/>
        <v>7   </v>
      </c>
      <c r="D51" s="289">
        <v>7</v>
      </c>
      <c r="E51" s="289"/>
      <c r="F51" s="289"/>
      <c r="G51" s="289"/>
      <c r="H51" s="289"/>
      <c r="I51" s="289"/>
      <c r="J51" s="289"/>
      <c r="K51" s="289"/>
      <c r="L51" s="289"/>
      <c r="M51" s="289"/>
      <c r="N51" s="288" t="str">
        <f t="shared" si="3"/>
        <v>5 6  </v>
      </c>
      <c r="O51" s="300">
        <v>5</v>
      </c>
      <c r="P51" s="300">
        <v>6</v>
      </c>
      <c r="Q51" s="300"/>
      <c r="R51" s="300"/>
      <c r="S51" s="301" t="s">
        <v>218</v>
      </c>
      <c r="T51" s="397">
        <v>450</v>
      </c>
      <c r="U51" s="409">
        <f t="shared" si="4"/>
        <v>190</v>
      </c>
      <c r="V51" s="408">
        <f t="shared" si="5"/>
        <v>114</v>
      </c>
      <c r="W51" s="409">
        <f t="shared" si="6"/>
        <v>0</v>
      </c>
      <c r="X51" s="408">
        <f t="shared" si="7"/>
        <v>76</v>
      </c>
      <c r="Y51" s="408">
        <f t="shared" si="8"/>
        <v>260</v>
      </c>
      <c r="Z51" s="290">
        <f t="shared" si="9"/>
      </c>
      <c r="AA51" s="291"/>
      <c r="AB51" s="291"/>
      <c r="AC51" s="291"/>
      <c r="AD51" s="291"/>
      <c r="AE51" s="291"/>
      <c r="AF51" s="291"/>
      <c r="AG51" s="292">
        <f t="shared" si="10"/>
      </c>
      <c r="AH51" s="376">
        <f t="shared" si="11"/>
      </c>
      <c r="AI51" s="291"/>
      <c r="AJ51" s="291"/>
      <c r="AK51" s="291"/>
      <c r="AL51" s="291"/>
      <c r="AM51" s="291"/>
      <c r="AN51" s="291"/>
      <c r="AO51" s="383">
        <f t="shared" si="12"/>
      </c>
      <c r="AP51" s="290" t="str">
        <f t="shared" si="13"/>
        <v>2//</v>
      </c>
      <c r="AQ51" s="291">
        <v>2</v>
      </c>
      <c r="AR51" s="291"/>
      <c r="AS51" s="291"/>
      <c r="AT51" s="291">
        <v>2</v>
      </c>
      <c r="AU51" s="291"/>
      <c r="AV51" s="291">
        <v>2</v>
      </c>
      <c r="AW51" s="292" t="str">
        <f t="shared" si="14"/>
        <v>2//2</v>
      </c>
      <c r="AX51" s="376" t="str">
        <f t="shared" si="15"/>
        <v>2//2</v>
      </c>
      <c r="AY51" s="291">
        <v>2</v>
      </c>
      <c r="AZ51" s="291"/>
      <c r="BA51" s="291">
        <v>2</v>
      </c>
      <c r="BB51" s="291"/>
      <c r="BC51" s="291"/>
      <c r="BD51" s="291"/>
      <c r="BE51" s="383">
        <f t="shared" si="16"/>
      </c>
      <c r="BF51" s="290">
        <f t="shared" si="17"/>
      </c>
      <c r="BG51" s="291"/>
      <c r="BH51" s="291"/>
      <c r="BI51" s="291"/>
      <c r="BJ51" s="291"/>
      <c r="BK51" s="291"/>
      <c r="BL51" s="291"/>
      <c r="BM51" s="292">
        <f t="shared" si="18"/>
      </c>
    </row>
    <row r="52" spans="1:65" ht="42" customHeight="1">
      <c r="A52" s="265" t="s">
        <v>217</v>
      </c>
      <c r="B52" s="277" t="s">
        <v>257</v>
      </c>
      <c r="C52" s="267" t="str">
        <f t="shared" si="2"/>
        <v>   </v>
      </c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7" t="str">
        <f t="shared" si="3"/>
        <v>   </v>
      </c>
      <c r="O52" s="269"/>
      <c r="P52" s="269"/>
      <c r="Q52" s="269"/>
      <c r="R52" s="269"/>
      <c r="S52" s="270"/>
      <c r="T52" s="397">
        <f aca="true" t="shared" si="28" ref="T52:Y52">T53+T56</f>
        <v>3558</v>
      </c>
      <c r="U52" s="397">
        <f t="shared" si="28"/>
        <v>1602</v>
      </c>
      <c r="V52" s="397">
        <f t="shared" si="28"/>
        <v>114</v>
      </c>
      <c r="W52" s="397">
        <f t="shared" si="28"/>
        <v>0</v>
      </c>
      <c r="X52" s="397">
        <f t="shared" si="28"/>
        <v>1488</v>
      </c>
      <c r="Y52" s="397">
        <f t="shared" si="28"/>
        <v>1956</v>
      </c>
      <c r="Z52" s="271">
        <f t="shared" si="9"/>
      </c>
      <c r="AA52" s="272"/>
      <c r="AB52" s="272"/>
      <c r="AC52" s="272"/>
      <c r="AD52" s="272"/>
      <c r="AE52" s="272"/>
      <c r="AF52" s="272"/>
      <c r="AG52" s="273">
        <f t="shared" si="10"/>
      </c>
      <c r="AH52" s="377">
        <f t="shared" si="11"/>
      </c>
      <c r="AI52" s="272"/>
      <c r="AJ52" s="272"/>
      <c r="AK52" s="272"/>
      <c r="AL52" s="272"/>
      <c r="AM52" s="272"/>
      <c r="AN52" s="272"/>
      <c r="AO52" s="380">
        <f t="shared" si="12"/>
      </c>
      <c r="AP52" s="271">
        <f t="shared" si="13"/>
      </c>
      <c r="AQ52" s="272"/>
      <c r="AR52" s="272"/>
      <c r="AS52" s="272"/>
      <c r="AT52" s="272"/>
      <c r="AU52" s="272"/>
      <c r="AV52" s="272"/>
      <c r="AW52" s="273">
        <f t="shared" si="14"/>
      </c>
      <c r="AX52" s="377">
        <f t="shared" si="15"/>
      </c>
      <c r="AY52" s="272"/>
      <c r="AZ52" s="272"/>
      <c r="BA52" s="272"/>
      <c r="BB52" s="272"/>
      <c r="BC52" s="272"/>
      <c r="BD52" s="272"/>
      <c r="BE52" s="380">
        <f t="shared" si="16"/>
      </c>
      <c r="BF52" s="271">
        <f t="shared" si="17"/>
      </c>
      <c r="BG52" s="272"/>
      <c r="BH52" s="272"/>
      <c r="BI52" s="272"/>
      <c r="BJ52" s="272"/>
      <c r="BK52" s="272"/>
      <c r="BL52" s="272"/>
      <c r="BM52" s="273">
        <f t="shared" si="18"/>
      </c>
    </row>
    <row r="53" spans="1:65" ht="30.75" customHeight="1">
      <c r="A53" s="265" t="s">
        <v>237</v>
      </c>
      <c r="B53" s="277" t="s">
        <v>241</v>
      </c>
      <c r="C53" s="267" t="str">
        <f>D53&amp;" "&amp;E53&amp;" "&amp;F53&amp;""&amp;G53&amp;""&amp;H53&amp;" "&amp;I53</f>
        <v>   </v>
      </c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7" t="str">
        <f>O53&amp;" "&amp;P53&amp;" "&amp;Q53&amp;" "&amp;R53</f>
        <v>   </v>
      </c>
      <c r="O53" s="269"/>
      <c r="P53" s="269"/>
      <c r="Q53" s="269"/>
      <c r="R53" s="269"/>
      <c r="S53" s="270"/>
      <c r="T53" s="397">
        <f aca="true" t="shared" si="29" ref="T53:Y53">T55+T54</f>
        <v>2098</v>
      </c>
      <c r="U53" s="397">
        <f t="shared" si="29"/>
        <v>948</v>
      </c>
      <c r="V53" s="397">
        <f t="shared" si="29"/>
        <v>0</v>
      </c>
      <c r="W53" s="397">
        <f t="shared" si="29"/>
        <v>0</v>
      </c>
      <c r="X53" s="397">
        <f t="shared" si="29"/>
        <v>948</v>
      </c>
      <c r="Y53" s="397">
        <f t="shared" si="29"/>
        <v>1150</v>
      </c>
      <c r="Z53" s="271">
        <f>IF(SUM(AA53:AC53)&gt;0,AA53&amp;"/"&amp;AB53&amp;"/"&amp;AC53,"")</f>
      </c>
      <c r="AA53" s="272"/>
      <c r="AB53" s="272"/>
      <c r="AC53" s="272"/>
      <c r="AD53" s="272"/>
      <c r="AE53" s="272"/>
      <c r="AF53" s="272"/>
      <c r="AG53" s="273">
        <f>IF(SUM(AD53:AF53)&gt;0,AD53&amp;"/"&amp;AE53&amp;"/"&amp;AF53,"")</f>
      </c>
      <c r="AH53" s="377">
        <f>IF(SUM(AI53:AK53)&gt;0,AI53&amp;"/"&amp;AJ53&amp;"/"&amp;AK53,"")</f>
      </c>
      <c r="AI53" s="272"/>
      <c r="AJ53" s="272"/>
      <c r="AK53" s="272"/>
      <c r="AL53" s="272"/>
      <c r="AM53" s="272"/>
      <c r="AN53" s="272"/>
      <c r="AO53" s="380">
        <f>IF(SUM(AL53:AN53)&gt;0,AL53&amp;"/"&amp;AM53&amp;"/"&amp;AN53,"")</f>
      </c>
      <c r="AP53" s="271">
        <f>IF(SUM(AQ53:AS53)&gt;0,AQ53&amp;"/"&amp;AR53&amp;"/"&amp;AS53,"")</f>
      </c>
      <c r="AQ53" s="272"/>
      <c r="AR53" s="272"/>
      <c r="AS53" s="272"/>
      <c r="AT53" s="272"/>
      <c r="AU53" s="272"/>
      <c r="AV53" s="272"/>
      <c r="AW53" s="273">
        <f>IF(SUM(AT53:AV53)&gt;0,AT53&amp;"/"&amp;AU53&amp;"/"&amp;AV53,"")</f>
      </c>
      <c r="AX53" s="377">
        <f>IF(SUM(AY53:BA53)&gt;0,AY53&amp;"/"&amp;AZ53&amp;"/"&amp;BA53,"")</f>
      </c>
      <c r="AY53" s="272"/>
      <c r="AZ53" s="272"/>
      <c r="BA53" s="272"/>
      <c r="BB53" s="272"/>
      <c r="BC53" s="272"/>
      <c r="BD53" s="272"/>
      <c r="BE53" s="380">
        <f>IF(SUM(BB53:BD53)&gt;0,BB53&amp;"/"&amp;BC53&amp;"/"&amp;BD53,"")</f>
      </c>
      <c r="BF53" s="271">
        <f>IF(SUM(BG53:BI53)&gt;0,BG53&amp;"/"&amp;BH53&amp;"/"&amp;BI53,"")</f>
      </c>
      <c r="BG53" s="272"/>
      <c r="BH53" s="272"/>
      <c r="BI53" s="272"/>
      <c r="BJ53" s="272"/>
      <c r="BK53" s="272"/>
      <c r="BL53" s="272"/>
      <c r="BM53" s="273">
        <f>IF(SUM(BJ53:BL53)&gt;0,BJ53&amp;"/"&amp;BK53&amp;"/"&amp;BL53,"")</f>
      </c>
    </row>
    <row r="54" spans="1:65" ht="15" customHeight="1">
      <c r="A54" s="265" t="s">
        <v>238</v>
      </c>
      <c r="B54" s="277" t="s">
        <v>174</v>
      </c>
      <c r="C54" s="267" t="str">
        <f>D54&amp;" "&amp;E54&amp;" "&amp;F54&amp;" "&amp;G54&amp;" "&amp;H54&amp;" "&amp;I54</f>
        <v>5 6 7 8  </v>
      </c>
      <c r="D54" s="268">
        <v>5</v>
      </c>
      <c r="E54" s="268">
        <v>6</v>
      </c>
      <c r="F54" s="268">
        <v>7</v>
      </c>
      <c r="G54" s="268">
        <v>8</v>
      </c>
      <c r="H54" s="268"/>
      <c r="I54" s="268"/>
      <c r="J54" s="268"/>
      <c r="K54" s="268"/>
      <c r="L54" s="268"/>
      <c r="M54" s="268"/>
      <c r="N54" s="267" t="str">
        <f t="shared" si="3"/>
        <v>   </v>
      </c>
      <c r="O54" s="269"/>
      <c r="P54" s="269"/>
      <c r="Q54" s="269"/>
      <c r="R54" s="269"/>
      <c r="S54" s="270"/>
      <c r="T54" s="397">
        <v>1660</v>
      </c>
      <c r="U54" s="379">
        <f t="shared" si="4"/>
        <v>758</v>
      </c>
      <c r="V54" s="398">
        <f t="shared" si="5"/>
        <v>0</v>
      </c>
      <c r="W54" s="379">
        <f t="shared" si="6"/>
        <v>0</v>
      </c>
      <c r="X54" s="398">
        <f t="shared" si="7"/>
        <v>758</v>
      </c>
      <c r="Y54" s="398">
        <f t="shared" si="8"/>
        <v>902</v>
      </c>
      <c r="Z54" s="271">
        <f t="shared" si="9"/>
      </c>
      <c r="AA54" s="272"/>
      <c r="AB54" s="272"/>
      <c r="AC54" s="272"/>
      <c r="AD54" s="272"/>
      <c r="AE54" s="272"/>
      <c r="AF54" s="272"/>
      <c r="AG54" s="273">
        <f t="shared" si="10"/>
      </c>
      <c r="AH54" s="377">
        <f t="shared" si="11"/>
      </c>
      <c r="AI54" s="272"/>
      <c r="AJ54" s="272"/>
      <c r="AK54" s="272"/>
      <c r="AL54" s="272"/>
      <c r="AM54" s="272"/>
      <c r="AN54" s="272"/>
      <c r="AO54" s="380">
        <f t="shared" si="12"/>
      </c>
      <c r="AP54" s="271" t="str">
        <f t="shared" si="13"/>
        <v>//8</v>
      </c>
      <c r="AQ54" s="272"/>
      <c r="AR54" s="272"/>
      <c r="AS54" s="272">
        <v>8</v>
      </c>
      <c r="AT54" s="272"/>
      <c r="AU54" s="272"/>
      <c r="AV54" s="272">
        <v>12</v>
      </c>
      <c r="AW54" s="273" t="str">
        <f t="shared" si="14"/>
        <v>//12</v>
      </c>
      <c r="AX54" s="377" t="str">
        <f t="shared" si="15"/>
        <v>//12</v>
      </c>
      <c r="AY54" s="272"/>
      <c r="AZ54" s="272"/>
      <c r="BA54" s="272">
        <v>12</v>
      </c>
      <c r="BB54" s="272"/>
      <c r="BC54" s="272"/>
      <c r="BD54" s="272">
        <v>10</v>
      </c>
      <c r="BE54" s="380" t="str">
        <f t="shared" si="16"/>
        <v>//10</v>
      </c>
      <c r="BF54" s="271">
        <f t="shared" si="17"/>
      </c>
      <c r="BG54" s="272"/>
      <c r="BH54" s="272"/>
      <c r="BI54" s="272"/>
      <c r="BJ54" s="272"/>
      <c r="BK54" s="272"/>
      <c r="BL54" s="272"/>
      <c r="BM54" s="273">
        <f t="shared" si="18"/>
      </c>
    </row>
    <row r="55" spans="1:65" ht="14.25" customHeight="1">
      <c r="A55" s="265" t="s">
        <v>239</v>
      </c>
      <c r="B55" s="277" t="s">
        <v>184</v>
      </c>
      <c r="C55" s="267" t="str">
        <f t="shared" si="2"/>
        <v>1 4  </v>
      </c>
      <c r="D55" s="268">
        <v>1</v>
      </c>
      <c r="E55" s="268">
        <v>4</v>
      </c>
      <c r="F55" s="268"/>
      <c r="G55" s="268"/>
      <c r="H55" s="268"/>
      <c r="I55" s="268"/>
      <c r="J55" s="268"/>
      <c r="K55" s="268"/>
      <c r="L55" s="268"/>
      <c r="M55" s="268"/>
      <c r="N55" s="267" t="str">
        <f t="shared" si="3"/>
        <v>2 3  </v>
      </c>
      <c r="O55" s="269">
        <v>2</v>
      </c>
      <c r="P55" s="269">
        <v>3</v>
      </c>
      <c r="Q55" s="269"/>
      <c r="R55" s="269"/>
      <c r="S55" s="270"/>
      <c r="T55" s="416">
        <v>438</v>
      </c>
      <c r="U55" s="379">
        <f t="shared" si="4"/>
        <v>190</v>
      </c>
      <c r="V55" s="398">
        <f t="shared" si="5"/>
        <v>0</v>
      </c>
      <c r="W55" s="379">
        <f t="shared" si="6"/>
        <v>0</v>
      </c>
      <c r="X55" s="398">
        <f t="shared" si="7"/>
        <v>190</v>
      </c>
      <c r="Y55" s="398">
        <f t="shared" si="8"/>
        <v>248</v>
      </c>
      <c r="Z55" s="271" t="str">
        <f t="shared" si="9"/>
        <v>//3</v>
      </c>
      <c r="AA55" s="272"/>
      <c r="AB55" s="272"/>
      <c r="AC55" s="272">
        <v>3</v>
      </c>
      <c r="AD55" s="272"/>
      <c r="AE55" s="272"/>
      <c r="AF55" s="272">
        <v>2</v>
      </c>
      <c r="AG55" s="273" t="str">
        <f t="shared" si="10"/>
        <v>//2</v>
      </c>
      <c r="AH55" s="377" t="str">
        <f t="shared" si="11"/>
        <v>//3</v>
      </c>
      <c r="AI55" s="272"/>
      <c r="AJ55" s="272"/>
      <c r="AK55" s="272">
        <v>3</v>
      </c>
      <c r="AL55" s="272"/>
      <c r="AM55" s="272"/>
      <c r="AN55" s="272">
        <v>2</v>
      </c>
      <c r="AO55" s="380" t="str">
        <f t="shared" si="12"/>
        <v>//2</v>
      </c>
      <c r="AP55" s="271">
        <f t="shared" si="13"/>
      </c>
      <c r="AQ55" s="272"/>
      <c r="AR55" s="272"/>
      <c r="AS55" s="272"/>
      <c r="AT55" s="272"/>
      <c r="AU55" s="272"/>
      <c r="AV55" s="272"/>
      <c r="AW55" s="273">
        <f t="shared" si="14"/>
      </c>
      <c r="AX55" s="377">
        <f t="shared" si="15"/>
      </c>
      <c r="AY55" s="272"/>
      <c r="AZ55" s="272"/>
      <c r="BA55" s="272"/>
      <c r="BB55" s="272"/>
      <c r="BC55" s="272"/>
      <c r="BD55" s="272"/>
      <c r="BE55" s="380">
        <f t="shared" si="16"/>
      </c>
      <c r="BF55" s="271">
        <f t="shared" si="17"/>
      </c>
      <c r="BG55" s="272"/>
      <c r="BH55" s="272"/>
      <c r="BI55" s="272"/>
      <c r="BJ55" s="272"/>
      <c r="BK55" s="272"/>
      <c r="BL55" s="272"/>
      <c r="BM55" s="273">
        <f t="shared" si="18"/>
      </c>
    </row>
    <row r="56" spans="1:65" ht="28.5" customHeight="1">
      <c r="A56" s="279" t="s">
        <v>240</v>
      </c>
      <c r="B56" s="277" t="s">
        <v>242</v>
      </c>
      <c r="C56" s="280" t="str">
        <f>D56&amp;" "&amp;E56&amp;" "&amp;F56&amp;" "&amp;G56&amp;" "&amp;H56&amp;" "&amp;I56&amp;" "&amp;J56&amp;" "&amp;K56&amp;" "&amp;L56&amp;" "&amp;M56</f>
        <v>5 6 7 8 9 10    </v>
      </c>
      <c r="D56" s="281">
        <v>5</v>
      </c>
      <c r="E56" s="281">
        <v>6</v>
      </c>
      <c r="F56" s="281">
        <v>7</v>
      </c>
      <c r="G56" s="281">
        <v>8</v>
      </c>
      <c r="H56" s="281">
        <v>9</v>
      </c>
      <c r="I56" s="281">
        <v>10</v>
      </c>
      <c r="J56" s="281"/>
      <c r="K56" s="281"/>
      <c r="L56" s="281"/>
      <c r="M56" s="281"/>
      <c r="N56" s="280" t="str">
        <f t="shared" si="3"/>
        <v>   </v>
      </c>
      <c r="O56" s="302"/>
      <c r="P56" s="302"/>
      <c r="Q56" s="302"/>
      <c r="R56" s="302"/>
      <c r="S56" s="270"/>
      <c r="T56" s="397">
        <v>1460</v>
      </c>
      <c r="U56" s="379">
        <f>V56+W56+X56</f>
        <v>654</v>
      </c>
      <c r="V56" s="398">
        <f>AA56*AA$6+AD56*AD$6+AI56*AI$6+AL56*AL$6+AQ56*AQ$6+AT56*AT$6+AY56*AY$6+BB56*BB$6+BG56*BG$6+BJ56*BJ$6</f>
        <v>114</v>
      </c>
      <c r="W56" s="379">
        <f>AB56*AB$6+AE56*AE$6+AJ56*AJ$6+AM56*AM$6+AR56*AR$6+AU56*AU$6+AZ56*AZ$6+BC56*BC$6+BH56*BH$6+BK56*BK$6</f>
        <v>0</v>
      </c>
      <c r="X56" s="398">
        <f>AC56*AC$6+AF56*AF$6+AK56*AK$6+AN56*AN$6+AS56*AS$6+AV56*AV$6+BA56*BA$6+BD56*BD$6+BI56*BI$6+BL56*BL$6</f>
        <v>540</v>
      </c>
      <c r="Y56" s="398">
        <f>T56-U56</f>
        <v>806</v>
      </c>
      <c r="Z56" s="271">
        <f t="shared" si="9"/>
      </c>
      <c r="AA56" s="272"/>
      <c r="AB56" s="272"/>
      <c r="AC56" s="272"/>
      <c r="AD56" s="272"/>
      <c r="AE56" s="272"/>
      <c r="AF56" s="272"/>
      <c r="AG56" s="273">
        <f t="shared" si="10"/>
      </c>
      <c r="AH56" s="377">
        <f t="shared" si="11"/>
      </c>
      <c r="AI56" s="272"/>
      <c r="AJ56" s="272"/>
      <c r="AK56" s="272"/>
      <c r="AL56" s="272"/>
      <c r="AM56" s="272"/>
      <c r="AN56" s="272"/>
      <c r="AO56" s="380">
        <f t="shared" si="12"/>
      </c>
      <c r="AP56" s="271" t="str">
        <f t="shared" si="13"/>
        <v>6//</v>
      </c>
      <c r="AQ56" s="272">
        <v>6</v>
      </c>
      <c r="AR56" s="272"/>
      <c r="AS56" s="272"/>
      <c r="AT56" s="272"/>
      <c r="AU56" s="272"/>
      <c r="AV56" s="272">
        <v>6</v>
      </c>
      <c r="AW56" s="273" t="str">
        <f t="shared" si="14"/>
        <v>//6</v>
      </c>
      <c r="AX56" s="377" t="str">
        <f t="shared" si="15"/>
        <v>//6</v>
      </c>
      <c r="AY56" s="272"/>
      <c r="AZ56" s="272"/>
      <c r="BA56" s="272">
        <v>6</v>
      </c>
      <c r="BB56" s="272"/>
      <c r="BC56" s="272"/>
      <c r="BD56" s="272">
        <v>8</v>
      </c>
      <c r="BE56" s="380" t="str">
        <f t="shared" si="16"/>
        <v>//8</v>
      </c>
      <c r="BF56" s="271" t="str">
        <f t="shared" si="17"/>
        <v>//8</v>
      </c>
      <c r="BG56" s="272"/>
      <c r="BH56" s="272"/>
      <c r="BI56" s="272">
        <v>8</v>
      </c>
      <c r="BJ56" s="272"/>
      <c r="BK56" s="272"/>
      <c r="BL56" s="272">
        <v>8</v>
      </c>
      <c r="BM56" s="273" t="str">
        <f t="shared" si="18"/>
        <v>//8</v>
      </c>
    </row>
    <row r="57" spans="1:65" ht="17.25" customHeight="1">
      <c r="A57" s="278" t="s">
        <v>244</v>
      </c>
      <c r="B57" s="374" t="s">
        <v>245</v>
      </c>
      <c r="C57" s="267" t="str">
        <f>D57&amp;" "&amp;E57&amp;" "&amp;F57&amp;" "&amp;G57&amp;" "&amp;H57&amp;" "&amp;I57&amp;" "&amp;J57&amp;" "&amp;K57&amp;" "&amp;L57&amp;" "&amp;M57</f>
        <v>         </v>
      </c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7" t="str">
        <f>O57&amp;" "&amp;P57&amp;" "&amp;Q57&amp;" "&amp;R57</f>
        <v>   </v>
      </c>
      <c r="O57" s="269"/>
      <c r="P57" s="269"/>
      <c r="Q57" s="269"/>
      <c r="R57" s="269"/>
      <c r="S57" s="270"/>
      <c r="T57" s="416">
        <f aca="true" t="shared" si="30" ref="T57:Y57">T58</f>
        <v>200</v>
      </c>
      <c r="U57" s="416">
        <f t="shared" si="30"/>
        <v>126</v>
      </c>
      <c r="V57" s="416">
        <f t="shared" si="30"/>
        <v>30</v>
      </c>
      <c r="W57" s="416">
        <f t="shared" si="30"/>
        <v>0</v>
      </c>
      <c r="X57" s="416">
        <f t="shared" si="30"/>
        <v>96</v>
      </c>
      <c r="Y57" s="416">
        <f t="shared" si="30"/>
        <v>74</v>
      </c>
      <c r="Z57" s="271">
        <f>IF(SUM(AA57:AC57)&gt;0,AA57&amp;"/"&amp;AB57&amp;"/"&amp;AC57,"")</f>
      </c>
      <c r="AA57" s="272"/>
      <c r="AB57" s="272"/>
      <c r="AC57" s="272"/>
      <c r="AD57" s="272"/>
      <c r="AE57" s="272"/>
      <c r="AF57" s="272"/>
      <c r="AG57" s="273">
        <f>IF(SUM(AD57:AF57)&gt;0,AD57&amp;"/"&amp;AE57&amp;"/"&amp;AF57,"")</f>
      </c>
      <c r="AH57" s="377">
        <f>IF(SUM(AI57:AK57)&gt;0,AI57&amp;"/"&amp;AJ57&amp;"/"&amp;AK57,"")</f>
      </c>
      <c r="AI57" s="272"/>
      <c r="AJ57" s="272"/>
      <c r="AK57" s="272"/>
      <c r="AL57" s="272"/>
      <c r="AM57" s="272"/>
      <c r="AN57" s="272"/>
      <c r="AO57" s="380">
        <f>IF(SUM(AL57:AN57)&gt;0,AL57&amp;"/"&amp;AM57&amp;"/"&amp;AN57,"")</f>
      </c>
      <c r="AP57" s="271">
        <f>IF(SUM(AQ57:AS57)&gt;0,AQ57&amp;"/"&amp;AR57&amp;"/"&amp;AS57,"")</f>
      </c>
      <c r="AQ57" s="272"/>
      <c r="AR57" s="272"/>
      <c r="AS57" s="272"/>
      <c r="AT57" s="272"/>
      <c r="AU57" s="272"/>
      <c r="AV57" s="272"/>
      <c r="AW57" s="273">
        <f>IF(SUM(AT57:AV57)&gt;0,AT57&amp;"/"&amp;AU57&amp;"/"&amp;AV57,"")</f>
      </c>
      <c r="AX57" s="377">
        <f>IF(SUM(AY57:BA57)&gt;0,AY57&amp;"/"&amp;AZ57&amp;"/"&amp;BA57,"")</f>
      </c>
      <c r="AY57" s="272"/>
      <c r="AZ57" s="272"/>
      <c r="BA57" s="272"/>
      <c r="BB57" s="272"/>
      <c r="BC57" s="272"/>
      <c r="BD57" s="272"/>
      <c r="BE57" s="380">
        <f>IF(SUM(BB57:BD57)&gt;0,BB57&amp;"/"&amp;BC57&amp;"/"&amp;BD57,"")</f>
      </c>
      <c r="BF57" s="271">
        <f>IF(SUM(BG57:BI57)&gt;0,BG57&amp;"/"&amp;BH57&amp;"/"&amp;BI57,"")</f>
      </c>
      <c r="BG57" s="272"/>
      <c r="BH57" s="272"/>
      <c r="BI57" s="272"/>
      <c r="BJ57" s="272"/>
      <c r="BK57" s="272"/>
      <c r="BL57" s="272"/>
      <c r="BM57" s="273">
        <f>IF(SUM(BJ57:BL57)&gt;0,BJ57&amp;"/"&amp;BK57&amp;"/"&amp;BL57,"")</f>
      </c>
    </row>
    <row r="58" spans="1:65" ht="32.25" customHeight="1" thickBot="1">
      <c r="A58" s="303" t="s">
        <v>255</v>
      </c>
      <c r="B58" s="304" t="s">
        <v>256</v>
      </c>
      <c r="C58" s="372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267" t="str">
        <f>O58&amp;" "&amp;P58&amp;" "&amp;Q58&amp;" "&amp;R58</f>
        <v>8 9 10 </v>
      </c>
      <c r="O58" s="269">
        <v>8</v>
      </c>
      <c r="P58" s="269">
        <v>9</v>
      </c>
      <c r="Q58" s="269">
        <v>10</v>
      </c>
      <c r="R58" s="269"/>
      <c r="S58" s="270"/>
      <c r="T58" s="425">
        <v>200</v>
      </c>
      <c r="U58" s="379">
        <f>V58+W58+X58</f>
        <v>126</v>
      </c>
      <c r="V58" s="426">
        <f>AA58*AA$6+AD58*AD$6+AI58*AI$6+AL58*AL$6+AQ58*AQ$6+AT58*AT$6+AY58*AY$6+BB58*BB$6+BG58*BG$6+BJ58*BJ$6</f>
        <v>30</v>
      </c>
      <c r="W58" s="379">
        <f>AB58*AB$6+AE58*AE$6+AJ58*AJ$6+AM58*AM$6+AR58*AR$6+AU58*AU$6+AZ58*AZ$6+BC58*BC$6+BH58*BH$6+BK58*BK$6</f>
        <v>0</v>
      </c>
      <c r="X58" s="426">
        <f>AC58*AC$6+AF58*AF$6+AK58*AK$6+AN58*AN$6+AS58*AS$6+AV58*AV$6+BA58*BA$6+BD58*BD$6+BI58*BI$6+BL58*BL$6</f>
        <v>96</v>
      </c>
      <c r="Y58" s="426">
        <f>T58-U58</f>
        <v>74</v>
      </c>
      <c r="Z58" s="271">
        <f>IF(SUM(AA58:AC58)&gt;0,AA58&amp;"/"&amp;AB58&amp;"/"&amp;AC58,"")</f>
      </c>
      <c r="AA58" s="272"/>
      <c r="AB58" s="272"/>
      <c r="AC58" s="272"/>
      <c r="AD58" s="272"/>
      <c r="AE58" s="272"/>
      <c r="AF58" s="272"/>
      <c r="AG58" s="273">
        <f>IF(SUM(AD58:AF58)&gt;0,AD58&amp;"/"&amp;AE58&amp;"/"&amp;AF58,"")</f>
      </c>
      <c r="AH58" s="377">
        <f>IF(SUM(AI58:AK58)&gt;0,AI58&amp;"/"&amp;AJ58&amp;"/"&amp;AK58,"")</f>
      </c>
      <c r="AI58" s="272"/>
      <c r="AJ58" s="272"/>
      <c r="AK58" s="272"/>
      <c r="AL58" s="272"/>
      <c r="AM58" s="272"/>
      <c r="AN58" s="272"/>
      <c r="AO58" s="380">
        <f>IF(SUM(AL58:AN58)&gt;0,AL58&amp;"/"&amp;AM58&amp;"/"&amp;AN58,"")</f>
      </c>
      <c r="AP58" s="271">
        <f>IF(SUM(AQ58:AS58)&gt;0,AQ58&amp;"/"&amp;AR58&amp;"/"&amp;AS58,"")</f>
      </c>
      <c r="AQ58" s="272"/>
      <c r="AR58" s="272"/>
      <c r="AS58" s="272"/>
      <c r="AT58" s="272"/>
      <c r="AU58" s="272"/>
      <c r="AV58" s="272"/>
      <c r="AW58" s="273">
        <f>IF(SUM(AT58:AV58)&gt;0,AT58&amp;"/"&amp;AU58&amp;"/"&amp;AV58,"")</f>
      </c>
      <c r="AX58" s="377">
        <f>IF(SUM(AY58:BA58)&gt;0,AY58&amp;"/"&amp;AZ58&amp;"/"&amp;BA58,"")</f>
      </c>
      <c r="AY58" s="272"/>
      <c r="AZ58" s="272"/>
      <c r="BA58" s="272"/>
      <c r="BB58" s="272">
        <v>2</v>
      </c>
      <c r="BC58" s="272"/>
      <c r="BD58" s="272"/>
      <c r="BE58" s="380" t="str">
        <f>IF(SUM(BB58:BD58)&gt;0,BB58&amp;"/"&amp;BC58&amp;"/"&amp;BD58,"")</f>
        <v>2//</v>
      </c>
      <c r="BF58" s="271" t="str">
        <f>IF(SUM(BG58:BI58)&gt;0,BG58&amp;"/"&amp;BH58&amp;"/"&amp;BI58,"")</f>
        <v>//4</v>
      </c>
      <c r="BG58" s="272"/>
      <c r="BH58" s="272"/>
      <c r="BI58" s="272">
        <v>4</v>
      </c>
      <c r="BJ58" s="272"/>
      <c r="BK58" s="272"/>
      <c r="BL58" s="272">
        <v>4</v>
      </c>
      <c r="BM58" s="273" t="str">
        <f>IF(SUM(BJ58:BL58)&gt;0,BJ58&amp;"/"&amp;BK58&amp;"/"&amp;BL58,"")</f>
        <v>//4</v>
      </c>
    </row>
    <row r="59" spans="1:65" ht="20.25" customHeight="1" thickBot="1">
      <c r="A59" s="429" t="s">
        <v>69</v>
      </c>
      <c r="B59" s="430" t="s">
        <v>262</v>
      </c>
      <c r="C59" s="335" t="str">
        <f t="shared" si="2"/>
        <v>   </v>
      </c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5" t="str">
        <f t="shared" si="3"/>
        <v>   </v>
      </c>
      <c r="O59" s="330"/>
      <c r="P59" s="330"/>
      <c r="Q59" s="330"/>
      <c r="R59" s="330"/>
      <c r="S59" s="333"/>
      <c r="T59" s="404">
        <f>T60</f>
        <v>450</v>
      </c>
      <c r="U59" s="427">
        <f>U60</f>
        <v>240</v>
      </c>
      <c r="V59" s="428">
        <f t="shared" si="5"/>
        <v>0</v>
      </c>
      <c r="W59" s="427">
        <f t="shared" si="6"/>
        <v>0</v>
      </c>
      <c r="X59" s="427">
        <f>X60</f>
        <v>240</v>
      </c>
      <c r="Y59" s="428">
        <f>Y60</f>
        <v>210</v>
      </c>
      <c r="Z59" s="337">
        <f t="shared" si="9"/>
      </c>
      <c r="AA59" s="338"/>
      <c r="AB59" s="338"/>
      <c r="AC59" s="338"/>
      <c r="AD59" s="338"/>
      <c r="AE59" s="338"/>
      <c r="AF59" s="338"/>
      <c r="AG59" s="339">
        <f t="shared" si="10"/>
      </c>
      <c r="AH59" s="390">
        <f t="shared" si="11"/>
      </c>
      <c r="AI59" s="338"/>
      <c r="AJ59" s="338"/>
      <c r="AK59" s="338"/>
      <c r="AL59" s="338"/>
      <c r="AM59" s="338"/>
      <c r="AN59" s="338"/>
      <c r="AO59" s="382">
        <f t="shared" si="12"/>
      </c>
      <c r="AP59" s="337">
        <f t="shared" si="13"/>
      </c>
      <c r="AQ59" s="338"/>
      <c r="AR59" s="338"/>
      <c r="AS59" s="338"/>
      <c r="AT59" s="338"/>
      <c r="AU59" s="338"/>
      <c r="AV59" s="338"/>
      <c r="AW59" s="339">
        <f t="shared" si="14"/>
      </c>
      <c r="AX59" s="390">
        <f t="shared" si="15"/>
      </c>
      <c r="AY59" s="338"/>
      <c r="AZ59" s="338"/>
      <c r="BA59" s="338"/>
      <c r="BB59" s="338"/>
      <c r="BC59" s="338"/>
      <c r="BD59" s="338"/>
      <c r="BE59" s="382">
        <f t="shared" si="16"/>
      </c>
      <c r="BF59" s="337">
        <f t="shared" si="17"/>
      </c>
      <c r="BG59" s="338"/>
      <c r="BH59" s="338"/>
      <c r="BI59" s="338"/>
      <c r="BJ59" s="338"/>
      <c r="BK59" s="338"/>
      <c r="BL59" s="338"/>
      <c r="BM59" s="339">
        <f t="shared" si="18"/>
      </c>
    </row>
    <row r="60" spans="1:65" ht="26.25" customHeight="1" thickBot="1">
      <c r="A60" s="352" t="s">
        <v>236</v>
      </c>
      <c r="B60" s="353" t="s">
        <v>259</v>
      </c>
      <c r="C60" s="348" t="str">
        <f>D60&amp;" "&amp;E60&amp;" "&amp;L60&amp;" "&amp;M60</f>
        <v>9 10  </v>
      </c>
      <c r="D60" s="349">
        <v>9</v>
      </c>
      <c r="E60" s="349">
        <v>10</v>
      </c>
      <c r="F60" s="349"/>
      <c r="G60" s="349"/>
      <c r="H60" s="349"/>
      <c r="I60" s="349"/>
      <c r="J60" s="349"/>
      <c r="K60" s="349"/>
      <c r="L60" s="349"/>
      <c r="M60" s="349"/>
      <c r="N60" s="348" t="str">
        <f>O60&amp;" "&amp;P60&amp;" "&amp;Q60&amp;" "&amp;R60</f>
        <v>   </v>
      </c>
      <c r="O60" s="354"/>
      <c r="P60" s="354"/>
      <c r="Q60" s="354"/>
      <c r="R60" s="354"/>
      <c r="S60" s="355"/>
      <c r="T60" s="431">
        <v>450</v>
      </c>
      <c r="U60" s="82">
        <f>V60+W60+X60</f>
        <v>240</v>
      </c>
      <c r="V60" s="432">
        <f>AA60*AA$6+AD60*AD$6+AI60*AI$6+AL60*AL$6+AQ60*AQ$6+AT60*AT$6+AY60*AY$6+BB60*BB$6+BG60*BG$6+BJ60*BJ$6</f>
        <v>0</v>
      </c>
      <c r="W60" s="433">
        <f>AB60*AB$6+AE60*AE$6+AJ60*AJ$6+AM60*AM$6+AR60*AR$6+AU60*AU$6+AZ60*AZ$6+BC60*BC$6+BH60*BH$6+BK60*BK$6</f>
        <v>0</v>
      </c>
      <c r="X60" s="434">
        <f>AC60*AC$6+AF60*AF$6+AK60*AK$6+AN60*AN$6+AS60*AS$6+AV60*AV$6+BA60*BA$6+BD60*BD$6+BI60*BI$6+BL60*BL$6</f>
        <v>240</v>
      </c>
      <c r="Y60" s="435">
        <f>T60-U60</f>
        <v>210</v>
      </c>
      <c r="Z60" s="356">
        <f>IF(SUM(AA60:AC60)&gt;0,AA60&amp;"/"&amp;AB60&amp;"/"&amp;AC60,"")</f>
      </c>
      <c r="AA60" s="357"/>
      <c r="AB60" s="357"/>
      <c r="AC60" s="357"/>
      <c r="AD60" s="357"/>
      <c r="AE60" s="357"/>
      <c r="AF60" s="357"/>
      <c r="AG60" s="358">
        <f>IF(SUM(AD60:AF60)&gt;0,AD60&amp;"/"&amp;AE60&amp;"/"&amp;AF60,"")</f>
      </c>
      <c r="AH60" s="392">
        <f>IF(SUM(AI60:AK60)&gt;0,AI60&amp;"/"&amp;AJ60&amp;"/"&amp;AK60,"")</f>
      </c>
      <c r="AI60" s="357"/>
      <c r="AJ60" s="357"/>
      <c r="AK60" s="357"/>
      <c r="AL60" s="357"/>
      <c r="AM60" s="357"/>
      <c r="AN60" s="357"/>
      <c r="AO60" s="385">
        <f>IF(SUM(AL60:AN60)&gt;0,AL60&amp;"/"&amp;AM60&amp;"/"&amp;AN60,"")</f>
      </c>
      <c r="AP60" s="356">
        <f>IF(SUM(AQ60:AS60)&gt;0,AQ60&amp;"/"&amp;AR60&amp;"/"&amp;AS60,"")</f>
      </c>
      <c r="AQ60" s="357"/>
      <c r="AR60" s="357"/>
      <c r="AS60" s="357"/>
      <c r="AT60" s="357"/>
      <c r="AU60" s="357"/>
      <c r="AV60" s="357"/>
      <c r="AW60" s="358">
        <f>IF(SUM(AT60:AV60)&gt;0,AT60&amp;"/"&amp;AU60&amp;"/"&amp;AV60,"")</f>
      </c>
      <c r="AX60" s="392">
        <f>IF(SUM(AY60:BA60)&gt;0,AY60&amp;"/"&amp;AZ60&amp;"/"&amp;BA60,"")</f>
      </c>
      <c r="AY60" s="357"/>
      <c r="AZ60" s="357"/>
      <c r="BA60" s="357"/>
      <c r="BB60" s="357"/>
      <c r="BC60" s="357"/>
      <c r="BD60" s="357"/>
      <c r="BE60" s="385">
        <f>IF(SUM(BB60:BD60)&gt;0,BB60&amp;"/"&amp;BC60&amp;"/"&amp;BD60,"")</f>
      </c>
      <c r="BF60" s="356" t="str">
        <f>IF(SUM(BG60:BI60)&gt;0,BG60&amp;"/"&amp;BH60&amp;"/"&amp;BI60,"")</f>
        <v>//10</v>
      </c>
      <c r="BG60" s="357"/>
      <c r="BH60" s="357"/>
      <c r="BI60" s="357">
        <v>10</v>
      </c>
      <c r="BJ60" s="357"/>
      <c r="BK60" s="357"/>
      <c r="BL60" s="357">
        <v>10</v>
      </c>
      <c r="BM60" s="358" t="str">
        <f>IF(SUM(BJ60:BL60)&gt;0,BJ60&amp;"/"&amp;BK60&amp;"/"&amp;BL60,"")</f>
        <v>//10</v>
      </c>
    </row>
    <row r="61" spans="1:65" ht="17.25" customHeight="1" thickBot="1">
      <c r="A61" s="305"/>
      <c r="B61" s="326" t="s">
        <v>252</v>
      </c>
      <c r="C61" s="460" t="s">
        <v>235</v>
      </c>
      <c r="D61" s="461"/>
      <c r="E61" s="461"/>
      <c r="F61" s="461"/>
      <c r="G61" s="461"/>
      <c r="H61" s="461"/>
      <c r="I61" s="461"/>
      <c r="J61" s="461"/>
      <c r="K61" s="461"/>
      <c r="L61" s="461"/>
      <c r="M61" s="461"/>
      <c r="N61" s="461"/>
      <c r="O61" s="461"/>
      <c r="P61" s="461"/>
      <c r="Q61" s="461"/>
      <c r="R61" s="461"/>
      <c r="S61" s="462"/>
      <c r="T61" s="436">
        <f>Y61+U61</f>
        <v>10908</v>
      </c>
      <c r="U61" s="437">
        <f>U8+U22+U27+U49+U59</f>
        <v>5471</v>
      </c>
      <c r="V61" s="437">
        <f>V8+V22+V27+V49+V59</f>
        <v>1560</v>
      </c>
      <c r="W61" s="437">
        <f>W8+W22+W27+W49+W59</f>
        <v>0</v>
      </c>
      <c r="X61" s="437">
        <f>X8+X22+X27+X49+X59</f>
        <v>3911</v>
      </c>
      <c r="Y61" s="438">
        <f>Y8+Y22+Y27+Y49+Y59</f>
        <v>5437</v>
      </c>
      <c r="Z61" s="306">
        <f>SUM(AA61:AC61)</f>
        <v>28</v>
      </c>
      <c r="AA61" s="306">
        <f aca="true" t="shared" si="31" ref="AA61:AF61">SUM(AA8:AA57)-AA12</f>
        <v>8</v>
      </c>
      <c r="AB61" s="306">
        <f t="shared" si="31"/>
        <v>0</v>
      </c>
      <c r="AC61" s="306">
        <f t="shared" si="31"/>
        <v>20</v>
      </c>
      <c r="AD61" s="306">
        <f t="shared" si="31"/>
        <v>10</v>
      </c>
      <c r="AE61" s="306">
        <f t="shared" si="31"/>
        <v>0</v>
      </c>
      <c r="AF61" s="306">
        <f t="shared" si="31"/>
        <v>20</v>
      </c>
      <c r="AG61" s="326">
        <f>SUM(AD61:AF61)</f>
        <v>30</v>
      </c>
      <c r="AH61" s="393">
        <f>SUM(AI61:AK61)</f>
        <v>28</v>
      </c>
      <c r="AI61" s="306">
        <f>SUM(AI8:AI58)-AI12</f>
        <v>7</v>
      </c>
      <c r="AJ61" s="306">
        <f>SUM(AJ8:AJ57)-AJ12</f>
        <v>0</v>
      </c>
      <c r="AK61" s="306">
        <f>SUM(AK8:AK57)-AK12</f>
        <v>21</v>
      </c>
      <c r="AL61" s="306">
        <f>SUM(AL8:AL57)-AL12</f>
        <v>3</v>
      </c>
      <c r="AM61" s="306">
        <f>SUM(AM8:AM57)-AM12</f>
        <v>0</v>
      </c>
      <c r="AN61" s="306">
        <f>SUM(AN8:AN57)-AN12</f>
        <v>24</v>
      </c>
      <c r="AO61" s="386">
        <f>SUM(AL61:AN61)</f>
        <v>27</v>
      </c>
      <c r="AP61" s="306">
        <f>SUM(AQ61:AS61)</f>
        <v>28</v>
      </c>
      <c r="AQ61" s="306">
        <f>SUM(AQ8:AQ58)-AQ12</f>
        <v>15</v>
      </c>
      <c r="AR61" s="306">
        <f>SUM(AR8:AR57)-AR12</f>
        <v>0</v>
      </c>
      <c r="AS61" s="306">
        <f>SUM(AS8:AS57)-AS12</f>
        <v>13</v>
      </c>
      <c r="AT61" s="306">
        <f>SUM(AT8:AT57)-AT12</f>
        <v>7</v>
      </c>
      <c r="AU61" s="306">
        <f>SUM(AU8:AU57)-AU12</f>
        <v>0</v>
      </c>
      <c r="AV61" s="306">
        <f>SUM(AV8:AV57)-AV12</f>
        <v>21</v>
      </c>
      <c r="AW61" s="326">
        <f>SUM(AT61:AV61)</f>
        <v>28</v>
      </c>
      <c r="AX61" s="393">
        <f>SUM(AY61:BA61)</f>
        <v>28</v>
      </c>
      <c r="AY61" s="306">
        <f aca="true" t="shared" si="32" ref="AY61:BD61">SUM(AY8:AY57)-AY12</f>
        <v>7</v>
      </c>
      <c r="AZ61" s="306">
        <f t="shared" si="32"/>
        <v>0</v>
      </c>
      <c r="BA61" s="306">
        <f t="shared" si="32"/>
        <v>21</v>
      </c>
      <c r="BB61" s="306">
        <f t="shared" si="32"/>
        <v>10</v>
      </c>
      <c r="BC61" s="306">
        <f t="shared" si="32"/>
        <v>0</v>
      </c>
      <c r="BD61" s="306">
        <f t="shared" si="32"/>
        <v>20</v>
      </c>
      <c r="BE61" s="386">
        <f>SUM(BB61:BD61)</f>
        <v>30</v>
      </c>
      <c r="BF61" s="306">
        <f>SUM(BG61:BI61)</f>
        <v>28</v>
      </c>
      <c r="BG61" s="306">
        <f>SUM(BG8:BG58)-BG12</f>
        <v>15</v>
      </c>
      <c r="BH61" s="306">
        <f>SUM(BH8:BH58)-BH12</f>
        <v>0</v>
      </c>
      <c r="BI61" s="306">
        <f>SUM(BI8:BI58)-BI12</f>
        <v>13</v>
      </c>
      <c r="BJ61" s="306">
        <f>SUM(BJ8:BJ58)-BJ12</f>
        <v>8</v>
      </c>
      <c r="BK61" s="306">
        <f>SUM(BK8:BK57)-BK12</f>
        <v>0</v>
      </c>
      <c r="BL61" s="306">
        <f>SUM(BL8:BL58)-BL12</f>
        <v>12</v>
      </c>
      <c r="BM61" s="326">
        <f>SUM(BJ61:BL61)</f>
        <v>20</v>
      </c>
    </row>
    <row r="62" spans="1:65" ht="16.5" customHeight="1">
      <c r="A62" s="520" t="s">
        <v>254</v>
      </c>
      <c r="B62" s="440">
        <f>(U61-408-T59)/172</f>
        <v>26.819767441860463</v>
      </c>
      <c r="C62" s="517" t="s">
        <v>82</v>
      </c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8"/>
      <c r="S62" s="519"/>
      <c r="T62" s="308"/>
      <c r="U62" s="309"/>
      <c r="V62" s="307"/>
      <c r="W62" s="307"/>
      <c r="X62" s="307"/>
      <c r="Y62" s="310"/>
      <c r="Z62" s="252"/>
      <c r="AA62" s="252"/>
      <c r="AB62" s="252"/>
      <c r="AC62" s="252"/>
      <c r="AD62" s="311"/>
      <c r="AE62" s="252"/>
      <c r="AF62" s="252"/>
      <c r="AG62" s="312"/>
      <c r="AH62" s="252"/>
      <c r="AI62" s="252"/>
      <c r="AJ62" s="252"/>
      <c r="AK62" s="252"/>
      <c r="AL62" s="311"/>
      <c r="AM62" s="252"/>
      <c r="AN62" s="252"/>
      <c r="AO62" s="311"/>
      <c r="AP62" s="207"/>
      <c r="AQ62" s="252"/>
      <c r="AR62" s="252"/>
      <c r="AS62" s="252"/>
      <c r="AT62" s="311"/>
      <c r="AU62" s="252"/>
      <c r="AV62" s="252"/>
      <c r="AW62" s="312"/>
      <c r="AX62" s="252"/>
      <c r="AY62" s="252"/>
      <c r="AZ62" s="252"/>
      <c r="BA62" s="252"/>
      <c r="BB62" s="311"/>
      <c r="BC62" s="252"/>
      <c r="BD62" s="252"/>
      <c r="BE62" s="311"/>
      <c r="BF62" s="207"/>
      <c r="BG62" s="252"/>
      <c r="BH62" s="252"/>
      <c r="BI62" s="252"/>
      <c r="BJ62" s="311"/>
      <c r="BK62" s="252"/>
      <c r="BL62" s="252"/>
      <c r="BM62" s="312"/>
    </row>
    <row r="63" spans="1:65" ht="13.5" customHeight="1">
      <c r="A63" s="521"/>
      <c r="B63" s="441"/>
      <c r="C63" s="522" t="s">
        <v>234</v>
      </c>
      <c r="D63" s="523"/>
      <c r="E63" s="523"/>
      <c r="F63" s="523"/>
      <c r="G63" s="523"/>
      <c r="H63" s="523"/>
      <c r="I63" s="523"/>
      <c r="J63" s="523"/>
      <c r="K63" s="523"/>
      <c r="L63" s="523"/>
      <c r="M63" s="523"/>
      <c r="N63" s="523"/>
      <c r="O63" s="313"/>
      <c r="P63" s="313"/>
      <c r="Q63" s="313"/>
      <c r="R63" s="313"/>
      <c r="S63" s="327"/>
      <c r="T63" s="314"/>
      <c r="U63" s="315"/>
      <c r="V63" s="315"/>
      <c r="W63" s="315"/>
      <c r="X63" s="315"/>
      <c r="Y63" s="316"/>
      <c r="Z63" s="327">
        <f>SUM(AA10:AC56)*Z6</f>
        <v>608</v>
      </c>
      <c r="AA63" s="296"/>
      <c r="AB63" s="296"/>
      <c r="AC63" s="296"/>
      <c r="AD63" s="296"/>
      <c r="AE63" s="296"/>
      <c r="AF63" s="296"/>
      <c r="AG63" s="378">
        <f>SUM(AD10:AF56)*AG6</f>
        <v>646</v>
      </c>
      <c r="AH63" s="327">
        <f>SUM(AI10:AK56)*AH6</f>
        <v>608</v>
      </c>
      <c r="AI63" s="296"/>
      <c r="AJ63" s="296"/>
      <c r="AK63" s="296"/>
      <c r="AL63" s="296"/>
      <c r="AM63" s="296"/>
      <c r="AN63" s="296"/>
      <c r="AO63" s="257">
        <f>SUM(AL10:AN56)*AO6</f>
        <v>589</v>
      </c>
      <c r="AP63" s="317">
        <f>SUM(AQ10:AS56)*AP6</f>
        <v>570</v>
      </c>
      <c r="AQ63" s="296"/>
      <c r="AR63" s="296"/>
      <c r="AS63" s="296"/>
      <c r="AT63" s="296"/>
      <c r="AU63" s="296"/>
      <c r="AV63" s="296"/>
      <c r="AW63" s="378">
        <f>SUM(AT10:AV56)*AW6</f>
        <v>570</v>
      </c>
      <c r="AX63" s="327">
        <f>SUM(AY10:BA56)*AX6</f>
        <v>570</v>
      </c>
      <c r="AY63" s="296"/>
      <c r="AZ63" s="296"/>
      <c r="BA63" s="296"/>
      <c r="BB63" s="296"/>
      <c r="BC63" s="296"/>
      <c r="BD63" s="296"/>
      <c r="BE63" s="257">
        <f>SUM(BB10:BD56)*BE6</f>
        <v>450</v>
      </c>
      <c r="BF63" s="317">
        <f>SUM(BG10:BI56)*BF6</f>
        <v>360</v>
      </c>
      <c r="BG63" s="296"/>
      <c r="BH63" s="296"/>
      <c r="BI63" s="296"/>
      <c r="BJ63" s="296"/>
      <c r="BK63" s="296"/>
      <c r="BL63" s="296"/>
      <c r="BM63" s="378">
        <f>SUM(BJ10:BL56)*BM6</f>
        <v>144</v>
      </c>
    </row>
    <row r="64" spans="1:65" ht="13.5" customHeight="1">
      <c r="A64" s="521"/>
      <c r="B64" s="441"/>
      <c r="C64" s="475" t="s">
        <v>233</v>
      </c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9"/>
      <c r="O64" s="313"/>
      <c r="P64" s="313"/>
      <c r="Q64" s="313"/>
      <c r="R64" s="313"/>
      <c r="S64" s="255"/>
      <c r="T64" s="472"/>
      <c r="U64" s="471"/>
      <c r="V64" s="471"/>
      <c r="W64" s="471"/>
      <c r="X64" s="471"/>
      <c r="Y64" s="473"/>
      <c r="Z64" s="206"/>
      <c r="AA64" s="206"/>
      <c r="AB64" s="206"/>
      <c r="AC64" s="206"/>
      <c r="AD64" s="232"/>
      <c r="AE64" s="206"/>
      <c r="AF64" s="206"/>
      <c r="AG64" s="228"/>
      <c r="AH64" s="206"/>
      <c r="AI64" s="206"/>
      <c r="AJ64" s="206"/>
      <c r="AK64" s="206"/>
      <c r="AL64" s="232"/>
      <c r="AM64" s="206"/>
      <c r="AN64" s="206"/>
      <c r="AO64" s="232"/>
      <c r="AP64" s="215"/>
      <c r="AQ64" s="206"/>
      <c r="AR64" s="206"/>
      <c r="AS64" s="206"/>
      <c r="AT64" s="232"/>
      <c r="AU64" s="206"/>
      <c r="AV64" s="206"/>
      <c r="AW64" s="228"/>
      <c r="AX64" s="206"/>
      <c r="AY64" s="206"/>
      <c r="AZ64" s="206"/>
      <c r="BA64" s="206"/>
      <c r="BB64" s="232"/>
      <c r="BC64" s="206"/>
      <c r="BD64" s="206"/>
      <c r="BE64" s="232"/>
      <c r="BF64" s="215"/>
      <c r="BG64" s="206"/>
      <c r="BH64" s="206"/>
      <c r="BI64" s="206"/>
      <c r="BJ64" s="232"/>
      <c r="BK64" s="206"/>
      <c r="BL64" s="206"/>
      <c r="BM64" s="228"/>
    </row>
    <row r="65" spans="1:65" ht="13.5" customHeight="1">
      <c r="A65" s="521"/>
      <c r="B65" s="441"/>
      <c r="C65" s="522" t="s">
        <v>232</v>
      </c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257"/>
      <c r="U65" s="479">
        <f>SUM(Z65:BM65)</f>
        <v>3</v>
      </c>
      <c r="V65" s="255"/>
      <c r="W65" s="255"/>
      <c r="X65" s="255"/>
      <c r="Y65" s="320"/>
      <c r="Z65" s="453"/>
      <c r="AA65" s="454"/>
      <c r="AB65" s="454"/>
      <c r="AC65" s="454"/>
      <c r="AD65" s="454"/>
      <c r="AE65" s="454"/>
      <c r="AF65" s="454"/>
      <c r="AG65" s="238"/>
      <c r="AH65" s="453"/>
      <c r="AI65" s="454"/>
      <c r="AJ65" s="454"/>
      <c r="AK65" s="454"/>
      <c r="AL65" s="454"/>
      <c r="AM65" s="454"/>
      <c r="AN65" s="454"/>
      <c r="AO65" s="238">
        <v>1</v>
      </c>
      <c r="AP65" s="453"/>
      <c r="AQ65" s="454"/>
      <c r="AR65" s="454"/>
      <c r="AS65" s="454"/>
      <c r="AT65" s="454"/>
      <c r="AU65" s="454"/>
      <c r="AV65" s="454"/>
      <c r="AW65" s="238">
        <v>1</v>
      </c>
      <c r="AX65" s="453"/>
      <c r="AY65" s="454"/>
      <c r="AZ65" s="454"/>
      <c r="BA65" s="454"/>
      <c r="BB65" s="454"/>
      <c r="BC65" s="454"/>
      <c r="BD65" s="454"/>
      <c r="BE65" s="238">
        <v>1</v>
      </c>
      <c r="BF65" s="453"/>
      <c r="BG65" s="454"/>
      <c r="BH65" s="454"/>
      <c r="BI65" s="454"/>
      <c r="BJ65" s="454"/>
      <c r="BK65" s="454"/>
      <c r="BL65" s="454"/>
      <c r="BM65" s="238"/>
    </row>
    <row r="66" spans="1:65" ht="15.75" thickBot="1">
      <c r="A66" s="350"/>
      <c r="B66" s="442"/>
      <c r="C66" s="474" t="s">
        <v>47</v>
      </c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2"/>
      <c r="O66" s="321"/>
      <c r="P66" s="321"/>
      <c r="Q66" s="321"/>
      <c r="R66" s="321"/>
      <c r="S66" s="322"/>
      <c r="T66" s="257"/>
      <c r="U66" s="479">
        <f>SUM(Z66:BM66)</f>
        <v>32</v>
      </c>
      <c r="V66" s="255"/>
      <c r="W66" s="255"/>
      <c r="X66" s="255"/>
      <c r="Y66" s="320"/>
      <c r="Z66" s="486">
        <f>COUNTIF($D$10:$M$58,Z5)</f>
        <v>2</v>
      </c>
      <c r="AA66" s="482"/>
      <c r="AB66" s="483"/>
      <c r="AC66" s="483"/>
      <c r="AD66" s="483"/>
      <c r="AE66" s="483"/>
      <c r="AF66" s="483"/>
      <c r="AG66" s="485">
        <f aca="true" t="shared" si="33" ref="AG66:BM66">COUNTIF($D$10:$M$58,AG5)</f>
        <v>4</v>
      </c>
      <c r="AH66" s="481">
        <f t="shared" si="33"/>
        <v>4</v>
      </c>
      <c r="AI66" s="482">
        <f t="shared" si="33"/>
        <v>0</v>
      </c>
      <c r="AJ66" s="483">
        <f t="shared" si="33"/>
        <v>0</v>
      </c>
      <c r="AK66" s="483">
        <f t="shared" si="33"/>
        <v>0</v>
      </c>
      <c r="AL66" s="483">
        <f t="shared" si="33"/>
        <v>0</v>
      </c>
      <c r="AM66" s="483">
        <f t="shared" si="33"/>
        <v>0</v>
      </c>
      <c r="AN66" s="485">
        <f t="shared" si="33"/>
        <v>0</v>
      </c>
      <c r="AO66" s="481">
        <f t="shared" si="33"/>
        <v>4</v>
      </c>
      <c r="AP66" s="482">
        <f t="shared" si="33"/>
        <v>4</v>
      </c>
      <c r="AQ66" s="483">
        <f t="shared" si="33"/>
        <v>0</v>
      </c>
      <c r="AR66" s="483">
        <f t="shared" si="33"/>
        <v>0</v>
      </c>
      <c r="AS66" s="483">
        <f t="shared" si="33"/>
        <v>0</v>
      </c>
      <c r="AT66" s="483">
        <f t="shared" si="33"/>
        <v>0</v>
      </c>
      <c r="AU66" s="483">
        <f t="shared" si="33"/>
        <v>0</v>
      </c>
      <c r="AV66" s="485">
        <f t="shared" si="33"/>
        <v>0</v>
      </c>
      <c r="AW66" s="481">
        <f t="shared" si="33"/>
        <v>4</v>
      </c>
      <c r="AX66" s="481">
        <f t="shared" si="33"/>
        <v>4</v>
      </c>
      <c r="AY66" s="482">
        <f t="shared" si="33"/>
        <v>0</v>
      </c>
      <c r="AZ66" s="483">
        <f t="shared" si="33"/>
        <v>0</v>
      </c>
      <c r="BA66" s="483">
        <f t="shared" si="33"/>
        <v>0</v>
      </c>
      <c r="BB66" s="483">
        <f t="shared" si="33"/>
        <v>0</v>
      </c>
      <c r="BC66" s="483">
        <f t="shared" si="33"/>
        <v>0</v>
      </c>
      <c r="BD66" s="485">
        <f t="shared" si="33"/>
        <v>0</v>
      </c>
      <c r="BE66" s="481">
        <f t="shared" si="33"/>
        <v>3</v>
      </c>
      <c r="BF66" s="481">
        <f t="shared" si="33"/>
        <v>1</v>
      </c>
      <c r="BG66" s="482">
        <f t="shared" si="33"/>
        <v>0</v>
      </c>
      <c r="BH66" s="483">
        <f t="shared" si="33"/>
        <v>0</v>
      </c>
      <c r="BI66" s="483">
        <f t="shared" si="33"/>
        <v>0</v>
      </c>
      <c r="BJ66" s="483">
        <f t="shared" si="33"/>
        <v>0</v>
      </c>
      <c r="BK66" s="483">
        <f t="shared" si="33"/>
        <v>0</v>
      </c>
      <c r="BL66" s="485">
        <f t="shared" si="33"/>
        <v>0</v>
      </c>
      <c r="BM66" s="481">
        <f t="shared" si="33"/>
        <v>2</v>
      </c>
    </row>
    <row r="67" spans="1:65" ht="13.5" customHeight="1" thickBot="1">
      <c r="A67" s="351"/>
      <c r="B67" s="443"/>
      <c r="C67" s="476" t="s">
        <v>49</v>
      </c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4"/>
      <c r="O67" s="323"/>
      <c r="P67" s="323"/>
      <c r="Q67" s="323"/>
      <c r="R67" s="323"/>
      <c r="S67" s="325"/>
      <c r="T67" s="477"/>
      <c r="U67" s="480">
        <f>SUM(Z67:BM67)</f>
        <v>39</v>
      </c>
      <c r="V67" s="439"/>
      <c r="W67" s="439"/>
      <c r="X67" s="439"/>
      <c r="Y67" s="478"/>
      <c r="Z67" s="481">
        <f>COUNTIF($O$10:$R$58,Z5:AF5)</f>
        <v>5</v>
      </c>
      <c r="AA67" s="482"/>
      <c r="AB67" s="483"/>
      <c r="AC67" s="483"/>
      <c r="AD67" s="483"/>
      <c r="AE67" s="483"/>
      <c r="AF67" s="483"/>
      <c r="AG67" s="484">
        <f>COUNTIF($O$10:$R$58,AG5)</f>
        <v>7</v>
      </c>
      <c r="AH67" s="487">
        <f>COUNTIF($O$10:$R$58,AH5:AN5)</f>
        <v>5</v>
      </c>
      <c r="AI67" s="482"/>
      <c r="AJ67" s="483"/>
      <c r="AK67" s="483"/>
      <c r="AL67" s="483"/>
      <c r="AM67" s="483"/>
      <c r="AN67" s="485"/>
      <c r="AO67" s="481">
        <f>COUNTIF($O$10:$R$58,AO5)</f>
        <v>3</v>
      </c>
      <c r="AP67" s="482">
        <f>COUNTIF($O$10:$R$58,AP5:AV5)</f>
        <v>4</v>
      </c>
      <c r="AQ67" s="483"/>
      <c r="AR67" s="483"/>
      <c r="AS67" s="483"/>
      <c r="AT67" s="483"/>
      <c r="AU67" s="483"/>
      <c r="AV67" s="485"/>
      <c r="AW67" s="481">
        <f>COUNTIF($O$10:$R$58,AW5)</f>
        <v>1</v>
      </c>
      <c r="AX67" s="481">
        <f>COUNTIF($O$10:$R$58,AX5:BD5)</f>
        <v>1</v>
      </c>
      <c r="AY67" s="482"/>
      <c r="AZ67" s="483"/>
      <c r="BA67" s="483"/>
      <c r="BB67" s="483"/>
      <c r="BC67" s="483"/>
      <c r="BD67" s="485"/>
      <c r="BE67" s="481">
        <f>COUNTIF($O$10:$R$58,BE5)</f>
        <v>5</v>
      </c>
      <c r="BF67" s="481">
        <f>COUNTIF($O$10:$R$58,BF5:BL5)</f>
        <v>6</v>
      </c>
      <c r="BG67" s="482"/>
      <c r="BH67" s="483"/>
      <c r="BI67" s="483"/>
      <c r="BJ67" s="483"/>
      <c r="BK67" s="483"/>
      <c r="BL67" s="485"/>
      <c r="BM67" s="481">
        <f>COUNTIF($O$10:$R$58,BM5)</f>
        <v>2</v>
      </c>
    </row>
    <row r="68" spans="1:65" ht="7.5" customHeight="1">
      <c r="A68" s="43"/>
      <c r="B68" s="137"/>
      <c r="C68" s="18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18"/>
      <c r="O68" s="56"/>
      <c r="P68" s="56"/>
      <c r="Q68" s="56"/>
      <c r="R68" s="56"/>
      <c r="S68" s="117"/>
      <c r="T68" s="115"/>
      <c r="U68" s="115"/>
      <c r="V68" s="115"/>
      <c r="W68" s="115"/>
      <c r="X68" s="115"/>
      <c r="Y68" s="115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</row>
    <row r="69" spans="1:65" ht="32.25" customHeight="1">
      <c r="A69" s="43"/>
      <c r="B69" s="137"/>
      <c r="C69" s="18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17"/>
      <c r="O69" s="56"/>
      <c r="P69" s="56"/>
      <c r="Q69" s="56"/>
      <c r="R69" s="56"/>
      <c r="S69" s="18"/>
      <c r="T69" s="17"/>
      <c r="U69" s="17"/>
      <c r="V69" s="17"/>
      <c r="W69" s="17"/>
      <c r="X69" s="17"/>
      <c r="Y69" s="17"/>
      <c r="Z69" s="56"/>
      <c r="AA69" s="17"/>
      <c r="AB69" s="17"/>
      <c r="AC69" s="17"/>
      <c r="AD69" s="17"/>
      <c r="AE69" s="17"/>
      <c r="AF69" s="17"/>
      <c r="AG69" s="56"/>
      <c r="AH69" s="56"/>
      <c r="AI69" s="17"/>
      <c r="AJ69" s="17"/>
      <c r="AK69" s="17"/>
      <c r="AL69" s="17"/>
      <c r="AM69" s="17"/>
      <c r="AN69" s="17"/>
      <c r="AO69" s="56"/>
      <c r="AP69" s="56"/>
      <c r="AQ69" s="17"/>
      <c r="AR69" s="17"/>
      <c r="AS69" s="17"/>
      <c r="AT69" s="17"/>
      <c r="AU69" s="17"/>
      <c r="AV69" s="17"/>
      <c r="AW69" s="56"/>
      <c r="AX69" s="56"/>
      <c r="AY69" s="17"/>
      <c r="AZ69" s="17"/>
      <c r="BA69" s="17"/>
      <c r="BB69" s="17"/>
      <c r="BC69" s="17"/>
      <c r="BD69" s="17"/>
      <c r="BE69" s="56"/>
      <c r="BF69" s="56"/>
      <c r="BG69" s="17"/>
      <c r="BH69" s="17"/>
      <c r="BI69" s="17"/>
      <c r="BJ69" s="17"/>
      <c r="BK69" s="17"/>
      <c r="BL69" s="17"/>
      <c r="BM69" s="118"/>
    </row>
    <row r="70" spans="1:65" ht="26.25" customHeight="1">
      <c r="A70" s="18"/>
      <c r="B70" s="514" t="s">
        <v>187</v>
      </c>
      <c r="C70" s="514"/>
      <c r="D70" s="514"/>
      <c r="E70" s="514"/>
      <c r="F70" s="514"/>
      <c r="G70" s="514"/>
      <c r="H70" s="514"/>
      <c r="I70" s="514"/>
      <c r="J70" s="514"/>
      <c r="K70" s="514"/>
      <c r="L70" s="514"/>
      <c r="M70" s="514"/>
      <c r="N70" s="514"/>
      <c r="O70" s="514"/>
      <c r="P70" s="514"/>
      <c r="Q70" s="514"/>
      <c r="R70" s="514"/>
      <c r="S70" s="514"/>
      <c r="T70" s="514" t="s">
        <v>129</v>
      </c>
      <c r="U70" s="524"/>
      <c r="V70" s="524"/>
      <c r="W70" s="514" t="s">
        <v>109</v>
      </c>
      <c r="X70" s="514"/>
      <c r="Y70" s="514"/>
      <c r="Z70" s="514"/>
      <c r="AA70" s="514"/>
      <c r="AB70" s="514"/>
      <c r="AC70" s="514"/>
      <c r="AD70" s="514"/>
      <c r="AE70" s="514"/>
      <c r="AF70" s="514"/>
      <c r="AG70" s="514"/>
      <c r="AH70" s="514"/>
      <c r="AI70" s="514"/>
      <c r="AJ70" s="514"/>
      <c r="AK70" s="514"/>
      <c r="AL70" s="514"/>
      <c r="AM70" s="514"/>
      <c r="AN70" s="514"/>
      <c r="AO70" s="514"/>
      <c r="AP70" s="514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</row>
    <row r="71" spans="1:65" ht="66" customHeight="1">
      <c r="A71" s="113"/>
      <c r="B71" s="465" t="s">
        <v>188</v>
      </c>
      <c r="C71" s="465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469" t="s">
        <v>189</v>
      </c>
      <c r="O71" s="258"/>
      <c r="P71" s="258"/>
      <c r="Q71" s="258"/>
      <c r="R71" s="258"/>
      <c r="S71" s="469" t="s">
        <v>190</v>
      </c>
      <c r="T71" s="525" t="s">
        <v>188</v>
      </c>
      <c r="U71" s="451" t="s">
        <v>189</v>
      </c>
      <c r="V71" s="245" t="s">
        <v>190</v>
      </c>
      <c r="W71" s="515" t="s">
        <v>186</v>
      </c>
      <c r="X71" s="465"/>
      <c r="Y71" s="465" t="s">
        <v>191</v>
      </c>
      <c r="Z71" s="465"/>
      <c r="AA71" s="465"/>
      <c r="AB71" s="465"/>
      <c r="AC71" s="465"/>
      <c r="AD71" s="465"/>
      <c r="AE71" s="465"/>
      <c r="AF71" s="465"/>
      <c r="AG71" s="465"/>
      <c r="AH71" s="465"/>
      <c r="AI71" s="465"/>
      <c r="AJ71" s="465"/>
      <c r="AK71" s="465"/>
      <c r="AL71" s="465"/>
      <c r="AM71" s="465"/>
      <c r="AN71" s="465"/>
      <c r="AO71" s="465"/>
      <c r="AP71" s="465"/>
      <c r="AQ71" s="17"/>
      <c r="AR71" s="17"/>
      <c r="AS71" s="17"/>
      <c r="AT71" s="17"/>
      <c r="AU71" s="17"/>
      <c r="AV71" s="17"/>
      <c r="AW71" s="56"/>
      <c r="AX71" s="56"/>
      <c r="AY71" s="17"/>
      <c r="AZ71" s="17"/>
      <c r="BA71" s="17"/>
      <c r="BB71" s="17"/>
      <c r="BC71" s="17"/>
      <c r="BD71" s="17"/>
      <c r="BE71" s="56"/>
      <c r="BF71" s="56"/>
      <c r="BG71" s="17"/>
      <c r="BH71" s="17"/>
      <c r="BI71" s="17"/>
      <c r="BJ71" s="17"/>
      <c r="BK71" s="17"/>
      <c r="BL71" s="17"/>
      <c r="BM71" s="118"/>
    </row>
    <row r="72" spans="1:65" ht="3" customHeight="1">
      <c r="A72" s="18"/>
      <c r="B72" s="465"/>
      <c r="C72" s="465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469"/>
      <c r="O72" s="258"/>
      <c r="P72" s="258"/>
      <c r="Q72" s="258"/>
      <c r="R72" s="258"/>
      <c r="S72" s="469"/>
      <c r="T72" s="525"/>
      <c r="U72" s="256"/>
      <c r="V72" s="243"/>
      <c r="W72" s="515"/>
      <c r="X72" s="465"/>
      <c r="Y72" s="465"/>
      <c r="Z72" s="465"/>
      <c r="AA72" s="465"/>
      <c r="AB72" s="465"/>
      <c r="AC72" s="465"/>
      <c r="AD72" s="465"/>
      <c r="AE72" s="465"/>
      <c r="AF72" s="465"/>
      <c r="AG72" s="465"/>
      <c r="AH72" s="465"/>
      <c r="AI72" s="465"/>
      <c r="AJ72" s="465"/>
      <c r="AK72" s="465"/>
      <c r="AL72" s="465"/>
      <c r="AM72" s="465"/>
      <c r="AN72" s="465"/>
      <c r="AO72" s="465"/>
      <c r="AP72" s="465"/>
      <c r="AQ72" s="17"/>
      <c r="AR72" s="17"/>
      <c r="AS72" s="17"/>
      <c r="AT72" s="17"/>
      <c r="AU72" s="17"/>
      <c r="AV72" s="17"/>
      <c r="AW72" s="56"/>
      <c r="AX72" s="56"/>
      <c r="AY72" s="17"/>
      <c r="AZ72" s="17"/>
      <c r="BA72" s="17"/>
      <c r="BB72" s="17"/>
      <c r="BC72" s="17"/>
      <c r="BD72" s="17"/>
      <c r="BE72" s="56"/>
      <c r="BF72" s="56"/>
      <c r="BG72" s="17"/>
      <c r="BH72" s="17"/>
      <c r="BI72" s="17"/>
      <c r="BJ72" s="17"/>
      <c r="BK72" s="17"/>
      <c r="BL72" s="17"/>
      <c r="BM72" s="56"/>
    </row>
    <row r="73" spans="1:65" ht="10.5" customHeight="1">
      <c r="A73" s="18"/>
      <c r="B73" s="465"/>
      <c r="C73" s="465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469"/>
      <c r="O73" s="258"/>
      <c r="P73" s="258"/>
      <c r="Q73" s="258"/>
      <c r="R73" s="258"/>
      <c r="S73" s="469"/>
      <c r="T73" s="525"/>
      <c r="U73" s="452"/>
      <c r="V73" s="244"/>
      <c r="W73" s="515"/>
      <c r="X73" s="465"/>
      <c r="Y73" s="465"/>
      <c r="Z73" s="465"/>
      <c r="AA73" s="465"/>
      <c r="AB73" s="465"/>
      <c r="AC73" s="465"/>
      <c r="AD73" s="465"/>
      <c r="AE73" s="465"/>
      <c r="AF73" s="465"/>
      <c r="AG73" s="465"/>
      <c r="AH73" s="465"/>
      <c r="AI73" s="465"/>
      <c r="AJ73" s="465"/>
      <c r="AK73" s="465"/>
      <c r="AL73" s="465"/>
      <c r="AM73" s="465"/>
      <c r="AN73" s="465"/>
      <c r="AO73" s="465"/>
      <c r="AP73" s="465"/>
      <c r="AQ73" s="56"/>
      <c r="AR73" s="17"/>
      <c r="AS73" s="17"/>
      <c r="AT73" s="17"/>
      <c r="AU73" s="17"/>
      <c r="AV73" s="17"/>
      <c r="AW73" s="17"/>
      <c r="AX73" s="56"/>
      <c r="AY73" s="56"/>
      <c r="AZ73" s="17"/>
      <c r="BA73" s="17"/>
      <c r="BB73" s="17"/>
      <c r="BC73" s="17"/>
      <c r="BD73" s="17"/>
      <c r="BE73" s="17"/>
      <c r="BF73" s="56"/>
      <c r="BG73" s="56"/>
      <c r="BH73" s="17"/>
      <c r="BI73" s="17"/>
      <c r="BJ73" s="17"/>
      <c r="BK73" s="17"/>
      <c r="BL73" s="17"/>
      <c r="BM73" s="17"/>
    </row>
    <row r="74" spans="1:65" ht="39.75" customHeight="1">
      <c r="A74" s="18"/>
      <c r="B74" s="465" t="s">
        <v>260</v>
      </c>
      <c r="C74" s="465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469">
        <v>8</v>
      </c>
      <c r="O74" s="258"/>
      <c r="P74" s="258"/>
      <c r="Q74" s="258"/>
      <c r="R74" s="258"/>
      <c r="S74" s="469">
        <v>4</v>
      </c>
      <c r="T74" s="465" t="s">
        <v>261</v>
      </c>
      <c r="U74" s="516">
        <v>9</v>
      </c>
      <c r="V74" s="516">
        <v>4</v>
      </c>
      <c r="W74" s="465" t="s">
        <v>265</v>
      </c>
      <c r="X74" s="465"/>
      <c r="Y74" s="465" t="s">
        <v>258</v>
      </c>
      <c r="Z74" s="465"/>
      <c r="AA74" s="465"/>
      <c r="AB74" s="465"/>
      <c r="AC74" s="465"/>
      <c r="AD74" s="465"/>
      <c r="AE74" s="465"/>
      <c r="AF74" s="465"/>
      <c r="AG74" s="465"/>
      <c r="AH74" s="465"/>
      <c r="AI74" s="465"/>
      <c r="AJ74" s="465"/>
      <c r="AK74" s="465"/>
      <c r="AL74" s="465"/>
      <c r="AM74" s="465"/>
      <c r="AN74" s="465"/>
      <c r="AO74" s="465"/>
      <c r="AP74" s="465"/>
      <c r="AQ74" s="56"/>
      <c r="AR74" s="17"/>
      <c r="AS74" s="17"/>
      <c r="AT74" s="17"/>
      <c r="AU74" s="17"/>
      <c r="AV74" s="17"/>
      <c r="AW74" s="17"/>
      <c r="AX74" s="56"/>
      <c r="AY74" s="56"/>
      <c r="AZ74" s="17"/>
      <c r="BA74" s="17"/>
      <c r="BB74" s="17"/>
      <c r="BC74" s="17"/>
      <c r="BD74" s="17"/>
      <c r="BE74" s="17"/>
      <c r="BF74" s="56"/>
      <c r="BG74" s="56"/>
      <c r="BH74" s="17"/>
      <c r="BI74" s="17"/>
      <c r="BJ74" s="17"/>
      <c r="BK74" s="17"/>
      <c r="BL74" s="17"/>
      <c r="BM74" s="17"/>
    </row>
    <row r="75" spans="1:65" ht="0.75" customHeight="1">
      <c r="A75" s="18"/>
      <c r="B75" s="465"/>
      <c r="C75" s="465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469"/>
      <c r="O75" s="258"/>
      <c r="P75" s="258"/>
      <c r="Q75" s="258"/>
      <c r="R75" s="258"/>
      <c r="S75" s="469"/>
      <c r="T75" s="465"/>
      <c r="U75" s="465"/>
      <c r="V75" s="465"/>
      <c r="W75" s="465"/>
      <c r="X75" s="465"/>
      <c r="Y75" s="465"/>
      <c r="Z75" s="465"/>
      <c r="AA75" s="465"/>
      <c r="AB75" s="465"/>
      <c r="AC75" s="465"/>
      <c r="AD75" s="465"/>
      <c r="AE75" s="465"/>
      <c r="AF75" s="465"/>
      <c r="AG75" s="465"/>
      <c r="AH75" s="465"/>
      <c r="AI75" s="465"/>
      <c r="AJ75" s="465"/>
      <c r="AK75" s="465"/>
      <c r="AL75" s="465"/>
      <c r="AM75" s="465"/>
      <c r="AN75" s="465"/>
      <c r="AO75" s="465"/>
      <c r="AP75" s="465"/>
      <c r="AQ75" s="56"/>
      <c r="AR75" s="17"/>
      <c r="AS75" s="17"/>
      <c r="AT75" s="17"/>
      <c r="AU75" s="17"/>
      <c r="AV75" s="17"/>
      <c r="AW75" s="17"/>
      <c r="AX75" s="56"/>
      <c r="AY75" s="56"/>
      <c r="AZ75" s="17"/>
      <c r="BA75" s="17"/>
      <c r="BB75" s="17"/>
      <c r="BC75" s="17"/>
      <c r="BD75" s="17"/>
      <c r="BE75" s="17"/>
      <c r="BF75" s="56"/>
      <c r="BG75" s="56"/>
      <c r="BH75" s="17"/>
      <c r="BI75" s="17"/>
      <c r="BJ75" s="17"/>
      <c r="BK75" s="17"/>
      <c r="BL75" s="17"/>
      <c r="BM75" s="17"/>
    </row>
    <row r="76" spans="1:65" ht="42" customHeight="1">
      <c r="A76" s="18"/>
      <c r="B76" s="465"/>
      <c r="C76" s="465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469"/>
      <c r="O76" s="258"/>
      <c r="P76" s="258"/>
      <c r="Q76" s="258"/>
      <c r="R76" s="258"/>
      <c r="S76" s="469"/>
      <c r="T76" s="465"/>
      <c r="U76" s="465"/>
      <c r="V76" s="465"/>
      <c r="W76" s="465"/>
      <c r="X76" s="465"/>
      <c r="Y76" s="465" t="s">
        <v>247</v>
      </c>
      <c r="Z76" s="465"/>
      <c r="AA76" s="465"/>
      <c r="AB76" s="465"/>
      <c r="AC76" s="465"/>
      <c r="AD76" s="465"/>
      <c r="AE76" s="465"/>
      <c r="AF76" s="465"/>
      <c r="AG76" s="465"/>
      <c r="AH76" s="465"/>
      <c r="AI76" s="465"/>
      <c r="AJ76" s="465"/>
      <c r="AK76" s="465"/>
      <c r="AL76" s="465"/>
      <c r="AM76" s="465"/>
      <c r="AN76" s="465"/>
      <c r="AO76" s="465"/>
      <c r="AP76" s="465"/>
      <c r="AQ76" s="56"/>
      <c r="AR76" s="17"/>
      <c r="AS76" s="17"/>
      <c r="AT76" s="17"/>
      <c r="AU76" s="17"/>
      <c r="AV76" s="17"/>
      <c r="AW76" s="17"/>
      <c r="AX76" s="56"/>
      <c r="AY76" s="56"/>
      <c r="AZ76" s="17"/>
      <c r="BA76" s="17"/>
      <c r="BB76" s="17"/>
      <c r="BC76" s="17"/>
      <c r="BD76" s="17"/>
      <c r="BE76" s="17"/>
      <c r="BF76" s="56"/>
      <c r="BG76" s="56"/>
      <c r="BH76" s="17"/>
      <c r="BI76" s="17"/>
      <c r="BJ76" s="17"/>
      <c r="BK76" s="17"/>
      <c r="BL76" s="17"/>
      <c r="BM76" s="17"/>
    </row>
    <row r="77" spans="1:65" ht="6" customHeight="1" hidden="1" thickBot="1">
      <c r="A77" s="18"/>
      <c r="B77" s="465"/>
      <c r="C77" s="465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469"/>
      <c r="O77" s="258"/>
      <c r="P77" s="258"/>
      <c r="Q77" s="258"/>
      <c r="R77" s="258"/>
      <c r="S77" s="469"/>
      <c r="T77" s="259"/>
      <c r="U77" s="258"/>
      <c r="V77" s="258"/>
      <c r="W77" s="465"/>
      <c r="X77" s="465"/>
      <c r="Y77" s="465"/>
      <c r="Z77" s="465"/>
      <c r="AA77" s="465"/>
      <c r="AB77" s="465"/>
      <c r="AC77" s="465"/>
      <c r="AD77" s="465"/>
      <c r="AE77" s="465"/>
      <c r="AF77" s="465"/>
      <c r="AG77" s="465"/>
      <c r="AH77" s="465"/>
      <c r="AI77" s="465"/>
      <c r="AJ77" s="465"/>
      <c r="AK77" s="465"/>
      <c r="AL77" s="465"/>
      <c r="AM77" s="465"/>
      <c r="AN77" s="465"/>
      <c r="AO77" s="465"/>
      <c r="AP77" s="465"/>
      <c r="AQ77" s="56"/>
      <c r="AR77" s="17"/>
      <c r="AS77" s="17"/>
      <c r="AT77" s="17"/>
      <c r="AU77" s="17"/>
      <c r="AV77" s="17"/>
      <c r="AW77" s="17"/>
      <c r="AX77" s="56"/>
      <c r="AY77" s="56"/>
      <c r="AZ77" s="17"/>
      <c r="BA77" s="17"/>
      <c r="BB77" s="17"/>
      <c r="BC77" s="17"/>
      <c r="BD77" s="17"/>
      <c r="BE77" s="17"/>
      <c r="BF77" s="56"/>
      <c r="BG77" s="56"/>
      <c r="BH77" s="17"/>
      <c r="BI77" s="17"/>
      <c r="BJ77" s="17"/>
      <c r="BK77" s="17"/>
      <c r="BL77" s="17"/>
      <c r="BM77" s="17"/>
    </row>
    <row r="78" spans="1:65" ht="13.5" customHeight="1">
      <c r="A78" s="18"/>
      <c r="B78" s="456" t="s">
        <v>201</v>
      </c>
      <c r="C78" s="456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40"/>
      <c r="O78" s="260"/>
      <c r="P78" s="260"/>
      <c r="Q78" s="260"/>
      <c r="R78" s="260"/>
      <c r="S78" s="444">
        <v>4</v>
      </c>
      <c r="T78" s="40" t="s">
        <v>201</v>
      </c>
      <c r="U78" s="40"/>
      <c r="V78" s="40">
        <v>4</v>
      </c>
      <c r="W78" s="465"/>
      <c r="X78" s="465"/>
      <c r="Y78" s="465" t="s">
        <v>248</v>
      </c>
      <c r="Z78" s="465"/>
      <c r="AA78" s="465"/>
      <c r="AB78" s="465"/>
      <c r="AC78" s="465"/>
      <c r="AD78" s="465"/>
      <c r="AE78" s="465"/>
      <c r="AF78" s="465"/>
      <c r="AG78" s="465"/>
      <c r="AH78" s="465"/>
      <c r="AI78" s="465"/>
      <c r="AJ78" s="465"/>
      <c r="AK78" s="465"/>
      <c r="AL78" s="465"/>
      <c r="AM78" s="465"/>
      <c r="AN78" s="465"/>
      <c r="AO78" s="465"/>
      <c r="AP78" s="465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</row>
    <row r="79" spans="1:65" ht="13.5" customHeight="1">
      <c r="A79" s="18"/>
      <c r="B79" s="445"/>
      <c r="C79" s="446"/>
      <c r="D79" s="447"/>
      <c r="E79" s="447"/>
      <c r="F79" s="447"/>
      <c r="G79" s="447"/>
      <c r="H79" s="447"/>
      <c r="I79" s="447"/>
      <c r="J79" s="447"/>
      <c r="K79" s="447"/>
      <c r="L79" s="447"/>
      <c r="M79" s="447"/>
      <c r="N79" s="446"/>
      <c r="O79" s="447"/>
      <c r="P79" s="447"/>
      <c r="Q79" s="447"/>
      <c r="R79" s="447"/>
      <c r="S79" s="446"/>
      <c r="T79" s="250"/>
      <c r="U79" s="250"/>
      <c r="V79" s="448"/>
      <c r="W79" s="515"/>
      <c r="X79" s="465"/>
      <c r="Y79" s="465"/>
      <c r="Z79" s="465"/>
      <c r="AA79" s="465"/>
      <c r="AB79" s="465"/>
      <c r="AC79" s="465"/>
      <c r="AD79" s="465"/>
      <c r="AE79" s="465"/>
      <c r="AF79" s="465"/>
      <c r="AG79" s="465"/>
      <c r="AH79" s="465"/>
      <c r="AI79" s="465"/>
      <c r="AJ79" s="465"/>
      <c r="AK79" s="465"/>
      <c r="AL79" s="465"/>
      <c r="AM79" s="465"/>
      <c r="AN79" s="465"/>
      <c r="AO79" s="465"/>
      <c r="AP79" s="465"/>
      <c r="AQ79" s="56"/>
      <c r="AR79" s="17"/>
      <c r="AS79" s="17"/>
      <c r="AT79" s="17"/>
      <c r="AU79" s="17"/>
      <c r="AV79" s="17"/>
      <c r="AW79" s="17"/>
      <c r="AX79" s="56"/>
      <c r="AY79" s="56"/>
      <c r="AZ79" s="17"/>
      <c r="BA79" s="17"/>
      <c r="BB79" s="17"/>
      <c r="BC79" s="17"/>
      <c r="BD79" s="17"/>
      <c r="BE79" s="17"/>
      <c r="BF79" s="56"/>
      <c r="BG79" s="56"/>
      <c r="BH79" s="17"/>
      <c r="BI79" s="17"/>
      <c r="BJ79" s="17"/>
      <c r="BK79" s="17"/>
      <c r="BL79" s="17"/>
      <c r="BM79" s="17"/>
    </row>
    <row r="80" spans="1:65" ht="13.5" customHeight="1">
      <c r="A80" s="18"/>
      <c r="B80" s="261"/>
      <c r="C80" s="1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17"/>
      <c r="O80" s="67"/>
      <c r="P80" s="67"/>
      <c r="Q80" s="67"/>
      <c r="R80" s="67"/>
      <c r="S80" s="17"/>
      <c r="T80" s="115"/>
      <c r="U80" s="115"/>
      <c r="V80" s="449"/>
      <c r="W80" s="515"/>
      <c r="X80" s="465"/>
      <c r="Y80" s="465"/>
      <c r="Z80" s="465"/>
      <c r="AA80" s="465"/>
      <c r="AB80" s="465"/>
      <c r="AC80" s="465"/>
      <c r="AD80" s="465"/>
      <c r="AE80" s="465"/>
      <c r="AF80" s="465"/>
      <c r="AG80" s="465"/>
      <c r="AH80" s="465"/>
      <c r="AI80" s="465"/>
      <c r="AJ80" s="465"/>
      <c r="AK80" s="465"/>
      <c r="AL80" s="465"/>
      <c r="AM80" s="465"/>
      <c r="AN80" s="465"/>
      <c r="AO80" s="465"/>
      <c r="AP80" s="465"/>
      <c r="AQ80" s="17"/>
      <c r="AR80" s="17"/>
      <c r="AS80" s="17"/>
      <c r="AT80" s="17"/>
      <c r="AU80" s="17"/>
      <c r="AV80" s="17"/>
      <c r="AW80" s="56"/>
      <c r="AX80" s="56"/>
      <c r="AY80" s="17"/>
      <c r="AZ80" s="17"/>
      <c r="BA80" s="17"/>
      <c r="BB80" s="17"/>
      <c r="BC80" s="17"/>
      <c r="BD80" s="17"/>
      <c r="BE80" s="56"/>
      <c r="BF80" s="56"/>
      <c r="BG80" s="17"/>
      <c r="BH80" s="17"/>
      <c r="BI80" s="17"/>
      <c r="BJ80" s="17"/>
      <c r="BK80" s="17"/>
      <c r="BL80" s="17"/>
      <c r="BM80" s="118"/>
    </row>
    <row r="81" spans="1:65" ht="2.25" customHeight="1">
      <c r="A81" s="18"/>
      <c r="B81" s="262"/>
      <c r="C81" s="249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49"/>
      <c r="O81" s="263"/>
      <c r="P81" s="263"/>
      <c r="Q81" s="263"/>
      <c r="R81" s="263"/>
      <c r="S81" s="249"/>
      <c r="T81" s="249"/>
      <c r="U81" s="249"/>
      <c r="V81" s="450"/>
      <c r="W81" s="515"/>
      <c r="X81" s="465"/>
      <c r="Y81" s="465"/>
      <c r="Z81" s="465"/>
      <c r="AA81" s="465"/>
      <c r="AB81" s="465"/>
      <c r="AC81" s="465"/>
      <c r="AD81" s="465"/>
      <c r="AE81" s="465"/>
      <c r="AF81" s="465"/>
      <c r="AG81" s="465"/>
      <c r="AH81" s="465"/>
      <c r="AI81" s="465"/>
      <c r="AJ81" s="465"/>
      <c r="AK81" s="465"/>
      <c r="AL81" s="465"/>
      <c r="AM81" s="465"/>
      <c r="AN81" s="465"/>
      <c r="AO81" s="465"/>
      <c r="AP81" s="465"/>
      <c r="AQ81" s="17"/>
      <c r="AR81" s="17"/>
      <c r="AS81" s="17"/>
      <c r="AT81" s="17"/>
      <c r="AU81" s="17"/>
      <c r="AV81" s="17"/>
      <c r="AW81" s="56"/>
      <c r="AX81" s="56"/>
      <c r="AY81" s="17"/>
      <c r="AZ81" s="17"/>
      <c r="BA81" s="17"/>
      <c r="BB81" s="17"/>
      <c r="BC81" s="17"/>
      <c r="BD81" s="17"/>
      <c r="BE81" s="56"/>
      <c r="BF81" s="56"/>
      <c r="BG81" s="17"/>
      <c r="BH81" s="17"/>
      <c r="BI81" s="17"/>
      <c r="BJ81" s="17"/>
      <c r="BK81" s="17"/>
      <c r="BL81" s="17"/>
      <c r="BM81" s="56"/>
    </row>
    <row r="82" spans="1:65" ht="7.5" customHeight="1">
      <c r="A82" s="18"/>
      <c r="B82" s="138"/>
      <c r="C82" s="17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17"/>
      <c r="O82" s="244"/>
      <c r="P82" s="244"/>
      <c r="Q82" s="244"/>
      <c r="R82" s="244"/>
      <c r="S82" s="17"/>
      <c r="T82" s="457"/>
      <c r="U82" s="458"/>
      <c r="V82" s="458"/>
      <c r="W82" s="459"/>
      <c r="X82" s="459"/>
      <c r="Y82" s="459"/>
      <c r="Z82" s="459"/>
      <c r="AA82" s="18"/>
      <c r="AB82" s="17"/>
      <c r="AC82" s="17"/>
      <c r="AD82" s="17"/>
      <c r="AE82" s="17"/>
      <c r="AF82" s="17"/>
      <c r="AG82" s="17"/>
      <c r="AH82" s="17"/>
      <c r="AI82" s="56"/>
      <c r="AJ82" s="17"/>
      <c r="AK82" s="17"/>
      <c r="AL82" s="17"/>
      <c r="AM82" s="17"/>
      <c r="AN82" s="17"/>
      <c r="AO82" s="17"/>
      <c r="AP82" s="56"/>
      <c r="AQ82" s="56"/>
      <c r="AR82" s="17"/>
      <c r="AS82" s="17"/>
      <c r="AT82" s="17"/>
      <c r="AU82" s="17"/>
      <c r="AV82" s="17"/>
      <c r="AW82" s="17"/>
      <c r="AX82" s="56"/>
      <c r="AY82" s="56"/>
      <c r="AZ82" s="17"/>
      <c r="BA82" s="17"/>
      <c r="BB82" s="17"/>
      <c r="BC82" s="17"/>
      <c r="BD82" s="17"/>
      <c r="BE82" s="17"/>
      <c r="BF82" s="56"/>
      <c r="BG82" s="56"/>
      <c r="BH82" s="17"/>
      <c r="BI82" s="17"/>
      <c r="BJ82" s="17"/>
      <c r="BK82" s="17"/>
      <c r="BL82" s="17"/>
      <c r="BM82" s="17"/>
    </row>
    <row r="83" spans="1:65" ht="13.5" customHeight="1">
      <c r="A83" s="115"/>
      <c r="B83" s="44" t="s">
        <v>202</v>
      </c>
      <c r="C83" s="17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17"/>
      <c r="O83" s="243"/>
      <c r="P83" s="243"/>
      <c r="Q83" s="243"/>
      <c r="R83" s="243"/>
      <c r="S83" s="17"/>
      <c r="T83" s="17"/>
      <c r="U83" s="17"/>
      <c r="V83" s="17"/>
      <c r="W83" s="17"/>
      <c r="X83" s="17"/>
      <c r="Y83" s="17"/>
      <c r="Z83" s="56"/>
      <c r="AA83" s="56"/>
      <c r="AB83" s="18"/>
      <c r="AC83" s="17"/>
      <c r="AD83" s="17"/>
      <c r="AE83" s="17"/>
      <c r="AF83" s="17"/>
      <c r="AG83" s="17"/>
      <c r="AH83" s="56"/>
      <c r="AI83" s="17"/>
      <c r="AJ83" s="17"/>
      <c r="AK83" s="17"/>
      <c r="AL83" s="17"/>
      <c r="AM83" s="17"/>
      <c r="AN83" s="17"/>
      <c r="AO83" s="56"/>
      <c r="AP83" s="56"/>
      <c r="AQ83" s="17"/>
      <c r="AR83" s="17"/>
      <c r="AS83" s="17"/>
      <c r="AT83" s="17"/>
      <c r="AU83" s="17"/>
      <c r="AV83" s="17"/>
      <c r="AW83" s="56"/>
      <c r="AX83" s="56"/>
      <c r="AY83" s="17"/>
      <c r="AZ83" s="17"/>
      <c r="BA83" s="17"/>
      <c r="BB83" s="17"/>
      <c r="BC83" s="17"/>
      <c r="BD83" s="17"/>
      <c r="BE83" s="56"/>
      <c r="BF83" s="56"/>
      <c r="BG83" s="17"/>
      <c r="BH83" s="17"/>
      <c r="BI83" s="17"/>
      <c r="BJ83" s="17"/>
      <c r="BK83" s="17"/>
      <c r="BL83" s="17"/>
      <c r="BM83" s="56"/>
    </row>
    <row r="84" spans="1:65" ht="13.5" customHeight="1">
      <c r="A84" s="17"/>
      <c r="B84" s="44" t="s">
        <v>203</v>
      </c>
      <c r="C84" s="17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17"/>
      <c r="O84" s="244"/>
      <c r="P84" s="244"/>
      <c r="Q84" s="244"/>
      <c r="R84" s="244"/>
      <c r="S84" s="17"/>
      <c r="T84" s="17"/>
      <c r="U84" s="17"/>
      <c r="V84" s="17"/>
      <c r="W84" s="17"/>
      <c r="X84" s="17"/>
      <c r="Y84" s="17"/>
      <c r="Z84" s="56"/>
      <c r="AA84" s="56"/>
      <c r="AB84" s="18"/>
      <c r="AC84" s="17"/>
      <c r="AD84" s="17"/>
      <c r="AE84" s="17"/>
      <c r="AF84" s="17"/>
      <c r="AG84" s="17"/>
      <c r="AH84" s="17"/>
      <c r="AI84" s="56"/>
      <c r="AJ84" s="17"/>
      <c r="AK84" s="17"/>
      <c r="AL84" s="17"/>
      <c r="AM84" s="17"/>
      <c r="AN84" s="17"/>
      <c r="AO84" s="17"/>
      <c r="AP84" s="56"/>
      <c r="AQ84" s="56"/>
      <c r="AR84" s="17"/>
      <c r="AS84" s="17"/>
      <c r="AT84" s="17"/>
      <c r="AU84" s="17"/>
      <c r="AV84" s="17"/>
      <c r="AW84" s="17"/>
      <c r="AX84" s="56"/>
      <c r="AY84" s="56"/>
      <c r="AZ84" s="17"/>
      <c r="BA84" s="17"/>
      <c r="BB84" s="17"/>
      <c r="BC84" s="17"/>
      <c r="BD84" s="17"/>
      <c r="BE84" s="17"/>
      <c r="BF84" s="56"/>
      <c r="BG84" s="56"/>
      <c r="BH84" s="17"/>
      <c r="BI84" s="17"/>
      <c r="BJ84" s="17"/>
      <c r="BK84" s="17"/>
      <c r="BL84" s="17"/>
      <c r="BM84" s="17"/>
    </row>
    <row r="85" spans="2:65" ht="8.25" customHeight="1">
      <c r="B85" s="138"/>
      <c r="C85" s="17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17"/>
      <c r="O85" s="251"/>
      <c r="P85" s="251"/>
      <c r="Q85" s="251"/>
      <c r="R85" s="251"/>
      <c r="S85" s="17"/>
      <c r="T85" s="17"/>
      <c r="U85" s="17"/>
      <c r="V85" s="115"/>
      <c r="W85" s="18"/>
      <c r="X85" s="115"/>
      <c r="Y85" s="115"/>
      <c r="Z85" s="113"/>
      <c r="AA85" s="113"/>
      <c r="AB85" s="113"/>
      <c r="AC85" s="113"/>
      <c r="AD85" s="113"/>
      <c r="AE85" s="113"/>
      <c r="AF85" s="113"/>
      <c r="AG85" s="113"/>
      <c r="AH85" s="17"/>
      <c r="AI85" s="56"/>
      <c r="AJ85" s="17"/>
      <c r="AK85" s="17"/>
      <c r="AL85" s="17"/>
      <c r="AM85" s="17"/>
      <c r="AN85" s="17"/>
      <c r="AO85" s="17"/>
      <c r="AP85" s="56"/>
      <c r="AQ85" s="56"/>
      <c r="AR85" s="17"/>
      <c r="AS85" s="17"/>
      <c r="AT85" s="17"/>
      <c r="AU85" s="17"/>
      <c r="AV85" s="17"/>
      <c r="AW85" s="17"/>
      <c r="AX85" s="56"/>
      <c r="AY85" s="56"/>
      <c r="AZ85" s="17"/>
      <c r="BA85" s="17"/>
      <c r="BB85" s="17"/>
      <c r="BC85" s="17"/>
      <c r="BD85" s="17"/>
      <c r="BE85" s="17"/>
      <c r="BF85" s="56"/>
      <c r="BG85" s="56"/>
      <c r="BH85" s="17"/>
      <c r="BI85" s="17"/>
      <c r="BJ85" s="17"/>
      <c r="BK85" s="17"/>
      <c r="BL85" s="17"/>
      <c r="BM85" s="17"/>
    </row>
    <row r="86" spans="1:65" ht="17.25" customHeight="1">
      <c r="A86" s="113"/>
      <c r="B86" s="44" t="s">
        <v>126</v>
      </c>
      <c r="C86" s="1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17"/>
      <c r="O86" s="67"/>
      <c r="P86" s="67"/>
      <c r="Q86" s="67"/>
      <c r="R86" s="6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</row>
    <row r="87" spans="1:65" ht="11.25" customHeight="1">
      <c r="A87" s="18"/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4"/>
      <c r="P87" s="45"/>
      <c r="Q87" s="45"/>
      <c r="R87" s="45"/>
      <c r="S87" s="45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</row>
    <row r="88" spans="1:65" ht="12.75" customHeight="1">
      <c r="A88" s="18"/>
      <c r="B88" s="17" t="s">
        <v>134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</row>
    <row r="89" spans="1:65" ht="12.75" customHeight="1">
      <c r="A89" s="113"/>
      <c r="B89" s="45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5"/>
      <c r="O89" s="45"/>
      <c r="P89" s="45"/>
      <c r="Q89" s="45"/>
      <c r="R89" s="45"/>
      <c r="S89" s="45"/>
      <c r="V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</row>
    <row r="90" spans="1:33" ht="11.25" customHeight="1">
      <c r="A90" s="18"/>
      <c r="B90" s="48" t="s">
        <v>127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5"/>
      <c r="O90" s="45"/>
      <c r="P90" s="44" t="s">
        <v>84</v>
      </c>
      <c r="Q90" s="44"/>
      <c r="R90" s="44"/>
      <c r="T90" s="44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</row>
    <row r="91" spans="1:65" ht="6" customHeight="1">
      <c r="A91" s="18"/>
      <c r="B91" s="45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5"/>
      <c r="O91" s="45"/>
      <c r="P91" s="44"/>
      <c r="Q91" s="44"/>
      <c r="R91" s="44"/>
      <c r="T91" s="44"/>
      <c r="U91" s="44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</row>
    <row r="92" spans="2:65" ht="14.25" customHeight="1">
      <c r="B92" s="45" t="s">
        <v>139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5"/>
      <c r="O92" s="45"/>
      <c r="P92" s="45" t="s">
        <v>125</v>
      </c>
      <c r="Q92" s="44"/>
      <c r="R92" s="44"/>
      <c r="T92" s="44"/>
      <c r="U92" s="44"/>
      <c r="W92" s="45"/>
      <c r="X92" s="45"/>
      <c r="Y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</row>
    <row r="93" spans="2:24" ht="12" customHeight="1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4"/>
      <c r="Q93" s="44"/>
      <c r="R93" s="44"/>
      <c r="T93" s="44"/>
      <c r="U93" s="44"/>
      <c r="X93" s="44" t="s">
        <v>140</v>
      </c>
    </row>
    <row r="94" spans="1:22" ht="7.5" customHeight="1">
      <c r="A94" s="45"/>
      <c r="B94" s="48" t="s">
        <v>127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 t="s">
        <v>132</v>
      </c>
      <c r="Q94" s="45"/>
      <c r="R94" s="45"/>
      <c r="S94" s="45"/>
      <c r="T94" s="44"/>
      <c r="U94" s="44"/>
      <c r="V94" s="45"/>
    </row>
    <row r="95" spans="1:24" ht="6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V95" s="45"/>
      <c r="X95" s="45" t="s">
        <v>141</v>
      </c>
    </row>
    <row r="96" spans="1:22" ht="12" customHeight="1">
      <c r="A96" s="45"/>
      <c r="B96" s="45" t="s">
        <v>135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O96" s="44"/>
      <c r="P96" s="44"/>
      <c r="Q96" s="44"/>
      <c r="R96" s="44"/>
      <c r="V96" s="45"/>
    </row>
    <row r="97" spans="1:42" ht="1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246"/>
      <c r="U97" s="44"/>
      <c r="X97" s="45" t="s">
        <v>132</v>
      </c>
      <c r="Y97" s="45"/>
      <c r="Z97" s="45"/>
      <c r="AA97" s="45"/>
      <c r="AB97" s="45"/>
      <c r="AC97" s="45"/>
      <c r="AD97" s="45"/>
      <c r="AE97" s="45"/>
      <c r="AF97" s="45"/>
      <c r="AG97" s="45"/>
      <c r="AP97" s="45"/>
    </row>
    <row r="98" spans="2:64" ht="15">
      <c r="B98" s="45" t="s">
        <v>127</v>
      </c>
      <c r="C98" s="169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69"/>
      <c r="O98" s="171"/>
      <c r="P98" s="171"/>
      <c r="Q98" s="171"/>
      <c r="R98" s="171"/>
      <c r="S98" s="169"/>
      <c r="V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Y98" s="45"/>
      <c r="AZ98" s="45"/>
      <c r="BA98" s="45"/>
      <c r="BB98" s="45"/>
      <c r="BC98" s="45"/>
      <c r="BD98" s="45"/>
      <c r="BG98" s="45"/>
      <c r="BH98" s="45"/>
      <c r="BI98" s="45"/>
      <c r="BJ98" s="45"/>
      <c r="BK98" s="45"/>
      <c r="BL98" s="45"/>
    </row>
    <row r="99" spans="2:33" ht="15">
      <c r="B99" s="170"/>
      <c r="C99" s="17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17"/>
      <c r="O99" s="56"/>
      <c r="P99" s="56"/>
      <c r="Q99" s="56"/>
      <c r="R99" s="56"/>
      <c r="S99" s="18"/>
      <c r="T99" s="168"/>
      <c r="U99" s="172"/>
      <c r="V99" s="172"/>
      <c r="W99" s="172"/>
      <c r="X99" s="172"/>
      <c r="Y99" s="172"/>
      <c r="Z99" s="169"/>
      <c r="AA99" s="169"/>
      <c r="AB99" s="169"/>
      <c r="AC99" s="169"/>
      <c r="AD99" s="169"/>
      <c r="AE99" s="169"/>
      <c r="AF99" s="169"/>
      <c r="AG99" s="169"/>
    </row>
    <row r="100" spans="2:65" ht="15">
      <c r="B100" s="139"/>
      <c r="C100" s="17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17"/>
      <c r="O100" s="56"/>
      <c r="P100" s="56"/>
      <c r="Q100" s="56"/>
      <c r="R100" s="56"/>
      <c r="S100" s="18"/>
      <c r="T100" s="17"/>
      <c r="U100" s="17"/>
      <c r="V100" s="17"/>
      <c r="W100" s="17"/>
      <c r="X100" s="17"/>
      <c r="Y100" s="17"/>
      <c r="Z100" s="56"/>
      <c r="AA100" s="17"/>
      <c r="AB100" s="17"/>
      <c r="AC100" s="17"/>
      <c r="AD100" s="17"/>
      <c r="AE100" s="17"/>
      <c r="AF100" s="17"/>
      <c r="AG100" s="56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</row>
    <row r="101" spans="2:65" ht="15">
      <c r="B101" s="140"/>
      <c r="C101" s="17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17"/>
      <c r="O101" s="56"/>
      <c r="P101" s="56"/>
      <c r="Q101" s="56"/>
      <c r="R101" s="56"/>
      <c r="S101" s="18"/>
      <c r="T101" s="17"/>
      <c r="U101" s="17"/>
      <c r="V101" s="17"/>
      <c r="W101" s="17"/>
      <c r="X101" s="17"/>
      <c r="Y101" s="17"/>
      <c r="Z101" s="56"/>
      <c r="AA101" s="17"/>
      <c r="AB101" s="17"/>
      <c r="AC101" s="17"/>
      <c r="AD101" s="17"/>
      <c r="AE101" s="17"/>
      <c r="AF101" s="17"/>
      <c r="AG101" s="56"/>
      <c r="AH101" s="56"/>
      <c r="AI101" s="17"/>
      <c r="AJ101" s="17"/>
      <c r="AK101" s="17"/>
      <c r="AL101" s="17"/>
      <c r="AM101" s="17"/>
      <c r="AN101" s="17"/>
      <c r="AO101" s="56"/>
      <c r="AP101" s="56"/>
      <c r="AQ101" s="17"/>
      <c r="AR101" s="17"/>
      <c r="AS101" s="17"/>
      <c r="AT101" s="17"/>
      <c r="AU101" s="17"/>
      <c r="AV101" s="17"/>
      <c r="AW101" s="56"/>
      <c r="AX101" s="56"/>
      <c r="AY101" s="17"/>
      <c r="AZ101" s="17"/>
      <c r="BA101" s="17"/>
      <c r="BB101" s="17"/>
      <c r="BC101" s="17"/>
      <c r="BD101" s="17"/>
      <c r="BE101" s="56"/>
      <c r="BF101" s="56"/>
      <c r="BG101" s="17"/>
      <c r="BH101" s="17"/>
      <c r="BI101" s="17"/>
      <c r="BJ101" s="17"/>
      <c r="BK101" s="17"/>
      <c r="BL101" s="17"/>
      <c r="BM101" s="118"/>
    </row>
    <row r="102" spans="2:65" ht="15">
      <c r="B102" s="140"/>
      <c r="C102" s="17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17"/>
      <c r="O102" s="56"/>
      <c r="P102" s="56"/>
      <c r="Q102" s="56"/>
      <c r="R102" s="56"/>
      <c r="S102" s="18"/>
      <c r="T102" s="17"/>
      <c r="U102" s="17"/>
      <c r="V102" s="17"/>
      <c r="W102" s="17"/>
      <c r="X102" s="17"/>
      <c r="Y102" s="17"/>
      <c r="Z102" s="56"/>
      <c r="AA102" s="17"/>
      <c r="AB102" s="17"/>
      <c r="AC102" s="17"/>
      <c r="AD102" s="17"/>
      <c r="AE102" s="17"/>
      <c r="AF102" s="17"/>
      <c r="AG102" s="56"/>
      <c r="AH102" s="56"/>
      <c r="AI102" s="17"/>
      <c r="AJ102" s="17"/>
      <c r="AK102" s="17"/>
      <c r="AL102" s="17"/>
      <c r="AM102" s="17"/>
      <c r="AN102" s="17"/>
      <c r="AO102" s="56"/>
      <c r="AP102" s="56"/>
      <c r="AQ102" s="17"/>
      <c r="AR102" s="17"/>
      <c r="AS102" s="17"/>
      <c r="AT102" s="17"/>
      <c r="AU102" s="17"/>
      <c r="AV102" s="17"/>
      <c r="AW102" s="56"/>
      <c r="AX102" s="56"/>
      <c r="AY102" s="17"/>
      <c r="AZ102" s="17"/>
      <c r="BA102" s="17"/>
      <c r="BB102" s="17"/>
      <c r="BC102" s="17"/>
      <c r="BD102" s="17"/>
      <c r="BE102" s="56"/>
      <c r="BF102" s="56"/>
      <c r="BG102" s="17"/>
      <c r="BH102" s="17"/>
      <c r="BI102" s="17"/>
      <c r="BJ102" s="17"/>
      <c r="BK102" s="17"/>
      <c r="BL102" s="17"/>
      <c r="BM102" s="118"/>
    </row>
    <row r="103" spans="1:65" ht="15">
      <c r="A103" s="169"/>
      <c r="B103" s="140"/>
      <c r="C103" s="1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17"/>
      <c r="O103" s="67"/>
      <c r="P103" s="67"/>
      <c r="Q103" s="67"/>
      <c r="R103" s="67"/>
      <c r="S103" s="17"/>
      <c r="T103" s="17"/>
      <c r="U103" s="17"/>
      <c r="V103" s="17"/>
      <c r="W103" s="17"/>
      <c r="X103" s="17"/>
      <c r="Y103" s="17"/>
      <c r="Z103" s="56"/>
      <c r="AA103" s="17"/>
      <c r="AB103" s="17"/>
      <c r="AC103" s="17"/>
      <c r="AD103" s="17"/>
      <c r="AE103" s="17"/>
      <c r="AF103" s="17"/>
      <c r="AG103" s="56"/>
      <c r="AH103" s="56"/>
      <c r="AI103" s="17"/>
      <c r="AJ103" s="17"/>
      <c r="AK103" s="17"/>
      <c r="AL103" s="17"/>
      <c r="AM103" s="17"/>
      <c r="AN103" s="17"/>
      <c r="AO103" s="56"/>
      <c r="AP103" s="56"/>
      <c r="AQ103" s="17"/>
      <c r="AR103" s="17"/>
      <c r="AS103" s="17"/>
      <c r="AT103" s="17"/>
      <c r="AU103" s="17"/>
      <c r="AV103" s="17"/>
      <c r="AW103" s="56"/>
      <c r="AX103" s="56"/>
      <c r="AY103" s="17"/>
      <c r="AZ103" s="17"/>
      <c r="BA103" s="17"/>
      <c r="BB103" s="17"/>
      <c r="BC103" s="17"/>
      <c r="BD103" s="17"/>
      <c r="BE103" s="56"/>
      <c r="BF103" s="56"/>
      <c r="BG103" s="17"/>
      <c r="BH103" s="17"/>
      <c r="BI103" s="17"/>
      <c r="BJ103" s="17"/>
      <c r="BK103" s="17"/>
      <c r="BL103" s="17"/>
      <c r="BM103" s="118"/>
    </row>
    <row r="104" spans="1:65" ht="13.5" customHeight="1">
      <c r="A104" s="18"/>
      <c r="B104" s="140"/>
      <c r="C104" s="1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17"/>
      <c r="O104" s="67"/>
      <c r="P104" s="67"/>
      <c r="Q104" s="67"/>
      <c r="R104" s="67"/>
      <c r="S104" s="17"/>
      <c r="T104" s="17"/>
      <c r="U104" s="17"/>
      <c r="V104" s="17"/>
      <c r="W104" s="17"/>
      <c r="X104" s="17"/>
      <c r="Y104" s="17"/>
      <c r="Z104" s="56"/>
      <c r="AA104" s="17"/>
      <c r="AB104" s="17"/>
      <c r="AC104" s="17"/>
      <c r="AD104" s="17"/>
      <c r="AE104" s="17"/>
      <c r="AF104" s="17"/>
      <c r="AG104" s="56"/>
      <c r="AH104" s="56"/>
      <c r="AI104" s="17"/>
      <c r="AJ104" s="17"/>
      <c r="AK104" s="17"/>
      <c r="AL104" s="17"/>
      <c r="AM104" s="17"/>
      <c r="AN104" s="17"/>
      <c r="AO104" s="56"/>
      <c r="AP104" s="56"/>
      <c r="AQ104" s="17"/>
      <c r="AR104" s="17"/>
      <c r="AS104" s="17"/>
      <c r="AT104" s="17"/>
      <c r="AU104" s="17"/>
      <c r="AV104" s="17"/>
      <c r="AW104" s="56"/>
      <c r="AX104" s="56"/>
      <c r="AY104" s="17"/>
      <c r="AZ104" s="17"/>
      <c r="BA104" s="17"/>
      <c r="BB104" s="17"/>
      <c r="BC104" s="17"/>
      <c r="BD104" s="17"/>
      <c r="BE104" s="56"/>
      <c r="BF104" s="56"/>
      <c r="BG104" s="17"/>
      <c r="BH104" s="17"/>
      <c r="BI104" s="17"/>
      <c r="BJ104" s="17"/>
      <c r="BK104" s="17"/>
      <c r="BL104" s="17"/>
      <c r="BM104" s="118"/>
    </row>
    <row r="105" spans="1:65" ht="13.5" customHeight="1">
      <c r="A105" s="18"/>
      <c r="B105" s="140"/>
      <c r="C105" s="1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17"/>
      <c r="O105" s="67"/>
      <c r="P105" s="67"/>
      <c r="Q105" s="67"/>
      <c r="R105" s="67"/>
      <c r="S105" s="17"/>
      <c r="T105" s="17"/>
      <c r="U105" s="17"/>
      <c r="V105" s="17"/>
      <c r="W105" s="17"/>
      <c r="X105" s="17"/>
      <c r="Y105" s="17"/>
      <c r="Z105" s="56"/>
      <c r="AA105" s="17"/>
      <c r="AB105" s="17"/>
      <c r="AC105" s="17"/>
      <c r="AD105" s="17"/>
      <c r="AE105" s="17"/>
      <c r="AF105" s="17"/>
      <c r="AG105" s="56"/>
      <c r="AH105" s="56"/>
      <c r="AI105" s="17"/>
      <c r="AJ105" s="17"/>
      <c r="AK105" s="17"/>
      <c r="AL105" s="17"/>
      <c r="AM105" s="17"/>
      <c r="AN105" s="17"/>
      <c r="AO105" s="56"/>
      <c r="AP105" s="56"/>
      <c r="AQ105" s="17"/>
      <c r="AR105" s="17"/>
      <c r="AS105" s="17"/>
      <c r="AT105" s="17"/>
      <c r="AU105" s="17"/>
      <c r="AV105" s="17"/>
      <c r="AW105" s="56"/>
      <c r="AX105" s="56"/>
      <c r="AY105" s="17"/>
      <c r="AZ105" s="17"/>
      <c r="BA105" s="17"/>
      <c r="BB105" s="17"/>
      <c r="BC105" s="17"/>
      <c r="BD105" s="17"/>
      <c r="BE105" s="56"/>
      <c r="BF105" s="56"/>
      <c r="BG105" s="17"/>
      <c r="BH105" s="17"/>
      <c r="BI105" s="17"/>
      <c r="BJ105" s="17"/>
      <c r="BK105" s="17"/>
      <c r="BL105" s="17"/>
      <c r="BM105" s="118"/>
    </row>
    <row r="106" spans="1:65" ht="13.5" customHeight="1">
      <c r="A106" s="18"/>
      <c r="B106" s="142"/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3"/>
      <c r="O106" s="114"/>
      <c r="P106" s="114"/>
      <c r="Q106" s="114"/>
      <c r="R106" s="114"/>
      <c r="S106" s="113"/>
      <c r="T106" s="17"/>
      <c r="U106" s="17"/>
      <c r="V106" s="17"/>
      <c r="W106" s="17"/>
      <c r="X106" s="17"/>
      <c r="Y106" s="17"/>
      <c r="Z106" s="56"/>
      <c r="AA106" s="17"/>
      <c r="AB106" s="17"/>
      <c r="AC106" s="17"/>
      <c r="AD106" s="17"/>
      <c r="AE106" s="17"/>
      <c r="AF106" s="17"/>
      <c r="AG106" s="56"/>
      <c r="AH106" s="56"/>
      <c r="AI106" s="17"/>
      <c r="AJ106" s="17"/>
      <c r="AK106" s="17"/>
      <c r="AL106" s="17"/>
      <c r="AM106" s="17"/>
      <c r="AN106" s="17"/>
      <c r="AO106" s="56"/>
      <c r="AP106" s="56"/>
      <c r="AQ106" s="17"/>
      <c r="AR106" s="17"/>
      <c r="AS106" s="17"/>
      <c r="AT106" s="17"/>
      <c r="AU106" s="17"/>
      <c r="AV106" s="17"/>
      <c r="AW106" s="56"/>
      <c r="AX106" s="56"/>
      <c r="AY106" s="17"/>
      <c r="AZ106" s="17"/>
      <c r="BA106" s="17"/>
      <c r="BB106" s="17"/>
      <c r="BC106" s="17"/>
      <c r="BD106" s="17"/>
      <c r="BE106" s="56"/>
      <c r="BF106" s="56"/>
      <c r="BG106" s="17"/>
      <c r="BH106" s="17"/>
      <c r="BI106" s="17"/>
      <c r="BJ106" s="17"/>
      <c r="BK106" s="17"/>
      <c r="BL106" s="17"/>
      <c r="BM106" s="118"/>
    </row>
    <row r="107" spans="1:65" ht="13.5" customHeight="1">
      <c r="A107" s="18"/>
      <c r="B107" s="143"/>
      <c r="C107" s="18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18"/>
      <c r="O107" s="56"/>
      <c r="P107" s="56"/>
      <c r="Q107" s="56"/>
      <c r="R107" s="56"/>
      <c r="S107" s="18"/>
      <c r="T107" s="17"/>
      <c r="U107" s="115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56"/>
      <c r="AI107" s="17"/>
      <c r="AJ107" s="17"/>
      <c r="AK107" s="17"/>
      <c r="AL107" s="17"/>
      <c r="AM107" s="17"/>
      <c r="AN107" s="17"/>
      <c r="AO107" s="56"/>
      <c r="AP107" s="56"/>
      <c r="AQ107" s="17"/>
      <c r="AR107" s="17"/>
      <c r="AS107" s="17"/>
      <c r="AT107" s="17"/>
      <c r="AU107" s="17"/>
      <c r="AV107" s="17"/>
      <c r="AW107" s="56"/>
      <c r="AX107" s="56"/>
      <c r="AY107" s="17"/>
      <c r="AZ107" s="17"/>
      <c r="BA107" s="17"/>
      <c r="BB107" s="17"/>
      <c r="BC107" s="17"/>
      <c r="BD107" s="17"/>
      <c r="BE107" s="56"/>
      <c r="BF107" s="56"/>
      <c r="BG107" s="17"/>
      <c r="BH107" s="17"/>
      <c r="BI107" s="17"/>
      <c r="BJ107" s="17"/>
      <c r="BK107" s="17"/>
      <c r="BL107" s="17"/>
      <c r="BM107" s="118"/>
    </row>
    <row r="108" spans="1:65" ht="13.5" customHeight="1">
      <c r="A108" s="18"/>
      <c r="B108" s="140"/>
      <c r="C108" s="18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18"/>
      <c r="O108" s="56"/>
      <c r="P108" s="56"/>
      <c r="Q108" s="56"/>
      <c r="R108" s="56"/>
      <c r="S108" s="18"/>
      <c r="T108" s="17"/>
      <c r="U108" s="17"/>
      <c r="V108" s="17"/>
      <c r="W108" s="17"/>
      <c r="X108" s="17"/>
      <c r="Y108" s="17"/>
      <c r="Z108" s="18"/>
      <c r="AA108" s="18"/>
      <c r="AB108" s="18"/>
      <c r="AC108" s="18"/>
      <c r="AD108" s="18"/>
      <c r="AE108" s="18"/>
      <c r="AF108" s="18"/>
      <c r="AG108" s="18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</row>
    <row r="109" spans="1:65" ht="13.5" customHeight="1">
      <c r="A109" s="18"/>
      <c r="B109" s="140"/>
      <c r="C109" s="470"/>
      <c r="D109" s="470"/>
      <c r="E109" s="470"/>
      <c r="F109" s="470"/>
      <c r="G109" s="470"/>
      <c r="H109" s="470"/>
      <c r="I109" s="470"/>
      <c r="J109" s="470"/>
      <c r="K109" s="470"/>
      <c r="L109" s="470"/>
      <c r="M109" s="470"/>
      <c r="N109" s="470"/>
      <c r="O109" s="56"/>
      <c r="P109" s="56"/>
      <c r="Q109" s="56"/>
      <c r="R109" s="56"/>
      <c r="S109" s="18"/>
      <c r="T109" s="17"/>
      <c r="U109" s="17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</row>
    <row r="110" spans="1:65" ht="13.5" customHeight="1">
      <c r="A110" s="18"/>
      <c r="B110" s="144"/>
      <c r="C110" s="18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116"/>
      <c r="O110" s="120"/>
      <c r="P110" s="120"/>
      <c r="Q110" s="120"/>
      <c r="R110" s="120"/>
      <c r="S110" s="18"/>
      <c r="T110" s="17"/>
      <c r="U110" s="17"/>
      <c r="V110" s="17"/>
      <c r="W110" s="17"/>
      <c r="X110" s="17"/>
      <c r="Y110" s="17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19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</row>
    <row r="111" spans="1:65" ht="13.5" customHeight="1">
      <c r="A111" s="113"/>
      <c r="B111" s="140"/>
      <c r="C111" s="18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116"/>
      <c r="O111" s="120"/>
      <c r="P111" s="120"/>
      <c r="Q111" s="120"/>
      <c r="R111" s="120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</row>
    <row r="112" spans="1:65" ht="13.5" customHeight="1">
      <c r="A112" s="18"/>
      <c r="B112" s="140"/>
      <c r="C112" s="18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18"/>
      <c r="O112" s="56"/>
      <c r="P112" s="56"/>
      <c r="Q112" s="56"/>
      <c r="R112" s="56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</row>
    <row r="113" spans="1:65" ht="13.5" customHeight="1">
      <c r="A113" s="18"/>
      <c r="B113" s="140"/>
      <c r="C113" s="18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18"/>
      <c r="O113" s="56"/>
      <c r="P113" s="56"/>
      <c r="Q113" s="56"/>
      <c r="R113" s="56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</row>
    <row r="114" spans="1:65" ht="13.5" customHeight="1">
      <c r="A114" s="18"/>
      <c r="B114" s="140"/>
      <c r="C114" s="18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18"/>
      <c r="O114" s="56"/>
      <c r="P114" s="56"/>
      <c r="Q114" s="56"/>
      <c r="R114" s="56"/>
      <c r="S114" s="18"/>
      <c r="T114" s="18"/>
      <c r="U114" s="18"/>
      <c r="V114" s="18"/>
      <c r="W114" s="18"/>
      <c r="X114" s="18"/>
      <c r="Y114" s="18"/>
      <c r="Z114" s="56"/>
      <c r="AA114" s="56"/>
      <c r="AB114" s="56"/>
      <c r="AC114" s="56"/>
      <c r="AD114" s="56"/>
      <c r="AE114" s="56"/>
      <c r="AF114" s="56"/>
      <c r="AG114" s="56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</row>
    <row r="115" spans="1:65" ht="15">
      <c r="A115" s="18"/>
      <c r="B115" s="140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18"/>
      <c r="U115" s="18"/>
      <c r="V115" s="18"/>
      <c r="W115" s="18"/>
      <c r="X115" s="18"/>
      <c r="Y115" s="18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</row>
    <row r="116" spans="1:65" ht="13.5" customHeight="1">
      <c r="A116" s="18"/>
      <c r="B116" s="247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O116" s="44"/>
      <c r="P116" s="44"/>
      <c r="Q116" s="44"/>
      <c r="R116" s="44"/>
      <c r="V116" s="45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</row>
    <row r="117" spans="1:42" ht="13.5" customHeight="1">
      <c r="A117" s="18"/>
      <c r="B117" s="247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246"/>
      <c r="U117" s="44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P117" s="45"/>
    </row>
    <row r="118" spans="1:64" ht="15">
      <c r="A118" s="18"/>
      <c r="B118" s="247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V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Y118" s="45"/>
      <c r="AZ118" s="45"/>
      <c r="BA118" s="45"/>
      <c r="BB118" s="45"/>
      <c r="BC118" s="45"/>
      <c r="BD118" s="45"/>
      <c r="BG118" s="45"/>
      <c r="BH118" s="45"/>
      <c r="BI118" s="45"/>
      <c r="BJ118" s="45"/>
      <c r="BK118" s="45"/>
      <c r="BL118" s="45"/>
    </row>
    <row r="119" spans="1:22" ht="15">
      <c r="A119" s="18"/>
      <c r="B119" s="247"/>
      <c r="V119" s="45"/>
    </row>
    <row r="121" spans="26:33" ht="15">
      <c r="Z121" s="45"/>
      <c r="AA121" s="45"/>
      <c r="AB121" s="45"/>
      <c r="AC121" s="45"/>
      <c r="AD121" s="45"/>
      <c r="AE121" s="45"/>
      <c r="AF121" s="45"/>
      <c r="AG121" s="45"/>
    </row>
    <row r="122" spans="26:65" ht="15"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</row>
    <row r="123" spans="34:65" ht="15"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</row>
  </sheetData>
  <mergeCells count="38">
    <mergeCell ref="U74:U76"/>
    <mergeCell ref="V74:V76"/>
    <mergeCell ref="C62:S62"/>
    <mergeCell ref="A62:A65"/>
    <mergeCell ref="C65:S65"/>
    <mergeCell ref="C63:N63"/>
    <mergeCell ref="B70:S70"/>
    <mergeCell ref="B71:C73"/>
    <mergeCell ref="T70:V70"/>
    <mergeCell ref="T71:T73"/>
    <mergeCell ref="Y76:AP77"/>
    <mergeCell ref="W71:X73"/>
    <mergeCell ref="W74:X81"/>
    <mergeCell ref="Y78:AP81"/>
    <mergeCell ref="BF4:BM4"/>
    <mergeCell ref="W70:AP70"/>
    <mergeCell ref="Y71:AP73"/>
    <mergeCell ref="Y74:AP75"/>
    <mergeCell ref="W82:Z82"/>
    <mergeCell ref="C61:S61"/>
    <mergeCell ref="A1:AH1"/>
    <mergeCell ref="C3:S3"/>
    <mergeCell ref="Z3:BM3"/>
    <mergeCell ref="C4:S4"/>
    <mergeCell ref="U4:X4"/>
    <mergeCell ref="Z4:AG4"/>
    <mergeCell ref="AH4:AO4"/>
    <mergeCell ref="AX4:BE4"/>
    <mergeCell ref="T74:T76"/>
    <mergeCell ref="AP4:AW4"/>
    <mergeCell ref="N71:N73"/>
    <mergeCell ref="C109:N109"/>
    <mergeCell ref="N74:N77"/>
    <mergeCell ref="B74:C77"/>
    <mergeCell ref="B78:C78"/>
    <mergeCell ref="S71:S73"/>
    <mergeCell ref="S74:S77"/>
    <mergeCell ref="T82:V82"/>
  </mergeCells>
  <printOptions/>
  <pageMargins left="0.46" right="0.25" top="0.22" bottom="0.24" header="0.26" footer="0.5"/>
  <pageSetup horizontalDpi="360" verticalDpi="36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90"/>
  <sheetViews>
    <sheetView zoomScale="75" zoomScaleNormal="75" workbookViewId="0" topLeftCell="A1">
      <selection activeCell="O12" sqref="O12"/>
    </sheetView>
  </sheetViews>
  <sheetFormatPr defaultColWidth="8.796875" defaultRowHeight="15" outlineLevelCol="1"/>
  <cols>
    <col min="1" max="1" width="10" style="20" customWidth="1"/>
    <col min="2" max="2" width="28.09765625" style="134" customWidth="1"/>
    <col min="3" max="3" width="5" style="20" customWidth="1" collapsed="1"/>
    <col min="4" max="7" width="4.09765625" style="54" hidden="1" customWidth="1" outlineLevel="1"/>
    <col min="8" max="8" width="4.69921875" style="20" customWidth="1" collapsed="1"/>
    <col min="9" max="12" width="4.19921875" style="54" hidden="1" customWidth="1" outlineLevel="1"/>
    <col min="13" max="13" width="4.796875" style="20" customWidth="1" collapsed="1"/>
    <col min="14" max="14" width="5.8984375" style="3" customWidth="1"/>
    <col min="15" max="15" width="4.8984375" style="3" customWidth="1"/>
    <col min="16" max="16" width="6.19921875" style="20" customWidth="1"/>
    <col min="17" max="18" width="4.69921875" style="20" customWidth="1"/>
    <col min="19" max="19" width="5.796875" style="20" customWidth="1"/>
    <col min="20" max="20" width="4.19921875" style="20" customWidth="1" collapsed="1"/>
    <col min="21" max="26" width="4.19921875" style="20" hidden="1" customWidth="1" outlineLevel="1"/>
    <col min="27" max="27" width="4.19921875" style="20" customWidth="1" collapsed="1"/>
    <col min="28" max="28" width="4.3984375" style="20" customWidth="1" collapsed="1"/>
    <col min="29" max="34" width="4.19921875" style="20" hidden="1" customWidth="1" outlineLevel="1"/>
    <col min="35" max="35" width="4.19921875" style="20" customWidth="1" collapsed="1"/>
    <col min="36" max="36" width="4.3984375" style="20" customWidth="1" collapsed="1"/>
    <col min="37" max="42" width="4.19921875" style="20" hidden="1" customWidth="1" outlineLevel="1"/>
    <col min="43" max="43" width="4.19921875" style="20" customWidth="1" collapsed="1"/>
    <col min="44" max="44" width="4.3984375" style="20" customWidth="1"/>
    <col min="45" max="49" width="4.19921875" style="20" hidden="1" customWidth="1" outlineLevel="1"/>
    <col min="50" max="50" width="1.203125" style="20" hidden="1" customWidth="1" outlineLevel="1"/>
    <col min="51" max="51" width="4.19921875" style="20" customWidth="1" collapsed="1"/>
    <col min="52" max="52" width="4.19921875" style="20" customWidth="1"/>
    <col min="53" max="58" width="4.19921875" style="20" hidden="1" customWidth="1" outlineLevel="1"/>
    <col min="59" max="59" width="4.69921875" style="20" customWidth="1" collapsed="1"/>
    <col min="60" max="64" width="9" style="165" customWidth="1"/>
    <col min="65" max="16384" width="9" style="3" customWidth="1"/>
  </cols>
  <sheetData>
    <row r="1" spans="1:44" ht="15.75">
      <c r="A1" s="530" t="s">
        <v>106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103"/>
      <c r="AD1" s="103"/>
      <c r="AE1" s="103"/>
      <c r="AF1" s="103"/>
      <c r="AG1" s="103"/>
      <c r="AH1" s="103"/>
      <c r="AR1" s="52"/>
    </row>
    <row r="2" spans="1:19" ht="16.5" thickBot="1">
      <c r="A2" s="26"/>
      <c r="C2" s="21"/>
      <c r="D2" s="55"/>
      <c r="E2" s="55"/>
      <c r="F2" s="55"/>
      <c r="G2" s="55"/>
      <c r="H2" s="21"/>
      <c r="I2" s="55"/>
      <c r="J2" s="55"/>
      <c r="K2" s="55"/>
      <c r="L2" s="55"/>
      <c r="M2" s="21"/>
      <c r="N2" s="22"/>
      <c r="O2" s="22"/>
      <c r="P2" s="21"/>
      <c r="Q2" s="21"/>
      <c r="R2" s="21"/>
      <c r="S2" s="21"/>
    </row>
    <row r="3" spans="1:59" ht="12" customHeight="1">
      <c r="A3" s="41"/>
      <c r="B3" s="146"/>
      <c r="C3" s="531" t="s">
        <v>30</v>
      </c>
      <c r="D3" s="532"/>
      <c r="E3" s="532"/>
      <c r="F3" s="532"/>
      <c r="G3" s="532"/>
      <c r="H3" s="532"/>
      <c r="I3" s="532"/>
      <c r="J3" s="532"/>
      <c r="K3" s="532"/>
      <c r="L3" s="532"/>
      <c r="M3" s="533"/>
      <c r="N3" s="42"/>
      <c r="O3" s="36"/>
      <c r="P3" s="37" t="s">
        <v>31</v>
      </c>
      <c r="Q3" s="37"/>
      <c r="R3" s="37"/>
      <c r="S3" s="77"/>
      <c r="T3" s="534" t="s">
        <v>85</v>
      </c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  <c r="AM3" s="535"/>
      <c r="AN3" s="535"/>
      <c r="AO3" s="535"/>
      <c r="AP3" s="535"/>
      <c r="AQ3" s="535"/>
      <c r="AR3" s="535"/>
      <c r="AS3" s="535"/>
      <c r="AT3" s="535"/>
      <c r="AU3" s="535"/>
      <c r="AV3" s="535"/>
      <c r="AW3" s="535"/>
      <c r="AX3" s="535"/>
      <c r="AY3" s="535"/>
      <c r="AZ3" s="535"/>
      <c r="BA3" s="535"/>
      <c r="BB3" s="535"/>
      <c r="BC3" s="535"/>
      <c r="BD3" s="535"/>
      <c r="BE3" s="535"/>
      <c r="BF3" s="535"/>
      <c r="BG3" s="536"/>
    </row>
    <row r="4" spans="1:59" ht="12" customHeight="1" thickBot="1">
      <c r="A4" s="43"/>
      <c r="B4" s="147"/>
      <c r="C4" s="537" t="s">
        <v>32</v>
      </c>
      <c r="D4" s="538"/>
      <c r="E4" s="538"/>
      <c r="F4" s="538"/>
      <c r="G4" s="538"/>
      <c r="H4" s="538"/>
      <c r="I4" s="538"/>
      <c r="J4" s="538"/>
      <c r="K4" s="538"/>
      <c r="L4" s="538"/>
      <c r="M4" s="539"/>
      <c r="N4" s="40" t="s">
        <v>21</v>
      </c>
      <c r="O4" s="540" t="s">
        <v>33</v>
      </c>
      <c r="P4" s="541"/>
      <c r="Q4" s="541"/>
      <c r="R4" s="542"/>
      <c r="S4" s="91"/>
      <c r="T4" s="543" t="s">
        <v>35</v>
      </c>
      <c r="U4" s="527"/>
      <c r="V4" s="527"/>
      <c r="W4" s="527"/>
      <c r="X4" s="527"/>
      <c r="Y4" s="527"/>
      <c r="Z4" s="527"/>
      <c r="AA4" s="528"/>
      <c r="AB4" s="526" t="s">
        <v>36</v>
      </c>
      <c r="AC4" s="527"/>
      <c r="AD4" s="527"/>
      <c r="AE4" s="527"/>
      <c r="AF4" s="527"/>
      <c r="AG4" s="527"/>
      <c r="AH4" s="527"/>
      <c r="AI4" s="528"/>
      <c r="AJ4" s="526" t="s">
        <v>37</v>
      </c>
      <c r="AK4" s="527"/>
      <c r="AL4" s="527"/>
      <c r="AM4" s="527"/>
      <c r="AN4" s="527"/>
      <c r="AO4" s="527"/>
      <c r="AP4" s="527"/>
      <c r="AQ4" s="528"/>
      <c r="AR4" s="526" t="s">
        <v>38</v>
      </c>
      <c r="AS4" s="527"/>
      <c r="AT4" s="527"/>
      <c r="AU4" s="527"/>
      <c r="AV4" s="527"/>
      <c r="AW4" s="527"/>
      <c r="AX4" s="527"/>
      <c r="AY4" s="528"/>
      <c r="AZ4" s="527" t="s">
        <v>39</v>
      </c>
      <c r="BA4" s="527"/>
      <c r="BB4" s="527"/>
      <c r="BC4" s="527"/>
      <c r="BD4" s="527"/>
      <c r="BE4" s="527"/>
      <c r="BF4" s="527"/>
      <c r="BG4" s="529"/>
    </row>
    <row r="5" spans="1:64" s="50" customFormat="1" ht="12.75" customHeight="1">
      <c r="A5" s="96" t="s">
        <v>40</v>
      </c>
      <c r="B5" s="135" t="s">
        <v>41</v>
      </c>
      <c r="C5" s="51" t="s">
        <v>42</v>
      </c>
      <c r="D5" s="56"/>
      <c r="E5" s="56"/>
      <c r="F5" s="56"/>
      <c r="G5" s="56"/>
      <c r="H5" s="18" t="s">
        <v>43</v>
      </c>
      <c r="I5" s="56"/>
      <c r="J5" s="56"/>
      <c r="K5" s="56"/>
      <c r="L5" s="56"/>
      <c r="M5" s="27" t="s">
        <v>44</v>
      </c>
      <c r="N5" s="39"/>
      <c r="O5" s="90" t="s">
        <v>21</v>
      </c>
      <c r="P5" s="38" t="s">
        <v>107</v>
      </c>
      <c r="Q5" s="38" t="s">
        <v>45</v>
      </c>
      <c r="R5" s="38" t="s">
        <v>108</v>
      </c>
      <c r="S5" s="47" t="s">
        <v>34</v>
      </c>
      <c r="T5" s="34" t="s">
        <v>96</v>
      </c>
      <c r="U5" s="92" t="s">
        <v>136</v>
      </c>
      <c r="V5" s="92" t="s">
        <v>137</v>
      </c>
      <c r="W5" s="92" t="s">
        <v>138</v>
      </c>
      <c r="X5" s="92" t="s">
        <v>136</v>
      </c>
      <c r="Y5" s="92" t="s">
        <v>137</v>
      </c>
      <c r="Z5" s="92" t="s">
        <v>138</v>
      </c>
      <c r="AA5" s="92" t="s">
        <v>97</v>
      </c>
      <c r="AB5" s="24" t="s">
        <v>98</v>
      </c>
      <c r="AC5" s="92" t="s">
        <v>136</v>
      </c>
      <c r="AD5" s="92" t="s">
        <v>137</v>
      </c>
      <c r="AE5" s="92" t="s">
        <v>138</v>
      </c>
      <c r="AF5" s="92" t="s">
        <v>136</v>
      </c>
      <c r="AG5" s="92" t="s">
        <v>137</v>
      </c>
      <c r="AH5" s="92" t="s">
        <v>138</v>
      </c>
      <c r="AI5" s="19" t="s">
        <v>99</v>
      </c>
      <c r="AJ5" s="24" t="s">
        <v>100</v>
      </c>
      <c r="AK5" s="92" t="s">
        <v>136</v>
      </c>
      <c r="AL5" s="92" t="s">
        <v>137</v>
      </c>
      <c r="AM5" s="92" t="s">
        <v>138</v>
      </c>
      <c r="AN5" s="92" t="s">
        <v>136</v>
      </c>
      <c r="AO5" s="92" t="s">
        <v>137</v>
      </c>
      <c r="AP5" s="92" t="s">
        <v>138</v>
      </c>
      <c r="AQ5" s="19" t="s">
        <v>101</v>
      </c>
      <c r="AR5" s="24" t="s">
        <v>102</v>
      </c>
      <c r="AS5" s="92" t="s">
        <v>136</v>
      </c>
      <c r="AT5" s="92" t="s">
        <v>137</v>
      </c>
      <c r="AU5" s="92" t="s">
        <v>138</v>
      </c>
      <c r="AV5" s="92" t="s">
        <v>136</v>
      </c>
      <c r="AW5" s="92" t="s">
        <v>137</v>
      </c>
      <c r="AX5" s="92" t="s">
        <v>138</v>
      </c>
      <c r="AY5" s="19" t="s">
        <v>103</v>
      </c>
      <c r="AZ5" s="24" t="s">
        <v>104</v>
      </c>
      <c r="BA5" s="92" t="s">
        <v>136</v>
      </c>
      <c r="BB5" s="92" t="s">
        <v>137</v>
      </c>
      <c r="BC5" s="92" t="s">
        <v>138</v>
      </c>
      <c r="BD5" s="92" t="s">
        <v>136</v>
      </c>
      <c r="BE5" s="92" t="s">
        <v>137</v>
      </c>
      <c r="BF5" s="92" t="s">
        <v>138</v>
      </c>
      <c r="BG5" s="32" t="s">
        <v>105</v>
      </c>
      <c r="BH5" s="165"/>
      <c r="BI5" s="165"/>
      <c r="BJ5" s="165"/>
      <c r="BK5" s="165"/>
      <c r="BL5" s="165"/>
    </row>
    <row r="6" spans="1:64" s="53" customFormat="1" ht="12" customHeight="1" thickBot="1">
      <c r="A6" s="31"/>
      <c r="B6" s="136"/>
      <c r="C6" s="34"/>
      <c r="D6" s="57"/>
      <c r="E6" s="57"/>
      <c r="F6" s="57"/>
      <c r="G6" s="57"/>
      <c r="H6" s="30"/>
      <c r="I6" s="59"/>
      <c r="J6" s="59"/>
      <c r="K6" s="59"/>
      <c r="L6" s="59"/>
      <c r="M6" s="23" t="s">
        <v>48</v>
      </c>
      <c r="N6" s="25"/>
      <c r="O6" s="28"/>
      <c r="P6" s="33"/>
      <c r="Q6" s="33"/>
      <c r="R6" s="33"/>
      <c r="S6" s="46" t="s">
        <v>46</v>
      </c>
      <c r="T6" s="162">
        <v>18</v>
      </c>
      <c r="U6" s="92">
        <v>18</v>
      </c>
      <c r="V6" s="92">
        <v>18</v>
      </c>
      <c r="W6" s="92">
        <v>18</v>
      </c>
      <c r="X6" s="94">
        <v>18</v>
      </c>
      <c r="Y6" s="94">
        <v>18</v>
      </c>
      <c r="Z6" s="94">
        <v>18</v>
      </c>
      <c r="AA6" s="94">
        <v>18</v>
      </c>
      <c r="AB6" s="92">
        <v>18</v>
      </c>
      <c r="AC6" s="92">
        <v>18</v>
      </c>
      <c r="AD6" s="92">
        <v>18</v>
      </c>
      <c r="AE6" s="92">
        <v>18</v>
      </c>
      <c r="AF6" s="94">
        <v>18</v>
      </c>
      <c r="AG6" s="94">
        <v>18</v>
      </c>
      <c r="AH6" s="94">
        <v>18</v>
      </c>
      <c r="AI6" s="94">
        <v>18</v>
      </c>
      <c r="AJ6" s="92">
        <v>18</v>
      </c>
      <c r="AK6" s="92">
        <v>18</v>
      </c>
      <c r="AL6" s="92">
        <v>18</v>
      </c>
      <c r="AM6" s="92">
        <v>18</v>
      </c>
      <c r="AN6" s="94">
        <v>13</v>
      </c>
      <c r="AO6" s="94">
        <v>13</v>
      </c>
      <c r="AP6" s="94">
        <v>13</v>
      </c>
      <c r="AQ6" s="94">
        <v>13</v>
      </c>
      <c r="AR6" s="92">
        <v>18</v>
      </c>
      <c r="AS6" s="92">
        <v>18</v>
      </c>
      <c r="AT6" s="92">
        <v>18</v>
      </c>
      <c r="AU6" s="92">
        <v>18</v>
      </c>
      <c r="AV6" s="94">
        <v>13</v>
      </c>
      <c r="AW6" s="94">
        <v>13</v>
      </c>
      <c r="AX6" s="94">
        <v>13</v>
      </c>
      <c r="AY6" s="94">
        <v>13</v>
      </c>
      <c r="AZ6" s="92">
        <v>10</v>
      </c>
      <c r="BA6" s="92">
        <v>10</v>
      </c>
      <c r="BB6" s="92">
        <v>10</v>
      </c>
      <c r="BC6" s="92">
        <v>10</v>
      </c>
      <c r="BD6" s="95">
        <v>12</v>
      </c>
      <c r="BE6" s="95">
        <v>12</v>
      </c>
      <c r="BF6" s="95">
        <v>12</v>
      </c>
      <c r="BG6" s="95">
        <v>12</v>
      </c>
      <c r="BH6" s="165"/>
      <c r="BI6" s="165"/>
      <c r="BJ6" s="165"/>
      <c r="BK6" s="165"/>
      <c r="BL6" s="165"/>
    </row>
    <row r="7" spans="1:59" ht="12" customHeight="1" thickBot="1">
      <c r="A7" s="78">
        <v>1</v>
      </c>
      <c r="B7" s="135">
        <v>2</v>
      </c>
      <c r="C7" s="78">
        <v>3</v>
      </c>
      <c r="D7" s="80"/>
      <c r="E7" s="80"/>
      <c r="F7" s="80"/>
      <c r="G7" s="80"/>
      <c r="H7" s="79">
        <v>4</v>
      </c>
      <c r="I7" s="81"/>
      <c r="J7" s="81"/>
      <c r="K7" s="81"/>
      <c r="L7" s="81"/>
      <c r="M7" s="76">
        <v>5</v>
      </c>
      <c r="N7" s="82"/>
      <c r="O7" s="83">
        <v>6</v>
      </c>
      <c r="P7" s="79">
        <v>7</v>
      </c>
      <c r="Q7" s="79">
        <v>8</v>
      </c>
      <c r="R7" s="79">
        <v>9</v>
      </c>
      <c r="S7" s="85"/>
      <c r="T7" s="78">
        <v>10</v>
      </c>
      <c r="U7" s="84"/>
      <c r="V7" s="84"/>
      <c r="W7" s="104"/>
      <c r="X7" s="106"/>
      <c r="Y7" s="84"/>
      <c r="Z7" s="84"/>
      <c r="AA7" s="93">
        <v>11</v>
      </c>
      <c r="AB7" s="84">
        <v>12</v>
      </c>
      <c r="AC7" s="84"/>
      <c r="AD7" s="84"/>
      <c r="AE7" s="104"/>
      <c r="AF7" s="106"/>
      <c r="AG7" s="84"/>
      <c r="AH7" s="84"/>
      <c r="AI7" s="93">
        <v>13</v>
      </c>
      <c r="AJ7" s="84">
        <v>14</v>
      </c>
      <c r="AK7" s="84"/>
      <c r="AL7" s="84"/>
      <c r="AM7" s="104"/>
      <c r="AN7" s="106"/>
      <c r="AO7" s="84"/>
      <c r="AP7" s="84"/>
      <c r="AQ7" s="93">
        <v>15</v>
      </c>
      <c r="AR7" s="84">
        <v>16</v>
      </c>
      <c r="AS7" s="84"/>
      <c r="AT7" s="84"/>
      <c r="AU7" s="104"/>
      <c r="AV7" s="106"/>
      <c r="AW7" s="84"/>
      <c r="AX7" s="84"/>
      <c r="AY7" s="85">
        <v>17</v>
      </c>
      <c r="AZ7" s="84">
        <v>18</v>
      </c>
      <c r="BA7" s="84"/>
      <c r="BB7" s="84"/>
      <c r="BC7" s="104"/>
      <c r="BD7" s="106"/>
      <c r="BE7" s="84"/>
      <c r="BF7" s="84"/>
      <c r="BG7" s="86">
        <v>19</v>
      </c>
    </row>
    <row r="8" spans="1:64" s="66" customFormat="1" ht="24.75" customHeight="1" thickBot="1">
      <c r="A8" s="61" t="s">
        <v>51</v>
      </c>
      <c r="B8" s="148" t="s">
        <v>144</v>
      </c>
      <c r="C8" s="61"/>
      <c r="D8" s="63"/>
      <c r="E8" s="63"/>
      <c r="F8" s="63"/>
      <c r="G8" s="63"/>
      <c r="H8" s="62"/>
      <c r="I8" s="63"/>
      <c r="J8" s="63"/>
      <c r="K8" s="63"/>
      <c r="L8" s="63"/>
      <c r="M8" s="62"/>
      <c r="N8" s="89">
        <v>1800</v>
      </c>
      <c r="O8" s="89"/>
      <c r="P8" s="89"/>
      <c r="Q8" s="89"/>
      <c r="R8" s="89"/>
      <c r="S8" s="157"/>
      <c r="T8" s="61"/>
      <c r="U8" s="105"/>
      <c r="V8" s="105"/>
      <c r="W8" s="105"/>
      <c r="X8" s="65"/>
      <c r="Y8" s="105"/>
      <c r="Z8" s="105"/>
      <c r="AA8" s="64"/>
      <c r="AB8" s="61"/>
      <c r="AC8" s="105"/>
      <c r="AD8" s="105"/>
      <c r="AE8" s="105"/>
      <c r="AF8" s="65"/>
      <c r="AG8" s="105"/>
      <c r="AH8" s="105"/>
      <c r="AI8" s="64"/>
      <c r="AJ8" s="61"/>
      <c r="AK8" s="105"/>
      <c r="AL8" s="105"/>
      <c r="AM8" s="105"/>
      <c r="AN8" s="65"/>
      <c r="AO8" s="105"/>
      <c r="AP8" s="105"/>
      <c r="AQ8" s="64"/>
      <c r="AR8" s="61"/>
      <c r="AS8" s="105"/>
      <c r="AT8" s="105"/>
      <c r="AU8" s="105"/>
      <c r="AV8" s="65"/>
      <c r="AW8" s="105"/>
      <c r="AX8" s="105"/>
      <c r="AY8" s="64"/>
      <c r="AZ8" s="61"/>
      <c r="BA8" s="105"/>
      <c r="BB8" s="105"/>
      <c r="BC8" s="105"/>
      <c r="BD8" s="65"/>
      <c r="BE8" s="105"/>
      <c r="BF8" s="105"/>
      <c r="BG8" s="64"/>
      <c r="BH8" s="165"/>
      <c r="BI8" s="165"/>
      <c r="BJ8" s="165"/>
      <c r="BK8" s="165"/>
      <c r="BL8" s="165"/>
    </row>
    <row r="9" spans="1:59" ht="13.5" customHeight="1">
      <c r="A9" s="51" t="s">
        <v>52</v>
      </c>
      <c r="B9" s="149" t="s">
        <v>53</v>
      </c>
      <c r="C9" s="51"/>
      <c r="D9" s="88"/>
      <c r="E9" s="88"/>
      <c r="F9" s="88"/>
      <c r="G9" s="88"/>
      <c r="H9" s="38"/>
      <c r="I9" s="88"/>
      <c r="J9" s="88"/>
      <c r="K9" s="88"/>
      <c r="L9" s="88"/>
      <c r="M9" s="38"/>
      <c r="N9" s="193">
        <v>1260</v>
      </c>
      <c r="O9" s="122"/>
      <c r="P9" s="122"/>
      <c r="Q9" s="122"/>
      <c r="R9" s="122"/>
      <c r="S9" s="158"/>
      <c r="T9" s="51"/>
      <c r="U9" s="18"/>
      <c r="V9" s="18"/>
      <c r="W9" s="18"/>
      <c r="X9" s="27"/>
      <c r="Y9" s="18"/>
      <c r="Z9" s="18"/>
      <c r="AA9" s="49"/>
      <c r="AB9" s="51"/>
      <c r="AC9" s="18"/>
      <c r="AD9" s="18"/>
      <c r="AE9" s="18"/>
      <c r="AF9" s="27"/>
      <c r="AG9" s="18"/>
      <c r="AH9" s="18"/>
      <c r="AI9" s="49"/>
      <c r="AJ9" s="51"/>
      <c r="AK9" s="18"/>
      <c r="AL9" s="18"/>
      <c r="AM9" s="18"/>
      <c r="AN9" s="27"/>
      <c r="AO9" s="18"/>
      <c r="AP9" s="18"/>
      <c r="AQ9" s="49"/>
      <c r="AR9" s="51"/>
      <c r="AS9" s="18"/>
      <c r="AT9" s="18"/>
      <c r="AU9" s="18"/>
      <c r="AV9" s="27"/>
      <c r="AW9" s="18"/>
      <c r="AX9" s="18"/>
      <c r="AY9" s="49"/>
      <c r="AZ9" s="51"/>
      <c r="BA9" s="18"/>
      <c r="BB9" s="18"/>
      <c r="BC9" s="18"/>
      <c r="BD9" s="27"/>
      <c r="BE9" s="18"/>
      <c r="BF9" s="18"/>
      <c r="BG9" s="49"/>
    </row>
    <row r="10" spans="1:65" s="127" customFormat="1" ht="13.5" customHeight="1">
      <c r="A10" s="123" t="s">
        <v>145</v>
      </c>
      <c r="B10" s="150" t="s">
        <v>146</v>
      </c>
      <c r="C10" s="199" t="str">
        <f>D10&amp;" "&amp;E10&amp;" "&amp;F10&amp;" "&amp;G10</f>
        <v>   </v>
      </c>
      <c r="D10" s="58"/>
      <c r="E10" s="58"/>
      <c r="F10" s="58"/>
      <c r="G10" s="58"/>
      <c r="H10" s="199" t="str">
        <f>I10&amp;" "&amp;J10&amp;" "&amp;K10&amp;" "&amp;L10</f>
        <v>   </v>
      </c>
      <c r="I10" s="125"/>
      <c r="J10" s="125"/>
      <c r="K10" s="125"/>
      <c r="L10" s="125"/>
      <c r="M10" s="124"/>
      <c r="N10" s="194">
        <v>116</v>
      </c>
      <c r="O10" s="124"/>
      <c r="P10" s="124"/>
      <c r="Q10" s="124"/>
      <c r="R10" s="124"/>
      <c r="S10" s="159"/>
      <c r="T10" s="200">
        <f>IF(SUM(U10:W10)&gt;0,U10&amp;"/"&amp;V10&amp;"/"&amp;W10,"")</f>
      </c>
      <c r="U10" s="124"/>
      <c r="V10" s="124"/>
      <c r="W10" s="124"/>
      <c r="X10" s="124"/>
      <c r="Y10" s="124"/>
      <c r="Z10" s="124"/>
      <c r="AA10" s="201">
        <f aca="true" t="shared" si="0" ref="AA10:BG10">IF(SUM(X10:Z10)&gt;0,X10&amp;"/"&amp;Y10&amp;"/"&amp;Z10,"")</f>
      </c>
      <c r="AB10" s="201">
        <f t="shared" si="0"/>
      </c>
      <c r="AC10" s="201">
        <f t="shared" si="0"/>
      </c>
      <c r="AD10" s="201">
        <f t="shared" si="0"/>
      </c>
      <c r="AE10" s="201">
        <f t="shared" si="0"/>
      </c>
      <c r="AF10" s="201">
        <f t="shared" si="0"/>
      </c>
      <c r="AG10" s="201">
        <f t="shared" si="0"/>
      </c>
      <c r="AH10" s="201">
        <f t="shared" si="0"/>
      </c>
      <c r="AI10" s="201">
        <f t="shared" si="0"/>
      </c>
      <c r="AJ10" s="201">
        <f t="shared" si="0"/>
      </c>
      <c r="AK10" s="201">
        <f t="shared" si="0"/>
      </c>
      <c r="AL10" s="201">
        <f t="shared" si="0"/>
      </c>
      <c r="AM10" s="201">
        <f t="shared" si="0"/>
      </c>
      <c r="AN10" s="201">
        <f t="shared" si="0"/>
      </c>
      <c r="AO10" s="201">
        <f t="shared" si="0"/>
      </c>
      <c r="AP10" s="201">
        <f t="shared" si="0"/>
      </c>
      <c r="AQ10" s="201">
        <f t="shared" si="0"/>
      </c>
      <c r="AR10" s="201">
        <f t="shared" si="0"/>
      </c>
      <c r="AS10" s="201">
        <f t="shared" si="0"/>
      </c>
      <c r="AT10" s="201">
        <f t="shared" si="0"/>
      </c>
      <c r="AU10" s="201">
        <f t="shared" si="0"/>
      </c>
      <c r="AV10" s="201">
        <f t="shared" si="0"/>
      </c>
      <c r="AW10" s="201">
        <f t="shared" si="0"/>
      </c>
      <c r="AX10" s="201">
        <f t="shared" si="0"/>
      </c>
      <c r="AY10" s="201">
        <f t="shared" si="0"/>
      </c>
      <c r="AZ10" s="201">
        <f t="shared" si="0"/>
      </c>
      <c r="BA10" s="201">
        <f t="shared" si="0"/>
      </c>
      <c r="BB10" s="201">
        <f t="shared" si="0"/>
      </c>
      <c r="BC10" s="201">
        <f t="shared" si="0"/>
      </c>
      <c r="BD10" s="201">
        <f t="shared" si="0"/>
      </c>
      <c r="BE10" s="201">
        <f t="shared" si="0"/>
      </c>
      <c r="BF10" s="201">
        <f t="shared" si="0"/>
      </c>
      <c r="BG10" s="201">
        <f t="shared" si="0"/>
      </c>
      <c r="BH10" s="165"/>
      <c r="BI10" s="165"/>
      <c r="BJ10" s="165"/>
      <c r="BK10" s="165"/>
      <c r="BL10" s="165"/>
      <c r="BM10" s="161"/>
    </row>
    <row r="11" spans="1:65" s="127" customFormat="1" ht="13.5" customHeight="1">
      <c r="A11" s="123" t="s">
        <v>54</v>
      </c>
      <c r="B11" s="150" t="s">
        <v>147</v>
      </c>
      <c r="C11" s="199"/>
      <c r="D11" s="58"/>
      <c r="E11" s="58"/>
      <c r="F11" s="58"/>
      <c r="G11" s="58"/>
      <c r="H11" s="199"/>
      <c r="I11" s="125"/>
      <c r="J11" s="125"/>
      <c r="K11" s="125"/>
      <c r="L11" s="125"/>
      <c r="M11" s="124"/>
      <c r="N11" s="194">
        <v>408</v>
      </c>
      <c r="O11" s="124"/>
      <c r="P11" s="124"/>
      <c r="Q11" s="124"/>
      <c r="R11" s="124"/>
      <c r="S11" s="159"/>
      <c r="T11" s="200"/>
      <c r="U11" s="124"/>
      <c r="V11" s="124"/>
      <c r="W11" s="124"/>
      <c r="X11" s="124"/>
      <c r="Y11" s="124"/>
      <c r="Z11" s="124"/>
      <c r="AA11" s="201"/>
      <c r="AB11" s="200"/>
      <c r="AC11" s="124"/>
      <c r="AD11" s="124"/>
      <c r="AE11" s="124"/>
      <c r="AF11" s="124"/>
      <c r="AG11" s="124"/>
      <c r="AH11" s="124"/>
      <c r="AI11" s="201"/>
      <c r="AJ11" s="200"/>
      <c r="AK11" s="124"/>
      <c r="AL11" s="124"/>
      <c r="AM11" s="124"/>
      <c r="AN11" s="124"/>
      <c r="AO11" s="124"/>
      <c r="AP11" s="124"/>
      <c r="AQ11" s="201"/>
      <c r="AR11" s="200"/>
      <c r="AS11" s="124"/>
      <c r="AT11" s="124"/>
      <c r="AU11" s="124"/>
      <c r="AV11" s="124"/>
      <c r="AW11" s="124"/>
      <c r="AX11" s="124"/>
      <c r="AY11" s="201"/>
      <c r="AZ11" s="200"/>
      <c r="BA11" s="124"/>
      <c r="BB11" s="124"/>
      <c r="BC11" s="124"/>
      <c r="BD11" s="124"/>
      <c r="BE11" s="124"/>
      <c r="BF11" s="124"/>
      <c r="BG11" s="201"/>
      <c r="BH11" s="165"/>
      <c r="BI11" s="165"/>
      <c r="BJ11" s="165"/>
      <c r="BK11" s="165"/>
      <c r="BL11" s="165"/>
      <c r="BM11" s="161"/>
    </row>
    <row r="12" spans="1:65" s="127" customFormat="1" ht="13.5" customHeight="1">
      <c r="A12" s="123" t="s">
        <v>55</v>
      </c>
      <c r="B12" s="150" t="s">
        <v>56</v>
      </c>
      <c r="C12" s="199"/>
      <c r="D12" s="58"/>
      <c r="E12" s="58"/>
      <c r="F12" s="58"/>
      <c r="G12" s="58"/>
      <c r="H12" s="199"/>
      <c r="I12" s="125"/>
      <c r="J12" s="125"/>
      <c r="K12" s="125"/>
      <c r="L12" s="125"/>
      <c r="M12" s="124"/>
      <c r="N12" s="194">
        <v>108</v>
      </c>
      <c r="O12" s="124"/>
      <c r="P12" s="124"/>
      <c r="Q12" s="124"/>
      <c r="R12" s="124"/>
      <c r="S12" s="159"/>
      <c r="T12" s="200"/>
      <c r="U12" s="124"/>
      <c r="V12" s="124"/>
      <c r="W12" s="124"/>
      <c r="X12" s="124"/>
      <c r="Y12" s="124"/>
      <c r="Z12" s="124"/>
      <c r="AA12" s="201"/>
      <c r="AB12" s="200"/>
      <c r="AC12" s="124"/>
      <c r="AD12" s="124"/>
      <c r="AE12" s="124"/>
      <c r="AF12" s="124"/>
      <c r="AG12" s="124"/>
      <c r="AH12" s="124"/>
      <c r="AI12" s="201"/>
      <c r="AJ12" s="200"/>
      <c r="AK12" s="124"/>
      <c r="AL12" s="124"/>
      <c r="AM12" s="124"/>
      <c r="AN12" s="124"/>
      <c r="AO12" s="124"/>
      <c r="AP12" s="124"/>
      <c r="AQ12" s="201"/>
      <c r="AR12" s="200"/>
      <c r="AS12" s="124"/>
      <c r="AT12" s="124"/>
      <c r="AU12" s="124"/>
      <c r="AV12" s="124"/>
      <c r="AW12" s="124"/>
      <c r="AX12" s="124"/>
      <c r="AY12" s="201"/>
      <c r="AZ12" s="200"/>
      <c r="BA12" s="124"/>
      <c r="BB12" s="124"/>
      <c r="BC12" s="124"/>
      <c r="BD12" s="124"/>
      <c r="BE12" s="124"/>
      <c r="BF12" s="124"/>
      <c r="BG12" s="201"/>
      <c r="BH12" s="165"/>
      <c r="BI12" s="165"/>
      <c r="BJ12" s="165"/>
      <c r="BK12" s="165"/>
      <c r="BL12" s="165"/>
      <c r="BM12" s="161"/>
    </row>
    <row r="13" spans="1:65" s="127" customFormat="1" ht="13.5" customHeight="1">
      <c r="A13" s="123" t="s">
        <v>206</v>
      </c>
      <c r="B13" s="150" t="s">
        <v>58</v>
      </c>
      <c r="C13" s="199"/>
      <c r="D13" s="58"/>
      <c r="E13" s="58"/>
      <c r="F13" s="58"/>
      <c r="G13" s="58"/>
      <c r="H13" s="199"/>
      <c r="I13" s="125"/>
      <c r="J13" s="125"/>
      <c r="K13" s="125"/>
      <c r="L13" s="125"/>
      <c r="M13" s="124"/>
      <c r="N13" s="194">
        <v>68</v>
      </c>
      <c r="O13" s="124"/>
      <c r="P13" s="124"/>
      <c r="Q13" s="124"/>
      <c r="R13" s="124"/>
      <c r="S13" s="159"/>
      <c r="T13" s="200"/>
      <c r="U13" s="124"/>
      <c r="V13" s="124"/>
      <c r="W13" s="124"/>
      <c r="X13" s="124"/>
      <c r="Y13" s="124"/>
      <c r="Z13" s="124"/>
      <c r="AA13" s="201"/>
      <c r="AB13" s="200"/>
      <c r="AC13" s="124"/>
      <c r="AD13" s="124"/>
      <c r="AE13" s="124"/>
      <c r="AF13" s="124"/>
      <c r="AG13" s="124"/>
      <c r="AH13" s="124"/>
      <c r="AI13" s="201"/>
      <c r="AJ13" s="200"/>
      <c r="AK13" s="124"/>
      <c r="AL13" s="124"/>
      <c r="AM13" s="124"/>
      <c r="AN13" s="124"/>
      <c r="AO13" s="124"/>
      <c r="AP13" s="124"/>
      <c r="AQ13" s="201"/>
      <c r="AR13" s="200"/>
      <c r="AS13" s="124"/>
      <c r="AT13" s="124"/>
      <c r="AU13" s="124"/>
      <c r="AV13" s="124"/>
      <c r="AW13" s="124"/>
      <c r="AX13" s="124"/>
      <c r="AY13" s="201"/>
      <c r="AZ13" s="200"/>
      <c r="BA13" s="124"/>
      <c r="BB13" s="124"/>
      <c r="BC13" s="124"/>
      <c r="BD13" s="124"/>
      <c r="BE13" s="124"/>
      <c r="BF13" s="124"/>
      <c r="BG13" s="201"/>
      <c r="BH13" s="165"/>
      <c r="BI13" s="165"/>
      <c r="BJ13" s="165"/>
      <c r="BK13" s="165"/>
      <c r="BL13" s="165"/>
      <c r="BM13" s="161"/>
    </row>
    <row r="14" spans="1:65" s="127" customFormat="1" ht="13.5" customHeight="1">
      <c r="A14" s="123" t="s">
        <v>57</v>
      </c>
      <c r="B14" s="150" t="s">
        <v>148</v>
      </c>
      <c r="C14" s="199"/>
      <c r="D14" s="58"/>
      <c r="E14" s="58"/>
      <c r="F14" s="58"/>
      <c r="G14" s="58"/>
      <c r="H14" s="199"/>
      <c r="I14" s="125"/>
      <c r="J14" s="125"/>
      <c r="K14" s="125"/>
      <c r="L14" s="125"/>
      <c r="M14" s="124"/>
      <c r="N14" s="194">
        <v>100</v>
      </c>
      <c r="O14" s="124"/>
      <c r="P14" s="124"/>
      <c r="Q14" s="124"/>
      <c r="R14" s="124"/>
      <c r="S14" s="159"/>
      <c r="T14" s="200"/>
      <c r="U14" s="124"/>
      <c r="V14" s="124"/>
      <c r="W14" s="124"/>
      <c r="X14" s="124"/>
      <c r="Y14" s="124"/>
      <c r="Z14" s="124"/>
      <c r="AA14" s="201"/>
      <c r="AB14" s="200"/>
      <c r="AC14" s="124"/>
      <c r="AD14" s="124"/>
      <c r="AE14" s="124"/>
      <c r="AF14" s="124"/>
      <c r="AG14" s="124"/>
      <c r="AH14" s="124"/>
      <c r="AI14" s="201"/>
      <c r="AJ14" s="200"/>
      <c r="AK14" s="124"/>
      <c r="AL14" s="124"/>
      <c r="AM14" s="124"/>
      <c r="AN14" s="124"/>
      <c r="AO14" s="124"/>
      <c r="AP14" s="124"/>
      <c r="AQ14" s="201"/>
      <c r="AR14" s="200"/>
      <c r="AS14" s="124"/>
      <c r="AT14" s="124"/>
      <c r="AU14" s="124"/>
      <c r="AV14" s="124"/>
      <c r="AW14" s="124"/>
      <c r="AX14" s="124"/>
      <c r="AY14" s="201"/>
      <c r="AZ14" s="200"/>
      <c r="BA14" s="124"/>
      <c r="BB14" s="124"/>
      <c r="BC14" s="124"/>
      <c r="BD14" s="124"/>
      <c r="BE14" s="124"/>
      <c r="BF14" s="124"/>
      <c r="BG14" s="201"/>
      <c r="BH14" s="165"/>
      <c r="BI14" s="165"/>
      <c r="BJ14" s="165"/>
      <c r="BK14" s="165"/>
      <c r="BL14" s="165"/>
      <c r="BM14" s="161"/>
    </row>
    <row r="15" spans="1:65" s="127" customFormat="1" ht="27.75" customHeight="1">
      <c r="A15" s="128" t="s">
        <v>149</v>
      </c>
      <c r="B15" s="151" t="s">
        <v>150</v>
      </c>
      <c r="C15" s="199"/>
      <c r="D15" s="58"/>
      <c r="E15" s="58"/>
      <c r="F15" s="58"/>
      <c r="G15" s="58"/>
      <c r="H15" s="199"/>
      <c r="I15" s="126"/>
      <c r="J15" s="126"/>
      <c r="K15" s="126"/>
      <c r="L15" s="126"/>
      <c r="M15" s="129"/>
      <c r="N15" s="194">
        <v>340</v>
      </c>
      <c r="O15" s="124"/>
      <c r="P15" s="124"/>
      <c r="Q15" s="124"/>
      <c r="R15" s="124"/>
      <c r="S15" s="159"/>
      <c r="T15" s="200"/>
      <c r="U15" s="124"/>
      <c r="V15" s="124"/>
      <c r="W15" s="124"/>
      <c r="X15" s="124"/>
      <c r="Y15" s="124"/>
      <c r="Z15" s="124"/>
      <c r="AA15" s="201"/>
      <c r="AB15" s="200"/>
      <c r="AC15" s="124"/>
      <c r="AD15" s="124"/>
      <c r="AE15" s="124"/>
      <c r="AF15" s="124"/>
      <c r="AG15" s="124"/>
      <c r="AH15" s="124"/>
      <c r="AI15" s="201"/>
      <c r="AJ15" s="200"/>
      <c r="AK15" s="124"/>
      <c r="AL15" s="124"/>
      <c r="AM15" s="124"/>
      <c r="AN15" s="124"/>
      <c r="AO15" s="124"/>
      <c r="AP15" s="124"/>
      <c r="AQ15" s="201"/>
      <c r="AR15" s="200"/>
      <c r="AS15" s="124"/>
      <c r="AT15" s="124"/>
      <c r="AU15" s="124"/>
      <c r="AV15" s="124"/>
      <c r="AW15" s="124"/>
      <c r="AX15" s="124"/>
      <c r="AY15" s="201"/>
      <c r="AZ15" s="200"/>
      <c r="BA15" s="124"/>
      <c r="BB15" s="124"/>
      <c r="BC15" s="124"/>
      <c r="BD15" s="124"/>
      <c r="BE15" s="124"/>
      <c r="BF15" s="124"/>
      <c r="BG15" s="201"/>
      <c r="BH15" s="165"/>
      <c r="BI15" s="165"/>
      <c r="BJ15" s="165"/>
      <c r="BK15" s="165"/>
      <c r="BL15" s="165"/>
      <c r="BM15" s="161"/>
    </row>
    <row r="16" spans="1:65" s="127" customFormat="1" ht="12" customHeight="1">
      <c r="A16" s="123" t="s">
        <v>207</v>
      </c>
      <c r="B16" s="150" t="s">
        <v>50</v>
      </c>
      <c r="C16" s="199"/>
      <c r="D16" s="58"/>
      <c r="E16" s="58"/>
      <c r="F16" s="58"/>
      <c r="G16" s="58"/>
      <c r="H16" s="199"/>
      <c r="I16" s="125"/>
      <c r="J16" s="125"/>
      <c r="K16" s="125"/>
      <c r="L16" s="125"/>
      <c r="M16" s="124"/>
      <c r="N16" s="194">
        <v>120</v>
      </c>
      <c r="O16" s="124"/>
      <c r="P16" s="124"/>
      <c r="Q16" s="124"/>
      <c r="R16" s="124"/>
      <c r="S16" s="159"/>
      <c r="T16" s="200"/>
      <c r="U16" s="124"/>
      <c r="V16" s="124"/>
      <c r="W16" s="124"/>
      <c r="X16" s="124"/>
      <c r="Y16" s="124"/>
      <c r="Z16" s="124"/>
      <c r="AA16" s="201"/>
      <c r="AB16" s="200"/>
      <c r="AC16" s="124"/>
      <c r="AD16" s="124"/>
      <c r="AE16" s="124"/>
      <c r="AF16" s="124"/>
      <c r="AG16" s="124"/>
      <c r="AH16" s="124"/>
      <c r="AI16" s="201"/>
      <c r="AJ16" s="200"/>
      <c r="AK16" s="124"/>
      <c r="AL16" s="124"/>
      <c r="AM16" s="124"/>
      <c r="AN16" s="124"/>
      <c r="AO16" s="124"/>
      <c r="AP16" s="124"/>
      <c r="AQ16" s="201"/>
      <c r="AR16" s="200"/>
      <c r="AS16" s="124"/>
      <c r="AT16" s="124"/>
      <c r="AU16" s="124"/>
      <c r="AV16" s="124"/>
      <c r="AW16" s="124"/>
      <c r="AX16" s="124"/>
      <c r="AY16" s="201"/>
      <c r="AZ16" s="200"/>
      <c r="BA16" s="124"/>
      <c r="BB16" s="124"/>
      <c r="BC16" s="124"/>
      <c r="BD16" s="124"/>
      <c r="BE16" s="124"/>
      <c r="BF16" s="124"/>
      <c r="BG16" s="201"/>
      <c r="BH16" s="165"/>
      <c r="BI16" s="165"/>
      <c r="BJ16" s="165"/>
      <c r="BK16" s="165"/>
      <c r="BL16" s="165"/>
      <c r="BM16" s="161"/>
    </row>
    <row r="17" spans="1:65" s="127" customFormat="1" ht="26.25" customHeight="1">
      <c r="A17" s="123" t="s">
        <v>151</v>
      </c>
      <c r="B17" s="192" t="s">
        <v>60</v>
      </c>
      <c r="C17" s="124"/>
      <c r="D17" s="124"/>
      <c r="E17" s="124"/>
      <c r="F17" s="124"/>
      <c r="G17" s="124"/>
      <c r="H17" s="124"/>
      <c r="I17" s="125"/>
      <c r="J17" s="125"/>
      <c r="K17" s="125"/>
      <c r="L17" s="125"/>
      <c r="M17" s="124"/>
      <c r="N17" s="193">
        <v>270</v>
      </c>
      <c r="O17" s="124"/>
      <c r="P17" s="124"/>
      <c r="Q17" s="124"/>
      <c r="R17" s="124"/>
      <c r="S17" s="159"/>
      <c r="T17" s="163"/>
      <c r="U17" s="124"/>
      <c r="V17" s="124"/>
      <c r="W17" s="124"/>
      <c r="X17" s="124"/>
      <c r="Y17" s="124"/>
      <c r="Z17" s="124"/>
      <c r="AA17" s="167"/>
      <c r="AB17" s="163"/>
      <c r="AC17" s="124"/>
      <c r="AD17" s="124"/>
      <c r="AE17" s="124"/>
      <c r="AF17" s="124"/>
      <c r="AG17" s="124"/>
      <c r="AH17" s="124"/>
      <c r="AI17" s="167"/>
      <c r="AJ17" s="163"/>
      <c r="AK17" s="124"/>
      <c r="AL17" s="124"/>
      <c r="AM17" s="124"/>
      <c r="AN17" s="124"/>
      <c r="AO17" s="124"/>
      <c r="AP17" s="124"/>
      <c r="AQ17" s="167"/>
      <c r="AR17" s="163"/>
      <c r="AS17" s="124"/>
      <c r="AT17" s="124"/>
      <c r="AU17" s="124"/>
      <c r="AV17" s="124"/>
      <c r="AW17" s="124"/>
      <c r="AX17" s="124"/>
      <c r="AY17" s="167"/>
      <c r="AZ17" s="163"/>
      <c r="BA17" s="124"/>
      <c r="BB17" s="124"/>
      <c r="BC17" s="124"/>
      <c r="BD17" s="124"/>
      <c r="BE17" s="124"/>
      <c r="BF17" s="124"/>
      <c r="BG17" s="167"/>
      <c r="BH17" s="165"/>
      <c r="BI17" s="165"/>
      <c r="BJ17" s="165"/>
      <c r="BK17" s="165"/>
      <c r="BL17" s="165"/>
      <c r="BM17" s="161"/>
    </row>
    <row r="18" spans="1:65" s="127" customFormat="1" ht="13.5" customHeight="1">
      <c r="A18" s="123" t="s">
        <v>152</v>
      </c>
      <c r="B18" s="150" t="s">
        <v>130</v>
      </c>
      <c r="C18" s="199"/>
      <c r="D18" s="58"/>
      <c r="E18" s="58"/>
      <c r="F18" s="58"/>
      <c r="G18" s="58"/>
      <c r="H18" s="199"/>
      <c r="I18" s="125"/>
      <c r="J18" s="125"/>
      <c r="K18" s="125"/>
      <c r="L18" s="125"/>
      <c r="M18" s="124"/>
      <c r="N18" s="194">
        <v>66</v>
      </c>
      <c r="O18" s="124"/>
      <c r="P18" s="124"/>
      <c r="Q18" s="124"/>
      <c r="R18" s="124"/>
      <c r="S18" s="159"/>
      <c r="T18" s="200"/>
      <c r="U18" s="124"/>
      <c r="V18" s="124"/>
      <c r="W18" s="124"/>
      <c r="X18" s="124"/>
      <c r="Y18" s="124"/>
      <c r="Z18" s="124"/>
      <c r="AA18" s="201"/>
      <c r="AB18" s="200"/>
      <c r="AC18" s="124"/>
      <c r="AD18" s="124"/>
      <c r="AE18" s="124"/>
      <c r="AF18" s="124"/>
      <c r="AG18" s="124"/>
      <c r="AH18" s="124"/>
      <c r="AI18" s="201"/>
      <c r="AJ18" s="200"/>
      <c r="AK18" s="124"/>
      <c r="AL18" s="124"/>
      <c r="AM18" s="124"/>
      <c r="AN18" s="124"/>
      <c r="AO18" s="124"/>
      <c r="AP18" s="124"/>
      <c r="AQ18" s="201"/>
      <c r="AR18" s="200"/>
      <c r="AS18" s="124"/>
      <c r="AT18" s="124"/>
      <c r="AU18" s="124"/>
      <c r="AV18" s="124"/>
      <c r="AW18" s="124"/>
      <c r="AX18" s="124"/>
      <c r="AY18" s="201"/>
      <c r="AZ18" s="200"/>
      <c r="BA18" s="124"/>
      <c r="BB18" s="124"/>
      <c r="BC18" s="124"/>
      <c r="BD18" s="124"/>
      <c r="BE18" s="124"/>
      <c r="BF18" s="124"/>
      <c r="BG18" s="201"/>
      <c r="BH18" s="165"/>
      <c r="BI18" s="165"/>
      <c r="BJ18" s="165"/>
      <c r="BK18" s="165"/>
      <c r="BL18" s="165"/>
      <c r="BM18" s="161"/>
    </row>
    <row r="19" spans="1:65" s="127" customFormat="1" ht="15" customHeight="1">
      <c r="A19" s="128" t="s">
        <v>153</v>
      </c>
      <c r="B19" s="151" t="s">
        <v>154</v>
      </c>
      <c r="C19" s="199"/>
      <c r="D19" s="58"/>
      <c r="E19" s="58"/>
      <c r="F19" s="58"/>
      <c r="G19" s="58"/>
      <c r="H19" s="199"/>
      <c r="I19" s="126"/>
      <c r="J19" s="126"/>
      <c r="K19" s="126"/>
      <c r="L19" s="126"/>
      <c r="M19" s="129"/>
      <c r="N19" s="194">
        <v>67</v>
      </c>
      <c r="O19" s="124"/>
      <c r="P19" s="124"/>
      <c r="Q19" s="124"/>
      <c r="R19" s="124"/>
      <c r="S19" s="159"/>
      <c r="T19" s="200"/>
      <c r="U19" s="124"/>
      <c r="V19" s="124"/>
      <c r="W19" s="124"/>
      <c r="X19" s="124"/>
      <c r="Y19" s="124"/>
      <c r="Z19" s="124"/>
      <c r="AA19" s="201"/>
      <c r="AB19" s="200"/>
      <c r="AC19" s="124"/>
      <c r="AD19" s="124"/>
      <c r="AE19" s="124"/>
      <c r="AF19" s="124"/>
      <c r="AG19" s="124"/>
      <c r="AH19" s="124"/>
      <c r="AI19" s="201"/>
      <c r="AJ19" s="200"/>
      <c r="AK19" s="124"/>
      <c r="AL19" s="124"/>
      <c r="AM19" s="124"/>
      <c r="AN19" s="124"/>
      <c r="AO19" s="124"/>
      <c r="AP19" s="124"/>
      <c r="AQ19" s="201"/>
      <c r="AR19" s="200"/>
      <c r="AS19" s="124"/>
      <c r="AT19" s="124"/>
      <c r="AU19" s="124"/>
      <c r="AV19" s="124"/>
      <c r="AW19" s="124"/>
      <c r="AX19" s="124"/>
      <c r="AY19" s="201"/>
      <c r="AZ19" s="200"/>
      <c r="BA19" s="124"/>
      <c r="BB19" s="124"/>
      <c r="BC19" s="124"/>
      <c r="BD19" s="124"/>
      <c r="BE19" s="124"/>
      <c r="BF19" s="124"/>
      <c r="BG19" s="201"/>
      <c r="BH19" s="165"/>
      <c r="BI19" s="165"/>
      <c r="BJ19" s="165"/>
      <c r="BK19" s="165"/>
      <c r="BL19" s="165"/>
      <c r="BM19" s="161"/>
    </row>
    <row r="20" spans="1:65" s="127" customFormat="1" ht="24" customHeight="1">
      <c r="A20" s="128" t="s">
        <v>155</v>
      </c>
      <c r="B20" s="152" t="s">
        <v>133</v>
      </c>
      <c r="C20" s="199"/>
      <c r="D20" s="58"/>
      <c r="E20" s="58"/>
      <c r="F20" s="58"/>
      <c r="G20" s="58"/>
      <c r="H20" s="199"/>
      <c r="I20" s="126"/>
      <c r="J20" s="126"/>
      <c r="K20" s="126"/>
      <c r="L20" s="126"/>
      <c r="M20" s="129"/>
      <c r="N20" s="194">
        <v>137</v>
      </c>
      <c r="O20" s="124"/>
      <c r="P20" s="124"/>
      <c r="Q20" s="124"/>
      <c r="R20" s="124"/>
      <c r="S20" s="159"/>
      <c r="T20" s="200"/>
      <c r="U20" s="124"/>
      <c r="V20" s="124"/>
      <c r="W20" s="124"/>
      <c r="X20" s="124"/>
      <c r="Y20" s="124"/>
      <c r="Z20" s="124"/>
      <c r="AA20" s="201"/>
      <c r="AB20" s="200"/>
      <c r="AC20" s="124"/>
      <c r="AD20" s="124"/>
      <c r="AE20" s="124"/>
      <c r="AF20" s="124"/>
      <c r="AG20" s="124"/>
      <c r="AH20" s="124"/>
      <c r="AI20" s="201"/>
      <c r="AJ20" s="200"/>
      <c r="AK20" s="124"/>
      <c r="AL20" s="124"/>
      <c r="AM20" s="124"/>
      <c r="AN20" s="124"/>
      <c r="AO20" s="124"/>
      <c r="AP20" s="124"/>
      <c r="AQ20" s="201"/>
      <c r="AR20" s="200"/>
      <c r="AS20" s="124"/>
      <c r="AT20" s="124"/>
      <c r="AU20" s="124"/>
      <c r="AV20" s="124"/>
      <c r="AW20" s="124"/>
      <c r="AX20" s="124"/>
      <c r="AY20" s="201"/>
      <c r="AZ20" s="200"/>
      <c r="BA20" s="124"/>
      <c r="BB20" s="124"/>
      <c r="BC20" s="124"/>
      <c r="BD20" s="124"/>
      <c r="BE20" s="124"/>
      <c r="BF20" s="124"/>
      <c r="BG20" s="201"/>
      <c r="BH20" s="165"/>
      <c r="BI20" s="165"/>
      <c r="BJ20" s="165"/>
      <c r="BK20" s="165"/>
      <c r="BL20" s="165"/>
      <c r="BM20" s="161"/>
    </row>
    <row r="21" spans="1:65" s="127" customFormat="1" ht="12" customHeight="1" thickBot="1">
      <c r="A21" s="128" t="s">
        <v>156</v>
      </c>
      <c r="B21" s="197" t="s">
        <v>157</v>
      </c>
      <c r="C21" s="199"/>
      <c r="D21" s="58"/>
      <c r="E21" s="58"/>
      <c r="F21" s="58"/>
      <c r="G21" s="58"/>
      <c r="H21" s="199"/>
      <c r="I21" s="126"/>
      <c r="J21" s="126"/>
      <c r="K21" s="126"/>
      <c r="L21" s="126"/>
      <c r="M21" s="129"/>
      <c r="N21" s="193">
        <v>270</v>
      </c>
      <c r="O21" s="131"/>
      <c r="P21" s="131"/>
      <c r="Q21" s="131"/>
      <c r="R21" s="131"/>
      <c r="S21" s="160"/>
      <c r="T21" s="200"/>
      <c r="U21" s="124"/>
      <c r="V21" s="124"/>
      <c r="W21" s="124"/>
      <c r="X21" s="124"/>
      <c r="Y21" s="124"/>
      <c r="Z21" s="124"/>
      <c r="AA21" s="201"/>
      <c r="AB21" s="200"/>
      <c r="AC21" s="124"/>
      <c r="AD21" s="124"/>
      <c r="AE21" s="124"/>
      <c r="AF21" s="124"/>
      <c r="AG21" s="124"/>
      <c r="AH21" s="124"/>
      <c r="AI21" s="201"/>
      <c r="AJ21" s="200"/>
      <c r="AK21" s="124"/>
      <c r="AL21" s="124"/>
      <c r="AM21" s="124"/>
      <c r="AN21" s="124"/>
      <c r="AO21" s="124"/>
      <c r="AP21" s="124"/>
      <c r="AQ21" s="201"/>
      <c r="AR21" s="200"/>
      <c r="AS21" s="124"/>
      <c r="AT21" s="124"/>
      <c r="AU21" s="124"/>
      <c r="AV21" s="124"/>
      <c r="AW21" s="124"/>
      <c r="AX21" s="124"/>
      <c r="AY21" s="201"/>
      <c r="AZ21" s="200"/>
      <c r="BA21" s="124"/>
      <c r="BB21" s="124"/>
      <c r="BC21" s="124"/>
      <c r="BD21" s="124"/>
      <c r="BE21" s="124"/>
      <c r="BF21" s="124"/>
      <c r="BG21" s="201"/>
      <c r="BH21" s="165"/>
      <c r="BI21" s="165"/>
      <c r="BJ21" s="165"/>
      <c r="BK21" s="165"/>
      <c r="BL21" s="165"/>
      <c r="BM21" s="161"/>
    </row>
    <row r="22" spans="1:64" s="66" customFormat="1" ht="24.75" customHeight="1" thickBot="1">
      <c r="A22" s="61" t="s">
        <v>61</v>
      </c>
      <c r="B22" s="148" t="s">
        <v>158</v>
      </c>
      <c r="C22" s="61"/>
      <c r="D22" s="63"/>
      <c r="E22" s="63"/>
      <c r="F22" s="63"/>
      <c r="G22" s="63"/>
      <c r="H22" s="62"/>
      <c r="I22" s="63"/>
      <c r="J22" s="63"/>
      <c r="K22" s="63"/>
      <c r="L22" s="63"/>
      <c r="M22" s="62"/>
      <c r="N22" s="89">
        <v>400</v>
      </c>
      <c r="O22" s="89"/>
      <c r="P22" s="89"/>
      <c r="Q22" s="89"/>
      <c r="R22" s="89"/>
      <c r="S22" s="157"/>
      <c r="T22" s="61"/>
      <c r="U22" s="105"/>
      <c r="V22" s="105"/>
      <c r="W22" s="105"/>
      <c r="X22" s="65"/>
      <c r="Y22" s="105"/>
      <c r="Z22" s="105"/>
      <c r="AA22" s="64"/>
      <c r="AB22" s="61"/>
      <c r="AC22" s="105"/>
      <c r="AD22" s="105"/>
      <c r="AE22" s="105"/>
      <c r="AF22" s="65"/>
      <c r="AG22" s="105"/>
      <c r="AH22" s="105"/>
      <c r="AI22" s="64"/>
      <c r="AJ22" s="61"/>
      <c r="AK22" s="105"/>
      <c r="AL22" s="105"/>
      <c r="AM22" s="105"/>
      <c r="AN22" s="65"/>
      <c r="AO22" s="105"/>
      <c r="AP22" s="105"/>
      <c r="AQ22" s="64"/>
      <c r="AR22" s="61"/>
      <c r="AS22" s="105"/>
      <c r="AT22" s="105"/>
      <c r="AU22" s="105"/>
      <c r="AV22" s="65"/>
      <c r="AW22" s="105"/>
      <c r="AX22" s="105"/>
      <c r="AY22" s="64"/>
      <c r="AZ22" s="61"/>
      <c r="BA22" s="105"/>
      <c r="BB22" s="105"/>
      <c r="BC22" s="105"/>
      <c r="BD22" s="65"/>
      <c r="BE22" s="105"/>
      <c r="BF22" s="105"/>
      <c r="BG22" s="64"/>
      <c r="BH22" s="165"/>
      <c r="BI22" s="165"/>
      <c r="BJ22" s="165"/>
      <c r="BK22" s="165"/>
      <c r="BL22" s="165"/>
    </row>
    <row r="23" spans="1:59" ht="13.5" customHeight="1">
      <c r="A23" s="51" t="s">
        <v>62</v>
      </c>
      <c r="B23" s="149" t="s">
        <v>53</v>
      </c>
      <c r="C23" s="199"/>
      <c r="D23" s="58"/>
      <c r="E23" s="58"/>
      <c r="F23" s="58"/>
      <c r="G23" s="58"/>
      <c r="H23" s="199"/>
      <c r="I23" s="88"/>
      <c r="J23" s="88"/>
      <c r="K23" s="88"/>
      <c r="L23" s="88"/>
      <c r="M23" s="38"/>
      <c r="N23" s="193">
        <v>300</v>
      </c>
      <c r="O23" s="122"/>
      <c r="P23" s="122"/>
      <c r="Q23" s="122"/>
      <c r="R23" s="122"/>
      <c r="S23" s="158"/>
      <c r="T23" s="51"/>
      <c r="U23" s="18"/>
      <c r="V23" s="18"/>
      <c r="W23" s="18"/>
      <c r="X23" s="27"/>
      <c r="Y23" s="18"/>
      <c r="Z23" s="18"/>
      <c r="AA23" s="49"/>
      <c r="AB23" s="51"/>
      <c r="AC23" s="18"/>
      <c r="AD23" s="18"/>
      <c r="AE23" s="18"/>
      <c r="AF23" s="27"/>
      <c r="AG23" s="18"/>
      <c r="AH23" s="18"/>
      <c r="AI23" s="49"/>
      <c r="AJ23" s="51"/>
      <c r="AK23" s="18"/>
      <c r="AL23" s="18"/>
      <c r="AM23" s="18"/>
      <c r="AN23" s="27"/>
      <c r="AO23" s="18"/>
      <c r="AP23" s="18"/>
      <c r="AQ23" s="49"/>
      <c r="AR23" s="51"/>
      <c r="AS23" s="18"/>
      <c r="AT23" s="18"/>
      <c r="AU23" s="18"/>
      <c r="AV23" s="27"/>
      <c r="AW23" s="18"/>
      <c r="AX23" s="18"/>
      <c r="AY23" s="49"/>
      <c r="AZ23" s="51"/>
      <c r="BA23" s="18"/>
      <c r="BB23" s="18"/>
      <c r="BC23" s="18"/>
      <c r="BD23" s="27"/>
      <c r="BE23" s="18"/>
      <c r="BF23" s="18"/>
      <c r="BG23" s="49"/>
    </row>
    <row r="24" spans="1:65" s="127" customFormat="1" ht="12" customHeight="1">
      <c r="A24" s="128" t="s">
        <v>63</v>
      </c>
      <c r="B24" s="153" t="s">
        <v>159</v>
      </c>
      <c r="C24" s="199"/>
      <c r="D24" s="58"/>
      <c r="E24" s="58"/>
      <c r="F24" s="58"/>
      <c r="G24" s="58"/>
      <c r="H24" s="199"/>
      <c r="I24" s="130"/>
      <c r="J24" s="130"/>
      <c r="K24" s="130"/>
      <c r="L24" s="130"/>
      <c r="M24" s="129"/>
      <c r="N24" s="194">
        <v>200</v>
      </c>
      <c r="O24" s="124"/>
      <c r="P24" s="124"/>
      <c r="Q24" s="124"/>
      <c r="R24" s="124"/>
      <c r="S24" s="159"/>
      <c r="T24" s="163"/>
      <c r="U24" s="124"/>
      <c r="V24" s="124"/>
      <c r="W24" s="124"/>
      <c r="X24" s="124"/>
      <c r="Y24" s="124"/>
      <c r="Z24" s="124"/>
      <c r="AA24" s="167"/>
      <c r="AB24" s="163"/>
      <c r="AC24" s="124"/>
      <c r="AD24" s="124"/>
      <c r="AE24" s="124"/>
      <c r="AF24" s="124"/>
      <c r="AG24" s="124"/>
      <c r="AH24" s="124"/>
      <c r="AI24" s="167"/>
      <c r="AJ24" s="163"/>
      <c r="AK24" s="124"/>
      <c r="AL24" s="124"/>
      <c r="AM24" s="124"/>
      <c r="AN24" s="124"/>
      <c r="AO24" s="124"/>
      <c r="AP24" s="124"/>
      <c r="AQ24" s="167"/>
      <c r="AR24" s="163"/>
      <c r="AS24" s="124"/>
      <c r="AT24" s="124"/>
      <c r="AU24" s="124"/>
      <c r="AV24" s="124"/>
      <c r="AW24" s="124"/>
      <c r="AX24" s="124"/>
      <c r="AY24" s="167"/>
      <c r="AZ24" s="163"/>
      <c r="BA24" s="124"/>
      <c r="BB24" s="124"/>
      <c r="BC24" s="124"/>
      <c r="BD24" s="124"/>
      <c r="BE24" s="124"/>
      <c r="BF24" s="124"/>
      <c r="BG24" s="167"/>
      <c r="BH24" s="165"/>
      <c r="BI24" s="165"/>
      <c r="BJ24" s="165"/>
      <c r="BK24" s="165"/>
      <c r="BL24" s="165"/>
      <c r="BM24" s="161"/>
    </row>
    <row r="25" spans="1:65" s="127" customFormat="1" ht="12" customHeight="1">
      <c r="A25" s="128" t="s">
        <v>70</v>
      </c>
      <c r="B25" s="153" t="s">
        <v>160</v>
      </c>
      <c r="C25" s="199"/>
      <c r="D25" s="58"/>
      <c r="E25" s="58"/>
      <c r="F25" s="58"/>
      <c r="G25" s="58"/>
      <c r="H25" s="199"/>
      <c r="I25" s="126"/>
      <c r="J25" s="126"/>
      <c r="K25" s="126"/>
      <c r="L25" s="126"/>
      <c r="M25" s="129"/>
      <c r="N25" s="194">
        <v>100</v>
      </c>
      <c r="O25" s="124"/>
      <c r="P25" s="124"/>
      <c r="Q25" s="124"/>
      <c r="R25" s="124"/>
      <c r="S25" s="159"/>
      <c r="T25" s="163"/>
      <c r="U25" s="124"/>
      <c r="V25" s="124"/>
      <c r="W25" s="124"/>
      <c r="X25" s="124"/>
      <c r="Y25" s="124"/>
      <c r="Z25" s="124"/>
      <c r="AA25" s="167"/>
      <c r="AB25" s="163"/>
      <c r="AC25" s="124"/>
      <c r="AD25" s="124"/>
      <c r="AE25" s="124"/>
      <c r="AF25" s="124"/>
      <c r="AG25" s="124"/>
      <c r="AH25" s="124"/>
      <c r="AI25" s="167"/>
      <c r="AJ25" s="163"/>
      <c r="AK25" s="124"/>
      <c r="AL25" s="124"/>
      <c r="AM25" s="124"/>
      <c r="AN25" s="124"/>
      <c r="AO25" s="124"/>
      <c r="AP25" s="124"/>
      <c r="AQ25" s="167"/>
      <c r="AR25" s="163"/>
      <c r="AS25" s="124"/>
      <c r="AT25" s="124"/>
      <c r="AU25" s="124"/>
      <c r="AV25" s="124"/>
      <c r="AW25" s="124"/>
      <c r="AX25" s="124"/>
      <c r="AY25" s="167"/>
      <c r="AZ25" s="163"/>
      <c r="BA25" s="124"/>
      <c r="BB25" s="124"/>
      <c r="BC25" s="124"/>
      <c r="BD25" s="124"/>
      <c r="BE25" s="124"/>
      <c r="BF25" s="124"/>
      <c r="BG25" s="167"/>
      <c r="BH25" s="165"/>
      <c r="BI25" s="165"/>
      <c r="BJ25" s="165"/>
      <c r="BK25" s="165"/>
      <c r="BL25" s="165"/>
      <c r="BM25" s="161"/>
    </row>
    <row r="26" spans="1:65" s="127" customFormat="1" ht="12" customHeight="1" thickBot="1">
      <c r="A26" s="128" t="s">
        <v>161</v>
      </c>
      <c r="B26" s="197" t="s">
        <v>71</v>
      </c>
      <c r="C26" s="199"/>
      <c r="D26" s="58"/>
      <c r="E26" s="58"/>
      <c r="F26" s="58"/>
      <c r="G26" s="58"/>
      <c r="H26" s="199"/>
      <c r="I26" s="126"/>
      <c r="J26" s="126"/>
      <c r="K26" s="126"/>
      <c r="L26" s="126"/>
      <c r="M26" s="129"/>
      <c r="N26" s="193">
        <v>100</v>
      </c>
      <c r="O26" s="124"/>
      <c r="P26" s="124"/>
      <c r="Q26" s="124"/>
      <c r="R26" s="124"/>
      <c r="S26" s="159"/>
      <c r="T26" s="163"/>
      <c r="U26" s="124"/>
      <c r="V26" s="124"/>
      <c r="W26" s="124"/>
      <c r="X26" s="124"/>
      <c r="Y26" s="124"/>
      <c r="Z26" s="124"/>
      <c r="AA26" s="167"/>
      <c r="AB26" s="163"/>
      <c r="AC26" s="124"/>
      <c r="AD26" s="124"/>
      <c r="AE26" s="124"/>
      <c r="AF26" s="124"/>
      <c r="AG26" s="124"/>
      <c r="AH26" s="124"/>
      <c r="AI26" s="167"/>
      <c r="AJ26" s="163"/>
      <c r="AK26" s="124"/>
      <c r="AL26" s="124"/>
      <c r="AM26" s="124"/>
      <c r="AN26" s="124"/>
      <c r="AO26" s="124"/>
      <c r="AP26" s="124"/>
      <c r="AQ26" s="167"/>
      <c r="AR26" s="163"/>
      <c r="AS26" s="124"/>
      <c r="AT26" s="124"/>
      <c r="AU26" s="124"/>
      <c r="AV26" s="124"/>
      <c r="AW26" s="124"/>
      <c r="AX26" s="124"/>
      <c r="AY26" s="167"/>
      <c r="AZ26" s="163"/>
      <c r="BA26" s="124"/>
      <c r="BB26" s="124"/>
      <c r="BC26" s="124"/>
      <c r="BD26" s="124"/>
      <c r="BE26" s="124"/>
      <c r="BF26" s="124"/>
      <c r="BG26" s="167"/>
      <c r="BH26" s="165"/>
      <c r="BI26" s="165"/>
      <c r="BJ26" s="165"/>
      <c r="BK26" s="165"/>
      <c r="BL26" s="165"/>
      <c r="BM26" s="161"/>
    </row>
    <row r="27" spans="1:64" s="66" customFormat="1" ht="24.75" customHeight="1" thickBot="1">
      <c r="A27" s="61" t="s">
        <v>64</v>
      </c>
      <c r="B27" s="148" t="s">
        <v>162</v>
      </c>
      <c r="C27" s="61"/>
      <c r="D27" s="63"/>
      <c r="E27" s="63"/>
      <c r="F27" s="63"/>
      <c r="G27" s="63"/>
      <c r="H27" s="62"/>
      <c r="I27" s="63"/>
      <c r="J27" s="63"/>
      <c r="K27" s="63"/>
      <c r="L27" s="63"/>
      <c r="M27" s="62"/>
      <c r="N27" s="89">
        <v>3600</v>
      </c>
      <c r="O27" s="89"/>
      <c r="P27" s="89"/>
      <c r="Q27" s="89"/>
      <c r="R27" s="89"/>
      <c r="S27" s="157"/>
      <c r="T27" s="61"/>
      <c r="U27" s="105"/>
      <c r="V27" s="105"/>
      <c r="W27" s="105"/>
      <c r="X27" s="65"/>
      <c r="Y27" s="105"/>
      <c r="Z27" s="105"/>
      <c r="AA27" s="64"/>
      <c r="AB27" s="61"/>
      <c r="AC27" s="105"/>
      <c r="AD27" s="105"/>
      <c r="AE27" s="105"/>
      <c r="AF27" s="65"/>
      <c r="AG27" s="105"/>
      <c r="AH27" s="105"/>
      <c r="AI27" s="64"/>
      <c r="AJ27" s="61"/>
      <c r="AK27" s="105"/>
      <c r="AL27" s="105"/>
      <c r="AM27" s="105"/>
      <c r="AN27" s="65"/>
      <c r="AO27" s="105"/>
      <c r="AP27" s="105"/>
      <c r="AQ27" s="64"/>
      <c r="AR27" s="61"/>
      <c r="AS27" s="105"/>
      <c r="AT27" s="105"/>
      <c r="AU27" s="105"/>
      <c r="AV27" s="65"/>
      <c r="AW27" s="105"/>
      <c r="AX27" s="105"/>
      <c r="AY27" s="64"/>
      <c r="AZ27" s="61"/>
      <c r="BA27" s="105"/>
      <c r="BB27" s="105"/>
      <c r="BC27" s="105"/>
      <c r="BD27" s="65"/>
      <c r="BE27" s="105"/>
      <c r="BF27" s="105"/>
      <c r="BG27" s="64"/>
      <c r="BH27" s="165"/>
      <c r="BI27" s="165"/>
      <c r="BJ27" s="165"/>
      <c r="BK27" s="165"/>
      <c r="BL27" s="165"/>
    </row>
    <row r="28" spans="1:59" ht="13.5" customHeight="1">
      <c r="A28" s="51" t="s">
        <v>65</v>
      </c>
      <c r="B28" s="149" t="s">
        <v>53</v>
      </c>
      <c r="C28" s="51"/>
      <c r="D28" s="88"/>
      <c r="E28" s="88"/>
      <c r="F28" s="88"/>
      <c r="G28" s="88"/>
      <c r="H28" s="38"/>
      <c r="I28" s="88"/>
      <c r="J28" s="88"/>
      <c r="K28" s="88"/>
      <c r="L28" s="88"/>
      <c r="M28" s="38"/>
      <c r="N28" s="195">
        <v>2880</v>
      </c>
      <c r="O28" s="122"/>
      <c r="P28" s="122"/>
      <c r="Q28" s="122"/>
      <c r="R28" s="122"/>
      <c r="S28" s="158"/>
      <c r="T28" s="51"/>
      <c r="U28" s="18"/>
      <c r="V28" s="18"/>
      <c r="W28" s="18"/>
      <c r="X28" s="27"/>
      <c r="Y28" s="18"/>
      <c r="Z28" s="18"/>
      <c r="AA28" s="49"/>
      <c r="AB28" s="51"/>
      <c r="AC28" s="18"/>
      <c r="AD28" s="18"/>
      <c r="AE28" s="18"/>
      <c r="AF28" s="27"/>
      <c r="AG28" s="18"/>
      <c r="AH28" s="18"/>
      <c r="AI28" s="49"/>
      <c r="AJ28" s="51"/>
      <c r="AK28" s="18"/>
      <c r="AL28" s="18"/>
      <c r="AM28" s="18"/>
      <c r="AN28" s="27"/>
      <c r="AO28" s="18"/>
      <c r="AP28" s="18"/>
      <c r="AQ28" s="49"/>
      <c r="AR28" s="51"/>
      <c r="AS28" s="18"/>
      <c r="AT28" s="18"/>
      <c r="AU28" s="18"/>
      <c r="AV28" s="27"/>
      <c r="AW28" s="18"/>
      <c r="AX28" s="18"/>
      <c r="AY28" s="49"/>
      <c r="AZ28" s="51"/>
      <c r="BA28" s="18"/>
      <c r="BB28" s="18"/>
      <c r="BC28" s="18"/>
      <c r="BD28" s="27"/>
      <c r="BE28" s="18"/>
      <c r="BF28" s="18"/>
      <c r="BG28" s="49"/>
    </row>
    <row r="29" spans="1:65" s="127" customFormat="1" ht="24" customHeight="1">
      <c r="A29" s="128" t="s">
        <v>72</v>
      </c>
      <c r="B29" s="153" t="s">
        <v>163</v>
      </c>
      <c r="C29" s="199"/>
      <c r="D29" s="58"/>
      <c r="E29" s="58"/>
      <c r="F29" s="58"/>
      <c r="G29" s="58"/>
      <c r="H29" s="199"/>
      <c r="I29" s="126"/>
      <c r="J29" s="126"/>
      <c r="K29" s="126"/>
      <c r="L29" s="126"/>
      <c r="M29" s="129"/>
      <c r="N29" s="196">
        <v>120</v>
      </c>
      <c r="O29" s="124"/>
      <c r="P29" s="124"/>
      <c r="Q29" s="129"/>
      <c r="R29" s="124"/>
      <c r="S29" s="159"/>
      <c r="T29" s="128"/>
      <c r="U29" s="129"/>
      <c r="V29" s="129"/>
      <c r="W29" s="129"/>
      <c r="X29" s="129"/>
      <c r="Y29" s="129"/>
      <c r="Z29" s="129"/>
      <c r="AA29" s="164"/>
      <c r="AB29" s="128"/>
      <c r="AC29" s="129"/>
      <c r="AD29" s="129"/>
      <c r="AE29" s="129"/>
      <c r="AF29" s="129"/>
      <c r="AG29" s="129"/>
      <c r="AH29" s="129"/>
      <c r="AI29" s="164"/>
      <c r="AJ29" s="128"/>
      <c r="AK29" s="129"/>
      <c r="AL29" s="129"/>
      <c r="AM29" s="129"/>
      <c r="AN29" s="129"/>
      <c r="AO29" s="129"/>
      <c r="AP29" s="129"/>
      <c r="AQ29" s="164"/>
      <c r="AR29" s="128"/>
      <c r="AS29" s="129"/>
      <c r="AT29" s="129"/>
      <c r="AU29" s="129"/>
      <c r="AV29" s="129"/>
      <c r="AW29" s="129"/>
      <c r="AX29" s="129"/>
      <c r="AY29" s="164"/>
      <c r="AZ29" s="128"/>
      <c r="BA29" s="129"/>
      <c r="BB29" s="129"/>
      <c r="BC29" s="129"/>
      <c r="BD29" s="129"/>
      <c r="BE29" s="129"/>
      <c r="BF29" s="129"/>
      <c r="BG29" s="164"/>
      <c r="BH29" s="165"/>
      <c r="BI29" s="165"/>
      <c r="BJ29" s="165"/>
      <c r="BK29" s="165"/>
      <c r="BL29" s="165"/>
      <c r="BM29" s="161"/>
    </row>
    <row r="30" spans="1:65" s="127" customFormat="1" ht="24.75" customHeight="1">
      <c r="A30" s="128" t="s">
        <v>73</v>
      </c>
      <c r="B30" s="151" t="s">
        <v>164</v>
      </c>
      <c r="C30" s="199"/>
      <c r="D30" s="58"/>
      <c r="E30" s="58"/>
      <c r="F30" s="58"/>
      <c r="G30" s="58"/>
      <c r="H30" s="199"/>
      <c r="I30" s="126"/>
      <c r="J30" s="126"/>
      <c r="K30" s="126"/>
      <c r="L30" s="126"/>
      <c r="M30" s="129"/>
      <c r="N30" s="196">
        <v>100</v>
      </c>
      <c r="O30" s="124"/>
      <c r="P30" s="124"/>
      <c r="Q30" s="124"/>
      <c r="R30" s="124"/>
      <c r="S30" s="159"/>
      <c r="T30" s="163"/>
      <c r="U30" s="124"/>
      <c r="V30" s="124"/>
      <c r="W30" s="124"/>
      <c r="X30" s="124"/>
      <c r="Y30" s="124"/>
      <c r="Z30" s="124"/>
      <c r="AA30" s="167"/>
      <c r="AB30" s="163"/>
      <c r="AC30" s="124"/>
      <c r="AD30" s="124"/>
      <c r="AE30" s="124"/>
      <c r="AF30" s="124"/>
      <c r="AG30" s="124"/>
      <c r="AH30" s="124"/>
      <c r="AI30" s="167"/>
      <c r="AJ30" s="163"/>
      <c r="AK30" s="124"/>
      <c r="AL30" s="124"/>
      <c r="AM30" s="124"/>
      <c r="AN30" s="124"/>
      <c r="AO30" s="124"/>
      <c r="AP30" s="124"/>
      <c r="AQ30" s="167"/>
      <c r="AR30" s="163"/>
      <c r="AS30" s="124"/>
      <c r="AT30" s="124"/>
      <c r="AU30" s="124"/>
      <c r="AV30" s="124"/>
      <c r="AW30" s="124"/>
      <c r="AX30" s="124"/>
      <c r="AY30" s="167"/>
      <c r="AZ30" s="163"/>
      <c r="BA30" s="124"/>
      <c r="BB30" s="124"/>
      <c r="BC30" s="124"/>
      <c r="BD30" s="124"/>
      <c r="BE30" s="124"/>
      <c r="BF30" s="124"/>
      <c r="BG30" s="167"/>
      <c r="BH30" s="165"/>
      <c r="BI30" s="165"/>
      <c r="BJ30" s="165"/>
      <c r="BK30" s="165"/>
      <c r="BL30" s="165"/>
      <c r="BM30" s="161"/>
    </row>
    <row r="31" spans="1:65" s="127" customFormat="1" ht="13.5" customHeight="1">
      <c r="A31" s="128" t="s">
        <v>74</v>
      </c>
      <c r="B31" s="151" t="s">
        <v>165</v>
      </c>
      <c r="C31" s="199"/>
      <c r="D31" s="58"/>
      <c r="E31" s="58"/>
      <c r="F31" s="58"/>
      <c r="G31" s="58"/>
      <c r="H31" s="199"/>
      <c r="I31" s="126"/>
      <c r="J31" s="126"/>
      <c r="K31" s="126"/>
      <c r="L31" s="126"/>
      <c r="M31" s="129"/>
      <c r="N31" s="196">
        <v>80</v>
      </c>
      <c r="O31" s="124"/>
      <c r="P31" s="124"/>
      <c r="Q31" s="124"/>
      <c r="R31" s="124"/>
      <c r="S31" s="159"/>
      <c r="T31" s="163"/>
      <c r="U31" s="124"/>
      <c r="V31" s="124"/>
      <c r="W31" s="124"/>
      <c r="X31" s="124"/>
      <c r="Y31" s="124"/>
      <c r="Z31" s="124"/>
      <c r="AA31" s="167"/>
      <c r="AB31" s="163"/>
      <c r="AC31" s="124"/>
      <c r="AD31" s="124"/>
      <c r="AE31" s="124"/>
      <c r="AF31" s="124"/>
      <c r="AG31" s="124"/>
      <c r="AH31" s="124"/>
      <c r="AI31" s="167"/>
      <c r="AJ31" s="163"/>
      <c r="AK31" s="124"/>
      <c r="AL31" s="124"/>
      <c r="AM31" s="124"/>
      <c r="AN31" s="124"/>
      <c r="AO31" s="124"/>
      <c r="AP31" s="124"/>
      <c r="AQ31" s="167"/>
      <c r="AR31" s="163"/>
      <c r="AS31" s="124"/>
      <c r="AT31" s="124"/>
      <c r="AU31" s="124"/>
      <c r="AV31" s="124"/>
      <c r="AW31" s="124"/>
      <c r="AX31" s="124"/>
      <c r="AY31" s="167"/>
      <c r="AZ31" s="163"/>
      <c r="BA31" s="124"/>
      <c r="BB31" s="124"/>
      <c r="BC31" s="124"/>
      <c r="BD31" s="124"/>
      <c r="BE31" s="124"/>
      <c r="BF31" s="124"/>
      <c r="BG31" s="167"/>
      <c r="BH31" s="165"/>
      <c r="BI31" s="165"/>
      <c r="BJ31" s="165"/>
      <c r="BK31" s="165"/>
      <c r="BL31" s="165"/>
      <c r="BM31" s="161"/>
    </row>
    <row r="32" spans="1:65" s="127" customFormat="1" ht="13.5" customHeight="1">
      <c r="A32" s="128" t="s">
        <v>75</v>
      </c>
      <c r="B32" s="153" t="s">
        <v>166</v>
      </c>
      <c r="C32" s="199"/>
      <c r="D32" s="58"/>
      <c r="E32" s="58"/>
      <c r="F32" s="58"/>
      <c r="G32" s="58"/>
      <c r="H32" s="199"/>
      <c r="I32" s="126"/>
      <c r="J32" s="126"/>
      <c r="K32" s="126"/>
      <c r="L32" s="126"/>
      <c r="M32" s="129"/>
      <c r="N32" s="196">
        <v>170</v>
      </c>
      <c r="O32" s="124"/>
      <c r="P32" s="124"/>
      <c r="Q32" s="124"/>
      <c r="R32" s="124"/>
      <c r="S32" s="159"/>
      <c r="T32" s="128"/>
      <c r="U32" s="129"/>
      <c r="V32" s="129"/>
      <c r="W32" s="129"/>
      <c r="X32" s="129"/>
      <c r="Y32" s="129"/>
      <c r="Z32" s="129"/>
      <c r="AA32" s="164"/>
      <c r="AB32" s="128"/>
      <c r="AC32" s="129"/>
      <c r="AD32" s="129"/>
      <c r="AE32" s="129"/>
      <c r="AF32" s="129"/>
      <c r="AG32" s="129"/>
      <c r="AH32" s="129"/>
      <c r="AI32" s="164"/>
      <c r="AJ32" s="128"/>
      <c r="AK32" s="129"/>
      <c r="AL32" s="129"/>
      <c r="AM32" s="129"/>
      <c r="AN32" s="129"/>
      <c r="AO32" s="129"/>
      <c r="AP32" s="129"/>
      <c r="AQ32" s="164"/>
      <c r="AR32" s="128"/>
      <c r="AS32" s="129"/>
      <c r="AT32" s="129"/>
      <c r="AU32" s="129"/>
      <c r="AV32" s="129"/>
      <c r="AW32" s="129"/>
      <c r="AX32" s="129"/>
      <c r="AY32" s="164"/>
      <c r="AZ32" s="128"/>
      <c r="BA32" s="129"/>
      <c r="BB32" s="129"/>
      <c r="BC32" s="129"/>
      <c r="BD32" s="129"/>
      <c r="BE32" s="129"/>
      <c r="BF32" s="129"/>
      <c r="BG32" s="164"/>
      <c r="BH32" s="165"/>
      <c r="BI32" s="165"/>
      <c r="BJ32" s="165"/>
      <c r="BK32" s="165"/>
      <c r="BL32" s="165"/>
      <c r="BM32" s="161"/>
    </row>
    <row r="33" spans="1:65" s="127" customFormat="1" ht="12" customHeight="1">
      <c r="A33" s="128" t="s">
        <v>76</v>
      </c>
      <c r="B33" s="153" t="s">
        <v>167</v>
      </c>
      <c r="C33" s="199"/>
      <c r="D33" s="58"/>
      <c r="E33" s="58"/>
      <c r="F33" s="58"/>
      <c r="G33" s="58"/>
      <c r="H33" s="199"/>
      <c r="I33" s="126"/>
      <c r="J33" s="126"/>
      <c r="K33" s="126"/>
      <c r="L33" s="126"/>
      <c r="M33" s="129"/>
      <c r="N33" s="196">
        <v>100</v>
      </c>
      <c r="O33" s="131"/>
      <c r="P33" s="131"/>
      <c r="Q33" s="131"/>
      <c r="R33" s="131"/>
      <c r="S33" s="160"/>
      <c r="T33" s="128"/>
      <c r="U33" s="129"/>
      <c r="V33" s="129"/>
      <c r="W33" s="129"/>
      <c r="X33" s="129"/>
      <c r="Y33" s="129"/>
      <c r="Z33" s="129"/>
      <c r="AA33" s="164"/>
      <c r="AB33" s="128"/>
      <c r="AC33" s="129"/>
      <c r="AD33" s="129"/>
      <c r="AE33" s="129"/>
      <c r="AF33" s="129"/>
      <c r="AG33" s="129"/>
      <c r="AH33" s="129"/>
      <c r="AI33" s="164"/>
      <c r="AJ33" s="128"/>
      <c r="AK33" s="129"/>
      <c r="AL33" s="129"/>
      <c r="AM33" s="129"/>
      <c r="AN33" s="129"/>
      <c r="AO33" s="129"/>
      <c r="AP33" s="129"/>
      <c r="AQ33" s="164"/>
      <c r="AR33" s="128"/>
      <c r="AS33" s="129"/>
      <c r="AT33" s="129"/>
      <c r="AU33" s="129"/>
      <c r="AV33" s="129"/>
      <c r="AW33" s="129"/>
      <c r="AX33" s="129"/>
      <c r="AY33" s="164"/>
      <c r="AZ33" s="128"/>
      <c r="BA33" s="129"/>
      <c r="BB33" s="129"/>
      <c r="BC33" s="129"/>
      <c r="BD33" s="129"/>
      <c r="BE33" s="129"/>
      <c r="BF33" s="129"/>
      <c r="BG33" s="164"/>
      <c r="BH33" s="165"/>
      <c r="BI33" s="165"/>
      <c r="BJ33" s="165"/>
      <c r="BK33" s="165"/>
      <c r="BL33" s="165"/>
      <c r="BM33" s="161"/>
    </row>
    <row r="34" spans="1:65" s="127" customFormat="1" ht="13.5" customHeight="1">
      <c r="A34" s="128" t="s">
        <v>77</v>
      </c>
      <c r="B34" s="154" t="s">
        <v>168</v>
      </c>
      <c r="C34" s="199"/>
      <c r="D34" s="58"/>
      <c r="E34" s="58"/>
      <c r="F34" s="58"/>
      <c r="G34" s="58"/>
      <c r="H34" s="199"/>
      <c r="I34" s="126"/>
      <c r="J34" s="126"/>
      <c r="K34" s="126"/>
      <c r="L34" s="126"/>
      <c r="M34" s="129"/>
      <c r="N34" s="196">
        <v>170</v>
      </c>
      <c r="O34" s="124"/>
      <c r="P34" s="124"/>
      <c r="Q34" s="129"/>
      <c r="R34" s="124"/>
      <c r="S34" s="160"/>
      <c r="T34" s="128"/>
      <c r="U34" s="129"/>
      <c r="V34" s="129"/>
      <c r="W34" s="129"/>
      <c r="X34" s="129"/>
      <c r="Y34" s="129"/>
      <c r="Z34" s="129"/>
      <c r="AA34" s="164"/>
      <c r="AB34" s="128"/>
      <c r="AC34" s="129"/>
      <c r="AD34" s="129"/>
      <c r="AE34" s="129"/>
      <c r="AF34" s="129"/>
      <c r="AG34" s="129"/>
      <c r="AH34" s="129"/>
      <c r="AI34" s="164"/>
      <c r="AJ34" s="128"/>
      <c r="AK34" s="129"/>
      <c r="AL34" s="129"/>
      <c r="AM34" s="129"/>
      <c r="AN34" s="129"/>
      <c r="AO34" s="129"/>
      <c r="AP34" s="129"/>
      <c r="AQ34" s="164"/>
      <c r="AR34" s="128"/>
      <c r="AS34" s="129"/>
      <c r="AT34" s="129"/>
      <c r="AU34" s="129"/>
      <c r="AV34" s="129"/>
      <c r="AW34" s="129"/>
      <c r="AX34" s="129"/>
      <c r="AY34" s="164"/>
      <c r="AZ34" s="128"/>
      <c r="BA34" s="129"/>
      <c r="BB34" s="129"/>
      <c r="BC34" s="129"/>
      <c r="BD34" s="129"/>
      <c r="BE34" s="129"/>
      <c r="BF34" s="129"/>
      <c r="BG34" s="164"/>
      <c r="BH34" s="165"/>
      <c r="BI34" s="165"/>
      <c r="BJ34" s="165"/>
      <c r="BK34" s="165"/>
      <c r="BL34" s="165"/>
      <c r="BM34" s="161"/>
    </row>
    <row r="35" spans="1:65" s="127" customFormat="1" ht="12" customHeight="1">
      <c r="A35" s="123"/>
      <c r="B35" s="150"/>
      <c r="C35" s="199"/>
      <c r="D35" s="58"/>
      <c r="E35" s="58"/>
      <c r="F35" s="58"/>
      <c r="G35" s="58"/>
      <c r="H35" s="199"/>
      <c r="I35" s="125"/>
      <c r="J35" s="125"/>
      <c r="K35" s="125"/>
      <c r="L35" s="125"/>
      <c r="M35" s="124"/>
      <c r="N35" s="198"/>
      <c r="O35" s="124"/>
      <c r="P35" s="124"/>
      <c r="Q35" s="124"/>
      <c r="R35" s="124"/>
      <c r="S35" s="159"/>
      <c r="T35" s="163"/>
      <c r="U35" s="124"/>
      <c r="V35" s="124"/>
      <c r="W35" s="124"/>
      <c r="X35" s="124"/>
      <c r="Y35" s="124"/>
      <c r="Z35" s="124"/>
      <c r="AA35" s="167"/>
      <c r="AB35" s="163"/>
      <c r="AC35" s="124"/>
      <c r="AD35" s="124"/>
      <c r="AE35" s="124"/>
      <c r="AF35" s="124"/>
      <c r="AG35" s="124"/>
      <c r="AH35" s="124"/>
      <c r="AI35" s="167"/>
      <c r="AJ35" s="163"/>
      <c r="AK35" s="124"/>
      <c r="AL35" s="124"/>
      <c r="AM35" s="124"/>
      <c r="AN35" s="124"/>
      <c r="AO35" s="124"/>
      <c r="AP35" s="124"/>
      <c r="AQ35" s="167"/>
      <c r="AR35" s="163"/>
      <c r="AS35" s="124"/>
      <c r="AT35" s="124"/>
      <c r="AU35" s="124"/>
      <c r="AV35" s="124"/>
      <c r="AW35" s="124"/>
      <c r="AX35" s="124"/>
      <c r="AY35" s="167"/>
      <c r="AZ35" s="163"/>
      <c r="BA35" s="124"/>
      <c r="BB35" s="124"/>
      <c r="BC35" s="124"/>
      <c r="BD35" s="124"/>
      <c r="BE35" s="124"/>
      <c r="BF35" s="124"/>
      <c r="BG35" s="167"/>
      <c r="BH35" s="165"/>
      <c r="BI35" s="165"/>
      <c r="BJ35" s="165"/>
      <c r="BK35" s="165"/>
      <c r="BL35" s="165"/>
      <c r="BM35" s="161"/>
    </row>
    <row r="36" spans="1:65" s="127" customFormat="1" ht="12" customHeight="1">
      <c r="A36" s="123" t="s">
        <v>78</v>
      </c>
      <c r="B36" s="150" t="s">
        <v>208</v>
      </c>
      <c r="C36" s="199"/>
      <c r="D36" s="58"/>
      <c r="E36" s="58"/>
      <c r="F36" s="58"/>
      <c r="G36" s="58"/>
      <c r="H36" s="199"/>
      <c r="I36" s="125"/>
      <c r="J36" s="125"/>
      <c r="K36" s="125"/>
      <c r="L36" s="125"/>
      <c r="M36" s="124"/>
      <c r="N36" s="194">
        <v>170</v>
      </c>
      <c r="O36" s="124"/>
      <c r="P36" s="124"/>
      <c r="Q36" s="124"/>
      <c r="R36" s="124"/>
      <c r="S36" s="159"/>
      <c r="T36" s="163"/>
      <c r="U36" s="124"/>
      <c r="V36" s="124"/>
      <c r="W36" s="124"/>
      <c r="X36" s="124"/>
      <c r="Y36" s="124"/>
      <c r="Z36" s="124"/>
      <c r="AA36" s="167"/>
      <c r="AB36" s="163"/>
      <c r="AC36" s="124"/>
      <c r="AD36" s="124"/>
      <c r="AE36" s="124"/>
      <c r="AF36" s="124"/>
      <c r="AG36" s="124"/>
      <c r="AH36" s="124"/>
      <c r="AI36" s="167"/>
      <c r="AJ36" s="163"/>
      <c r="AK36" s="124"/>
      <c r="AL36" s="124"/>
      <c r="AM36" s="124"/>
      <c r="AN36" s="124"/>
      <c r="AO36" s="124"/>
      <c r="AP36" s="124"/>
      <c r="AQ36" s="167"/>
      <c r="AR36" s="163"/>
      <c r="AS36" s="124"/>
      <c r="AT36" s="124"/>
      <c r="AU36" s="124"/>
      <c r="AV36" s="124"/>
      <c r="AW36" s="124"/>
      <c r="AX36" s="124"/>
      <c r="AY36" s="167"/>
      <c r="AZ36" s="163"/>
      <c r="BA36" s="124"/>
      <c r="BB36" s="124"/>
      <c r="BC36" s="124"/>
      <c r="BD36" s="124"/>
      <c r="BE36" s="124"/>
      <c r="BF36" s="124"/>
      <c r="BG36" s="167"/>
      <c r="BH36" s="165"/>
      <c r="BI36" s="165"/>
      <c r="BJ36" s="165"/>
      <c r="BK36" s="165"/>
      <c r="BL36" s="165"/>
      <c r="BM36" s="161"/>
    </row>
    <row r="37" spans="1:65" s="127" customFormat="1" ht="12" customHeight="1">
      <c r="A37" s="123" t="s">
        <v>79</v>
      </c>
      <c r="B37" s="150" t="s">
        <v>170</v>
      </c>
      <c r="C37" s="199"/>
      <c r="D37" s="58"/>
      <c r="E37" s="58"/>
      <c r="F37" s="58"/>
      <c r="G37" s="58"/>
      <c r="H37" s="199"/>
      <c r="I37" s="125"/>
      <c r="J37" s="125"/>
      <c r="K37" s="125"/>
      <c r="L37" s="125"/>
      <c r="M37" s="124"/>
      <c r="N37" s="194">
        <v>140</v>
      </c>
      <c r="O37" s="124"/>
      <c r="P37" s="124"/>
      <c r="Q37" s="124"/>
      <c r="R37" s="124"/>
      <c r="S37" s="159"/>
      <c r="T37" s="163"/>
      <c r="U37" s="124"/>
      <c r="V37" s="124"/>
      <c r="W37" s="124"/>
      <c r="X37" s="124"/>
      <c r="Y37" s="124"/>
      <c r="Z37" s="124"/>
      <c r="AA37" s="167"/>
      <c r="AB37" s="163"/>
      <c r="AC37" s="124"/>
      <c r="AD37" s="124"/>
      <c r="AE37" s="124"/>
      <c r="AF37" s="124"/>
      <c r="AG37" s="124"/>
      <c r="AH37" s="124"/>
      <c r="AI37" s="167"/>
      <c r="AJ37" s="163"/>
      <c r="AK37" s="124"/>
      <c r="AL37" s="124"/>
      <c r="AM37" s="124"/>
      <c r="AN37" s="124"/>
      <c r="AO37" s="124"/>
      <c r="AP37" s="124"/>
      <c r="AQ37" s="167"/>
      <c r="AR37" s="163"/>
      <c r="AS37" s="124"/>
      <c r="AT37" s="124"/>
      <c r="AU37" s="124"/>
      <c r="AV37" s="124"/>
      <c r="AW37" s="124"/>
      <c r="AX37" s="124"/>
      <c r="AY37" s="167"/>
      <c r="AZ37" s="163"/>
      <c r="BA37" s="124"/>
      <c r="BB37" s="124"/>
      <c r="BC37" s="124"/>
      <c r="BD37" s="124"/>
      <c r="BE37" s="124"/>
      <c r="BF37" s="124"/>
      <c r="BG37" s="167"/>
      <c r="BH37" s="165"/>
      <c r="BI37" s="165"/>
      <c r="BJ37" s="165"/>
      <c r="BK37" s="165"/>
      <c r="BL37" s="165"/>
      <c r="BM37" s="161"/>
    </row>
    <row r="38" spans="1:65" s="127" customFormat="1" ht="12" customHeight="1">
      <c r="A38" s="123" t="s">
        <v>66</v>
      </c>
      <c r="B38" s="150" t="s">
        <v>171</v>
      </c>
      <c r="C38" s="123"/>
      <c r="D38" s="125"/>
      <c r="E38" s="125"/>
      <c r="F38" s="125"/>
      <c r="G38" s="125"/>
      <c r="H38" s="124"/>
      <c r="I38" s="125"/>
      <c r="J38" s="125"/>
      <c r="K38" s="125"/>
      <c r="L38" s="125"/>
      <c r="M38" s="124"/>
      <c r="N38" s="194">
        <v>80</v>
      </c>
      <c r="O38" s="124"/>
      <c r="P38" s="124"/>
      <c r="Q38" s="124"/>
      <c r="R38" s="124"/>
      <c r="S38" s="159"/>
      <c r="T38" s="163"/>
      <c r="U38" s="124"/>
      <c r="V38" s="124"/>
      <c r="W38" s="124"/>
      <c r="X38" s="124"/>
      <c r="Y38" s="124"/>
      <c r="Z38" s="124"/>
      <c r="AA38" s="167"/>
      <c r="AB38" s="163"/>
      <c r="AC38" s="124"/>
      <c r="AD38" s="124"/>
      <c r="AE38" s="124"/>
      <c r="AF38" s="124"/>
      <c r="AG38" s="124"/>
      <c r="AH38" s="124"/>
      <c r="AI38" s="167"/>
      <c r="AJ38" s="163"/>
      <c r="AK38" s="124"/>
      <c r="AL38" s="124"/>
      <c r="AM38" s="124"/>
      <c r="AN38" s="124"/>
      <c r="AO38" s="124"/>
      <c r="AP38" s="124"/>
      <c r="AQ38" s="167"/>
      <c r="AR38" s="163"/>
      <c r="AS38" s="124"/>
      <c r="AT38" s="124"/>
      <c r="AU38" s="124"/>
      <c r="AV38" s="124"/>
      <c r="AW38" s="124"/>
      <c r="AX38" s="124"/>
      <c r="AY38" s="167"/>
      <c r="AZ38" s="163"/>
      <c r="BA38" s="124"/>
      <c r="BB38" s="124"/>
      <c r="BC38" s="124"/>
      <c r="BD38" s="124"/>
      <c r="BE38" s="124"/>
      <c r="BF38" s="124"/>
      <c r="BG38" s="167"/>
      <c r="BH38" s="165"/>
      <c r="BI38" s="165"/>
      <c r="BJ38" s="165"/>
      <c r="BK38" s="165"/>
      <c r="BL38" s="165"/>
      <c r="BM38" s="161"/>
    </row>
    <row r="39" spans="1:65" s="127" customFormat="1" ht="13.5" customHeight="1">
      <c r="A39" s="128" t="s">
        <v>142</v>
      </c>
      <c r="B39" s="154" t="s">
        <v>172</v>
      </c>
      <c r="C39" s="199"/>
      <c r="D39" s="58"/>
      <c r="E39" s="58"/>
      <c r="F39" s="58"/>
      <c r="G39" s="58"/>
      <c r="H39" s="199"/>
      <c r="I39" s="126"/>
      <c r="J39" s="126"/>
      <c r="K39" s="126"/>
      <c r="L39" s="126"/>
      <c r="M39" s="129"/>
      <c r="N39" s="194">
        <v>1750</v>
      </c>
      <c r="O39" s="124"/>
      <c r="P39" s="124"/>
      <c r="Q39" s="129"/>
      <c r="R39" s="124"/>
      <c r="S39" s="159"/>
      <c r="T39" s="128"/>
      <c r="U39" s="129"/>
      <c r="V39" s="129"/>
      <c r="W39" s="129"/>
      <c r="X39" s="129"/>
      <c r="Y39" s="129"/>
      <c r="Z39" s="129"/>
      <c r="AA39" s="164"/>
      <c r="AB39" s="128"/>
      <c r="AC39" s="129"/>
      <c r="AD39" s="129"/>
      <c r="AE39" s="129"/>
      <c r="AF39" s="129"/>
      <c r="AG39" s="129"/>
      <c r="AH39" s="129"/>
      <c r="AI39" s="164"/>
      <c r="AJ39" s="128"/>
      <c r="AK39" s="129"/>
      <c r="AL39" s="129"/>
      <c r="AM39" s="129"/>
      <c r="AN39" s="129"/>
      <c r="AO39" s="129"/>
      <c r="AP39" s="129"/>
      <c r="AQ39" s="164"/>
      <c r="AR39" s="128"/>
      <c r="AS39" s="129"/>
      <c r="AT39" s="129"/>
      <c r="AU39" s="129"/>
      <c r="AV39" s="129"/>
      <c r="AW39" s="129"/>
      <c r="AX39" s="129"/>
      <c r="AY39" s="164"/>
      <c r="AZ39" s="128"/>
      <c r="BA39" s="129"/>
      <c r="BB39" s="129"/>
      <c r="BC39" s="129"/>
      <c r="BD39" s="129"/>
      <c r="BE39" s="129"/>
      <c r="BF39" s="129"/>
      <c r="BG39" s="164"/>
      <c r="BH39" s="165"/>
      <c r="BI39" s="165"/>
      <c r="BJ39" s="165"/>
      <c r="BK39" s="165"/>
      <c r="BL39" s="165"/>
      <c r="BM39" s="161"/>
    </row>
    <row r="40" spans="1:65" s="127" customFormat="1" ht="12" customHeight="1">
      <c r="A40" s="123" t="s">
        <v>173</v>
      </c>
      <c r="B40" s="150" t="s">
        <v>174</v>
      </c>
      <c r="C40" s="199"/>
      <c r="D40" s="58"/>
      <c r="E40" s="58"/>
      <c r="F40" s="58"/>
      <c r="G40" s="58"/>
      <c r="H40" s="199"/>
      <c r="I40" s="125"/>
      <c r="J40" s="125"/>
      <c r="K40" s="125"/>
      <c r="L40" s="125"/>
      <c r="M40" s="124"/>
      <c r="N40" s="194">
        <v>990</v>
      </c>
      <c r="O40" s="124"/>
      <c r="P40" s="124"/>
      <c r="Q40" s="124"/>
      <c r="R40" s="124"/>
      <c r="S40" s="159"/>
      <c r="T40" s="163"/>
      <c r="U40" s="124"/>
      <c r="V40" s="124"/>
      <c r="W40" s="124"/>
      <c r="X40" s="124"/>
      <c r="Y40" s="124"/>
      <c r="Z40" s="124"/>
      <c r="AA40" s="167"/>
      <c r="AB40" s="163"/>
      <c r="AC40" s="124"/>
      <c r="AD40" s="124"/>
      <c r="AE40" s="124"/>
      <c r="AF40" s="124"/>
      <c r="AG40" s="124"/>
      <c r="AH40" s="124"/>
      <c r="AI40" s="167"/>
      <c r="AJ40" s="163"/>
      <c r="AK40" s="124"/>
      <c r="AL40" s="124"/>
      <c r="AM40" s="124"/>
      <c r="AN40" s="124"/>
      <c r="AO40" s="124"/>
      <c r="AP40" s="124"/>
      <c r="AQ40" s="167"/>
      <c r="AR40" s="163"/>
      <c r="AS40" s="124"/>
      <c r="AT40" s="124"/>
      <c r="AU40" s="124"/>
      <c r="AV40" s="124"/>
      <c r="AW40" s="124"/>
      <c r="AX40" s="124"/>
      <c r="AY40" s="167"/>
      <c r="AZ40" s="163"/>
      <c r="BA40" s="124"/>
      <c r="BB40" s="124"/>
      <c r="BC40" s="124"/>
      <c r="BD40" s="124"/>
      <c r="BE40" s="124"/>
      <c r="BF40" s="124"/>
      <c r="BG40" s="167"/>
      <c r="BH40" s="165"/>
      <c r="BI40" s="165"/>
      <c r="BJ40" s="165"/>
      <c r="BK40" s="165"/>
      <c r="BL40" s="165"/>
      <c r="BM40" s="161"/>
    </row>
    <row r="41" spans="1:65" s="127" customFormat="1" ht="25.5" customHeight="1">
      <c r="A41" s="123" t="s">
        <v>175</v>
      </c>
      <c r="B41" s="192" t="s">
        <v>176</v>
      </c>
      <c r="C41" s="123"/>
      <c r="D41" s="125"/>
      <c r="E41" s="125"/>
      <c r="F41" s="125"/>
      <c r="G41" s="125"/>
      <c r="H41" s="124"/>
      <c r="I41" s="125"/>
      <c r="J41" s="125"/>
      <c r="K41" s="125"/>
      <c r="L41" s="125"/>
      <c r="M41" s="124"/>
      <c r="N41" s="193">
        <v>760</v>
      </c>
      <c r="O41" s="124"/>
      <c r="P41" s="124"/>
      <c r="Q41" s="124"/>
      <c r="R41" s="124"/>
      <c r="S41" s="159"/>
      <c r="T41" s="163"/>
      <c r="U41" s="124"/>
      <c r="V41" s="124"/>
      <c r="W41" s="124"/>
      <c r="X41" s="124"/>
      <c r="Y41" s="124"/>
      <c r="Z41" s="124"/>
      <c r="AA41" s="167"/>
      <c r="AB41" s="163"/>
      <c r="AC41" s="124"/>
      <c r="AD41" s="124"/>
      <c r="AE41" s="124"/>
      <c r="AF41" s="124"/>
      <c r="AG41" s="124"/>
      <c r="AH41" s="124"/>
      <c r="AI41" s="167"/>
      <c r="AJ41" s="163"/>
      <c r="AK41" s="124"/>
      <c r="AL41" s="124"/>
      <c r="AM41" s="124"/>
      <c r="AN41" s="124"/>
      <c r="AO41" s="124"/>
      <c r="AP41" s="124"/>
      <c r="AQ41" s="167"/>
      <c r="AR41" s="163"/>
      <c r="AS41" s="124"/>
      <c r="AT41" s="124"/>
      <c r="AU41" s="124"/>
      <c r="AV41" s="124"/>
      <c r="AW41" s="124"/>
      <c r="AX41" s="124"/>
      <c r="AY41" s="167"/>
      <c r="AZ41" s="163"/>
      <c r="BA41" s="124"/>
      <c r="BB41" s="124"/>
      <c r="BC41" s="124"/>
      <c r="BD41" s="124"/>
      <c r="BE41" s="124"/>
      <c r="BF41" s="124"/>
      <c r="BG41" s="167"/>
      <c r="BH41" s="165"/>
      <c r="BI41" s="165"/>
      <c r="BJ41" s="165"/>
      <c r="BK41" s="165"/>
      <c r="BL41" s="165"/>
      <c r="BM41" s="161"/>
    </row>
    <row r="42" spans="1:65" s="127" customFormat="1" ht="12" customHeight="1">
      <c r="A42" s="123" t="s">
        <v>67</v>
      </c>
      <c r="B42" s="150" t="s">
        <v>60</v>
      </c>
      <c r="C42" s="199"/>
      <c r="D42" s="58"/>
      <c r="E42" s="58"/>
      <c r="F42" s="58"/>
      <c r="G42" s="58"/>
      <c r="H42" s="199"/>
      <c r="I42" s="125"/>
      <c r="J42" s="125"/>
      <c r="K42" s="125"/>
      <c r="L42" s="125"/>
      <c r="M42" s="124"/>
      <c r="N42" s="194">
        <v>360</v>
      </c>
      <c r="O42" s="124"/>
      <c r="P42" s="124"/>
      <c r="Q42" s="124"/>
      <c r="R42" s="124"/>
      <c r="S42" s="159"/>
      <c r="T42" s="163"/>
      <c r="U42" s="124"/>
      <c r="V42" s="124"/>
      <c r="W42" s="124"/>
      <c r="X42" s="124"/>
      <c r="Y42" s="124"/>
      <c r="Z42" s="124"/>
      <c r="AA42" s="167"/>
      <c r="AB42" s="163"/>
      <c r="AC42" s="124"/>
      <c r="AD42" s="124"/>
      <c r="AE42" s="124"/>
      <c r="AF42" s="124"/>
      <c r="AG42" s="124"/>
      <c r="AH42" s="124"/>
      <c r="AI42" s="167"/>
      <c r="AJ42" s="163"/>
      <c r="AK42" s="124"/>
      <c r="AL42" s="124"/>
      <c r="AM42" s="124"/>
      <c r="AN42" s="124"/>
      <c r="AO42" s="124"/>
      <c r="AP42" s="124"/>
      <c r="AQ42" s="167"/>
      <c r="AR42" s="163"/>
      <c r="AS42" s="124"/>
      <c r="AT42" s="124"/>
      <c r="AU42" s="124"/>
      <c r="AV42" s="124"/>
      <c r="AW42" s="124"/>
      <c r="AX42" s="124"/>
      <c r="AY42" s="167"/>
      <c r="AZ42" s="163"/>
      <c r="BA42" s="124"/>
      <c r="BB42" s="124"/>
      <c r="BC42" s="124"/>
      <c r="BD42" s="124"/>
      <c r="BE42" s="124"/>
      <c r="BF42" s="124"/>
      <c r="BG42" s="167"/>
      <c r="BH42" s="165"/>
      <c r="BI42" s="165"/>
      <c r="BJ42" s="165"/>
      <c r="BK42" s="165"/>
      <c r="BL42" s="165"/>
      <c r="BM42" s="161"/>
    </row>
    <row r="43" spans="1:65" s="127" customFormat="1" ht="12" customHeight="1">
      <c r="A43" s="123" t="s">
        <v>80</v>
      </c>
      <c r="B43" s="150" t="s">
        <v>177</v>
      </c>
      <c r="C43" s="199"/>
      <c r="D43" s="58"/>
      <c r="E43" s="58"/>
      <c r="F43" s="58"/>
      <c r="G43" s="58"/>
      <c r="H43" s="199"/>
      <c r="I43" s="125"/>
      <c r="J43" s="125"/>
      <c r="K43" s="125"/>
      <c r="L43" s="125"/>
      <c r="M43" s="124"/>
      <c r="N43" s="194">
        <v>120</v>
      </c>
      <c r="O43" s="124"/>
      <c r="P43" s="124"/>
      <c r="Q43" s="124"/>
      <c r="R43" s="124"/>
      <c r="S43" s="159"/>
      <c r="T43" s="163"/>
      <c r="U43" s="124"/>
      <c r="V43" s="124"/>
      <c r="W43" s="124"/>
      <c r="X43" s="124"/>
      <c r="Y43" s="124"/>
      <c r="Z43" s="124"/>
      <c r="AA43" s="167"/>
      <c r="AB43" s="163"/>
      <c r="AC43" s="124"/>
      <c r="AD43" s="124"/>
      <c r="AE43" s="124"/>
      <c r="AF43" s="124"/>
      <c r="AG43" s="124"/>
      <c r="AH43" s="124"/>
      <c r="AI43" s="167"/>
      <c r="AJ43" s="163"/>
      <c r="AK43" s="124"/>
      <c r="AL43" s="124"/>
      <c r="AM43" s="124"/>
      <c r="AN43" s="124"/>
      <c r="AO43" s="124"/>
      <c r="AP43" s="124"/>
      <c r="AQ43" s="167"/>
      <c r="AR43" s="163"/>
      <c r="AS43" s="124"/>
      <c r="AT43" s="124"/>
      <c r="AU43" s="124"/>
      <c r="AV43" s="124"/>
      <c r="AW43" s="124"/>
      <c r="AX43" s="124"/>
      <c r="AY43" s="167"/>
      <c r="AZ43" s="163"/>
      <c r="BA43" s="124"/>
      <c r="BB43" s="124"/>
      <c r="BC43" s="124"/>
      <c r="BD43" s="124"/>
      <c r="BE43" s="124"/>
      <c r="BF43" s="124"/>
      <c r="BG43" s="167"/>
      <c r="BH43" s="165"/>
      <c r="BI43" s="165"/>
      <c r="BJ43" s="165"/>
      <c r="BK43" s="165"/>
      <c r="BL43" s="165"/>
      <c r="BM43" s="161"/>
    </row>
    <row r="44" spans="1:65" s="127" customFormat="1" ht="27" customHeight="1" thickBot="1">
      <c r="A44" s="132" t="s">
        <v>81</v>
      </c>
      <c r="B44" s="155" t="s">
        <v>178</v>
      </c>
      <c r="C44" s="199"/>
      <c r="D44" s="58"/>
      <c r="E44" s="58"/>
      <c r="F44" s="58"/>
      <c r="G44" s="58"/>
      <c r="H44" s="199"/>
      <c r="I44" s="125"/>
      <c r="J44" s="125"/>
      <c r="K44" s="125"/>
      <c r="L44" s="125"/>
      <c r="M44" s="124"/>
      <c r="N44" s="193">
        <v>240</v>
      </c>
      <c r="O44" s="124"/>
      <c r="P44" s="124"/>
      <c r="Q44" s="124"/>
      <c r="R44" s="124"/>
      <c r="S44" s="159"/>
      <c r="T44" s="163"/>
      <c r="U44" s="124"/>
      <c r="V44" s="124"/>
      <c r="W44" s="124"/>
      <c r="X44" s="124"/>
      <c r="Y44" s="124"/>
      <c r="Z44" s="124"/>
      <c r="AA44" s="167"/>
      <c r="AB44" s="163"/>
      <c r="AC44" s="124"/>
      <c r="AD44" s="124"/>
      <c r="AE44" s="124"/>
      <c r="AF44" s="124"/>
      <c r="AG44" s="124"/>
      <c r="AH44" s="124"/>
      <c r="AI44" s="167"/>
      <c r="AJ44" s="163"/>
      <c r="AK44" s="124"/>
      <c r="AL44" s="124"/>
      <c r="AM44" s="124"/>
      <c r="AN44" s="124"/>
      <c r="AO44" s="124"/>
      <c r="AP44" s="124"/>
      <c r="AQ44" s="167"/>
      <c r="AR44" s="163"/>
      <c r="AS44" s="124"/>
      <c r="AT44" s="124"/>
      <c r="AU44" s="124"/>
      <c r="AV44" s="124"/>
      <c r="AW44" s="124"/>
      <c r="AX44" s="124"/>
      <c r="AY44" s="167"/>
      <c r="AZ44" s="163"/>
      <c r="BA44" s="124"/>
      <c r="BB44" s="124"/>
      <c r="BC44" s="124"/>
      <c r="BD44" s="124"/>
      <c r="BE44" s="124"/>
      <c r="BF44" s="124"/>
      <c r="BG44" s="167"/>
      <c r="BH44" s="165"/>
      <c r="BI44" s="165"/>
      <c r="BJ44" s="165"/>
      <c r="BK44" s="165"/>
      <c r="BL44" s="165"/>
      <c r="BM44" s="161"/>
    </row>
    <row r="45" spans="1:64" s="66" customFormat="1" ht="24.75" customHeight="1" thickBot="1">
      <c r="A45" s="61" t="s">
        <v>68</v>
      </c>
      <c r="B45" s="148" t="s">
        <v>179</v>
      </c>
      <c r="C45" s="61"/>
      <c r="D45" s="63"/>
      <c r="E45" s="63"/>
      <c r="F45" s="63"/>
      <c r="G45" s="63"/>
      <c r="H45" s="62"/>
      <c r="I45" s="63"/>
      <c r="J45" s="63"/>
      <c r="K45" s="63"/>
      <c r="L45" s="63"/>
      <c r="M45" s="62"/>
      <c r="N45" s="89">
        <v>360</v>
      </c>
      <c r="O45" s="89"/>
      <c r="P45" s="89"/>
      <c r="Q45" s="89"/>
      <c r="R45" s="89"/>
      <c r="S45" s="157"/>
      <c r="T45" s="61"/>
      <c r="U45" s="105"/>
      <c r="V45" s="105"/>
      <c r="W45" s="105"/>
      <c r="X45" s="65"/>
      <c r="Y45" s="105"/>
      <c r="Z45" s="105"/>
      <c r="AA45" s="64"/>
      <c r="AB45" s="61"/>
      <c r="AC45" s="105"/>
      <c r="AD45" s="105"/>
      <c r="AE45" s="105"/>
      <c r="AF45" s="65"/>
      <c r="AG45" s="105"/>
      <c r="AH45" s="105"/>
      <c r="AI45" s="64"/>
      <c r="AJ45" s="61"/>
      <c r="AK45" s="105"/>
      <c r="AL45" s="105"/>
      <c r="AM45" s="105"/>
      <c r="AN45" s="65"/>
      <c r="AO45" s="105"/>
      <c r="AP45" s="105"/>
      <c r="AQ45" s="64"/>
      <c r="AR45" s="61"/>
      <c r="AS45" s="105"/>
      <c r="AT45" s="105"/>
      <c r="AU45" s="105"/>
      <c r="AV45" s="65"/>
      <c r="AW45" s="105"/>
      <c r="AX45" s="105"/>
      <c r="AY45" s="64"/>
      <c r="AZ45" s="61"/>
      <c r="BA45" s="105"/>
      <c r="BB45" s="105"/>
      <c r="BC45" s="105"/>
      <c r="BD45" s="65"/>
      <c r="BE45" s="105"/>
      <c r="BF45" s="105"/>
      <c r="BG45" s="64"/>
      <c r="BH45" s="165"/>
      <c r="BI45" s="165"/>
      <c r="BJ45" s="165"/>
      <c r="BK45" s="165"/>
      <c r="BL45" s="165"/>
    </row>
    <row r="46" spans="1:65" s="127" customFormat="1" ht="12" customHeight="1">
      <c r="A46" s="123" t="s">
        <v>180</v>
      </c>
      <c r="B46" s="156" t="s">
        <v>181</v>
      </c>
      <c r="C46" s="199"/>
      <c r="D46" s="58"/>
      <c r="E46" s="58"/>
      <c r="F46" s="58"/>
      <c r="G46" s="58"/>
      <c r="H46" s="199"/>
      <c r="I46" s="125"/>
      <c r="J46" s="125"/>
      <c r="K46" s="125"/>
      <c r="L46" s="125"/>
      <c r="M46" s="133"/>
      <c r="N46" s="194">
        <v>4658</v>
      </c>
      <c r="O46" s="124"/>
      <c r="P46" s="124"/>
      <c r="Q46" s="124"/>
      <c r="R46" s="124"/>
      <c r="S46" s="159"/>
      <c r="T46" s="163"/>
      <c r="U46" s="124"/>
      <c r="V46" s="124"/>
      <c r="W46" s="124"/>
      <c r="X46" s="124"/>
      <c r="Y46" s="124"/>
      <c r="Z46" s="124"/>
      <c r="AA46" s="167"/>
      <c r="AB46" s="163"/>
      <c r="AC46" s="124"/>
      <c r="AD46" s="124"/>
      <c r="AE46" s="124"/>
      <c r="AF46" s="124"/>
      <c r="AG46" s="124"/>
      <c r="AH46" s="124"/>
      <c r="AI46" s="167"/>
      <c r="AJ46" s="163"/>
      <c r="AK46" s="124"/>
      <c r="AL46" s="124"/>
      <c r="AM46" s="124"/>
      <c r="AN46" s="124"/>
      <c r="AO46" s="124"/>
      <c r="AP46" s="124"/>
      <c r="AQ46" s="167"/>
      <c r="AR46" s="163"/>
      <c r="AS46" s="124"/>
      <c r="AT46" s="124"/>
      <c r="AU46" s="124"/>
      <c r="AV46" s="124"/>
      <c r="AW46" s="124"/>
      <c r="AX46" s="124"/>
      <c r="AY46" s="167"/>
      <c r="AZ46" s="163"/>
      <c r="BA46" s="124"/>
      <c r="BB46" s="124"/>
      <c r="BC46" s="124"/>
      <c r="BD46" s="124"/>
      <c r="BE46" s="124"/>
      <c r="BF46" s="124"/>
      <c r="BG46" s="167"/>
      <c r="BH46" s="165"/>
      <c r="BI46" s="165"/>
      <c r="BJ46" s="165"/>
      <c r="BK46" s="165"/>
      <c r="BL46" s="165"/>
      <c r="BM46" s="161"/>
    </row>
    <row r="47" spans="1:65" s="127" customFormat="1" ht="12" customHeight="1">
      <c r="A47" s="123" t="s">
        <v>182</v>
      </c>
      <c r="B47" s="150" t="s">
        <v>209</v>
      </c>
      <c r="C47" s="199"/>
      <c r="D47" s="58"/>
      <c r="E47" s="58"/>
      <c r="F47" s="58"/>
      <c r="G47" s="58"/>
      <c r="H47" s="199"/>
      <c r="I47" s="125"/>
      <c r="J47" s="125"/>
      <c r="K47" s="125"/>
      <c r="L47" s="125"/>
      <c r="M47" s="124"/>
      <c r="N47" s="194">
        <v>450</v>
      </c>
      <c r="O47" s="124"/>
      <c r="P47" s="124"/>
      <c r="Q47" s="124"/>
      <c r="R47" s="124"/>
      <c r="S47" s="159"/>
      <c r="T47" s="163"/>
      <c r="U47" s="124"/>
      <c r="V47" s="124"/>
      <c r="W47" s="124"/>
      <c r="X47" s="124"/>
      <c r="Y47" s="124"/>
      <c r="Z47" s="124"/>
      <c r="AA47" s="167"/>
      <c r="AB47" s="163"/>
      <c r="AC47" s="124"/>
      <c r="AD47" s="124"/>
      <c r="AE47" s="124"/>
      <c r="AF47" s="124"/>
      <c r="AG47" s="124"/>
      <c r="AH47" s="124"/>
      <c r="AI47" s="167"/>
      <c r="AJ47" s="163"/>
      <c r="AK47" s="124"/>
      <c r="AL47" s="124"/>
      <c r="AM47" s="124"/>
      <c r="AN47" s="124"/>
      <c r="AO47" s="124"/>
      <c r="AP47" s="124"/>
      <c r="AQ47" s="167"/>
      <c r="AR47" s="163"/>
      <c r="AS47" s="124"/>
      <c r="AT47" s="124"/>
      <c r="AU47" s="124"/>
      <c r="AV47" s="124"/>
      <c r="AW47" s="124"/>
      <c r="AX47" s="124"/>
      <c r="AY47" s="167"/>
      <c r="AZ47" s="163"/>
      <c r="BA47" s="124"/>
      <c r="BB47" s="124"/>
      <c r="BC47" s="124"/>
      <c r="BD47" s="124"/>
      <c r="BE47" s="124"/>
      <c r="BF47" s="124"/>
      <c r="BG47" s="167"/>
      <c r="BH47" s="165"/>
      <c r="BI47" s="165"/>
      <c r="BJ47" s="165"/>
      <c r="BK47" s="165"/>
      <c r="BL47" s="165"/>
      <c r="BM47" s="161"/>
    </row>
    <row r="48" spans="1:65" s="127" customFormat="1" ht="12" customHeight="1">
      <c r="A48" s="123" t="s">
        <v>183</v>
      </c>
      <c r="B48" s="156" t="s">
        <v>210</v>
      </c>
      <c r="C48" s="199"/>
      <c r="D48" s="58"/>
      <c r="E48" s="58"/>
      <c r="F48" s="58"/>
      <c r="G48" s="58"/>
      <c r="H48" s="199"/>
      <c r="I48" s="125"/>
      <c r="J48" s="125"/>
      <c r="K48" s="125"/>
      <c r="L48" s="125"/>
      <c r="M48" s="124"/>
      <c r="N48" s="194">
        <v>450</v>
      </c>
      <c r="O48" s="124"/>
      <c r="P48" s="124"/>
      <c r="Q48" s="124"/>
      <c r="R48" s="124"/>
      <c r="S48" s="159"/>
      <c r="T48" s="163"/>
      <c r="U48" s="124"/>
      <c r="V48" s="124"/>
      <c r="W48" s="124"/>
      <c r="X48" s="124"/>
      <c r="Y48" s="124"/>
      <c r="Z48" s="124"/>
      <c r="AA48" s="167"/>
      <c r="AB48" s="163"/>
      <c r="AC48" s="124"/>
      <c r="AD48" s="124"/>
      <c r="AE48" s="124"/>
      <c r="AF48" s="124"/>
      <c r="AG48" s="124"/>
      <c r="AH48" s="124"/>
      <c r="AI48" s="167"/>
      <c r="AJ48" s="163"/>
      <c r="AK48" s="124"/>
      <c r="AL48" s="124"/>
      <c r="AM48" s="124"/>
      <c r="AN48" s="124"/>
      <c r="AO48" s="124"/>
      <c r="AP48" s="124"/>
      <c r="AQ48" s="167"/>
      <c r="AR48" s="163"/>
      <c r="AS48" s="124"/>
      <c r="AT48" s="124"/>
      <c r="AU48" s="124"/>
      <c r="AV48" s="124"/>
      <c r="AW48" s="124"/>
      <c r="AX48" s="124"/>
      <c r="AY48" s="167"/>
      <c r="AZ48" s="163"/>
      <c r="BA48" s="124"/>
      <c r="BB48" s="124"/>
      <c r="BC48" s="124"/>
      <c r="BD48" s="124"/>
      <c r="BE48" s="124"/>
      <c r="BF48" s="124"/>
      <c r="BG48" s="167"/>
      <c r="BH48" s="165"/>
      <c r="BI48" s="165"/>
      <c r="BJ48" s="165"/>
      <c r="BK48" s="165"/>
      <c r="BL48" s="165"/>
      <c r="BM48" s="161"/>
    </row>
    <row r="49" spans="1:65" s="127" customFormat="1" ht="12" customHeight="1">
      <c r="A49" s="123" t="s">
        <v>211</v>
      </c>
      <c r="B49" s="156" t="s">
        <v>212</v>
      </c>
      <c r="C49" s="199"/>
      <c r="D49" s="58"/>
      <c r="E49" s="58"/>
      <c r="F49" s="58"/>
      <c r="G49" s="58"/>
      <c r="H49" s="199"/>
      <c r="I49" s="125"/>
      <c r="J49" s="125"/>
      <c r="K49" s="125"/>
      <c r="L49" s="125"/>
      <c r="M49" s="124"/>
      <c r="N49" s="194">
        <v>3758</v>
      </c>
      <c r="O49" s="124"/>
      <c r="P49" s="124"/>
      <c r="Q49" s="124"/>
      <c r="R49" s="124"/>
      <c r="S49" s="159"/>
      <c r="T49" s="163"/>
      <c r="U49" s="124"/>
      <c r="V49" s="124"/>
      <c r="W49" s="124"/>
      <c r="X49" s="124"/>
      <c r="Y49" s="124"/>
      <c r="Z49" s="124"/>
      <c r="AA49" s="167"/>
      <c r="AB49" s="163"/>
      <c r="AC49" s="124"/>
      <c r="AD49" s="124"/>
      <c r="AE49" s="124"/>
      <c r="AF49" s="124"/>
      <c r="AG49" s="124"/>
      <c r="AH49" s="124"/>
      <c r="AI49" s="167"/>
      <c r="AJ49" s="163"/>
      <c r="AK49" s="124"/>
      <c r="AL49" s="124"/>
      <c r="AM49" s="124"/>
      <c r="AN49" s="124"/>
      <c r="AO49" s="124"/>
      <c r="AP49" s="124"/>
      <c r="AQ49" s="167"/>
      <c r="AR49" s="163"/>
      <c r="AS49" s="124"/>
      <c r="AT49" s="124"/>
      <c r="AU49" s="124"/>
      <c r="AV49" s="124"/>
      <c r="AW49" s="124"/>
      <c r="AX49" s="124"/>
      <c r="AY49" s="167"/>
      <c r="AZ49" s="163"/>
      <c r="BA49" s="124"/>
      <c r="BB49" s="124"/>
      <c r="BC49" s="124"/>
      <c r="BD49" s="124"/>
      <c r="BE49" s="124"/>
      <c r="BF49" s="124"/>
      <c r="BG49" s="167"/>
      <c r="BH49" s="165"/>
      <c r="BI49" s="165"/>
      <c r="BJ49" s="165"/>
      <c r="BK49" s="165"/>
      <c r="BL49" s="165"/>
      <c r="BM49" s="161"/>
    </row>
    <row r="50" spans="1:65" s="127" customFormat="1" ht="24" customHeight="1">
      <c r="A50" s="123" t="s">
        <v>213</v>
      </c>
      <c r="B50" s="151" t="s">
        <v>174</v>
      </c>
      <c r="C50" s="199"/>
      <c r="D50" s="58"/>
      <c r="E50" s="58"/>
      <c r="F50" s="58"/>
      <c r="G50" s="58"/>
      <c r="H50" s="199"/>
      <c r="I50" s="125"/>
      <c r="J50" s="125"/>
      <c r="K50" s="125"/>
      <c r="L50" s="125"/>
      <c r="M50" s="124"/>
      <c r="N50" s="194">
        <v>1350</v>
      </c>
      <c r="O50" s="124"/>
      <c r="P50" s="124"/>
      <c r="Q50" s="124"/>
      <c r="R50" s="124"/>
      <c r="S50" s="159"/>
      <c r="T50" s="163"/>
      <c r="U50" s="124"/>
      <c r="V50" s="124"/>
      <c r="W50" s="124"/>
      <c r="X50" s="124"/>
      <c r="Y50" s="124"/>
      <c r="Z50" s="124"/>
      <c r="AA50" s="167"/>
      <c r="AB50" s="163"/>
      <c r="AC50" s="124"/>
      <c r="AD50" s="124"/>
      <c r="AE50" s="124"/>
      <c r="AF50" s="124"/>
      <c r="AG50" s="124"/>
      <c r="AH50" s="124"/>
      <c r="AI50" s="167"/>
      <c r="AJ50" s="163"/>
      <c r="AK50" s="124"/>
      <c r="AL50" s="124"/>
      <c r="AM50" s="124"/>
      <c r="AN50" s="124"/>
      <c r="AO50" s="124"/>
      <c r="AP50" s="124"/>
      <c r="AQ50" s="167"/>
      <c r="AR50" s="163"/>
      <c r="AS50" s="124"/>
      <c r="AT50" s="124"/>
      <c r="AU50" s="124"/>
      <c r="AV50" s="124"/>
      <c r="AW50" s="124"/>
      <c r="AX50" s="124"/>
      <c r="AY50" s="167"/>
      <c r="AZ50" s="163"/>
      <c r="BA50" s="124"/>
      <c r="BB50" s="124"/>
      <c r="BC50" s="124"/>
      <c r="BD50" s="124"/>
      <c r="BE50" s="124"/>
      <c r="BF50" s="124"/>
      <c r="BG50" s="167"/>
      <c r="BH50" s="165"/>
      <c r="BI50" s="165"/>
      <c r="BJ50" s="165"/>
      <c r="BK50" s="165"/>
      <c r="BL50" s="165"/>
      <c r="BM50" s="161"/>
    </row>
    <row r="51" spans="1:65" s="127" customFormat="1" ht="24" customHeight="1">
      <c r="A51" s="128" t="s">
        <v>214</v>
      </c>
      <c r="B51" s="151" t="s">
        <v>184</v>
      </c>
      <c r="C51" s="199"/>
      <c r="D51" s="58"/>
      <c r="E51" s="58"/>
      <c r="F51" s="58"/>
      <c r="G51" s="58"/>
      <c r="H51" s="199"/>
      <c r="I51" s="126"/>
      <c r="J51" s="126"/>
      <c r="K51" s="126"/>
      <c r="L51" s="126"/>
      <c r="M51" s="129"/>
      <c r="N51" s="194">
        <v>408</v>
      </c>
      <c r="O51" s="124"/>
      <c r="P51" s="124"/>
      <c r="Q51" s="124"/>
      <c r="R51" s="124"/>
      <c r="S51" s="159"/>
      <c r="T51" s="128"/>
      <c r="U51" s="129"/>
      <c r="V51" s="129"/>
      <c r="W51" s="129"/>
      <c r="X51" s="129"/>
      <c r="Y51" s="129"/>
      <c r="Z51" s="129"/>
      <c r="AA51" s="164"/>
      <c r="AB51" s="128"/>
      <c r="AC51" s="129"/>
      <c r="AD51" s="129"/>
      <c r="AE51" s="129"/>
      <c r="AF51" s="129"/>
      <c r="AG51" s="129"/>
      <c r="AH51" s="129"/>
      <c r="AI51" s="164"/>
      <c r="AJ51" s="128"/>
      <c r="AK51" s="129"/>
      <c r="AL51" s="129"/>
      <c r="AM51" s="129"/>
      <c r="AN51" s="129"/>
      <c r="AO51" s="129"/>
      <c r="AP51" s="129"/>
      <c r="AQ51" s="164"/>
      <c r="AR51" s="128"/>
      <c r="AS51" s="129"/>
      <c r="AT51" s="129"/>
      <c r="AU51" s="129"/>
      <c r="AV51" s="129"/>
      <c r="AW51" s="129"/>
      <c r="AX51" s="129"/>
      <c r="AY51" s="164"/>
      <c r="AZ51" s="128"/>
      <c r="BA51" s="129"/>
      <c r="BB51" s="129"/>
      <c r="BC51" s="129"/>
      <c r="BD51" s="129"/>
      <c r="BE51" s="129"/>
      <c r="BF51" s="129"/>
      <c r="BG51" s="164"/>
      <c r="BH51" s="165"/>
      <c r="BI51" s="165"/>
      <c r="BJ51" s="165"/>
      <c r="BK51" s="165"/>
      <c r="BL51" s="165"/>
      <c r="BM51" s="161"/>
    </row>
    <row r="52" spans="1:65" s="127" customFormat="1" ht="13.5" customHeight="1">
      <c r="A52" s="128" t="s">
        <v>215</v>
      </c>
      <c r="B52" s="153" t="s">
        <v>185</v>
      </c>
      <c r="C52" s="199"/>
      <c r="D52" s="58"/>
      <c r="E52" s="58"/>
      <c r="F52" s="58"/>
      <c r="G52" s="58"/>
      <c r="H52" s="199"/>
      <c r="I52" s="126"/>
      <c r="J52" s="126"/>
      <c r="K52" s="126"/>
      <c r="L52" s="126"/>
      <c r="M52" s="129"/>
      <c r="N52" s="194">
        <v>2000</v>
      </c>
      <c r="O52" s="124"/>
      <c r="P52" s="124"/>
      <c r="Q52" s="124"/>
      <c r="R52" s="124"/>
      <c r="S52" s="159"/>
      <c r="T52" s="163"/>
      <c r="U52" s="124"/>
      <c r="V52" s="124"/>
      <c r="W52" s="124"/>
      <c r="X52" s="124"/>
      <c r="Y52" s="124"/>
      <c r="Z52" s="124"/>
      <c r="AA52" s="167"/>
      <c r="AB52" s="163"/>
      <c r="AC52" s="124"/>
      <c r="AD52" s="124"/>
      <c r="AE52" s="124"/>
      <c r="AF52" s="124"/>
      <c r="AG52" s="124"/>
      <c r="AH52" s="124"/>
      <c r="AI52" s="167"/>
      <c r="AJ52" s="163"/>
      <c r="AK52" s="124"/>
      <c r="AL52" s="124"/>
      <c r="AM52" s="124"/>
      <c r="AN52" s="124"/>
      <c r="AO52" s="124"/>
      <c r="AP52" s="124"/>
      <c r="AQ52" s="167"/>
      <c r="AR52" s="163"/>
      <c r="AS52" s="124"/>
      <c r="AT52" s="124"/>
      <c r="AU52" s="124"/>
      <c r="AV52" s="124"/>
      <c r="AW52" s="124"/>
      <c r="AX52" s="124"/>
      <c r="AY52" s="167"/>
      <c r="AZ52" s="163"/>
      <c r="BA52" s="124"/>
      <c r="BB52" s="124"/>
      <c r="BC52" s="124"/>
      <c r="BD52" s="124"/>
      <c r="BE52" s="124"/>
      <c r="BF52" s="124"/>
      <c r="BG52" s="167"/>
      <c r="BH52" s="165"/>
      <c r="BI52" s="165"/>
      <c r="BJ52" s="165"/>
      <c r="BK52" s="165"/>
      <c r="BL52" s="165"/>
      <c r="BM52" s="161"/>
    </row>
    <row r="53" spans="1:65" s="127" customFormat="1" ht="13.5" customHeight="1">
      <c r="A53" s="128" t="s">
        <v>69</v>
      </c>
      <c r="B53" s="153" t="s">
        <v>216</v>
      </c>
      <c r="C53" s="199"/>
      <c r="D53" s="58"/>
      <c r="E53" s="58"/>
      <c r="F53" s="58"/>
      <c r="G53" s="58"/>
      <c r="H53" s="199"/>
      <c r="I53" s="126"/>
      <c r="J53" s="126"/>
      <c r="K53" s="126"/>
      <c r="L53" s="126"/>
      <c r="M53" s="129"/>
      <c r="N53" s="194">
        <v>450</v>
      </c>
      <c r="O53" s="124"/>
      <c r="P53" s="124"/>
      <c r="Q53" s="124"/>
      <c r="R53" s="124"/>
      <c r="S53" s="159"/>
      <c r="T53" s="163"/>
      <c r="U53" s="124"/>
      <c r="V53" s="124"/>
      <c r="W53" s="124"/>
      <c r="X53" s="124"/>
      <c r="Y53" s="124"/>
      <c r="Z53" s="124"/>
      <c r="AA53" s="167"/>
      <c r="AB53" s="163"/>
      <c r="AC53" s="124"/>
      <c r="AD53" s="124"/>
      <c r="AE53" s="124"/>
      <c r="AF53" s="124"/>
      <c r="AG53" s="124"/>
      <c r="AH53" s="124"/>
      <c r="AI53" s="167"/>
      <c r="AJ53" s="163"/>
      <c r="AK53" s="124"/>
      <c r="AL53" s="124"/>
      <c r="AM53" s="124"/>
      <c r="AN53" s="124"/>
      <c r="AO53" s="124"/>
      <c r="AP53" s="124"/>
      <c r="AQ53" s="167"/>
      <c r="AR53" s="163"/>
      <c r="AS53" s="124"/>
      <c r="AT53" s="124"/>
      <c r="AU53" s="124"/>
      <c r="AV53" s="124"/>
      <c r="AW53" s="124"/>
      <c r="AX53" s="124"/>
      <c r="AY53" s="167"/>
      <c r="AZ53" s="163"/>
      <c r="BA53" s="124"/>
      <c r="BB53" s="124"/>
      <c r="BC53" s="124"/>
      <c r="BD53" s="124"/>
      <c r="BE53" s="124"/>
      <c r="BF53" s="124"/>
      <c r="BG53" s="167"/>
      <c r="BH53" s="165"/>
      <c r="BI53" s="165"/>
      <c r="BJ53" s="165"/>
      <c r="BK53" s="165"/>
      <c r="BL53" s="165"/>
      <c r="BM53" s="161"/>
    </row>
    <row r="54" spans="1:12" s="22" customFormat="1" ht="12.75">
      <c r="A54" s="21"/>
      <c r="B54" s="44"/>
      <c r="D54" s="60"/>
      <c r="E54" s="60"/>
      <c r="F54" s="60"/>
      <c r="G54" s="60"/>
      <c r="I54" s="60"/>
      <c r="J54" s="60"/>
      <c r="K54" s="60"/>
      <c r="L54" s="60"/>
    </row>
    <row r="55" spans="1:12" s="22" customFormat="1" ht="12.75">
      <c r="A55" s="21"/>
      <c r="B55" s="44"/>
      <c r="D55" s="60"/>
      <c r="E55" s="60"/>
      <c r="F55" s="60"/>
      <c r="G55" s="60"/>
      <c r="I55" s="60"/>
      <c r="J55" s="60"/>
      <c r="K55" s="60"/>
      <c r="L55" s="60"/>
    </row>
    <row r="56" spans="2:64" ht="12.75">
      <c r="B56" s="17"/>
      <c r="C56" s="45"/>
      <c r="D56" s="45"/>
      <c r="E56" s="45"/>
      <c r="F56" s="45"/>
      <c r="G56" s="45"/>
      <c r="H56" s="45"/>
      <c r="I56" s="44"/>
      <c r="J56" s="45"/>
      <c r="K56" s="45"/>
      <c r="L56" s="45"/>
      <c r="M56" s="45"/>
      <c r="N56" s="45"/>
      <c r="O56" s="45"/>
      <c r="P56" s="45"/>
      <c r="Q56" s="3"/>
      <c r="R56" s="3"/>
      <c r="S56" s="3"/>
      <c r="T56" s="3"/>
      <c r="U56" s="3"/>
      <c r="V56" s="3"/>
      <c r="W56" s="3"/>
      <c r="X56" s="3"/>
      <c r="Y56" s="3"/>
      <c r="Z56" s="3"/>
      <c r="AA56" s="45"/>
      <c r="AB56" s="45"/>
      <c r="AC56" s="3"/>
      <c r="AD56" s="3"/>
      <c r="AE56" s="3"/>
      <c r="AF56" s="3"/>
      <c r="AG56" s="3"/>
      <c r="AH56" s="3"/>
      <c r="AI56" s="45"/>
      <c r="AJ56" s="45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2:64" ht="12.7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J57" s="44"/>
      <c r="AK57" s="44"/>
      <c r="AL57" s="44"/>
      <c r="AM57" s="44"/>
      <c r="AN57" s="44"/>
      <c r="AO57" s="44"/>
      <c r="AP57" s="44"/>
      <c r="AS57" s="44"/>
      <c r="AT57" s="44"/>
      <c r="AU57" s="44"/>
      <c r="AV57" s="44"/>
      <c r="AW57" s="44"/>
      <c r="AX57" s="44"/>
      <c r="BA57" s="44"/>
      <c r="BB57" s="44"/>
      <c r="BC57" s="44"/>
      <c r="BD57" s="44"/>
      <c r="BE57" s="44"/>
      <c r="BF57" s="44"/>
      <c r="BH57" s="3"/>
      <c r="BI57" s="3"/>
      <c r="BJ57" s="3"/>
      <c r="BK57" s="3"/>
      <c r="BL57" s="3"/>
    </row>
    <row r="58" spans="1:64" ht="12.75">
      <c r="A58" s="3"/>
      <c r="B58" s="48"/>
      <c r="C58" s="44"/>
      <c r="D58" s="44"/>
      <c r="E58" s="44"/>
      <c r="F58" s="44"/>
      <c r="G58" s="44"/>
      <c r="H58" s="3"/>
      <c r="I58" s="3"/>
      <c r="J58" s="3"/>
      <c r="K58" s="3"/>
      <c r="L58" s="3"/>
      <c r="M58" s="3"/>
      <c r="N58" s="20"/>
      <c r="P58" s="44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5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12.75">
      <c r="A59" s="3"/>
      <c r="B59" s="3"/>
      <c r="C59" s="44"/>
      <c r="D59" s="44"/>
      <c r="E59" s="44"/>
      <c r="F59" s="44"/>
      <c r="G59" s="44"/>
      <c r="H59" s="3"/>
      <c r="I59" s="3"/>
      <c r="J59" s="44"/>
      <c r="K59" s="44"/>
      <c r="L59" s="44"/>
      <c r="M59" s="44"/>
      <c r="N59" s="44"/>
      <c r="O59" s="44"/>
      <c r="P59" s="44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45"/>
      <c r="AK59" s="101"/>
      <c r="AL59" s="101"/>
      <c r="AM59" s="101"/>
      <c r="AN59" s="101"/>
      <c r="AO59" s="101"/>
      <c r="AP59" s="101"/>
      <c r="AQ59" s="3"/>
      <c r="AR59" s="3"/>
      <c r="AS59" s="101"/>
      <c r="AT59" s="101"/>
      <c r="AU59" s="101"/>
      <c r="AV59" s="101"/>
      <c r="AW59" s="101"/>
      <c r="AX59" s="101"/>
      <c r="AY59" s="3"/>
      <c r="AZ59" s="3"/>
      <c r="BA59" s="101"/>
      <c r="BB59" s="101"/>
      <c r="BC59" s="101"/>
      <c r="BD59" s="101"/>
      <c r="BE59" s="101"/>
      <c r="BF59" s="101"/>
      <c r="BG59" s="3"/>
      <c r="BH59" s="3"/>
      <c r="BI59" s="3"/>
      <c r="BJ59" s="3"/>
      <c r="BK59" s="3"/>
      <c r="BL59" s="3"/>
    </row>
    <row r="60" spans="1:64" ht="12.75">
      <c r="A60" s="3"/>
      <c r="B60" s="45"/>
      <c r="C60" s="44"/>
      <c r="D60" s="44"/>
      <c r="E60" s="44"/>
      <c r="F60" s="44"/>
      <c r="G60" s="44"/>
      <c r="H60" s="3"/>
      <c r="I60" s="3"/>
      <c r="J60" s="44"/>
      <c r="K60" s="44"/>
      <c r="L60" s="44"/>
      <c r="M60" s="44"/>
      <c r="N60" s="44"/>
      <c r="O60" s="44"/>
      <c r="P60" s="44"/>
      <c r="Q60" s="45"/>
      <c r="R60" s="45"/>
      <c r="S60" s="45"/>
      <c r="BH60" s="3"/>
      <c r="BI60" s="3"/>
      <c r="BJ60" s="3"/>
      <c r="BK60" s="3"/>
      <c r="BL60" s="3"/>
    </row>
    <row r="61" spans="1:64" ht="12.75">
      <c r="A61" s="3"/>
      <c r="B61" s="45"/>
      <c r="C61" s="44"/>
      <c r="D61" s="44"/>
      <c r="E61" s="44"/>
      <c r="F61" s="44"/>
      <c r="G61" s="44"/>
      <c r="H61" s="3"/>
      <c r="I61" s="3"/>
      <c r="J61" s="45"/>
      <c r="K61" s="44"/>
      <c r="L61" s="44"/>
      <c r="M61" s="44"/>
      <c r="N61" s="44"/>
      <c r="O61" s="44"/>
      <c r="P61" s="44"/>
      <c r="Q61" s="44"/>
      <c r="R61" s="44"/>
      <c r="S61" s="44"/>
      <c r="BH61" s="3"/>
      <c r="BI61" s="3"/>
      <c r="BJ61" s="3"/>
      <c r="BK61" s="3"/>
      <c r="BL61" s="3"/>
    </row>
    <row r="62" spans="2:64" ht="12.75">
      <c r="B62" s="48"/>
      <c r="C62" s="45"/>
      <c r="D62" s="45"/>
      <c r="E62" s="45"/>
      <c r="F62" s="45"/>
      <c r="G62" s="45"/>
      <c r="H62" s="3"/>
      <c r="I62" s="3"/>
      <c r="J62" s="44"/>
      <c r="K62" s="44"/>
      <c r="L62" s="44"/>
      <c r="M62" s="44"/>
      <c r="N62" s="44"/>
      <c r="O62" s="44"/>
      <c r="P62" s="45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S62" s="44"/>
      <c r="AT62" s="44"/>
      <c r="AU62" s="44"/>
      <c r="AV62" s="44"/>
      <c r="AW62" s="44"/>
      <c r="AX62" s="44"/>
      <c r="BA62" s="44"/>
      <c r="BB62" s="44"/>
      <c r="BC62" s="44"/>
      <c r="BD62" s="44"/>
      <c r="BE62" s="44"/>
      <c r="BF62" s="44"/>
      <c r="BH62" s="3"/>
      <c r="BI62" s="3"/>
      <c r="BJ62" s="3"/>
      <c r="BK62" s="3"/>
      <c r="BL62" s="3"/>
    </row>
    <row r="63" spans="2:64" ht="12.75">
      <c r="B63" s="3"/>
      <c r="C63" s="45"/>
      <c r="D63" s="45"/>
      <c r="E63" s="45"/>
      <c r="F63" s="45"/>
      <c r="G63" s="45"/>
      <c r="H63" s="3"/>
      <c r="I63" s="3"/>
      <c r="J63" s="3"/>
      <c r="K63" s="3"/>
      <c r="L63" s="3"/>
      <c r="M63" s="3"/>
      <c r="P63" s="45"/>
      <c r="R63" s="45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S63" s="44"/>
      <c r="AT63" s="44"/>
      <c r="AU63" s="44"/>
      <c r="AV63" s="44"/>
      <c r="AW63" s="44"/>
      <c r="AX63" s="44"/>
      <c r="BA63" s="44"/>
      <c r="BB63" s="44"/>
      <c r="BC63" s="44"/>
      <c r="BD63" s="44"/>
      <c r="BE63" s="44"/>
      <c r="BF63" s="44"/>
      <c r="BH63" s="3"/>
      <c r="BI63" s="3"/>
      <c r="BJ63" s="3"/>
      <c r="BK63" s="3"/>
      <c r="BL63" s="3"/>
    </row>
    <row r="64" spans="2:64" ht="12.75">
      <c r="B64" s="3"/>
      <c r="C64" s="45"/>
      <c r="D64" s="45"/>
      <c r="E64" s="45"/>
      <c r="F64" s="45"/>
      <c r="G64" s="45"/>
      <c r="H64" s="3"/>
      <c r="I64" s="45"/>
      <c r="J64" s="3"/>
      <c r="K64" s="3"/>
      <c r="L64" s="3"/>
      <c r="M64" s="3"/>
      <c r="P64" s="45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5"/>
      <c r="AK64" s="44"/>
      <c r="AL64" s="44"/>
      <c r="AM64" s="44"/>
      <c r="AN64" s="44"/>
      <c r="AO64" s="44"/>
      <c r="AP64" s="44"/>
      <c r="AS64" s="44"/>
      <c r="AT64" s="44"/>
      <c r="AU64" s="44"/>
      <c r="AV64" s="44"/>
      <c r="AW64" s="44"/>
      <c r="AX64" s="44"/>
      <c r="BA64" s="44"/>
      <c r="BB64" s="44"/>
      <c r="BC64" s="44"/>
      <c r="BD64" s="44"/>
      <c r="BE64" s="44"/>
      <c r="BF64" s="44"/>
      <c r="BH64" s="3"/>
      <c r="BI64" s="3"/>
      <c r="BJ64" s="3"/>
      <c r="BK64" s="3"/>
      <c r="BL64" s="3"/>
    </row>
    <row r="65" spans="2:64" ht="12.75">
      <c r="B65" s="3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102"/>
      <c r="O65" s="44"/>
      <c r="P65" s="44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5"/>
      <c r="AK65" s="3"/>
      <c r="AL65" s="3"/>
      <c r="AM65" s="3"/>
      <c r="AN65" s="3"/>
      <c r="AO65" s="3"/>
      <c r="AP65" s="3"/>
      <c r="AS65" s="3"/>
      <c r="AT65" s="3"/>
      <c r="AU65" s="3"/>
      <c r="AV65" s="3"/>
      <c r="AW65" s="3"/>
      <c r="AX65" s="3"/>
      <c r="BA65" s="3"/>
      <c r="BB65" s="3"/>
      <c r="BC65" s="3"/>
      <c r="BD65" s="3"/>
      <c r="BE65" s="3"/>
      <c r="BF65" s="3"/>
      <c r="BH65" s="3"/>
      <c r="BI65" s="3"/>
      <c r="BJ65" s="3"/>
      <c r="BK65" s="3"/>
      <c r="BL65" s="3"/>
    </row>
    <row r="66" spans="2:64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P66" s="3"/>
      <c r="BH66" s="3"/>
      <c r="BI66" s="3"/>
      <c r="BJ66" s="3"/>
      <c r="BK66" s="3"/>
      <c r="BL66" s="3"/>
    </row>
    <row r="67" spans="1:59" s="166" customFormat="1" ht="13.5" customHeight="1">
      <c r="A67" s="169"/>
      <c r="B67" s="170"/>
      <c r="C67" s="169"/>
      <c r="D67" s="171"/>
      <c r="E67" s="171"/>
      <c r="F67" s="171"/>
      <c r="G67" s="171"/>
      <c r="H67" s="169"/>
      <c r="I67" s="171"/>
      <c r="J67" s="171"/>
      <c r="K67" s="171"/>
      <c r="L67" s="171"/>
      <c r="M67" s="169"/>
      <c r="N67" s="168"/>
      <c r="O67" s="172"/>
      <c r="P67" s="172"/>
      <c r="Q67" s="172"/>
      <c r="R67" s="172"/>
      <c r="S67" s="172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</row>
    <row r="68" spans="1:64" s="22" customFormat="1" ht="13.5" customHeight="1">
      <c r="A68" s="18"/>
      <c r="B68" s="139"/>
      <c r="C68" s="17"/>
      <c r="D68" s="56"/>
      <c r="E68" s="56"/>
      <c r="F68" s="56"/>
      <c r="G68" s="56"/>
      <c r="H68" s="17"/>
      <c r="I68" s="56"/>
      <c r="J68" s="56"/>
      <c r="K68" s="56"/>
      <c r="L68" s="56"/>
      <c r="M68" s="18"/>
      <c r="N68" s="17"/>
      <c r="O68" s="17"/>
      <c r="P68" s="17"/>
      <c r="Q68" s="17"/>
      <c r="R68" s="17"/>
      <c r="S68" s="17"/>
      <c r="T68" s="56"/>
      <c r="U68" s="17"/>
      <c r="V68" s="17"/>
      <c r="W68" s="17"/>
      <c r="X68" s="17"/>
      <c r="Y68" s="17"/>
      <c r="Z68" s="17"/>
      <c r="AA68" s="56"/>
      <c r="AB68" s="56"/>
      <c r="AC68" s="17"/>
      <c r="AD68" s="17"/>
      <c r="AE68" s="17"/>
      <c r="AF68" s="17"/>
      <c r="AG68" s="17"/>
      <c r="AH68" s="17"/>
      <c r="AI68" s="56"/>
      <c r="AJ68" s="56"/>
      <c r="AK68" s="17"/>
      <c r="AL68" s="17"/>
      <c r="AM68" s="17"/>
      <c r="AN68" s="17"/>
      <c r="AO68" s="17"/>
      <c r="AP68" s="17"/>
      <c r="AQ68" s="56"/>
      <c r="AR68" s="56"/>
      <c r="AS68" s="17"/>
      <c r="AT68" s="17"/>
      <c r="AU68" s="17"/>
      <c r="AV68" s="17"/>
      <c r="AW68" s="17"/>
      <c r="AX68" s="17"/>
      <c r="AY68" s="56"/>
      <c r="AZ68" s="56"/>
      <c r="BA68" s="17"/>
      <c r="BB68" s="17"/>
      <c r="BC68" s="17"/>
      <c r="BD68" s="17"/>
      <c r="BE68" s="17"/>
      <c r="BF68" s="17"/>
      <c r="BG68" s="118"/>
      <c r="BH68" s="165"/>
      <c r="BI68" s="165"/>
      <c r="BJ68" s="165"/>
      <c r="BK68" s="165"/>
      <c r="BL68" s="165"/>
    </row>
    <row r="69" spans="1:64" s="22" customFormat="1" ht="13.5" customHeight="1">
      <c r="A69" s="18"/>
      <c r="B69" s="140"/>
      <c r="C69" s="17"/>
      <c r="D69" s="56"/>
      <c r="E69" s="56"/>
      <c r="F69" s="56"/>
      <c r="G69" s="56"/>
      <c r="H69" s="17"/>
      <c r="I69" s="56"/>
      <c r="J69" s="56"/>
      <c r="K69" s="56"/>
      <c r="L69" s="56"/>
      <c r="M69" s="18"/>
      <c r="N69" s="17"/>
      <c r="O69" s="17"/>
      <c r="P69" s="17"/>
      <c r="Q69" s="17"/>
      <c r="R69" s="17"/>
      <c r="S69" s="17"/>
      <c r="T69" s="56"/>
      <c r="U69" s="17"/>
      <c r="V69" s="17"/>
      <c r="W69" s="17"/>
      <c r="X69" s="17"/>
      <c r="Y69" s="17"/>
      <c r="Z69" s="17"/>
      <c r="AA69" s="56"/>
      <c r="AB69" s="56"/>
      <c r="AC69" s="17"/>
      <c r="AD69" s="17"/>
      <c r="AE69" s="17"/>
      <c r="AF69" s="17"/>
      <c r="AG69" s="17"/>
      <c r="AH69" s="17"/>
      <c r="AI69" s="56"/>
      <c r="AJ69" s="56"/>
      <c r="AK69" s="17"/>
      <c r="AL69" s="17"/>
      <c r="AM69" s="17"/>
      <c r="AN69" s="17"/>
      <c r="AO69" s="17"/>
      <c r="AP69" s="17"/>
      <c r="AQ69" s="56"/>
      <c r="AR69" s="56"/>
      <c r="AS69" s="17"/>
      <c r="AT69" s="17"/>
      <c r="AU69" s="17"/>
      <c r="AV69" s="17"/>
      <c r="AW69" s="17"/>
      <c r="AX69" s="17"/>
      <c r="AY69" s="56"/>
      <c r="AZ69" s="56"/>
      <c r="BA69" s="17"/>
      <c r="BB69" s="17"/>
      <c r="BC69" s="17"/>
      <c r="BD69" s="17"/>
      <c r="BE69" s="17"/>
      <c r="BF69" s="17"/>
      <c r="BG69" s="118"/>
      <c r="BH69" s="165"/>
      <c r="BI69" s="165"/>
      <c r="BJ69" s="165"/>
      <c r="BK69" s="165"/>
      <c r="BL69" s="165"/>
    </row>
    <row r="70" spans="1:64" s="22" customFormat="1" ht="13.5" customHeight="1">
      <c r="A70" s="18"/>
      <c r="B70" s="140"/>
      <c r="C70" s="17"/>
      <c r="D70" s="56"/>
      <c r="E70" s="56"/>
      <c r="F70" s="56"/>
      <c r="G70" s="56"/>
      <c r="H70" s="17"/>
      <c r="I70" s="56"/>
      <c r="J70" s="56"/>
      <c r="K70" s="56"/>
      <c r="L70" s="56"/>
      <c r="M70" s="18"/>
      <c r="N70" s="17"/>
      <c r="O70" s="17"/>
      <c r="P70" s="17"/>
      <c r="Q70" s="17"/>
      <c r="R70" s="17"/>
      <c r="S70" s="17"/>
      <c r="T70" s="56"/>
      <c r="U70" s="17"/>
      <c r="V70" s="17"/>
      <c r="W70" s="17"/>
      <c r="X70" s="17"/>
      <c r="Y70" s="17"/>
      <c r="Z70" s="17"/>
      <c r="AA70" s="56"/>
      <c r="AB70" s="56"/>
      <c r="AC70" s="17"/>
      <c r="AD70" s="17"/>
      <c r="AE70" s="17"/>
      <c r="AF70" s="17"/>
      <c r="AG70" s="17"/>
      <c r="AH70" s="17"/>
      <c r="AI70" s="56"/>
      <c r="AJ70" s="56"/>
      <c r="AK70" s="17"/>
      <c r="AL70" s="17"/>
      <c r="AM70" s="17"/>
      <c r="AN70" s="17"/>
      <c r="AO70" s="17"/>
      <c r="AP70" s="17"/>
      <c r="AQ70" s="56"/>
      <c r="AR70" s="56"/>
      <c r="AS70" s="17"/>
      <c r="AT70" s="17"/>
      <c r="AU70" s="17"/>
      <c r="AV70" s="17"/>
      <c r="AW70" s="17"/>
      <c r="AX70" s="17"/>
      <c r="AY70" s="56"/>
      <c r="AZ70" s="56"/>
      <c r="BA70" s="17"/>
      <c r="BB70" s="17"/>
      <c r="BC70" s="17"/>
      <c r="BD70" s="17"/>
      <c r="BE70" s="17"/>
      <c r="BF70" s="17"/>
      <c r="BG70" s="118"/>
      <c r="BH70" s="165"/>
      <c r="BI70" s="165"/>
      <c r="BJ70" s="165"/>
      <c r="BK70" s="165"/>
      <c r="BL70" s="165"/>
    </row>
    <row r="71" spans="1:64" s="22" customFormat="1" ht="13.5" customHeight="1">
      <c r="A71" s="18"/>
      <c r="B71" s="140"/>
      <c r="C71" s="17"/>
      <c r="D71" s="56"/>
      <c r="E71" s="56"/>
      <c r="F71" s="56"/>
      <c r="G71" s="56"/>
      <c r="H71" s="17"/>
      <c r="I71" s="56"/>
      <c r="J71" s="56"/>
      <c r="K71" s="56"/>
      <c r="L71" s="56"/>
      <c r="M71" s="18"/>
      <c r="N71" s="17"/>
      <c r="O71" s="17"/>
      <c r="P71" s="17"/>
      <c r="Q71" s="17"/>
      <c r="R71" s="17"/>
      <c r="S71" s="17"/>
      <c r="T71" s="56"/>
      <c r="U71" s="17"/>
      <c r="V71" s="17"/>
      <c r="W71" s="17"/>
      <c r="X71" s="17"/>
      <c r="Y71" s="17"/>
      <c r="Z71" s="17"/>
      <c r="AA71" s="56"/>
      <c r="AB71" s="56"/>
      <c r="AC71" s="17"/>
      <c r="AD71" s="17"/>
      <c r="AE71" s="17"/>
      <c r="AF71" s="17"/>
      <c r="AG71" s="17"/>
      <c r="AH71" s="17"/>
      <c r="AI71" s="56"/>
      <c r="AJ71" s="56"/>
      <c r="AK71" s="17"/>
      <c r="AL71" s="17"/>
      <c r="AM71" s="17"/>
      <c r="AN71" s="17"/>
      <c r="AO71" s="17"/>
      <c r="AP71" s="17"/>
      <c r="AQ71" s="56"/>
      <c r="AR71" s="56"/>
      <c r="AS71" s="17"/>
      <c r="AT71" s="17"/>
      <c r="AU71" s="17"/>
      <c r="AV71" s="17"/>
      <c r="AW71" s="17"/>
      <c r="AX71" s="17"/>
      <c r="AY71" s="56"/>
      <c r="AZ71" s="56"/>
      <c r="BA71" s="17"/>
      <c r="BB71" s="17"/>
      <c r="BC71" s="17"/>
      <c r="BD71" s="17"/>
      <c r="BE71" s="17"/>
      <c r="BF71" s="17"/>
      <c r="BG71" s="118"/>
      <c r="BH71" s="165"/>
      <c r="BI71" s="165"/>
      <c r="BJ71" s="165"/>
      <c r="BK71" s="165"/>
      <c r="BL71" s="165"/>
    </row>
    <row r="72" spans="1:64" s="22" customFormat="1" ht="13.5" customHeight="1">
      <c r="A72" s="18"/>
      <c r="B72" s="141"/>
      <c r="C72" s="17"/>
      <c r="D72" s="67"/>
      <c r="E72" s="67"/>
      <c r="F72" s="67"/>
      <c r="G72" s="67"/>
      <c r="H72" s="17"/>
      <c r="I72" s="67"/>
      <c r="J72" s="67"/>
      <c r="K72" s="67"/>
      <c r="L72" s="67"/>
      <c r="M72" s="17"/>
      <c r="N72" s="17"/>
      <c r="O72" s="17"/>
      <c r="P72" s="17"/>
      <c r="Q72" s="17"/>
      <c r="R72" s="17"/>
      <c r="S72" s="17"/>
      <c r="T72" s="56"/>
      <c r="U72" s="17"/>
      <c r="V72" s="17"/>
      <c r="W72" s="17"/>
      <c r="X72" s="17"/>
      <c r="Y72" s="17"/>
      <c r="Z72" s="17"/>
      <c r="AA72" s="56"/>
      <c r="AB72" s="56"/>
      <c r="AC72" s="17"/>
      <c r="AD72" s="17"/>
      <c r="AE72" s="17"/>
      <c r="AF72" s="17"/>
      <c r="AG72" s="17"/>
      <c r="AH72" s="17"/>
      <c r="AI72" s="56"/>
      <c r="AJ72" s="56"/>
      <c r="AK72" s="17"/>
      <c r="AL72" s="17"/>
      <c r="AM72" s="17"/>
      <c r="AN72" s="17"/>
      <c r="AO72" s="17"/>
      <c r="AP72" s="17"/>
      <c r="AQ72" s="56"/>
      <c r="AR72" s="56"/>
      <c r="AS72" s="17"/>
      <c r="AT72" s="17"/>
      <c r="AU72" s="17"/>
      <c r="AV72" s="17"/>
      <c r="AW72" s="17"/>
      <c r="AX72" s="17"/>
      <c r="AY72" s="56"/>
      <c r="AZ72" s="56"/>
      <c r="BA72" s="17"/>
      <c r="BB72" s="17"/>
      <c r="BC72" s="17"/>
      <c r="BD72" s="17"/>
      <c r="BE72" s="17"/>
      <c r="BF72" s="17"/>
      <c r="BG72" s="118"/>
      <c r="BH72" s="165"/>
      <c r="BI72" s="165"/>
      <c r="BJ72" s="165"/>
      <c r="BK72" s="165"/>
      <c r="BL72" s="165"/>
    </row>
    <row r="73" spans="1:64" s="22" customFormat="1" ht="13.5" customHeight="1">
      <c r="A73" s="18"/>
      <c r="B73" s="141"/>
      <c r="C73" s="17"/>
      <c r="D73" s="67"/>
      <c r="E73" s="67"/>
      <c r="F73" s="67"/>
      <c r="G73" s="67"/>
      <c r="H73" s="17"/>
      <c r="I73" s="67"/>
      <c r="J73" s="67"/>
      <c r="K73" s="67"/>
      <c r="L73" s="67"/>
      <c r="M73" s="17"/>
      <c r="N73" s="17"/>
      <c r="O73" s="17"/>
      <c r="P73" s="17"/>
      <c r="Q73" s="17"/>
      <c r="R73" s="17"/>
      <c r="S73" s="17"/>
      <c r="T73" s="56"/>
      <c r="U73" s="17"/>
      <c r="V73" s="17"/>
      <c r="W73" s="17"/>
      <c r="X73" s="17"/>
      <c r="Y73" s="17"/>
      <c r="Z73" s="17"/>
      <c r="AA73" s="56"/>
      <c r="AB73" s="56"/>
      <c r="AC73" s="17"/>
      <c r="AD73" s="17"/>
      <c r="AE73" s="17"/>
      <c r="AF73" s="17"/>
      <c r="AG73" s="17"/>
      <c r="AH73" s="17"/>
      <c r="AI73" s="56"/>
      <c r="AJ73" s="56"/>
      <c r="AK73" s="17"/>
      <c r="AL73" s="17"/>
      <c r="AM73" s="17"/>
      <c r="AN73" s="17"/>
      <c r="AO73" s="17"/>
      <c r="AP73" s="17"/>
      <c r="AQ73" s="56"/>
      <c r="AR73" s="56"/>
      <c r="AS73" s="17"/>
      <c r="AT73" s="17"/>
      <c r="AU73" s="17"/>
      <c r="AV73" s="17"/>
      <c r="AW73" s="17"/>
      <c r="AX73" s="17"/>
      <c r="AY73" s="56"/>
      <c r="AZ73" s="56"/>
      <c r="BA73" s="17"/>
      <c r="BB73" s="17"/>
      <c r="BC73" s="17"/>
      <c r="BD73" s="17"/>
      <c r="BE73" s="17"/>
      <c r="BF73" s="17"/>
      <c r="BG73" s="118"/>
      <c r="BH73" s="165"/>
      <c r="BI73" s="165"/>
      <c r="BJ73" s="165"/>
      <c r="BK73" s="165"/>
      <c r="BL73" s="165"/>
    </row>
    <row r="74" spans="1:64" s="22" customFormat="1" ht="13.5" customHeight="1">
      <c r="A74" s="18"/>
      <c r="B74" s="142"/>
      <c r="C74" s="17"/>
      <c r="D74" s="67"/>
      <c r="E74" s="67"/>
      <c r="F74" s="67"/>
      <c r="G74" s="67"/>
      <c r="H74" s="17"/>
      <c r="I74" s="67"/>
      <c r="J74" s="67"/>
      <c r="K74" s="67"/>
      <c r="L74" s="67"/>
      <c r="M74" s="17"/>
      <c r="N74" s="17"/>
      <c r="O74" s="17"/>
      <c r="P74" s="17"/>
      <c r="Q74" s="17"/>
      <c r="R74" s="17"/>
      <c r="S74" s="17"/>
      <c r="T74" s="56"/>
      <c r="U74" s="17"/>
      <c r="V74" s="17"/>
      <c r="W74" s="17"/>
      <c r="X74" s="17"/>
      <c r="Y74" s="17"/>
      <c r="Z74" s="17"/>
      <c r="AA74" s="56"/>
      <c r="AB74" s="56"/>
      <c r="AC74" s="17"/>
      <c r="AD74" s="17"/>
      <c r="AE74" s="17"/>
      <c r="AF74" s="17"/>
      <c r="AG74" s="17"/>
      <c r="AH74" s="17"/>
      <c r="AI74" s="56"/>
      <c r="AJ74" s="56"/>
      <c r="AK74" s="17"/>
      <c r="AL74" s="17"/>
      <c r="AM74" s="17"/>
      <c r="AN74" s="17"/>
      <c r="AO74" s="17"/>
      <c r="AP74" s="17"/>
      <c r="AQ74" s="56"/>
      <c r="AR74" s="56"/>
      <c r="AS74" s="17"/>
      <c r="AT74" s="17"/>
      <c r="AU74" s="17"/>
      <c r="AV74" s="17"/>
      <c r="AW74" s="17"/>
      <c r="AX74" s="17"/>
      <c r="AY74" s="56"/>
      <c r="AZ74" s="56"/>
      <c r="BA74" s="17"/>
      <c r="BB74" s="17"/>
      <c r="BC74" s="17"/>
      <c r="BD74" s="17"/>
      <c r="BE74" s="17"/>
      <c r="BF74" s="17"/>
      <c r="BG74" s="118"/>
      <c r="BH74" s="165"/>
      <c r="BI74" s="165"/>
      <c r="BJ74" s="165"/>
      <c r="BK74" s="165"/>
      <c r="BL74" s="165"/>
    </row>
    <row r="75" spans="1:64" s="87" customFormat="1" ht="13.5" customHeight="1">
      <c r="A75" s="113"/>
      <c r="B75" s="143"/>
      <c r="C75" s="113"/>
      <c r="D75" s="114"/>
      <c r="E75" s="114"/>
      <c r="F75" s="114"/>
      <c r="G75" s="114"/>
      <c r="H75" s="113"/>
      <c r="I75" s="114"/>
      <c r="J75" s="114"/>
      <c r="K75" s="114"/>
      <c r="L75" s="114"/>
      <c r="M75" s="113"/>
      <c r="N75" s="17"/>
      <c r="O75" s="115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66"/>
      <c r="BI75" s="166"/>
      <c r="BJ75" s="166"/>
      <c r="BK75" s="166"/>
      <c r="BL75" s="166"/>
    </row>
    <row r="76" spans="1:64" s="22" customFormat="1" ht="13.5" customHeight="1">
      <c r="A76" s="18"/>
      <c r="B76" s="140"/>
      <c r="C76" s="18"/>
      <c r="D76" s="56"/>
      <c r="E76" s="56"/>
      <c r="F76" s="56"/>
      <c r="G76" s="56"/>
      <c r="H76" s="18"/>
      <c r="I76" s="56"/>
      <c r="J76" s="56"/>
      <c r="K76" s="56"/>
      <c r="L76" s="56"/>
      <c r="M76" s="18"/>
      <c r="N76" s="17"/>
      <c r="O76" s="17"/>
      <c r="P76" s="17"/>
      <c r="Q76" s="17"/>
      <c r="R76" s="17"/>
      <c r="S76" s="17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65"/>
      <c r="BI76" s="165"/>
      <c r="BJ76" s="165"/>
      <c r="BK76" s="165"/>
      <c r="BL76" s="165"/>
    </row>
    <row r="77" spans="1:64" s="22" customFormat="1" ht="13.5" customHeight="1">
      <c r="A77" s="18"/>
      <c r="B77" s="140"/>
      <c r="C77" s="18"/>
      <c r="D77" s="56"/>
      <c r="E77" s="56"/>
      <c r="F77" s="56"/>
      <c r="G77" s="56"/>
      <c r="H77" s="18"/>
      <c r="I77" s="56"/>
      <c r="J77" s="56"/>
      <c r="K77" s="56"/>
      <c r="L77" s="56"/>
      <c r="M77" s="18"/>
      <c r="N77" s="17"/>
      <c r="O77" s="17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19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65"/>
      <c r="BI77" s="165"/>
      <c r="BJ77" s="165"/>
      <c r="BK77" s="165"/>
      <c r="BL77" s="165"/>
    </row>
    <row r="78" spans="1:64" s="22" customFormat="1" ht="12.75">
      <c r="A78" s="18"/>
      <c r="B78" s="144"/>
      <c r="C78" s="470"/>
      <c r="D78" s="470"/>
      <c r="E78" s="470"/>
      <c r="F78" s="470"/>
      <c r="G78" s="470"/>
      <c r="H78" s="470"/>
      <c r="I78" s="56"/>
      <c r="J78" s="56"/>
      <c r="K78" s="56"/>
      <c r="L78" s="56"/>
      <c r="M78" s="18"/>
      <c r="N78" s="17"/>
      <c r="O78" s="17"/>
      <c r="P78" s="17"/>
      <c r="Q78" s="17"/>
      <c r="R78" s="17"/>
      <c r="S78" s="17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65"/>
      <c r="BI78" s="165"/>
      <c r="BJ78" s="165"/>
      <c r="BK78" s="165"/>
      <c r="BL78" s="165"/>
    </row>
    <row r="79" spans="1:64" s="22" customFormat="1" ht="13.5" customHeight="1">
      <c r="A79" s="18"/>
      <c r="B79" s="141"/>
      <c r="C79" s="18"/>
      <c r="D79" s="56"/>
      <c r="E79" s="56"/>
      <c r="F79" s="56"/>
      <c r="G79" s="56"/>
      <c r="H79" s="116"/>
      <c r="I79" s="120"/>
      <c r="J79" s="120"/>
      <c r="K79" s="120"/>
      <c r="L79" s="120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65"/>
      <c r="BI79" s="165"/>
      <c r="BJ79" s="165"/>
      <c r="BK79" s="165"/>
      <c r="BL79" s="165"/>
    </row>
    <row r="80" spans="1:64" s="22" customFormat="1" ht="13.5" customHeight="1">
      <c r="A80" s="18"/>
      <c r="B80" s="141"/>
      <c r="C80" s="18"/>
      <c r="D80" s="56"/>
      <c r="E80" s="56"/>
      <c r="F80" s="56"/>
      <c r="G80" s="56"/>
      <c r="H80" s="116"/>
      <c r="I80" s="120"/>
      <c r="J80" s="120"/>
      <c r="K80" s="120"/>
      <c r="L80" s="120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65"/>
      <c r="BI80" s="165"/>
      <c r="BJ80" s="165"/>
      <c r="BK80" s="165"/>
      <c r="BL80" s="165"/>
    </row>
    <row r="81" spans="1:64" s="22" customFormat="1" ht="12.75">
      <c r="A81" s="18"/>
      <c r="B81" s="140"/>
      <c r="C81" s="18"/>
      <c r="D81" s="56"/>
      <c r="E81" s="56"/>
      <c r="F81" s="56"/>
      <c r="G81" s="56"/>
      <c r="H81" s="18"/>
      <c r="I81" s="56"/>
      <c r="J81" s="56"/>
      <c r="K81" s="56"/>
      <c r="L81" s="56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65"/>
      <c r="BI81" s="165"/>
      <c r="BJ81" s="165"/>
      <c r="BK81" s="165"/>
      <c r="BL81" s="165"/>
    </row>
    <row r="82" spans="1:64" s="22" customFormat="1" ht="12.75">
      <c r="A82" s="21"/>
      <c r="B82" s="141"/>
      <c r="C82" s="18"/>
      <c r="D82" s="56"/>
      <c r="E82" s="56"/>
      <c r="F82" s="56"/>
      <c r="G82" s="56"/>
      <c r="H82" s="18"/>
      <c r="I82" s="56"/>
      <c r="J82" s="56"/>
      <c r="K82" s="56"/>
      <c r="L82" s="56"/>
      <c r="M82" s="18"/>
      <c r="N82" s="18"/>
      <c r="O82" s="18"/>
      <c r="P82" s="18"/>
      <c r="Q82" s="18"/>
      <c r="R82" s="18"/>
      <c r="S82" s="18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65"/>
      <c r="BI82" s="165"/>
      <c r="BJ82" s="165"/>
      <c r="BK82" s="165"/>
      <c r="BL82" s="165"/>
    </row>
    <row r="83" spans="1:64" s="22" customFormat="1" ht="12.75">
      <c r="A83" s="21"/>
      <c r="B83" s="141"/>
      <c r="C83" s="18"/>
      <c r="D83" s="56"/>
      <c r="E83" s="56"/>
      <c r="F83" s="56"/>
      <c r="G83" s="56"/>
      <c r="H83" s="18"/>
      <c r="I83" s="56"/>
      <c r="J83" s="56"/>
      <c r="K83" s="56"/>
      <c r="L83" s="56"/>
      <c r="M83" s="18"/>
      <c r="N83" s="18"/>
      <c r="O83" s="18"/>
      <c r="P83" s="18"/>
      <c r="Q83" s="18"/>
      <c r="R83" s="18"/>
      <c r="S83" s="18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65"/>
      <c r="BI83" s="165"/>
      <c r="BJ83" s="165"/>
      <c r="BK83" s="165"/>
      <c r="BL83" s="165"/>
    </row>
    <row r="84" spans="2:58" ht="12.75">
      <c r="B84" s="145"/>
      <c r="C84" s="45"/>
      <c r="D84" s="45"/>
      <c r="E84" s="45"/>
      <c r="F84" s="45"/>
      <c r="G84" s="45"/>
      <c r="H84" s="3"/>
      <c r="I84" s="45"/>
      <c r="J84" s="3"/>
      <c r="K84" s="3"/>
      <c r="L84" s="3"/>
      <c r="M84" s="3"/>
      <c r="P84" s="45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5"/>
      <c r="AK84" s="44"/>
      <c r="AL84" s="44"/>
      <c r="AM84" s="44"/>
      <c r="AN84" s="44"/>
      <c r="AO84" s="44"/>
      <c r="AP84" s="44"/>
      <c r="AS84" s="44"/>
      <c r="AT84" s="44"/>
      <c r="AU84" s="44"/>
      <c r="AV84" s="44"/>
      <c r="AW84" s="44"/>
      <c r="AX84" s="44"/>
      <c r="BA84" s="44"/>
      <c r="BB84" s="44"/>
      <c r="BC84" s="44"/>
      <c r="BD84" s="44"/>
      <c r="BE84" s="44"/>
      <c r="BF84" s="44"/>
    </row>
    <row r="85" spans="2:58" ht="12.75">
      <c r="B85" s="145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102"/>
      <c r="O85" s="44"/>
      <c r="P85" s="44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5"/>
      <c r="AK85" s="3"/>
      <c r="AL85" s="3"/>
      <c r="AM85" s="3"/>
      <c r="AN85" s="3"/>
      <c r="AO85" s="3"/>
      <c r="AP85" s="3"/>
      <c r="AS85" s="3"/>
      <c r="AT85" s="3"/>
      <c r="AU85" s="3"/>
      <c r="AV85" s="3"/>
      <c r="AW85" s="3"/>
      <c r="AX85" s="3"/>
      <c r="BA85" s="3"/>
      <c r="BB85" s="3"/>
      <c r="BC85" s="3"/>
      <c r="BD85" s="3"/>
      <c r="BE85" s="3"/>
      <c r="BF85" s="3"/>
    </row>
    <row r="86" spans="2:16" ht="12.75">
      <c r="B86" s="14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P86" s="3"/>
    </row>
    <row r="87" spans="2:16" ht="12.75">
      <c r="B87" s="14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P87" s="3"/>
    </row>
    <row r="89" spans="20:59" ht="12.75"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20:59" ht="12.75"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</sheetData>
  <mergeCells count="11">
    <mergeCell ref="A1:AB1"/>
    <mergeCell ref="C3:M3"/>
    <mergeCell ref="T3:BG3"/>
    <mergeCell ref="C4:M4"/>
    <mergeCell ref="O4:R4"/>
    <mergeCell ref="T4:AA4"/>
    <mergeCell ref="AB4:AI4"/>
    <mergeCell ref="C78:H78"/>
    <mergeCell ref="AJ4:AQ4"/>
    <mergeCell ref="AR4:AY4"/>
    <mergeCell ref="AZ4:BG4"/>
  </mergeCells>
  <printOptions/>
  <pageMargins left="0.44" right="0.42" top="0.83" bottom="0.7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IPI</cp:lastModifiedBy>
  <cp:lastPrinted>2009-02-28T07:39:42Z</cp:lastPrinted>
  <dcterms:created xsi:type="dcterms:W3CDTF">1997-10-13T08:55:40Z</dcterms:created>
  <dcterms:modified xsi:type="dcterms:W3CDTF">2009-02-28T07:40:04Z</dcterms:modified>
  <cp:category/>
  <cp:version/>
  <cp:contentType/>
  <cp:contentStatus/>
</cp:coreProperties>
</file>