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520" activeTab="1"/>
  </bookViews>
  <sheets>
    <sheet name="титул" sheetId="1" r:id="rId1"/>
    <sheet name="план" sheetId="2" r:id="rId2"/>
  </sheets>
  <definedNames>
    <definedName name="_xlnm.Print_Area" localSheetId="1">'план'!$A$1:$BQ$183</definedName>
    <definedName name="_xlnm.Print_Area" localSheetId="0">'титул'!$A$1:$BA$42</definedName>
  </definedNames>
  <calcPr fullCalcOnLoad="1" fullPrecision="0"/>
</workbook>
</file>

<file path=xl/sharedStrings.xml><?xml version="1.0" encoding="utf-8"?>
<sst xmlns="http://schemas.openxmlformats.org/spreadsheetml/2006/main" count="699" uniqueCount="253">
  <si>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</si>
  <si>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</si>
  <si>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</si>
  <si>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</si>
  <si>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</si>
  <si>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</si>
  <si>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</si>
  <si>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</si>
  <si>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</si>
  <si>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</si>
  <si>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</si>
  <si>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</si>
  <si>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</si>
  <si>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</si>
  <si>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</si>
  <si>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</si>
  <si>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</si>
  <si>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</si>
  <si>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</si>
  <si>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</si>
  <si>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</si>
  <si>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</si>
  <si>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</si>
  <si>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</si>
  <si>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</si>
  <si>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</si>
  <si>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</si>
  <si>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</si>
  <si>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</si>
  <si>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</si>
  <si>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</si>
  <si>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Философия</t>
  </si>
  <si>
    <t>Среднее число часов в неделю</t>
  </si>
  <si>
    <t>ГСЭ</t>
  </si>
  <si>
    <t>Федеральный компонент</t>
  </si>
  <si>
    <t>ГСЭ.Ф.02</t>
  </si>
  <si>
    <t>ГСЭ.Ф.03</t>
  </si>
  <si>
    <t>Отечественная история</t>
  </si>
  <si>
    <t>ГСЭ.Ф.10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</si>
  <si>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</si>
  <si>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</si>
  <si>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</si>
  <si>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</si>
  <si>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</si>
  <si>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</si>
  <si>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</si>
  <si>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</si>
  <si>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ОПД.Р.00</t>
  </si>
  <si>
    <t>ЕН.Ф.02</t>
  </si>
  <si>
    <t>Итого</t>
  </si>
  <si>
    <t>______________ В.В. Обухов</t>
  </si>
  <si>
    <t xml:space="preserve">        Распределение по семестрам (час \ неделю)</t>
  </si>
  <si>
    <t>ГСЭ.Ф.08</t>
  </si>
  <si>
    <t xml:space="preserve">  "____" ___________ 200     г.</t>
  </si>
  <si>
    <t>Председатель Ученого совета, ректор</t>
  </si>
  <si>
    <t>I. График  учебного процесса</t>
  </si>
  <si>
    <t>Условные обозначения: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</si>
  <si>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</si>
  <si>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</si>
  <si>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</si>
  <si>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</si>
  <si>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 xml:space="preserve">Форма обучения </t>
  </si>
  <si>
    <t>очная</t>
  </si>
  <si>
    <t>Базовое образование</t>
  </si>
  <si>
    <t>среднее</t>
  </si>
  <si>
    <t>Согласовано:</t>
  </si>
  <si>
    <t>__________________________________</t>
  </si>
  <si>
    <t>лек</t>
  </si>
  <si>
    <t>лаб</t>
  </si>
  <si>
    <t>пр</t>
  </si>
  <si>
    <t>П</t>
  </si>
  <si>
    <t xml:space="preserve">Квалификация специалиста </t>
  </si>
  <si>
    <t xml:space="preserve">Срок обучения  </t>
  </si>
  <si>
    <t>ГСЭ Р.00</t>
  </si>
  <si>
    <t>Компьютерные презентационные технологии</t>
  </si>
  <si>
    <t>Биохимия</t>
  </si>
  <si>
    <t>ГСЭ.Р.01</t>
  </si>
  <si>
    <t>ГСЭ.Р.02</t>
  </si>
  <si>
    <t>ЕН.Р. 01</t>
  </si>
  <si>
    <t xml:space="preserve"> Анатомия</t>
  </si>
  <si>
    <t>Физиология</t>
  </si>
  <si>
    <t>Биомеханика</t>
  </si>
  <si>
    <t xml:space="preserve"> _________________________________</t>
  </si>
  <si>
    <t>Иностранный язык*</t>
  </si>
  <si>
    <t>ОПД.Ф.01</t>
  </si>
  <si>
    <t>ОПД.Ф.02</t>
  </si>
  <si>
    <t>ОПД.Ф.03</t>
  </si>
  <si>
    <t>ОПД.Ф.04</t>
  </si>
  <si>
    <t>ОПД.Ф.05</t>
  </si>
  <si>
    <t>ОПД.Ф.06</t>
  </si>
  <si>
    <t>ОПД.Ф.07</t>
  </si>
  <si>
    <t>Спортивная  медицина</t>
  </si>
  <si>
    <t>Экономика Сибирского региона</t>
  </si>
  <si>
    <t>ГСЭ.Ф.00</t>
  </si>
  <si>
    <t>ГСЭ.Ф.01</t>
  </si>
  <si>
    <t>ФТД.00</t>
  </si>
  <si>
    <t>Русский язык  и культура речи</t>
  </si>
  <si>
    <t>Дисциплины специализации</t>
  </si>
  <si>
    <t>История физической культуры и спорта</t>
  </si>
  <si>
    <t>ОПД.Р.01</t>
  </si>
  <si>
    <t>ГСЭ.Ф.07</t>
  </si>
  <si>
    <t>Психология и педагогика</t>
  </si>
  <si>
    <t>ГСЭ.В.01</t>
  </si>
  <si>
    <t>1. Культурология / 2. Мировая художественная культура / 3. История русской культуры</t>
  </si>
  <si>
    <t>ГСЭ.В.02</t>
  </si>
  <si>
    <t>1. Социология / 2. Социология труда</t>
  </si>
  <si>
    <t>ГСЭ.В.03</t>
  </si>
  <si>
    <t>Математика</t>
  </si>
  <si>
    <t>Информатика</t>
  </si>
  <si>
    <t>Физика</t>
  </si>
  <si>
    <t>Химия</t>
  </si>
  <si>
    <t>ЕН.Ф.04</t>
  </si>
  <si>
    <t>ЕН.Ф.05</t>
  </si>
  <si>
    <t>Биология с основами экологии</t>
  </si>
  <si>
    <t>ЕН.В.00</t>
  </si>
  <si>
    <t>Педагогика физической культуры и спорта</t>
  </si>
  <si>
    <t>Акмеология физической культуры и спорта</t>
  </si>
  <si>
    <t>Информационные технологии в физической культуре и спорте</t>
  </si>
  <si>
    <t>Технологии физкультурно-спортивной деятельности</t>
  </si>
  <si>
    <t>Спортивные сооружения</t>
  </si>
  <si>
    <t>Теория физической культуры и спорта</t>
  </si>
  <si>
    <t>Психология физической культуры и спорта</t>
  </si>
  <si>
    <t>Менеджмент и экономика физической культуры и спорта</t>
  </si>
  <si>
    <t>ОПД.Ф.08</t>
  </si>
  <si>
    <t>ОПД.Ф.09</t>
  </si>
  <si>
    <t>ОПД.Ф.10</t>
  </si>
  <si>
    <t>ОПД.Ф.11</t>
  </si>
  <si>
    <t>ОПД.Ф.12</t>
  </si>
  <si>
    <t>ОПД.Ф.13</t>
  </si>
  <si>
    <t>ОПД.Ф.14</t>
  </si>
  <si>
    <t>ОПД.Ф.15</t>
  </si>
  <si>
    <t>ОПД.Ф.16</t>
  </si>
  <si>
    <t>ОПД.Ф.17</t>
  </si>
  <si>
    <t>ФТД.01</t>
  </si>
  <si>
    <t>Э</t>
  </si>
  <si>
    <t>К</t>
  </si>
  <si>
    <t>Г</t>
  </si>
  <si>
    <t>История и культура народов Сибири</t>
  </si>
  <si>
    <t>ГСЭ.Р.03</t>
  </si>
  <si>
    <t>Культурно-историческое пространство Томска</t>
  </si>
  <si>
    <t>ОПД.Р.02</t>
  </si>
  <si>
    <t>ОПД.Р.03</t>
  </si>
  <si>
    <t>Социология физической культуры и спорта</t>
  </si>
  <si>
    <t>Спортивная метрология</t>
  </si>
  <si>
    <t>Научно-методическая деятельность</t>
  </si>
  <si>
    <t>Спортивное совершенствование (легкая атлетика, лыжный спорт, плавание, гимнастика, баскетбол, волейбол, футбол, каратэ, пауэрлифтинг)</t>
  </si>
  <si>
    <t>ЕН.В.01</t>
  </si>
  <si>
    <t>Производственная практика</t>
  </si>
  <si>
    <t>Семестр</t>
  </si>
  <si>
    <t>По специальности "Физическая культура и спорт"</t>
  </si>
  <si>
    <t>Государственный экзамен</t>
  </si>
  <si>
    <t>Федеральное агентство по образованию</t>
  </si>
  <si>
    <t>Утвержден Ученым советом ТГПУ</t>
  </si>
  <si>
    <t>Факультативы**</t>
  </si>
  <si>
    <t>Общие гуманитарные и социально-экономические дисциплины</t>
  </si>
  <si>
    <t>Дисциплины и курсы по выбору студента, устанавливаемые вузом</t>
  </si>
  <si>
    <t>ОПД.В.00</t>
  </si>
  <si>
    <t>ОПД.В.01</t>
  </si>
  <si>
    <t>Защита выпускной квалификационной (дипломной) работы</t>
  </si>
  <si>
    <t>Общие математические и естественно-научные дисциплины</t>
  </si>
  <si>
    <t>1. Возрастные основы здоровья / 2. Адаптивное физическое воспитание</t>
  </si>
  <si>
    <t>Педагогическое физкультурно-спортивное совершенствование</t>
  </si>
  <si>
    <t>4, 8</t>
  </si>
  <si>
    <t>Общепрофессиональные дисциплины направления</t>
  </si>
  <si>
    <t>ОПД.Ф.00</t>
  </si>
  <si>
    <t>Гигиена</t>
  </si>
  <si>
    <t>Лечебная физическая культура и массаж</t>
  </si>
  <si>
    <t>Правовые основы в сфере физической культуры и спорта</t>
  </si>
  <si>
    <t>СД.00</t>
  </si>
  <si>
    <t>Государственная аттестация</t>
  </si>
  <si>
    <t>Теоретические основы спорта</t>
  </si>
  <si>
    <t>Теория и организация массового спорта</t>
  </si>
  <si>
    <t>Медико-биологические проблемы в спорте</t>
  </si>
  <si>
    <t>Теория и методика спортивной тренировки</t>
  </si>
  <si>
    <t>Итого:</t>
  </si>
  <si>
    <t>Восстановительные мероприятия в спорте</t>
  </si>
  <si>
    <t>Физическая культура</t>
  </si>
  <si>
    <t>1. Политология / 2. Правоведение</t>
  </si>
  <si>
    <t>Специализация 022304 «Физкультурно-оздоровительные технологии»</t>
  </si>
  <si>
    <t>Основы здоровья и здорового образа жизни</t>
  </si>
  <si>
    <t>Основы диагностики здоровья и самоконтроля в оздоровительной физической культуре</t>
  </si>
  <si>
    <t>Комплексные оздоровительные технологии</t>
  </si>
  <si>
    <t>Организация физкультурно-оздоровительной работы с детьми дошкольного и школьного возраста</t>
  </si>
  <si>
    <t>Организация физкультурно-оздоровительной работы по месту жительства</t>
  </si>
  <si>
    <t>Технологии оздоровительных мероприятий в коммерческих спортивных клубах и местах массового отдыха</t>
  </si>
  <si>
    <t>Менеджмент  в системе физкультурно-оздоровительной работы</t>
  </si>
  <si>
    <t>Cистема и средства оздоровления</t>
  </si>
  <si>
    <t>Специализация 022301 «Теория и методика избранного вида спорта»</t>
  </si>
  <si>
    <t>Теория и методика вида спорта</t>
  </si>
  <si>
    <t>Фармакологические средства в спорте</t>
  </si>
  <si>
    <t>Теоретическое обучение</t>
  </si>
  <si>
    <t>Общие физкультурно-оздоровительные мероприятия</t>
  </si>
  <si>
    <t>Технологии оздоровительных мероприятий в учреждениях дополнительного образования и летних лагерях, школьных и оздоровительных площадках</t>
  </si>
  <si>
    <t xml:space="preserve">Всего часов теоретического обучения </t>
  </si>
  <si>
    <t>Практики (18 недель)</t>
  </si>
  <si>
    <t>Число часов в неделю</t>
  </si>
  <si>
    <t>Материально-техническое обеспечение оздоровительной физической культуры</t>
  </si>
  <si>
    <t>Педагогическая в общеобразовательной школе</t>
  </si>
  <si>
    <t xml:space="preserve">Профессионально-ориентированная </t>
  </si>
  <si>
    <t>По специализации</t>
  </si>
  <si>
    <t>Восстановительные средства в физкультурно-оздоровительной работе</t>
  </si>
  <si>
    <t>1001</t>
  </si>
  <si>
    <t>Факультет физической культуры и спорта</t>
  </si>
  <si>
    <r>
      <t>Специальность:</t>
    </r>
    <r>
      <rPr>
        <b/>
        <sz val="14"/>
        <rFont val="Times New Roman"/>
        <family val="1"/>
      </rPr>
      <t xml:space="preserve"> 022300  Физическая культура и спорт</t>
    </r>
  </si>
  <si>
    <t>5  лет</t>
  </si>
  <si>
    <t>II. Сводные данные по бюджету времени (в неделях)</t>
  </si>
  <si>
    <t>Экзаменационная</t>
  </si>
  <si>
    <t>Учебная практика</t>
  </si>
  <si>
    <t>сессия</t>
  </si>
  <si>
    <t>III. План учебного процесса</t>
  </si>
  <si>
    <t>Лаб. зан.</t>
  </si>
  <si>
    <t>Практ. зан.</t>
  </si>
  <si>
    <t>Курс. раб.</t>
  </si>
  <si>
    <t>Форма  контроля</t>
  </si>
  <si>
    <t>Число часов учебных занятий</t>
  </si>
  <si>
    <t>Число курсовых работ</t>
  </si>
  <si>
    <t>Число экзаменов</t>
  </si>
  <si>
    <t>Число зачетов</t>
  </si>
  <si>
    <t xml:space="preserve">"специалист по физической культуре и спорту" </t>
  </si>
  <si>
    <t>(полное) общее</t>
  </si>
  <si>
    <t>* - лекции / лабораторные занятия / практические занятия</t>
  </si>
  <si>
    <t>** не входит в число экзаменов, зачетов, среднее число часов в неделю</t>
  </si>
  <si>
    <t>Проректор по УР    М.П. Войтеховская</t>
  </si>
  <si>
    <t>Зам. проректора по УР А.Ю. Михайличенко</t>
  </si>
  <si>
    <t>Декан ФФКС     О.В. Смирнов</t>
  </si>
  <si>
    <t>Число недель</t>
  </si>
  <si>
    <t>Название практики</t>
  </si>
  <si>
    <t>Итоговая государственная аттестация</t>
  </si>
  <si>
    <t xml:space="preserve">Теория и методика избранного вида спорта        </t>
  </si>
  <si>
    <t>или</t>
  </si>
  <si>
    <t>Теория и методика физкультурно-оздоровительных технологий</t>
  </si>
  <si>
    <t>СД.01</t>
  </si>
  <si>
    <t>СД.02</t>
  </si>
  <si>
    <t>СД.03</t>
  </si>
  <si>
    <t>СД.04</t>
  </si>
  <si>
    <t>СД.05</t>
  </si>
  <si>
    <t>СД.06</t>
  </si>
  <si>
    <t>СД.07</t>
  </si>
  <si>
    <t>СД.08</t>
  </si>
  <si>
    <t>СД.09</t>
  </si>
  <si>
    <t>СД.10</t>
  </si>
  <si>
    <t>СД.11</t>
  </si>
  <si>
    <t>СД.12</t>
  </si>
  <si>
    <t>____________________________________________</t>
  </si>
  <si>
    <t>_______________________________</t>
  </si>
  <si>
    <t>Объем (час)</t>
  </si>
  <si>
    <t>Сам. раб.</t>
  </si>
  <si>
    <t>У - учебная практика,</t>
  </si>
  <si>
    <t>Г - итоговая государственная аттестация, включая подготовку и защиту выпускной квалификационной (дипломной) работы</t>
  </si>
  <si>
    <t>П - производственная практика,</t>
  </si>
  <si>
    <t>Э - экзаменационная сессия,</t>
  </si>
  <si>
    <t>К - каникулы,</t>
  </si>
  <si>
    <t>Лекц.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</si>
</sst>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6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0"/>
      <color indexed="8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0"/>
      <color indexed="8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cademy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5" xfId="18" applyFont="1" applyBorder="1">
      <alignment/>
      <protection/>
    </xf>
    <xf numFmtId="0" fontId="6" fillId="0" borderId="6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7" xfId="0" applyNumberFormat="1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left"/>
    </xf>
    <xf numFmtId="0" fontId="9" fillId="0" borderId="0" xfId="0" applyFont="1" applyAlignment="1" applyProtection="1">
      <alignment wrapText="1"/>
      <protection locked="0"/>
    </xf>
    <xf numFmtId="0" fontId="15" fillId="0" borderId="0" xfId="0" applyFont="1" applyAlignment="1">
      <alignment/>
    </xf>
    <xf numFmtId="0" fontId="6" fillId="0" borderId="7" xfId="0" applyFont="1" applyFill="1" applyBorder="1" applyAlignment="1">
      <alignment horizontal="left" wrapText="1"/>
    </xf>
    <xf numFmtId="1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/>
    </xf>
    <xf numFmtId="2" fontId="6" fillId="0" borderId="7" xfId="0" applyNumberFormat="1" applyFont="1" applyFill="1" applyBorder="1" applyAlignment="1" applyProtection="1">
      <alignment horizontal="left" vertical="center" wrapText="1"/>
      <protection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Alignment="1">
      <alignment horizontal="right" wrapText="1"/>
    </xf>
    <xf numFmtId="1" fontId="10" fillId="0" borderId="7" xfId="0" applyNumberFormat="1" applyFont="1" applyBorder="1" applyAlignment="1">
      <alignment horizontal="center"/>
    </xf>
    <xf numFmtId="0" fontId="6" fillId="0" borderId="6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6" fillId="0" borderId="8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7" xfId="18" applyNumberFormat="1" applyFont="1" applyBorder="1" applyAlignment="1">
      <alignment horizontal="center"/>
      <protection/>
    </xf>
    <xf numFmtId="0" fontId="21" fillId="0" borderId="0" xfId="18" applyFont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>
      <alignment/>
      <protection/>
    </xf>
    <xf numFmtId="1" fontId="23" fillId="0" borderId="7" xfId="0" applyNumberFormat="1" applyFont="1" applyFill="1" applyBorder="1" applyAlignment="1" applyProtection="1">
      <alignment horizontal="center" vertical="center"/>
      <protection locked="0"/>
    </xf>
    <xf numFmtId="1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7" fillId="2" borderId="0" xfId="0" applyNumberFormat="1" applyFont="1" applyFill="1" applyAlignment="1" applyProtection="1">
      <alignment/>
      <protection locked="0"/>
    </xf>
    <xf numFmtId="1" fontId="6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2" borderId="7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2" fillId="2" borderId="7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/>
    </xf>
    <xf numFmtId="0" fontId="13" fillId="2" borderId="7" xfId="0" applyNumberFormat="1" applyFont="1" applyFill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7" xfId="0" applyFont="1" applyFill="1" applyBorder="1" applyAlignment="1" applyProtection="1">
      <alignment vertical="center" wrapText="1"/>
      <protection/>
    </xf>
    <xf numFmtId="0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1" fontId="16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>
      <alignment horizontal="left" vertical="center" wrapText="1"/>
    </xf>
    <xf numFmtId="0" fontId="13" fillId="2" borderId="7" xfId="0" applyNumberFormat="1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1" fontId="13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 quotePrefix="1">
      <alignment horizontal="left" vertical="center" wrapText="1"/>
      <protection locked="0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1" fontId="10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 wrapText="1"/>
      <protection/>
    </xf>
    <xf numFmtId="1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NumberFormat="1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1" fontId="6" fillId="2" borderId="7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" fontId="6" fillId="0" borderId="7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0" fillId="0" borderId="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2" borderId="7" xfId="0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1" fontId="10" fillId="0" borderId="7" xfId="0" applyNumberFormat="1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>
      <alignment horizontal="left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left" wrapText="1"/>
      <protection locked="0"/>
    </xf>
    <xf numFmtId="0" fontId="7" fillId="2" borderId="0" xfId="0" applyNumberFormat="1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2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9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vertical="top"/>
      <protection/>
    </xf>
    <xf numFmtId="0" fontId="7" fillId="0" borderId="4" xfId="18" applyFont="1" applyBorder="1" applyAlignment="1">
      <alignment horizontal="center"/>
      <protection/>
    </xf>
    <xf numFmtId="0" fontId="7" fillId="0" borderId="5" xfId="18" applyFont="1" applyBorder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horizontal="center"/>
      <protection/>
    </xf>
    <xf numFmtId="0" fontId="15" fillId="0" borderId="6" xfId="0" applyNumberFormat="1" applyFont="1" applyFill="1" applyBorder="1" applyAlignment="1" applyProtection="1">
      <alignment horizontal="center"/>
      <protection/>
    </xf>
    <xf numFmtId="0" fontId="15" fillId="0" borderId="7" xfId="0" applyNumberFormat="1" applyFont="1" applyFill="1" applyBorder="1" applyAlignment="1" applyProtection="1">
      <alignment horizontal="center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8" xfId="18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center" vertical="center" wrapText="1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8" xfId="18" applyFont="1" applyFill="1" applyBorder="1" applyAlignment="1" applyProtection="1">
      <alignment horizontal="center" vertical="center" wrapText="1"/>
      <protection/>
    </xf>
    <xf numFmtId="0" fontId="7" fillId="0" borderId="11" xfId="18" applyFont="1" applyFill="1" applyBorder="1" applyAlignment="1" applyProtection="1">
      <alignment horizontal="center" vertical="center" wrapText="1"/>
      <protection/>
    </xf>
    <xf numFmtId="0" fontId="7" fillId="0" borderId="10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7" fillId="0" borderId="2" xfId="18" applyFont="1" applyFill="1" applyBorder="1" applyAlignment="1" applyProtection="1">
      <alignment horizontal="center" vertical="center" wrapText="1"/>
      <protection/>
    </xf>
    <xf numFmtId="0" fontId="7" fillId="0" borderId="3" xfId="18" applyFont="1" applyFill="1" applyBorder="1" applyAlignment="1" applyProtection="1">
      <alignment horizontal="center" vertical="center" wrapText="1"/>
      <protection/>
    </xf>
    <xf numFmtId="0" fontId="14" fillId="0" borderId="0" xfId="18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5" fillId="0" borderId="0" xfId="18" applyFont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7" fillId="0" borderId="7" xfId="18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 quotePrefix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="75" zoomScaleNormal="75" workbookViewId="0" topLeftCell="F14">
      <selection activeCell="AS16" sqref="AS16"/>
    </sheetView>
  </sheetViews>
  <sheetFormatPr defaultColWidth="8.796875" defaultRowHeight="15"/>
  <cols>
    <col min="1" max="1" width="5.19921875" style="2" customWidth="1"/>
    <col min="2" max="53" width="3.09765625" style="2" customWidth="1"/>
    <col min="54" max="58" width="2.296875" style="2" customWidth="1"/>
    <col min="59" max="16384" width="9" style="2" customWidth="1"/>
  </cols>
  <sheetData>
    <row r="1" spans="1:44" ht="18.75">
      <c r="A1" s="11"/>
      <c r="B1" s="3"/>
      <c r="C1" s="3"/>
      <c r="D1" s="3"/>
      <c r="E1" s="3"/>
      <c r="F1" s="3"/>
      <c r="G1" s="3"/>
      <c r="M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53" ht="18.75" customHeight="1">
      <c r="A2" s="206" t="s">
        <v>151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</row>
    <row r="3" spans="1:53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</row>
    <row r="4" spans="1:53" ht="18.75" customHeight="1">
      <c r="A4" s="206" t="s">
        <v>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</row>
    <row r="5" spans="1:53" ht="18.75" customHeight="1">
      <c r="A5" s="234" t="s">
        <v>59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</row>
    <row r="6" spans="1:53" ht="18.75" customHeight="1">
      <c r="A6" s="205" t="s">
        <v>202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</row>
    <row r="7" spans="1:38" ht="18.75">
      <c r="A7" s="11"/>
      <c r="B7" s="3"/>
      <c r="C7" s="3"/>
      <c r="D7" s="3"/>
      <c r="E7" s="3"/>
      <c r="F7" s="3"/>
      <c r="G7" s="3"/>
      <c r="M7" s="1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7" ht="15.75">
      <c r="A8" s="11"/>
      <c r="B8" s="3"/>
      <c r="C8" s="3"/>
      <c r="D8" s="3"/>
      <c r="E8" s="3"/>
      <c r="F8" s="3"/>
      <c r="G8" s="3"/>
    </row>
    <row r="9" spans="1:36" ht="20.25">
      <c r="A9" s="11"/>
      <c r="B9" s="11"/>
      <c r="C9" s="11"/>
      <c r="D9" s="11"/>
      <c r="E9" s="11"/>
      <c r="F9" s="11"/>
      <c r="G9" s="11"/>
      <c r="Q9" s="228" t="s">
        <v>0</v>
      </c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</row>
    <row r="10" spans="1:34" ht="18.75">
      <c r="A10" s="3"/>
      <c r="B10" s="11"/>
      <c r="C10" s="11"/>
      <c r="D10" s="11"/>
      <c r="E10" s="3"/>
      <c r="F10" s="3"/>
      <c r="G10" s="3"/>
      <c r="K10" s="5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</row>
    <row r="11" spans="1:52" ht="18.75">
      <c r="A11" s="3" t="s">
        <v>152</v>
      </c>
      <c r="B11" s="11"/>
      <c r="C11" s="11"/>
      <c r="D11" s="11"/>
      <c r="E11" s="3"/>
      <c r="F11" s="3"/>
      <c r="G11" s="3"/>
      <c r="K11" s="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3" t="s">
        <v>71</v>
      </c>
      <c r="AO11" s="3"/>
      <c r="AP11" s="3"/>
      <c r="AQ11" s="3"/>
      <c r="AR11" s="3"/>
      <c r="AS11" s="3"/>
      <c r="AT11" s="3"/>
      <c r="AU11" s="3" t="s">
        <v>60</v>
      </c>
      <c r="AV11" s="3"/>
      <c r="AX11" s="3"/>
      <c r="AY11" s="3"/>
      <c r="AZ11" s="3"/>
    </row>
    <row r="12" spans="1:52" ht="18.75">
      <c r="A12" s="11" t="s">
        <v>53</v>
      </c>
      <c r="B12" s="11"/>
      <c r="C12" s="11"/>
      <c r="D12" s="11"/>
      <c r="E12" s="11"/>
      <c r="F12" s="11"/>
      <c r="G12" s="11"/>
      <c r="H12" s="4"/>
      <c r="N12" s="19"/>
      <c r="Q12" s="229" t="s">
        <v>203</v>
      </c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N12" s="32" t="s">
        <v>218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8.75">
      <c r="A13" s="11" t="s">
        <v>54</v>
      </c>
      <c r="P13" s="5"/>
      <c r="Y13" s="21"/>
      <c r="AD13" s="5"/>
      <c r="AF13" s="5"/>
      <c r="AN13" s="3" t="s">
        <v>72</v>
      </c>
      <c r="AO13" s="3"/>
      <c r="AP13" s="3"/>
      <c r="AQ13" s="3"/>
      <c r="AR13" s="3"/>
      <c r="AS13" s="3"/>
      <c r="AT13" s="3" t="s">
        <v>60</v>
      </c>
      <c r="AU13" s="3" t="s">
        <v>204</v>
      </c>
      <c r="AV13" s="3"/>
      <c r="AW13" s="3"/>
      <c r="AX13" s="3"/>
      <c r="AY13" s="3"/>
      <c r="AZ13" s="3"/>
    </row>
    <row r="14" spans="1:52" ht="18.75">
      <c r="A14" s="3"/>
      <c r="L14" s="5"/>
      <c r="Y14" s="21"/>
      <c r="Z14" s="5"/>
      <c r="AB14" s="5"/>
      <c r="AN14" s="3" t="s">
        <v>61</v>
      </c>
      <c r="AO14" s="3"/>
      <c r="AP14" s="3"/>
      <c r="AQ14" s="3"/>
      <c r="AR14" s="3"/>
      <c r="AS14" s="3"/>
      <c r="AT14" s="3" t="s">
        <v>60</v>
      </c>
      <c r="AU14" s="3" t="s">
        <v>62</v>
      </c>
      <c r="AV14" s="3"/>
      <c r="AW14" s="3"/>
      <c r="AX14" s="3"/>
      <c r="AY14" s="3"/>
      <c r="AZ14" s="3"/>
    </row>
    <row r="15" spans="1:52" ht="18.75">
      <c r="A15" s="3" t="s">
        <v>50</v>
      </c>
      <c r="L15" s="5"/>
      <c r="Z15" s="5"/>
      <c r="AB15" s="5"/>
      <c r="AN15" s="3" t="s">
        <v>63</v>
      </c>
      <c r="AO15" s="3"/>
      <c r="AP15" s="3"/>
      <c r="AQ15" s="3"/>
      <c r="AR15" s="3"/>
      <c r="AS15" s="3"/>
      <c r="AT15" s="3" t="s">
        <v>60</v>
      </c>
      <c r="AU15" s="3" t="s">
        <v>64</v>
      </c>
      <c r="AV15" s="3"/>
      <c r="AW15" s="3"/>
      <c r="AX15" s="3"/>
      <c r="AY15" s="3"/>
      <c r="AZ15" s="3"/>
    </row>
    <row r="16" spans="17:52" ht="18.75">
      <c r="Q16" s="230" t="s">
        <v>55</v>
      </c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N16" s="3" t="s">
        <v>219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8" spans="1:53" ht="15.75" customHeight="1">
      <c r="A18" s="6"/>
      <c r="B18" s="231" t="s">
        <v>1</v>
      </c>
      <c r="C18" s="232"/>
      <c r="D18" s="232"/>
      <c r="E18" s="233"/>
      <c r="F18" s="9"/>
      <c r="G18" s="7" t="s">
        <v>2</v>
      </c>
      <c r="H18" s="7"/>
      <c r="I18" s="8"/>
      <c r="J18" s="13"/>
      <c r="K18" s="7" t="s">
        <v>3</v>
      </c>
      <c r="L18" s="7"/>
      <c r="M18" s="14"/>
      <c r="N18" s="9"/>
      <c r="O18" s="7" t="s">
        <v>4</v>
      </c>
      <c r="P18" s="7"/>
      <c r="Q18" s="7"/>
      <c r="R18" s="14"/>
      <c r="S18" s="13"/>
      <c r="T18" s="7" t="s">
        <v>5</v>
      </c>
      <c r="U18" s="7"/>
      <c r="V18" s="14"/>
      <c r="W18" s="9"/>
      <c r="X18" s="7" t="s">
        <v>6</v>
      </c>
      <c r="Y18" s="7"/>
      <c r="Z18" s="14"/>
      <c r="AA18" s="231" t="s">
        <v>7</v>
      </c>
      <c r="AB18" s="232"/>
      <c r="AC18" s="232"/>
      <c r="AD18" s="232"/>
      <c r="AE18" s="233"/>
      <c r="AF18" s="13"/>
      <c r="AG18" s="7" t="s">
        <v>8</v>
      </c>
      <c r="AH18" s="7"/>
      <c r="AI18" s="14"/>
      <c r="AJ18" s="9"/>
      <c r="AK18" s="7" t="s">
        <v>9</v>
      </c>
      <c r="AL18" s="7"/>
      <c r="AM18" s="14"/>
      <c r="AN18" s="231" t="s">
        <v>10</v>
      </c>
      <c r="AO18" s="232"/>
      <c r="AP18" s="232"/>
      <c r="AQ18" s="232"/>
      <c r="AR18" s="233"/>
      <c r="AS18" s="231" t="s">
        <v>11</v>
      </c>
      <c r="AT18" s="232"/>
      <c r="AU18" s="232"/>
      <c r="AV18" s="233"/>
      <c r="AW18" s="231" t="s">
        <v>12</v>
      </c>
      <c r="AX18" s="232"/>
      <c r="AY18" s="232"/>
      <c r="AZ18" s="232"/>
      <c r="BA18" s="233"/>
    </row>
    <row r="19" spans="1:53" s="45" customFormat="1" ht="15.75" customHeight="1">
      <c r="A19" s="51" t="s">
        <v>13</v>
      </c>
      <c r="B19" s="52">
        <v>1</v>
      </c>
      <c r="C19" s="52">
        <v>2</v>
      </c>
      <c r="D19" s="52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44">
        <v>9</v>
      </c>
      <c r="K19" s="52">
        <v>10</v>
      </c>
      <c r="L19" s="52">
        <v>11</v>
      </c>
      <c r="M19" s="52">
        <v>12</v>
      </c>
      <c r="N19" s="52">
        <v>13</v>
      </c>
      <c r="O19" s="52">
        <v>14</v>
      </c>
      <c r="P19" s="52">
        <v>15</v>
      </c>
      <c r="Q19" s="52">
        <v>16</v>
      </c>
      <c r="R19" s="52">
        <v>17</v>
      </c>
      <c r="S19" s="52">
        <v>18</v>
      </c>
      <c r="T19" s="52">
        <v>19</v>
      </c>
      <c r="U19" s="53">
        <v>20</v>
      </c>
      <c r="V19" s="52">
        <v>21</v>
      </c>
      <c r="W19" s="52">
        <v>22</v>
      </c>
      <c r="X19" s="52">
        <v>23</v>
      </c>
      <c r="Y19" s="52">
        <v>24</v>
      </c>
      <c r="Z19" s="52">
        <v>25</v>
      </c>
      <c r="AA19" s="52">
        <v>26</v>
      </c>
      <c r="AB19" s="52">
        <v>27</v>
      </c>
      <c r="AC19" s="52">
        <v>28</v>
      </c>
      <c r="AD19" s="52">
        <v>29</v>
      </c>
      <c r="AE19" s="52">
        <v>30</v>
      </c>
      <c r="AF19" s="52">
        <v>31</v>
      </c>
      <c r="AG19" s="52">
        <v>32</v>
      </c>
      <c r="AH19" s="52">
        <v>33</v>
      </c>
      <c r="AI19" s="52">
        <v>34</v>
      </c>
      <c r="AJ19" s="52">
        <v>35</v>
      </c>
      <c r="AK19" s="52">
        <v>36</v>
      </c>
      <c r="AL19" s="52">
        <v>37</v>
      </c>
      <c r="AM19" s="52">
        <v>38</v>
      </c>
      <c r="AN19" s="52">
        <v>39</v>
      </c>
      <c r="AO19" s="52">
        <v>40</v>
      </c>
      <c r="AP19" s="52">
        <v>41</v>
      </c>
      <c r="AQ19" s="52">
        <v>42</v>
      </c>
      <c r="AR19" s="52">
        <v>43</v>
      </c>
      <c r="AS19" s="52">
        <v>44</v>
      </c>
      <c r="AT19" s="52">
        <v>45</v>
      </c>
      <c r="AU19" s="52">
        <v>46</v>
      </c>
      <c r="AV19" s="52">
        <v>47</v>
      </c>
      <c r="AW19" s="52">
        <v>48</v>
      </c>
      <c r="AX19" s="52">
        <v>49</v>
      </c>
      <c r="AY19" s="52">
        <v>50</v>
      </c>
      <c r="AZ19" s="52">
        <v>51</v>
      </c>
      <c r="BA19" s="52">
        <v>52</v>
      </c>
    </row>
    <row r="20" spans="1:53" s="45" customFormat="1" ht="16.5" customHeight="1">
      <c r="A20" s="51" t="s">
        <v>14</v>
      </c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 t="s">
        <v>134</v>
      </c>
      <c r="W20" s="175" t="s">
        <v>134</v>
      </c>
      <c r="X20" s="175" t="s">
        <v>135</v>
      </c>
      <c r="Y20" s="175" t="s">
        <v>135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 t="s">
        <v>134</v>
      </c>
      <c r="AU20" s="175" t="s">
        <v>134</v>
      </c>
      <c r="AV20" s="175" t="s">
        <v>135</v>
      </c>
      <c r="AW20" s="175" t="s">
        <v>135</v>
      </c>
      <c r="AX20" s="175" t="s">
        <v>135</v>
      </c>
      <c r="AY20" s="175" t="s">
        <v>135</v>
      </c>
      <c r="AZ20" s="175" t="s">
        <v>135</v>
      </c>
      <c r="BA20" s="175" t="s">
        <v>135</v>
      </c>
    </row>
    <row r="21" spans="1:53" s="45" customFormat="1" ht="16.5" customHeight="1">
      <c r="A21" s="51" t="s">
        <v>15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5"/>
      <c r="V21" s="175" t="s">
        <v>134</v>
      </c>
      <c r="W21" s="175" t="s">
        <v>134</v>
      </c>
      <c r="X21" s="175" t="s">
        <v>135</v>
      </c>
      <c r="Y21" s="175" t="s">
        <v>135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5"/>
      <c r="AT21" s="175" t="s">
        <v>134</v>
      </c>
      <c r="AU21" s="175" t="s">
        <v>134</v>
      </c>
      <c r="AV21" s="175" t="s">
        <v>135</v>
      </c>
      <c r="AW21" s="175" t="s">
        <v>135</v>
      </c>
      <c r="AX21" s="175" t="s">
        <v>135</v>
      </c>
      <c r="AY21" s="175" t="s">
        <v>135</v>
      </c>
      <c r="AZ21" s="175" t="s">
        <v>135</v>
      </c>
      <c r="BA21" s="175" t="s">
        <v>135</v>
      </c>
    </row>
    <row r="22" spans="1:53" s="45" customFormat="1" ht="16.5" customHeight="1">
      <c r="A22" s="51" t="s">
        <v>16</v>
      </c>
      <c r="B22" s="176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5"/>
      <c r="U22" s="175" t="s">
        <v>134</v>
      </c>
      <c r="V22" s="175" t="s">
        <v>134</v>
      </c>
      <c r="W22" s="175" t="s">
        <v>135</v>
      </c>
      <c r="X22" s="175" t="s">
        <v>135</v>
      </c>
      <c r="Y22" s="177" t="s">
        <v>70</v>
      </c>
      <c r="Z22" s="177" t="s">
        <v>70</v>
      </c>
      <c r="AA22" s="177" t="s">
        <v>70</v>
      </c>
      <c r="AB22" s="177" t="s">
        <v>70</v>
      </c>
      <c r="AC22" s="177" t="s">
        <v>70</v>
      </c>
      <c r="AD22" s="177" t="s">
        <v>70</v>
      </c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5"/>
      <c r="AS22" s="175"/>
      <c r="AT22" s="175" t="s">
        <v>134</v>
      </c>
      <c r="AU22" s="175" t="s">
        <v>134</v>
      </c>
      <c r="AV22" s="175" t="s">
        <v>135</v>
      </c>
      <c r="AW22" s="175" t="s">
        <v>135</v>
      </c>
      <c r="AX22" s="175" t="s">
        <v>135</v>
      </c>
      <c r="AY22" s="175" t="s">
        <v>135</v>
      </c>
      <c r="AZ22" s="175" t="s">
        <v>135</v>
      </c>
      <c r="BA22" s="175" t="s">
        <v>135</v>
      </c>
    </row>
    <row r="23" spans="1:53" s="45" customFormat="1" ht="16.5" customHeight="1">
      <c r="A23" s="51" t="s">
        <v>17</v>
      </c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5"/>
      <c r="U23" s="175" t="s">
        <v>134</v>
      </c>
      <c r="V23" s="175" t="s">
        <v>134</v>
      </c>
      <c r="W23" s="175" t="s">
        <v>135</v>
      </c>
      <c r="X23" s="175" t="s">
        <v>135</v>
      </c>
      <c r="Y23" s="177" t="s">
        <v>70</v>
      </c>
      <c r="Z23" s="177" t="s">
        <v>70</v>
      </c>
      <c r="AA23" s="177" t="s">
        <v>70</v>
      </c>
      <c r="AB23" s="177" t="s">
        <v>70</v>
      </c>
      <c r="AC23" s="177" t="s">
        <v>70</v>
      </c>
      <c r="AD23" s="177" t="s">
        <v>70</v>
      </c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5"/>
      <c r="AT23" s="175" t="s">
        <v>134</v>
      </c>
      <c r="AU23" s="175" t="s">
        <v>134</v>
      </c>
      <c r="AV23" s="175" t="s">
        <v>135</v>
      </c>
      <c r="AW23" s="175" t="s">
        <v>135</v>
      </c>
      <c r="AX23" s="175" t="s">
        <v>135</v>
      </c>
      <c r="AY23" s="175" t="s">
        <v>135</v>
      </c>
      <c r="AZ23" s="175" t="s">
        <v>135</v>
      </c>
      <c r="BA23" s="175" t="s">
        <v>135</v>
      </c>
    </row>
    <row r="24" spans="1:53" s="45" customFormat="1" ht="16.5" customHeight="1">
      <c r="A24" s="51" t="s">
        <v>18</v>
      </c>
      <c r="B24" s="176"/>
      <c r="C24" s="176"/>
      <c r="D24" s="176"/>
      <c r="E24" s="176"/>
      <c r="F24" s="176"/>
      <c r="G24" s="176"/>
      <c r="H24" s="176"/>
      <c r="I24" s="176"/>
      <c r="J24" s="177"/>
      <c r="K24" s="177"/>
      <c r="L24" s="177"/>
      <c r="M24" s="177" t="s">
        <v>134</v>
      </c>
      <c r="N24" s="177" t="s">
        <v>70</v>
      </c>
      <c r="O24" s="177" t="s">
        <v>70</v>
      </c>
      <c r="P24" s="177" t="s">
        <v>70</v>
      </c>
      <c r="Q24" s="177" t="s">
        <v>70</v>
      </c>
      <c r="R24" s="177" t="s">
        <v>70</v>
      </c>
      <c r="S24" s="175" t="s">
        <v>70</v>
      </c>
      <c r="T24" s="175" t="s">
        <v>135</v>
      </c>
      <c r="U24" s="175" t="s">
        <v>135</v>
      </c>
      <c r="V24" s="175"/>
      <c r="W24" s="175"/>
      <c r="X24" s="177"/>
      <c r="Y24" s="177"/>
      <c r="Z24" s="177"/>
      <c r="AA24" s="177"/>
      <c r="AB24" s="177"/>
      <c r="AC24" s="177"/>
      <c r="AD24" s="177"/>
      <c r="AE24" s="177"/>
      <c r="AF24" s="177" t="s">
        <v>134</v>
      </c>
      <c r="AG24" s="177" t="s">
        <v>136</v>
      </c>
      <c r="AH24" s="177" t="s">
        <v>136</v>
      </c>
      <c r="AI24" s="177" t="s">
        <v>136</v>
      </c>
      <c r="AJ24" s="177" t="s">
        <v>136</v>
      </c>
      <c r="AK24" s="177" t="s">
        <v>136</v>
      </c>
      <c r="AL24" s="177" t="s">
        <v>136</v>
      </c>
      <c r="AM24" s="177" t="s">
        <v>136</v>
      </c>
      <c r="AN24" s="177" t="s">
        <v>136</v>
      </c>
      <c r="AO24" s="177" t="s">
        <v>136</v>
      </c>
      <c r="AP24" s="177" t="s">
        <v>136</v>
      </c>
      <c r="AQ24" s="177" t="s">
        <v>136</v>
      </c>
      <c r="AR24" s="177" t="s">
        <v>136</v>
      </c>
      <c r="AS24" s="177" t="s">
        <v>136</v>
      </c>
      <c r="AT24" s="177" t="s">
        <v>135</v>
      </c>
      <c r="AU24" s="177" t="s">
        <v>135</v>
      </c>
      <c r="AV24" s="177" t="s">
        <v>135</v>
      </c>
      <c r="AW24" s="177" t="s">
        <v>135</v>
      </c>
      <c r="AX24" s="177" t="s">
        <v>135</v>
      </c>
      <c r="AY24" s="177" t="s">
        <v>135</v>
      </c>
      <c r="AZ24" s="177" t="s">
        <v>135</v>
      </c>
      <c r="BA24" s="177" t="s">
        <v>135</v>
      </c>
    </row>
    <row r="25" spans="1:54" s="54" customFormat="1" ht="15.75">
      <c r="A25" s="2"/>
      <c r="B25" s="3" t="s">
        <v>56</v>
      </c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3" ht="15.75">
      <c r="A26" s="16" t="s">
        <v>247</v>
      </c>
      <c r="B26" s="17"/>
      <c r="C26" s="17"/>
      <c r="D26" s="17"/>
      <c r="E26" s="17"/>
      <c r="F26" s="17"/>
      <c r="G26" s="16" t="s">
        <v>249</v>
      </c>
      <c r="H26" s="16"/>
      <c r="I26" s="16"/>
      <c r="J26" s="16"/>
      <c r="K26" s="17"/>
      <c r="L26" s="17"/>
      <c r="M26" s="17"/>
      <c r="N26" s="17"/>
      <c r="O26" s="17"/>
      <c r="P26" s="16" t="s">
        <v>250</v>
      </c>
      <c r="Q26" s="16"/>
      <c r="R26" s="16"/>
      <c r="S26" s="17"/>
      <c r="T26" s="16"/>
      <c r="V26" s="17"/>
      <c r="W26" s="18"/>
      <c r="X26" s="18" t="s">
        <v>251</v>
      </c>
      <c r="Y26" s="18"/>
      <c r="Z26" s="18"/>
      <c r="AA26" s="17"/>
      <c r="AB26" s="18"/>
      <c r="AD26" s="18"/>
      <c r="AE26" s="17"/>
      <c r="AF26" s="17"/>
      <c r="AG26" s="17"/>
      <c r="AH26" s="17"/>
      <c r="AI26" s="17"/>
      <c r="AJ26" s="17"/>
      <c r="AK26" s="17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28" ht="15.75">
      <c r="A27" s="16" t="s">
        <v>248</v>
      </c>
      <c r="B27" s="55"/>
      <c r="C27" s="56"/>
      <c r="D27" s="56"/>
      <c r="M27" s="55"/>
      <c r="N27" s="56"/>
      <c r="O27" s="56"/>
      <c r="AB27" s="55"/>
    </row>
    <row r="28" spans="1:54" s="54" customFormat="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54" customFormat="1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0" t="s">
        <v>205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54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58" customFormat="1" ht="15.75" customHeight="1">
      <c r="A31" s="57"/>
      <c r="B31" s="57"/>
      <c r="C31" s="57"/>
      <c r="D31" s="57"/>
      <c r="E31" s="57"/>
      <c r="F31" s="235" t="s">
        <v>190</v>
      </c>
      <c r="G31" s="235"/>
      <c r="H31" s="235"/>
      <c r="I31" s="235"/>
      <c r="J31" s="235"/>
      <c r="K31" s="225" t="s">
        <v>206</v>
      </c>
      <c r="L31" s="226"/>
      <c r="M31" s="226"/>
      <c r="N31" s="226"/>
      <c r="O31" s="227"/>
      <c r="P31" s="225" t="s">
        <v>207</v>
      </c>
      <c r="Q31" s="226"/>
      <c r="R31" s="226"/>
      <c r="S31" s="226"/>
      <c r="T31" s="227"/>
      <c r="U31" s="225" t="s">
        <v>147</v>
      </c>
      <c r="V31" s="226"/>
      <c r="W31" s="226"/>
      <c r="X31" s="226"/>
      <c r="Y31" s="227"/>
      <c r="Z31" s="216" t="s">
        <v>169</v>
      </c>
      <c r="AA31" s="217"/>
      <c r="AB31" s="217"/>
      <c r="AC31" s="217"/>
      <c r="AD31" s="218"/>
      <c r="AE31" s="216" t="s">
        <v>19</v>
      </c>
      <c r="AF31" s="217"/>
      <c r="AG31" s="217"/>
      <c r="AH31" s="217"/>
      <c r="AI31" s="218"/>
      <c r="AJ31" s="216" t="s">
        <v>20</v>
      </c>
      <c r="AK31" s="217"/>
      <c r="AL31" s="217"/>
      <c r="AM31" s="217"/>
      <c r="AN31" s="218"/>
      <c r="AO31" s="216" t="s">
        <v>13</v>
      </c>
      <c r="AP31" s="217"/>
      <c r="AQ31" s="217"/>
      <c r="AR31" s="217"/>
      <c r="AS31" s="218"/>
      <c r="AT31" s="57"/>
      <c r="AU31" s="2"/>
      <c r="AV31" s="2"/>
      <c r="AW31" s="57"/>
      <c r="AX31" s="57"/>
      <c r="AY31" s="57"/>
      <c r="AZ31" s="57"/>
      <c r="BA31" s="57"/>
      <c r="BB31" s="57"/>
    </row>
    <row r="32" spans="1:54" s="58" customFormat="1" ht="15" customHeight="1">
      <c r="A32" s="57"/>
      <c r="B32" s="57"/>
      <c r="C32" s="57"/>
      <c r="D32" s="57"/>
      <c r="E32" s="57"/>
      <c r="F32" s="235"/>
      <c r="G32" s="235"/>
      <c r="H32" s="235"/>
      <c r="I32" s="235"/>
      <c r="J32" s="235"/>
      <c r="K32" s="222" t="s">
        <v>208</v>
      </c>
      <c r="L32" s="223"/>
      <c r="M32" s="223"/>
      <c r="N32" s="223"/>
      <c r="O32" s="224"/>
      <c r="P32" s="222"/>
      <c r="Q32" s="223"/>
      <c r="R32" s="223"/>
      <c r="S32" s="223"/>
      <c r="T32" s="224"/>
      <c r="U32" s="222"/>
      <c r="V32" s="223"/>
      <c r="W32" s="223"/>
      <c r="X32" s="223"/>
      <c r="Y32" s="224"/>
      <c r="Z32" s="219"/>
      <c r="AA32" s="220"/>
      <c r="AB32" s="220"/>
      <c r="AC32" s="220"/>
      <c r="AD32" s="221"/>
      <c r="AE32" s="219"/>
      <c r="AF32" s="220"/>
      <c r="AG32" s="220"/>
      <c r="AH32" s="220"/>
      <c r="AI32" s="221"/>
      <c r="AJ32" s="219"/>
      <c r="AK32" s="220"/>
      <c r="AL32" s="220"/>
      <c r="AM32" s="220"/>
      <c r="AN32" s="221"/>
      <c r="AO32" s="219"/>
      <c r="AP32" s="220"/>
      <c r="AQ32" s="220"/>
      <c r="AR32" s="220"/>
      <c r="AS32" s="221"/>
      <c r="AT32" s="57"/>
      <c r="AU32" s="2"/>
      <c r="AV32" s="2"/>
      <c r="AW32" s="57"/>
      <c r="AX32" s="57"/>
      <c r="AY32" s="57"/>
      <c r="AZ32" s="57"/>
      <c r="BA32" s="57"/>
      <c r="BB32" s="57"/>
    </row>
    <row r="33" spans="1:54" s="59" customFormat="1" ht="21.75" customHeight="1">
      <c r="A33" s="3"/>
      <c r="B33" s="3"/>
      <c r="C33" s="3"/>
      <c r="D33" s="3"/>
      <c r="E33" s="3"/>
      <c r="F33" s="211">
        <f>AJ33-SUM(K33:AI33)</f>
        <v>40</v>
      </c>
      <c r="G33" s="211"/>
      <c r="H33" s="211"/>
      <c r="I33" s="211"/>
      <c r="J33" s="211"/>
      <c r="K33" s="212">
        <f>COUNTIF(B20:BA20,"Э")</f>
        <v>4</v>
      </c>
      <c r="L33" s="213"/>
      <c r="M33" s="213"/>
      <c r="N33" s="213"/>
      <c r="O33" s="214"/>
      <c r="P33" s="212">
        <f>COUNTIF(B20:BA20,"У")</f>
        <v>0</v>
      </c>
      <c r="Q33" s="213"/>
      <c r="R33" s="213"/>
      <c r="S33" s="213"/>
      <c r="T33" s="214"/>
      <c r="U33" s="215">
        <f>COUNTIF(B20:BA20,"П")</f>
        <v>0</v>
      </c>
      <c r="V33" s="215"/>
      <c r="W33" s="215"/>
      <c r="X33" s="215"/>
      <c r="Y33" s="215"/>
      <c r="Z33" s="213">
        <f>COUNTIF(B20:BA20,"Г")</f>
        <v>0</v>
      </c>
      <c r="AA33" s="213"/>
      <c r="AB33" s="213"/>
      <c r="AC33" s="213"/>
      <c r="AD33" s="214"/>
      <c r="AE33" s="208">
        <f>COUNTIF(B20:BA20,"К")</f>
        <v>8</v>
      </c>
      <c r="AF33" s="209"/>
      <c r="AG33" s="209"/>
      <c r="AH33" s="209"/>
      <c r="AI33" s="210"/>
      <c r="AJ33" s="208">
        <v>52</v>
      </c>
      <c r="AK33" s="209"/>
      <c r="AL33" s="209"/>
      <c r="AM33" s="209"/>
      <c r="AN33" s="210"/>
      <c r="AO33" s="208" t="s">
        <v>14</v>
      </c>
      <c r="AP33" s="209"/>
      <c r="AQ33" s="209"/>
      <c r="AR33" s="209"/>
      <c r="AS33" s="210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59" customFormat="1" ht="21.75" customHeight="1">
      <c r="A34" s="3"/>
      <c r="B34" s="3"/>
      <c r="C34" s="3"/>
      <c r="D34" s="3"/>
      <c r="E34" s="3"/>
      <c r="F34" s="211">
        <f>AJ34-SUM(K34:AI34)</f>
        <v>40</v>
      </c>
      <c r="G34" s="211"/>
      <c r="H34" s="211"/>
      <c r="I34" s="211"/>
      <c r="J34" s="211"/>
      <c r="K34" s="212">
        <f>COUNTIF(B21:BA21,"Э")</f>
        <v>4</v>
      </c>
      <c r="L34" s="213"/>
      <c r="M34" s="213"/>
      <c r="N34" s="213"/>
      <c r="O34" s="214"/>
      <c r="P34" s="212">
        <f>COUNTIF(B21:BA21,"У")</f>
        <v>0</v>
      </c>
      <c r="Q34" s="213"/>
      <c r="R34" s="213"/>
      <c r="S34" s="213"/>
      <c r="T34" s="214"/>
      <c r="U34" s="215">
        <f>COUNTIF(B21:BA21,"П")</f>
        <v>0</v>
      </c>
      <c r="V34" s="215"/>
      <c r="W34" s="215"/>
      <c r="X34" s="215"/>
      <c r="Y34" s="215"/>
      <c r="Z34" s="213">
        <f>COUNTIF(B21:BA21,"Г")</f>
        <v>0</v>
      </c>
      <c r="AA34" s="213"/>
      <c r="AB34" s="213"/>
      <c r="AC34" s="213"/>
      <c r="AD34" s="214"/>
      <c r="AE34" s="208">
        <f>COUNTIF(B21:BA21,"К")</f>
        <v>8</v>
      </c>
      <c r="AF34" s="209"/>
      <c r="AG34" s="209"/>
      <c r="AH34" s="209"/>
      <c r="AI34" s="210"/>
      <c r="AJ34" s="208">
        <v>52</v>
      </c>
      <c r="AK34" s="209"/>
      <c r="AL34" s="209"/>
      <c r="AM34" s="209"/>
      <c r="AN34" s="210"/>
      <c r="AO34" s="208" t="s">
        <v>15</v>
      </c>
      <c r="AP34" s="209"/>
      <c r="AQ34" s="209"/>
      <c r="AR34" s="209"/>
      <c r="AS34" s="210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59" customFormat="1" ht="21.75" customHeight="1">
      <c r="A35" s="3"/>
      <c r="B35" s="3"/>
      <c r="C35" s="3"/>
      <c r="D35" s="3"/>
      <c r="E35" s="3"/>
      <c r="F35" s="211">
        <f>AJ35-SUM(K35:AI35)</f>
        <v>34</v>
      </c>
      <c r="G35" s="211"/>
      <c r="H35" s="211"/>
      <c r="I35" s="211"/>
      <c r="J35" s="211"/>
      <c r="K35" s="212">
        <f>COUNTIF(B22:BA22,"Э")</f>
        <v>4</v>
      </c>
      <c r="L35" s="213"/>
      <c r="M35" s="213"/>
      <c r="N35" s="213"/>
      <c r="O35" s="214"/>
      <c r="P35" s="212">
        <f>COUNTIF(B22:BA22,"У")</f>
        <v>0</v>
      </c>
      <c r="Q35" s="213"/>
      <c r="R35" s="213"/>
      <c r="S35" s="213"/>
      <c r="T35" s="214"/>
      <c r="U35" s="215">
        <f>COUNTIF(B22:BA22,"П")</f>
        <v>6</v>
      </c>
      <c r="V35" s="215"/>
      <c r="W35" s="215"/>
      <c r="X35" s="215"/>
      <c r="Y35" s="215"/>
      <c r="Z35" s="213">
        <f>COUNTIF(B22:BA22,"Г")</f>
        <v>0</v>
      </c>
      <c r="AA35" s="213"/>
      <c r="AB35" s="213"/>
      <c r="AC35" s="213"/>
      <c r="AD35" s="214"/>
      <c r="AE35" s="208">
        <f>COUNTIF(B22:BA22,"К")</f>
        <v>8</v>
      </c>
      <c r="AF35" s="209"/>
      <c r="AG35" s="209"/>
      <c r="AH35" s="209"/>
      <c r="AI35" s="210"/>
      <c r="AJ35" s="208">
        <v>52</v>
      </c>
      <c r="AK35" s="209"/>
      <c r="AL35" s="209"/>
      <c r="AM35" s="209"/>
      <c r="AN35" s="210"/>
      <c r="AO35" s="208" t="s">
        <v>16</v>
      </c>
      <c r="AP35" s="209"/>
      <c r="AQ35" s="209"/>
      <c r="AR35" s="209"/>
      <c r="AS35" s="210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59" customFormat="1" ht="21.75" customHeight="1">
      <c r="A36" s="3"/>
      <c r="B36" s="3"/>
      <c r="C36" s="3"/>
      <c r="D36" s="3"/>
      <c r="E36" s="3"/>
      <c r="F36" s="211">
        <f>AJ36-SUM(K36:AI36)</f>
        <v>34</v>
      </c>
      <c r="G36" s="211"/>
      <c r="H36" s="211"/>
      <c r="I36" s="211"/>
      <c r="J36" s="211"/>
      <c r="K36" s="212">
        <f>COUNTIF(B23:BA23,"Э")</f>
        <v>4</v>
      </c>
      <c r="L36" s="213"/>
      <c r="M36" s="213"/>
      <c r="N36" s="213"/>
      <c r="O36" s="214"/>
      <c r="P36" s="212">
        <f>COUNTIF(B23:BA23,"У")</f>
        <v>0</v>
      </c>
      <c r="Q36" s="213"/>
      <c r="R36" s="213"/>
      <c r="S36" s="213"/>
      <c r="T36" s="214"/>
      <c r="U36" s="215">
        <f>COUNTIF(B23:BA23,"П")</f>
        <v>6</v>
      </c>
      <c r="V36" s="215"/>
      <c r="W36" s="215"/>
      <c r="X36" s="215"/>
      <c r="Y36" s="215"/>
      <c r="Z36" s="213">
        <f>COUNTIF(B23:BA23,"Г")</f>
        <v>0</v>
      </c>
      <c r="AA36" s="213"/>
      <c r="AB36" s="213"/>
      <c r="AC36" s="213"/>
      <c r="AD36" s="214"/>
      <c r="AE36" s="208">
        <f>COUNTIF(B23:BA23,"К")</f>
        <v>8</v>
      </c>
      <c r="AF36" s="209"/>
      <c r="AG36" s="209"/>
      <c r="AH36" s="209"/>
      <c r="AI36" s="210"/>
      <c r="AJ36" s="208">
        <v>52</v>
      </c>
      <c r="AK36" s="209"/>
      <c r="AL36" s="209"/>
      <c r="AM36" s="209"/>
      <c r="AN36" s="210"/>
      <c r="AO36" s="208" t="s">
        <v>17</v>
      </c>
      <c r="AP36" s="209"/>
      <c r="AQ36" s="209"/>
      <c r="AR36" s="209"/>
      <c r="AS36" s="210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59" customFormat="1" ht="21.75" customHeight="1">
      <c r="A37" s="3"/>
      <c r="B37" s="3"/>
      <c r="C37" s="3"/>
      <c r="D37" s="3"/>
      <c r="E37" s="3"/>
      <c r="F37" s="211">
        <f>AJ37-SUM(K37:AI37)</f>
        <v>21</v>
      </c>
      <c r="G37" s="211"/>
      <c r="H37" s="211"/>
      <c r="I37" s="211"/>
      <c r="J37" s="211"/>
      <c r="K37" s="212">
        <f>COUNTIF(B24:BA24,"Э")</f>
        <v>2</v>
      </c>
      <c r="L37" s="213"/>
      <c r="M37" s="213"/>
      <c r="N37" s="213"/>
      <c r="O37" s="214"/>
      <c r="P37" s="212">
        <f>COUNTIF(B24:BA24,"У")</f>
        <v>0</v>
      </c>
      <c r="Q37" s="213"/>
      <c r="R37" s="213"/>
      <c r="S37" s="213"/>
      <c r="T37" s="214"/>
      <c r="U37" s="215">
        <f>COUNTIF(B24:BA24,"П")</f>
        <v>6</v>
      </c>
      <c r="V37" s="215"/>
      <c r="W37" s="215"/>
      <c r="X37" s="215"/>
      <c r="Y37" s="215"/>
      <c r="Z37" s="213">
        <f>COUNTIF(B24:BA24,"Г")</f>
        <v>13</v>
      </c>
      <c r="AA37" s="213"/>
      <c r="AB37" s="213"/>
      <c r="AC37" s="213"/>
      <c r="AD37" s="214"/>
      <c r="AE37" s="208">
        <f>COUNTIF(B24:BA24,"К")</f>
        <v>10</v>
      </c>
      <c r="AF37" s="209"/>
      <c r="AG37" s="209"/>
      <c r="AH37" s="209"/>
      <c r="AI37" s="210"/>
      <c r="AJ37" s="208">
        <v>52</v>
      </c>
      <c r="AK37" s="209"/>
      <c r="AL37" s="209"/>
      <c r="AM37" s="209"/>
      <c r="AN37" s="210"/>
      <c r="AO37" s="208" t="s">
        <v>18</v>
      </c>
      <c r="AP37" s="209"/>
      <c r="AQ37" s="209"/>
      <c r="AR37" s="209"/>
      <c r="AS37" s="210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59" customFormat="1" ht="27" customHeight="1">
      <c r="A38" s="3"/>
      <c r="B38" s="3"/>
      <c r="C38" s="3"/>
      <c r="D38" s="3"/>
      <c r="E38" s="3"/>
      <c r="F38" s="211">
        <f>SUM(F33:J37)</f>
        <v>169</v>
      </c>
      <c r="G38" s="211"/>
      <c r="H38" s="211"/>
      <c r="I38" s="211"/>
      <c r="J38" s="211"/>
      <c r="K38" s="211">
        <f>SUM(K33:O37)</f>
        <v>18</v>
      </c>
      <c r="L38" s="211"/>
      <c r="M38" s="211"/>
      <c r="N38" s="211"/>
      <c r="O38" s="211"/>
      <c r="P38" s="211">
        <f>SUM(P33:T37)</f>
        <v>0</v>
      </c>
      <c r="Q38" s="211"/>
      <c r="R38" s="211"/>
      <c r="S38" s="211"/>
      <c r="T38" s="211"/>
      <c r="U38" s="211">
        <f>SUM(U33:Y37)</f>
        <v>18</v>
      </c>
      <c r="V38" s="211"/>
      <c r="W38" s="211"/>
      <c r="X38" s="211"/>
      <c r="Y38" s="211"/>
      <c r="Z38" s="211">
        <f>SUM(Z33:AD37)</f>
        <v>13</v>
      </c>
      <c r="AA38" s="211"/>
      <c r="AB38" s="211"/>
      <c r="AC38" s="211"/>
      <c r="AD38" s="211"/>
      <c r="AE38" s="211">
        <f>SUM(AE33:AI37)</f>
        <v>42</v>
      </c>
      <c r="AF38" s="211"/>
      <c r="AG38" s="211"/>
      <c r="AH38" s="211"/>
      <c r="AI38" s="211"/>
      <c r="AJ38" s="211">
        <f>SUM(F38:AI38)</f>
        <v>260</v>
      </c>
      <c r="AK38" s="211"/>
      <c r="AL38" s="211"/>
      <c r="AM38" s="211"/>
      <c r="AN38" s="211"/>
      <c r="AO38" s="208" t="s">
        <v>49</v>
      </c>
      <c r="AP38" s="209"/>
      <c r="AQ38" s="209"/>
      <c r="AR38" s="209"/>
      <c r="AS38" s="210"/>
      <c r="AT38" s="3"/>
      <c r="AU38" s="3"/>
      <c r="AV38" s="3"/>
      <c r="AW38" s="3"/>
      <c r="AX38" s="3"/>
      <c r="AY38" s="3"/>
      <c r="AZ38" s="3"/>
      <c r="BA38" s="3"/>
      <c r="BB38" s="3"/>
    </row>
    <row r="39" spans="7:37" ht="12.75">
      <c r="G39" s="4"/>
      <c r="H39" s="15"/>
      <c r="I39" s="4"/>
      <c r="J39" s="4"/>
      <c r="K39" s="4"/>
      <c r="L39" s="15"/>
      <c r="M39" s="4"/>
      <c r="N39" s="4"/>
      <c r="O39" s="4"/>
      <c r="P39" s="4"/>
      <c r="Q39" s="4"/>
      <c r="R39" s="15"/>
      <c r="S39" s="4"/>
      <c r="T39" s="4"/>
      <c r="U39" s="4"/>
      <c r="V39" s="15"/>
      <c r="W39" s="4"/>
      <c r="X39" s="4"/>
      <c r="Y39" s="15"/>
      <c r="Z39" s="4"/>
      <c r="AA39" s="4"/>
      <c r="AB39" s="15"/>
      <c r="AC39" s="15"/>
      <c r="AD39" s="4"/>
      <c r="AE39" s="4"/>
      <c r="AF39" s="15"/>
      <c r="AG39" s="4"/>
      <c r="AH39" s="4"/>
      <c r="AI39" s="4"/>
      <c r="AJ39" s="4"/>
      <c r="AK39" s="4"/>
    </row>
  </sheetData>
  <mergeCells count="73">
    <mergeCell ref="AJ34:AN34"/>
    <mergeCell ref="AE36:AI36"/>
    <mergeCell ref="AJ36:AN36"/>
    <mergeCell ref="AJ38:AN38"/>
    <mergeCell ref="AE34:AI34"/>
    <mergeCell ref="K37:O37"/>
    <mergeCell ref="K38:O38"/>
    <mergeCell ref="F35:J35"/>
    <mergeCell ref="F36:J36"/>
    <mergeCell ref="F37:J37"/>
    <mergeCell ref="F38:J38"/>
    <mergeCell ref="K35:O35"/>
    <mergeCell ref="K36:O36"/>
    <mergeCell ref="F31:J32"/>
    <mergeCell ref="F33:J33"/>
    <mergeCell ref="F34:J34"/>
    <mergeCell ref="K33:O33"/>
    <mergeCell ref="K34:O34"/>
    <mergeCell ref="K31:O31"/>
    <mergeCell ref="A6:BA6"/>
    <mergeCell ref="A2:BA2"/>
    <mergeCell ref="A3:BA3"/>
    <mergeCell ref="A4:BA4"/>
    <mergeCell ref="A5:BA5"/>
    <mergeCell ref="B18:E18"/>
    <mergeCell ref="AS18:AV18"/>
    <mergeCell ref="AW18:BA18"/>
    <mergeCell ref="S10:Z10"/>
    <mergeCell ref="AA10:AH10"/>
    <mergeCell ref="AA18:AE18"/>
    <mergeCell ref="AN18:AR18"/>
    <mergeCell ref="Z31:AD32"/>
    <mergeCell ref="AE31:AI32"/>
    <mergeCell ref="Q9:AJ9"/>
    <mergeCell ref="Q12:AJ12"/>
    <mergeCell ref="Q16:AJ16"/>
    <mergeCell ref="O29:AL29"/>
    <mergeCell ref="AJ31:AN32"/>
    <mergeCell ref="AO31:AS32"/>
    <mergeCell ref="K32:O32"/>
    <mergeCell ref="P33:T33"/>
    <mergeCell ref="U33:Y33"/>
    <mergeCell ref="Z33:AD33"/>
    <mergeCell ref="AE33:AI33"/>
    <mergeCell ref="AJ33:AN33"/>
    <mergeCell ref="AO33:AS33"/>
    <mergeCell ref="P31:T32"/>
    <mergeCell ref="U31:Y32"/>
    <mergeCell ref="AO34:AS34"/>
    <mergeCell ref="P35:T35"/>
    <mergeCell ref="U35:Y35"/>
    <mergeCell ref="Z35:AD35"/>
    <mergeCell ref="AE35:AI35"/>
    <mergeCell ref="AJ35:AN35"/>
    <mergeCell ref="AO35:AS35"/>
    <mergeCell ref="P34:T34"/>
    <mergeCell ref="U34:Y34"/>
    <mergeCell ref="Z34:AD34"/>
    <mergeCell ref="AO36:AS36"/>
    <mergeCell ref="P37:T37"/>
    <mergeCell ref="U37:Y37"/>
    <mergeCell ref="Z37:AD37"/>
    <mergeCell ref="AE37:AI37"/>
    <mergeCell ref="AJ37:AN37"/>
    <mergeCell ref="AO37:AS37"/>
    <mergeCell ref="P36:T36"/>
    <mergeCell ref="U36:Y36"/>
    <mergeCell ref="Z36:AD36"/>
    <mergeCell ref="AO38:AS38"/>
    <mergeCell ref="P38:T38"/>
    <mergeCell ref="U38:Y38"/>
    <mergeCell ref="Z38:AD38"/>
    <mergeCell ref="AE38:AI38"/>
  </mergeCells>
  <printOptions horizontalCentered="1" verticalCentered="1"/>
  <pageMargins left="0.3937007874015748" right="0.3937007874015748" top="0.7874015748031497" bottom="0.3937007874015748" header="0.5118110236220472" footer="0.5118110236220472"/>
  <pageSetup blackAndWhite="1" fitToHeight="1" fitToWidth="1" horizontalDpi="360" verticalDpi="36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R183"/>
  <sheetViews>
    <sheetView tabSelected="1" zoomScale="75" zoomScaleNormal="75" zoomScaleSheetLayoutView="75" workbookViewId="0" topLeftCell="A34">
      <selection activeCell="Z162" sqref="Z162"/>
    </sheetView>
  </sheetViews>
  <sheetFormatPr defaultColWidth="8.796875" defaultRowHeight="15" outlineLevelCol="1"/>
  <cols>
    <col min="1" max="1" width="7.69921875" style="10" customWidth="1"/>
    <col min="2" max="2" width="34.8984375" style="27" customWidth="1"/>
    <col min="3" max="3" width="7.296875" style="10" customWidth="1" collapsed="1"/>
    <col min="4" max="11" width="4.09765625" style="63" hidden="1" customWidth="1" outlineLevel="1"/>
    <col min="12" max="12" width="7.19921875" style="10" customWidth="1" collapsed="1"/>
    <col min="13" max="21" width="4.19921875" style="63" hidden="1" customWidth="1" outlineLevel="1"/>
    <col min="22" max="22" width="3" style="63" hidden="1" customWidth="1" outlineLevel="1"/>
    <col min="23" max="23" width="5" style="10" customWidth="1" collapsed="1"/>
    <col min="24" max="24" width="5.19921875" style="156" customWidth="1"/>
    <col min="25" max="25" width="5.19921875" style="157" customWidth="1"/>
    <col min="26" max="29" width="5.19921875" style="158" customWidth="1"/>
    <col min="30" max="30" width="4.69921875" style="10" customWidth="1" collapsed="1"/>
    <col min="31" max="36" width="4.19921875" style="10" hidden="1" customWidth="1" outlineLevel="1"/>
    <col min="37" max="37" width="4.796875" style="10" customWidth="1" collapsed="1"/>
    <col min="38" max="38" width="4.69921875" style="10" customWidth="1" collapsed="1"/>
    <col min="39" max="44" width="4.19921875" style="10" hidden="1" customWidth="1" outlineLevel="1"/>
    <col min="45" max="45" width="4.69921875" style="10" customWidth="1" collapsed="1"/>
    <col min="46" max="46" width="4.796875" style="10" customWidth="1" collapsed="1"/>
    <col min="47" max="51" width="4.19921875" style="10" hidden="1" customWidth="1" outlineLevel="1"/>
    <col min="52" max="52" width="4.8984375" style="10" hidden="1" customWidth="1" outlineLevel="1"/>
    <col min="53" max="53" width="4.796875" style="10" customWidth="1" collapsed="1"/>
    <col min="54" max="54" width="4.69921875" style="10" customWidth="1" collapsed="1"/>
    <col min="55" max="60" width="4.19921875" style="10" hidden="1" customWidth="1" outlineLevel="1"/>
    <col min="61" max="61" width="4.796875" style="10" customWidth="1" collapsed="1"/>
    <col min="62" max="62" width="4.69921875" style="10" customWidth="1" collapsed="1"/>
    <col min="63" max="68" width="4.19921875" style="10" hidden="1" customWidth="1" outlineLevel="1"/>
    <col min="69" max="69" width="4.796875" style="10" customWidth="1" collapsed="1"/>
    <col min="70" max="70" width="9" style="47" customWidth="1"/>
  </cols>
  <sheetData>
    <row r="1" ht="15.75">
      <c r="B1" s="31" t="s">
        <v>209</v>
      </c>
    </row>
    <row r="2" spans="1:54" ht="18" customHeight="1">
      <c r="A2" s="74"/>
      <c r="B2" s="75"/>
      <c r="C2" s="24"/>
      <c r="D2" s="64"/>
      <c r="E2" s="64"/>
      <c r="F2" s="64"/>
      <c r="G2" s="64"/>
      <c r="H2" s="64"/>
      <c r="I2" s="64"/>
      <c r="J2" s="64"/>
      <c r="K2" s="64"/>
      <c r="L2" s="24"/>
      <c r="M2" s="64"/>
      <c r="N2" s="64"/>
      <c r="O2" s="64"/>
      <c r="P2" s="64"/>
      <c r="Q2" s="64"/>
      <c r="R2" s="64"/>
      <c r="S2" s="64"/>
      <c r="T2" s="64"/>
      <c r="U2" s="64"/>
      <c r="V2" s="64"/>
      <c r="W2" s="24"/>
      <c r="X2" s="25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BB2" s="26"/>
    </row>
    <row r="3" spans="1:70" ht="11.25" customHeight="1">
      <c r="A3" s="264" t="s">
        <v>27</v>
      </c>
      <c r="B3" s="265" t="s">
        <v>28</v>
      </c>
      <c r="C3" s="249" t="s">
        <v>213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/>
      <c r="X3" s="270" t="s">
        <v>245</v>
      </c>
      <c r="Y3" s="264"/>
      <c r="Z3" s="264"/>
      <c r="AA3" s="264"/>
      <c r="AB3" s="264"/>
      <c r="AC3" s="264"/>
      <c r="AD3" s="266" t="s">
        <v>51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8"/>
      <c r="BR3" s="48"/>
    </row>
    <row r="4" spans="1:70" ht="12" customHeight="1">
      <c r="A4" s="264"/>
      <c r="B4" s="265"/>
      <c r="C4" s="242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  <c r="X4" s="271" t="s">
        <v>20</v>
      </c>
      <c r="Y4" s="262" t="s">
        <v>21</v>
      </c>
      <c r="Z4" s="262"/>
      <c r="AA4" s="262"/>
      <c r="AB4" s="262"/>
      <c r="AC4" s="263" t="s">
        <v>246</v>
      </c>
      <c r="AD4" s="266" t="s">
        <v>22</v>
      </c>
      <c r="AE4" s="267"/>
      <c r="AF4" s="267"/>
      <c r="AG4" s="267"/>
      <c r="AH4" s="267"/>
      <c r="AI4" s="267"/>
      <c r="AJ4" s="267"/>
      <c r="AK4" s="268"/>
      <c r="AL4" s="266" t="s">
        <v>23</v>
      </c>
      <c r="AM4" s="267"/>
      <c r="AN4" s="267"/>
      <c r="AO4" s="267"/>
      <c r="AP4" s="267"/>
      <c r="AQ4" s="267"/>
      <c r="AR4" s="267"/>
      <c r="AS4" s="268"/>
      <c r="AT4" s="266" t="s">
        <v>24</v>
      </c>
      <c r="AU4" s="267"/>
      <c r="AV4" s="267"/>
      <c r="AW4" s="267"/>
      <c r="AX4" s="267"/>
      <c r="AY4" s="267"/>
      <c r="AZ4" s="267"/>
      <c r="BA4" s="268"/>
      <c r="BB4" s="266" t="s">
        <v>25</v>
      </c>
      <c r="BC4" s="267"/>
      <c r="BD4" s="267"/>
      <c r="BE4" s="267"/>
      <c r="BF4" s="267"/>
      <c r="BG4" s="267"/>
      <c r="BH4" s="267"/>
      <c r="BI4" s="268"/>
      <c r="BJ4" s="266" t="s">
        <v>26</v>
      </c>
      <c r="BK4" s="267"/>
      <c r="BL4" s="267"/>
      <c r="BM4" s="267"/>
      <c r="BN4" s="267"/>
      <c r="BO4" s="267"/>
      <c r="BP4" s="267"/>
      <c r="BQ4" s="268"/>
      <c r="BR4" s="48"/>
    </row>
    <row r="5" spans="1:70" ht="12.75" customHeight="1">
      <c r="A5" s="264"/>
      <c r="B5" s="263"/>
      <c r="C5" s="252" t="s">
        <v>29</v>
      </c>
      <c r="D5" s="69"/>
      <c r="E5" s="69"/>
      <c r="F5" s="69"/>
      <c r="G5" s="69"/>
      <c r="H5" s="69"/>
      <c r="I5" s="69"/>
      <c r="J5" s="69"/>
      <c r="K5" s="69"/>
      <c r="L5" s="252" t="s">
        <v>30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252" t="s">
        <v>212</v>
      </c>
      <c r="X5" s="262"/>
      <c r="Y5" s="262" t="s">
        <v>20</v>
      </c>
      <c r="Z5" s="263" t="s">
        <v>252</v>
      </c>
      <c r="AA5" s="263" t="s">
        <v>210</v>
      </c>
      <c r="AB5" s="263" t="s">
        <v>211</v>
      </c>
      <c r="AC5" s="263"/>
      <c r="AD5" s="70">
        <v>1</v>
      </c>
      <c r="AE5" s="70" t="s">
        <v>67</v>
      </c>
      <c r="AF5" s="70" t="s">
        <v>68</v>
      </c>
      <c r="AG5" s="70" t="s">
        <v>69</v>
      </c>
      <c r="AH5" s="70" t="s">
        <v>67</v>
      </c>
      <c r="AI5" s="70" t="s">
        <v>68</v>
      </c>
      <c r="AJ5" s="70" t="s">
        <v>69</v>
      </c>
      <c r="AK5" s="70">
        <v>2</v>
      </c>
      <c r="AL5" s="70">
        <v>3</v>
      </c>
      <c r="AM5" s="70" t="s">
        <v>67</v>
      </c>
      <c r="AN5" s="70" t="s">
        <v>68</v>
      </c>
      <c r="AO5" s="70" t="s">
        <v>69</v>
      </c>
      <c r="AP5" s="70" t="s">
        <v>67</v>
      </c>
      <c r="AQ5" s="70" t="s">
        <v>68</v>
      </c>
      <c r="AR5" s="70" t="s">
        <v>69</v>
      </c>
      <c r="AS5" s="70">
        <v>4</v>
      </c>
      <c r="AT5" s="70">
        <v>5</v>
      </c>
      <c r="AU5" s="70" t="s">
        <v>67</v>
      </c>
      <c r="AV5" s="70" t="s">
        <v>68</v>
      </c>
      <c r="AW5" s="70" t="s">
        <v>69</v>
      </c>
      <c r="AX5" s="70" t="s">
        <v>67</v>
      </c>
      <c r="AY5" s="70" t="s">
        <v>68</v>
      </c>
      <c r="AZ5" s="70" t="s">
        <v>69</v>
      </c>
      <c r="BA5" s="70">
        <v>6</v>
      </c>
      <c r="BB5" s="70">
        <v>7</v>
      </c>
      <c r="BC5" s="70" t="s">
        <v>67</v>
      </c>
      <c r="BD5" s="70" t="s">
        <v>68</v>
      </c>
      <c r="BE5" s="70" t="s">
        <v>69</v>
      </c>
      <c r="BF5" s="70" t="s">
        <v>67</v>
      </c>
      <c r="BG5" s="70" t="s">
        <v>68</v>
      </c>
      <c r="BH5" s="70" t="s">
        <v>69</v>
      </c>
      <c r="BI5" s="70">
        <v>8</v>
      </c>
      <c r="BJ5" s="70">
        <v>9</v>
      </c>
      <c r="BK5" s="70" t="s">
        <v>67</v>
      </c>
      <c r="BL5" s="70" t="s">
        <v>68</v>
      </c>
      <c r="BM5" s="70" t="s">
        <v>69</v>
      </c>
      <c r="BN5" s="70" t="s">
        <v>67</v>
      </c>
      <c r="BO5" s="70" t="s">
        <v>68</v>
      </c>
      <c r="BP5" s="70" t="s">
        <v>69</v>
      </c>
      <c r="BQ5" s="70">
        <v>10</v>
      </c>
      <c r="BR5" s="50"/>
    </row>
    <row r="6" spans="1:70" ht="12" customHeight="1">
      <c r="A6" s="264"/>
      <c r="B6" s="263"/>
      <c r="C6" s="253"/>
      <c r="D6" s="69"/>
      <c r="E6" s="69"/>
      <c r="F6" s="69"/>
      <c r="G6" s="69"/>
      <c r="H6" s="69"/>
      <c r="I6" s="69"/>
      <c r="J6" s="69"/>
      <c r="K6" s="69"/>
      <c r="L6" s="253"/>
      <c r="M6" s="69"/>
      <c r="N6" s="69"/>
      <c r="O6" s="69"/>
      <c r="P6" s="69"/>
      <c r="Q6" s="69"/>
      <c r="R6" s="69"/>
      <c r="S6" s="69"/>
      <c r="T6" s="69"/>
      <c r="U6" s="69"/>
      <c r="V6" s="69"/>
      <c r="W6" s="253"/>
      <c r="X6" s="262"/>
      <c r="Y6" s="262"/>
      <c r="Z6" s="263"/>
      <c r="AA6" s="263"/>
      <c r="AB6" s="263"/>
      <c r="AC6" s="263"/>
      <c r="AD6" s="70">
        <v>20</v>
      </c>
      <c r="AE6" s="70">
        <v>20</v>
      </c>
      <c r="AF6" s="70">
        <v>20</v>
      </c>
      <c r="AG6" s="70">
        <v>20</v>
      </c>
      <c r="AH6" s="70">
        <v>20</v>
      </c>
      <c r="AI6" s="70">
        <v>20</v>
      </c>
      <c r="AJ6" s="70">
        <v>20</v>
      </c>
      <c r="AK6" s="70">
        <v>20</v>
      </c>
      <c r="AL6" s="70">
        <v>20</v>
      </c>
      <c r="AM6" s="70">
        <v>20</v>
      </c>
      <c r="AN6" s="70">
        <v>20</v>
      </c>
      <c r="AO6" s="70">
        <v>20</v>
      </c>
      <c r="AP6" s="70">
        <v>20</v>
      </c>
      <c r="AQ6" s="70">
        <v>20</v>
      </c>
      <c r="AR6" s="70">
        <v>20</v>
      </c>
      <c r="AS6" s="70">
        <v>20</v>
      </c>
      <c r="AT6" s="70">
        <v>19</v>
      </c>
      <c r="AU6" s="70">
        <v>19</v>
      </c>
      <c r="AV6" s="70">
        <v>19</v>
      </c>
      <c r="AW6" s="70">
        <v>19</v>
      </c>
      <c r="AX6" s="70">
        <v>15</v>
      </c>
      <c r="AY6" s="70">
        <v>15</v>
      </c>
      <c r="AZ6" s="70">
        <v>15</v>
      </c>
      <c r="BA6" s="70">
        <v>15</v>
      </c>
      <c r="BB6" s="70">
        <v>19</v>
      </c>
      <c r="BC6" s="70">
        <v>19</v>
      </c>
      <c r="BD6" s="70">
        <v>19</v>
      </c>
      <c r="BE6" s="70">
        <v>19</v>
      </c>
      <c r="BF6" s="70">
        <v>15</v>
      </c>
      <c r="BG6" s="70">
        <v>15</v>
      </c>
      <c r="BH6" s="70">
        <v>15</v>
      </c>
      <c r="BI6" s="70">
        <v>15</v>
      </c>
      <c r="BJ6" s="70">
        <v>11</v>
      </c>
      <c r="BK6" s="70">
        <v>11</v>
      </c>
      <c r="BL6" s="70">
        <v>11</v>
      </c>
      <c r="BM6" s="70">
        <v>11</v>
      </c>
      <c r="BN6" s="70">
        <v>10</v>
      </c>
      <c r="BO6" s="70">
        <v>10</v>
      </c>
      <c r="BP6" s="70">
        <v>10</v>
      </c>
      <c r="BQ6" s="70">
        <v>10</v>
      </c>
      <c r="BR6" s="50"/>
    </row>
    <row r="7" spans="1:70" s="73" customFormat="1" ht="15" customHeight="1">
      <c r="A7" s="60">
        <v>1</v>
      </c>
      <c r="B7" s="61">
        <v>2</v>
      </c>
      <c r="C7" s="70">
        <v>3</v>
      </c>
      <c r="D7" s="71"/>
      <c r="E7" s="71"/>
      <c r="F7" s="71"/>
      <c r="G7" s="71"/>
      <c r="H7" s="71"/>
      <c r="I7" s="71"/>
      <c r="J7" s="71"/>
      <c r="K7" s="71"/>
      <c r="L7" s="70">
        <v>4</v>
      </c>
      <c r="M7" s="71"/>
      <c r="N7" s="71"/>
      <c r="O7" s="71"/>
      <c r="P7" s="71"/>
      <c r="Q7" s="71"/>
      <c r="R7" s="71"/>
      <c r="S7" s="71"/>
      <c r="T7" s="71"/>
      <c r="U7" s="71"/>
      <c r="V7" s="71"/>
      <c r="W7" s="70">
        <v>5</v>
      </c>
      <c r="X7" s="62">
        <v>6</v>
      </c>
      <c r="Y7" s="62">
        <v>7</v>
      </c>
      <c r="Z7" s="60">
        <v>8</v>
      </c>
      <c r="AA7" s="60">
        <v>9</v>
      </c>
      <c r="AB7" s="60">
        <v>10</v>
      </c>
      <c r="AC7" s="60">
        <v>11</v>
      </c>
      <c r="AD7" s="70">
        <v>12</v>
      </c>
      <c r="AE7" s="70"/>
      <c r="AF7" s="70"/>
      <c r="AG7" s="70"/>
      <c r="AH7" s="70"/>
      <c r="AI7" s="70"/>
      <c r="AJ7" s="70"/>
      <c r="AK7" s="70">
        <v>13</v>
      </c>
      <c r="AL7" s="70">
        <v>14</v>
      </c>
      <c r="AM7" s="70"/>
      <c r="AN7" s="70"/>
      <c r="AO7" s="70"/>
      <c r="AP7" s="70"/>
      <c r="AQ7" s="70"/>
      <c r="AR7" s="70"/>
      <c r="AS7" s="70">
        <v>15</v>
      </c>
      <c r="AT7" s="70">
        <v>16</v>
      </c>
      <c r="AU7" s="70"/>
      <c r="AV7" s="70"/>
      <c r="AW7" s="70"/>
      <c r="AX7" s="70"/>
      <c r="AY7" s="70"/>
      <c r="AZ7" s="70"/>
      <c r="BA7" s="70">
        <v>17</v>
      </c>
      <c r="BB7" s="70">
        <v>18</v>
      </c>
      <c r="BC7" s="70"/>
      <c r="BD7" s="70"/>
      <c r="BE7" s="70"/>
      <c r="BF7" s="70"/>
      <c r="BG7" s="70"/>
      <c r="BH7" s="70"/>
      <c r="BI7" s="70">
        <v>19</v>
      </c>
      <c r="BJ7" s="70">
        <v>20</v>
      </c>
      <c r="BK7" s="70"/>
      <c r="BL7" s="70"/>
      <c r="BM7" s="70"/>
      <c r="BN7" s="70"/>
      <c r="BO7" s="70"/>
      <c r="BP7" s="70"/>
      <c r="BQ7" s="70">
        <v>21</v>
      </c>
      <c r="BR7" s="72">
        <v>22</v>
      </c>
    </row>
    <row r="8" spans="1:70" s="83" customFormat="1" ht="26.25" customHeight="1">
      <c r="A8" s="76" t="s">
        <v>33</v>
      </c>
      <c r="B8" s="67" t="s">
        <v>154</v>
      </c>
      <c r="C8" s="77" t="str">
        <f aca="true" t="shared" si="0" ref="C8:C39">D8&amp;" "&amp;E8&amp;" "&amp;F8&amp;" "&amp;G8&amp;" "&amp;K8</f>
        <v>    </v>
      </c>
      <c r="D8" s="78"/>
      <c r="E8" s="78"/>
      <c r="F8" s="78"/>
      <c r="G8" s="78"/>
      <c r="H8" s="78"/>
      <c r="I8" s="78"/>
      <c r="J8" s="78"/>
      <c r="K8" s="78"/>
      <c r="L8" s="77" t="str">
        <f>M8&amp;" "&amp;N8&amp;" "&amp;O8&amp;" "&amp;P8&amp;" "&amp;Q8&amp;" "&amp;R8&amp;" "&amp;S8&amp;" "&amp;T8&amp;" "&amp;U8&amp;" "&amp;V8</f>
        <v>         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9"/>
      <c r="X8" s="80">
        <f aca="true" t="shared" si="1" ref="X8:AC8">X9+X16+X20</f>
        <v>1800</v>
      </c>
      <c r="Y8" s="80">
        <f t="shared" si="1"/>
        <v>1165</v>
      </c>
      <c r="Z8" s="80">
        <f t="shared" si="1"/>
        <v>437</v>
      </c>
      <c r="AA8" s="80">
        <f t="shared" si="1"/>
        <v>0</v>
      </c>
      <c r="AB8" s="80">
        <f t="shared" si="1"/>
        <v>728</v>
      </c>
      <c r="AC8" s="80">
        <f t="shared" si="1"/>
        <v>635</v>
      </c>
      <c r="AD8" s="81"/>
      <c r="AE8" s="79"/>
      <c r="AF8" s="79"/>
      <c r="AG8" s="79"/>
      <c r="AH8" s="79"/>
      <c r="AI8" s="79"/>
      <c r="AJ8" s="79"/>
      <c r="AK8" s="81"/>
      <c r="AL8" s="81"/>
      <c r="AM8" s="79"/>
      <c r="AN8" s="79"/>
      <c r="AO8" s="79"/>
      <c r="AP8" s="79"/>
      <c r="AQ8" s="79"/>
      <c r="AR8" s="79"/>
      <c r="AS8" s="81"/>
      <c r="AT8" s="81"/>
      <c r="AU8" s="79"/>
      <c r="AV8" s="79"/>
      <c r="AW8" s="79"/>
      <c r="AX8" s="79"/>
      <c r="AY8" s="79"/>
      <c r="AZ8" s="79"/>
      <c r="BA8" s="81"/>
      <c r="BB8" s="81"/>
      <c r="BC8" s="79"/>
      <c r="BD8" s="79"/>
      <c r="BE8" s="79"/>
      <c r="BF8" s="79"/>
      <c r="BG8" s="79"/>
      <c r="BH8" s="79"/>
      <c r="BI8" s="81"/>
      <c r="BJ8" s="81"/>
      <c r="BK8" s="79"/>
      <c r="BL8" s="79"/>
      <c r="BM8" s="79"/>
      <c r="BN8" s="79"/>
      <c r="BO8" s="79"/>
      <c r="BP8" s="79"/>
      <c r="BQ8" s="81"/>
      <c r="BR8" s="82"/>
    </row>
    <row r="9" spans="1:70" s="83" customFormat="1" ht="15">
      <c r="A9" s="68" t="s">
        <v>93</v>
      </c>
      <c r="B9" s="68" t="s">
        <v>34</v>
      </c>
      <c r="C9" s="84" t="str">
        <f t="shared" si="0"/>
        <v>    </v>
      </c>
      <c r="D9" s="85"/>
      <c r="E9" s="85"/>
      <c r="F9" s="85"/>
      <c r="G9" s="85"/>
      <c r="H9" s="85"/>
      <c r="I9" s="85"/>
      <c r="J9" s="85"/>
      <c r="K9" s="85"/>
      <c r="L9" s="84" t="str">
        <f>M9&amp;" "&amp;N9&amp;" "&amp;O9&amp;" "&amp;P9&amp;" "&amp;Q9&amp;" "&amp;R9&amp;" "&amp;S9&amp;" "&amp;T9&amp;" "&amp;U9&amp;" "&amp;V9</f>
        <v>         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87">
        <f aca="true" t="shared" si="2" ref="X9:AC9">SUM(X10:X15)</f>
        <v>1260</v>
      </c>
      <c r="Y9" s="87">
        <f t="shared" si="2"/>
        <v>928</v>
      </c>
      <c r="Z9" s="87">
        <f t="shared" si="2"/>
        <v>200</v>
      </c>
      <c r="AA9" s="87">
        <f t="shared" si="2"/>
        <v>0</v>
      </c>
      <c r="AB9" s="87">
        <f t="shared" si="2"/>
        <v>728</v>
      </c>
      <c r="AC9" s="87">
        <f t="shared" si="2"/>
        <v>332</v>
      </c>
      <c r="AD9" s="88"/>
      <c r="AE9" s="86"/>
      <c r="AF9" s="86"/>
      <c r="AG9" s="86"/>
      <c r="AH9" s="86"/>
      <c r="AI9" s="86"/>
      <c r="AJ9" s="86"/>
      <c r="AK9" s="88"/>
      <c r="AL9" s="88"/>
      <c r="AM9" s="86"/>
      <c r="AN9" s="86"/>
      <c r="AO9" s="86"/>
      <c r="AP9" s="86"/>
      <c r="AQ9" s="86"/>
      <c r="AR9" s="86"/>
      <c r="AS9" s="88"/>
      <c r="AT9" s="88"/>
      <c r="AU9" s="86"/>
      <c r="AV9" s="86"/>
      <c r="AW9" s="86"/>
      <c r="AX9" s="86"/>
      <c r="AY9" s="86"/>
      <c r="AZ9" s="86"/>
      <c r="BA9" s="88"/>
      <c r="BB9" s="88"/>
      <c r="BC9" s="86"/>
      <c r="BD9" s="86"/>
      <c r="BE9" s="86"/>
      <c r="BF9" s="86"/>
      <c r="BG9" s="86"/>
      <c r="BH9" s="86"/>
      <c r="BI9" s="88"/>
      <c r="BJ9" s="88"/>
      <c r="BK9" s="86"/>
      <c r="BL9" s="86"/>
      <c r="BM9" s="86"/>
      <c r="BN9" s="86"/>
      <c r="BO9" s="86"/>
      <c r="BP9" s="86"/>
      <c r="BQ9" s="88"/>
      <c r="BR9" s="82" t="s">
        <v>201</v>
      </c>
    </row>
    <row r="10" spans="1:70" s="83" customFormat="1" ht="15">
      <c r="A10" s="89" t="s">
        <v>94</v>
      </c>
      <c r="B10" s="89" t="s">
        <v>83</v>
      </c>
      <c r="C10" s="84" t="str">
        <f t="shared" si="0"/>
        <v>3    </v>
      </c>
      <c r="D10" s="85">
        <v>3</v>
      </c>
      <c r="E10" s="85"/>
      <c r="F10" s="85"/>
      <c r="G10" s="85"/>
      <c r="H10" s="85"/>
      <c r="I10" s="85"/>
      <c r="J10" s="85"/>
      <c r="K10" s="85"/>
      <c r="L10" s="84" t="str">
        <f>M10&amp;" "&amp;N10&amp;" "&amp;O10&amp;" "&amp;P10&amp;" "&amp;Q10&amp;" "&amp;R10&amp;" "&amp;S10&amp;" "&amp;T10&amp;" "&amp;U10&amp;" "&amp;V10</f>
        <v>2         </v>
      </c>
      <c r="M10" s="85">
        <v>2</v>
      </c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38">
        <v>340</v>
      </c>
      <c r="Y10" s="90">
        <f aca="true" t="shared" si="3" ref="Y10:Y15">SUM(AA10,AB10,Z10)</f>
        <v>160</v>
      </c>
      <c r="Z10" s="90">
        <f>AE10*AE$6+AH10*AH$6+AM10*AM$6+AP10*AP$6+AU10*AU$6+AX10*AX$6+BC10*BC$6+BF10*BF$6+BK10*BK$6+BN10*BN$6</f>
        <v>0</v>
      </c>
      <c r="AA10" s="90">
        <f>AF10*AF$6+AI10*AI$6+AN10*AN$6+AQ10*AQ$6+AV10*AV$6+AY10*AY$6+BD10*BD$6+BG10*BG$6+BL10*BL$6+BO10*BO$6</f>
        <v>0</v>
      </c>
      <c r="AB10" s="90">
        <f>AG10*AG$6+AJ10*AJ$6+AO10*AO$6+AR10*AR$6+AW10*AW$6+AZ10*AZ$6+BE10*BE$6+BH10*BH$6+BM10*BM$6+BP10*BP$6</f>
        <v>160</v>
      </c>
      <c r="AC10" s="90">
        <f aca="true" t="shared" si="4" ref="AC10:AC15">X10-Y10</f>
        <v>180</v>
      </c>
      <c r="AD10" s="88" t="str">
        <f aca="true" t="shared" si="5" ref="AD10:AD62">IF(SUM(AE10:AG10)&gt;0,AE10&amp;"/"&amp;AF10&amp;"/"&amp;AG10,"")</f>
        <v>//2</v>
      </c>
      <c r="AE10" s="86"/>
      <c r="AF10" s="86"/>
      <c r="AG10" s="86">
        <v>2</v>
      </c>
      <c r="AH10" s="86"/>
      <c r="AI10" s="86"/>
      <c r="AJ10" s="86">
        <v>2</v>
      </c>
      <c r="AK10" s="88" t="str">
        <f aca="true" t="shared" si="6" ref="AK10:AK62">IF(SUM(AH10:AJ10)&gt;0,AH10&amp;"/"&amp;AI10&amp;"/"&amp;AJ10,"")</f>
        <v>//2</v>
      </c>
      <c r="AL10" s="88" t="str">
        <f aca="true" t="shared" si="7" ref="AL10:AL62">IF(SUM(AM10:AO10)&gt;0,AM10&amp;"/"&amp;AN10&amp;"/"&amp;AO10,"")</f>
        <v>//4</v>
      </c>
      <c r="AM10" s="86"/>
      <c r="AN10" s="86"/>
      <c r="AO10" s="86">
        <v>4</v>
      </c>
      <c r="AP10" s="86"/>
      <c r="AQ10" s="86"/>
      <c r="AR10" s="86"/>
      <c r="AS10" s="88">
        <f aca="true" t="shared" si="8" ref="AS10:AS62">IF(SUM(AP10:AR10)&gt;0,AP10&amp;"/"&amp;AQ10&amp;"/"&amp;AR10,"")</f>
      </c>
      <c r="AT10" s="88">
        <f aca="true" t="shared" si="9" ref="AT10:AT62">IF(SUM(AU10:AW10)&gt;0,AU10&amp;"/"&amp;AV10&amp;"/"&amp;AW10,"")</f>
      </c>
      <c r="AU10" s="86"/>
      <c r="AV10" s="86"/>
      <c r="AW10" s="86"/>
      <c r="AX10" s="86"/>
      <c r="AY10" s="86"/>
      <c r="AZ10" s="86"/>
      <c r="BA10" s="88">
        <f aca="true" t="shared" si="10" ref="BA10:BA62">IF(SUM(AX10:AZ10)&gt;0,AX10&amp;"/"&amp;AY10&amp;"/"&amp;AZ10,"")</f>
      </c>
      <c r="BB10" s="88">
        <f aca="true" t="shared" si="11" ref="BB10:BB62">IF(SUM(BC10:BE10)&gt;0,BC10&amp;"/"&amp;BD10&amp;"/"&amp;BE10,"")</f>
      </c>
      <c r="BC10" s="86"/>
      <c r="BD10" s="86"/>
      <c r="BE10" s="86"/>
      <c r="BF10" s="86"/>
      <c r="BG10" s="86"/>
      <c r="BH10" s="86"/>
      <c r="BI10" s="88">
        <f aca="true" t="shared" si="12" ref="BI10:BI62">IF(SUM(BF10:BH10)&gt;0,BF10&amp;"/"&amp;BG10&amp;"/"&amp;BH10,"")</f>
      </c>
      <c r="BJ10" s="88">
        <f aca="true" t="shared" si="13" ref="BJ10:BJ62">IF(SUM(BK10:BM10)&gt;0,BK10&amp;"/"&amp;BL10&amp;"/"&amp;BM10,"")</f>
      </c>
      <c r="BK10" s="86"/>
      <c r="BL10" s="86"/>
      <c r="BM10" s="86"/>
      <c r="BN10" s="86"/>
      <c r="BO10" s="86"/>
      <c r="BP10" s="86"/>
      <c r="BQ10" s="88">
        <f aca="true" t="shared" si="14" ref="BQ10:BQ62">IF(SUM(BN10:BP10)&gt;0,BN10&amp;"/"&amp;BO10&amp;"/"&amp;BP10,"")</f>
      </c>
      <c r="BR10" s="82" t="s">
        <v>201</v>
      </c>
    </row>
    <row r="11" spans="1:70" s="83" customFormat="1" ht="15">
      <c r="A11" s="89" t="s">
        <v>35</v>
      </c>
      <c r="B11" s="89" t="s">
        <v>176</v>
      </c>
      <c r="C11" s="84" t="str">
        <f t="shared" si="0"/>
        <v>8    </v>
      </c>
      <c r="D11" s="85">
        <v>8</v>
      </c>
      <c r="E11" s="85"/>
      <c r="F11" s="85"/>
      <c r="G11" s="85"/>
      <c r="H11" s="85"/>
      <c r="I11" s="85"/>
      <c r="J11" s="85"/>
      <c r="K11" s="85"/>
      <c r="L11" s="84" t="str">
        <f>M11&amp;" "&amp;N11&amp;" "&amp;O11&amp;" "&amp;P11&amp;" "&amp;Q11&amp;" "&amp;R11&amp;" "&amp;S11&amp;" "&amp;T11&amp;" "&amp;U11&amp;" "&amp;V11</f>
        <v>2 4 6       </v>
      </c>
      <c r="M11" s="85">
        <v>2</v>
      </c>
      <c r="N11" s="85">
        <v>4</v>
      </c>
      <c r="O11" s="85">
        <v>6</v>
      </c>
      <c r="P11" s="85"/>
      <c r="Q11" s="85"/>
      <c r="R11" s="85"/>
      <c r="S11" s="85"/>
      <c r="T11" s="85"/>
      <c r="U11" s="85"/>
      <c r="V11" s="85"/>
      <c r="W11" s="86"/>
      <c r="X11" s="38">
        <v>408</v>
      </c>
      <c r="Y11" s="90">
        <f t="shared" si="3"/>
        <v>408</v>
      </c>
      <c r="Z11" s="90">
        <f aca="true" t="shared" si="15" ref="Z11:AA15">AE11*AE$6+AH11*AH$6+AM11*AM$6+AP11*AP$6+AU11*AU$6+AX11*AX$6+BC11*BC$6+BF11*BF$6+BK11*BK$6+BN11*BN$6</f>
        <v>0</v>
      </c>
      <c r="AA11" s="90">
        <f t="shared" si="15"/>
        <v>0</v>
      </c>
      <c r="AB11" s="90">
        <v>408</v>
      </c>
      <c r="AC11" s="90">
        <f t="shared" si="4"/>
        <v>0</v>
      </c>
      <c r="AD11" s="88" t="str">
        <f t="shared" si="5"/>
        <v>//4</v>
      </c>
      <c r="AE11" s="86"/>
      <c r="AF11" s="86"/>
      <c r="AG11" s="86">
        <v>4</v>
      </c>
      <c r="AH11" s="86"/>
      <c r="AI11" s="86"/>
      <c r="AJ11" s="86">
        <v>4</v>
      </c>
      <c r="AK11" s="88" t="str">
        <f t="shared" si="6"/>
        <v>//4</v>
      </c>
      <c r="AL11" s="88" t="str">
        <f t="shared" si="7"/>
        <v>//4</v>
      </c>
      <c r="AM11" s="86"/>
      <c r="AN11" s="86"/>
      <c r="AO11" s="86">
        <v>4</v>
      </c>
      <c r="AP11" s="86"/>
      <c r="AQ11" s="86"/>
      <c r="AR11" s="86">
        <v>2</v>
      </c>
      <c r="AS11" s="88" t="str">
        <f t="shared" si="8"/>
        <v>//2</v>
      </c>
      <c r="AT11" s="88" t="str">
        <f t="shared" si="9"/>
        <v>//2</v>
      </c>
      <c r="AU11" s="86"/>
      <c r="AV11" s="86"/>
      <c r="AW11" s="86">
        <v>2</v>
      </c>
      <c r="AX11" s="86"/>
      <c r="AY11" s="86"/>
      <c r="AZ11" s="86">
        <v>2</v>
      </c>
      <c r="BA11" s="88" t="str">
        <f t="shared" si="10"/>
        <v>//2</v>
      </c>
      <c r="BB11" s="88" t="str">
        <f t="shared" si="11"/>
        <v>//2</v>
      </c>
      <c r="BC11" s="86"/>
      <c r="BD11" s="86"/>
      <c r="BE11" s="86">
        <v>2</v>
      </c>
      <c r="BF11" s="86"/>
      <c r="BG11" s="86"/>
      <c r="BH11" s="86">
        <v>2</v>
      </c>
      <c r="BI11" s="88" t="str">
        <f t="shared" si="12"/>
        <v>//2</v>
      </c>
      <c r="BJ11" s="88">
        <f t="shared" si="13"/>
      </c>
      <c r="BK11" s="86"/>
      <c r="BL11" s="86"/>
      <c r="BM11" s="86"/>
      <c r="BN11" s="86"/>
      <c r="BO11" s="86"/>
      <c r="BP11" s="86"/>
      <c r="BQ11" s="88">
        <f t="shared" si="14"/>
      </c>
      <c r="BR11" s="82" t="s">
        <v>201</v>
      </c>
    </row>
    <row r="12" spans="1:70" s="83" customFormat="1" ht="15">
      <c r="A12" s="89" t="s">
        <v>36</v>
      </c>
      <c r="B12" s="89" t="s">
        <v>37</v>
      </c>
      <c r="C12" s="84" t="str">
        <f t="shared" si="0"/>
        <v>2    </v>
      </c>
      <c r="D12" s="85">
        <v>2</v>
      </c>
      <c r="E12" s="85"/>
      <c r="F12" s="85"/>
      <c r="G12" s="85"/>
      <c r="H12" s="85"/>
      <c r="I12" s="85"/>
      <c r="J12" s="85"/>
      <c r="K12" s="85"/>
      <c r="L12" s="84" t="str">
        <f aca="true" t="shared" si="16" ref="L12:L62">M12&amp;" "&amp;N12&amp;" "&amp;O12&amp;" "&amp;P12&amp;" "&amp;Q12&amp;" "&amp;R12&amp;" "&amp;S12&amp;" "&amp;T12&amp;" "&amp;U12&amp;" "&amp;V12</f>
        <v>1         </v>
      </c>
      <c r="M12" s="85">
        <v>1</v>
      </c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38">
        <v>100</v>
      </c>
      <c r="Y12" s="90">
        <f t="shared" si="3"/>
        <v>80</v>
      </c>
      <c r="Z12" s="90">
        <f t="shared" si="15"/>
        <v>80</v>
      </c>
      <c r="AA12" s="90">
        <f t="shared" si="15"/>
        <v>0</v>
      </c>
      <c r="AB12" s="90">
        <f>AG12*AG$6+AJ12*AJ$6+AO12*AO$6+AR12*AR$6+AW12*AW$6+AZ12*AZ$6+BE12*BE$6+BH12*BH$6+BM12*BM$6+BP12*BP$6</f>
        <v>0</v>
      </c>
      <c r="AC12" s="90">
        <f t="shared" si="4"/>
        <v>20</v>
      </c>
      <c r="AD12" s="88" t="str">
        <f t="shared" si="5"/>
        <v>2//</v>
      </c>
      <c r="AE12" s="86">
        <v>2</v>
      </c>
      <c r="AF12" s="86"/>
      <c r="AG12" s="86"/>
      <c r="AH12" s="86">
        <v>2</v>
      </c>
      <c r="AI12" s="86"/>
      <c r="AJ12" s="86"/>
      <c r="AK12" s="88" t="str">
        <f t="shared" si="6"/>
        <v>2//</v>
      </c>
      <c r="AL12" s="88">
        <f t="shared" si="7"/>
      </c>
      <c r="AM12" s="86"/>
      <c r="AN12" s="86"/>
      <c r="AO12" s="86"/>
      <c r="AP12" s="86"/>
      <c r="AQ12" s="86"/>
      <c r="AR12" s="86"/>
      <c r="AS12" s="88">
        <f t="shared" si="8"/>
      </c>
      <c r="AT12" s="88">
        <f t="shared" si="9"/>
      </c>
      <c r="AU12" s="86"/>
      <c r="AV12" s="86"/>
      <c r="AW12" s="86"/>
      <c r="AX12" s="86"/>
      <c r="AY12" s="86"/>
      <c r="AZ12" s="86"/>
      <c r="BA12" s="88">
        <f t="shared" si="10"/>
      </c>
      <c r="BB12" s="88">
        <f t="shared" si="11"/>
      </c>
      <c r="BC12" s="86"/>
      <c r="BD12" s="86"/>
      <c r="BE12" s="86"/>
      <c r="BF12" s="86"/>
      <c r="BG12" s="86"/>
      <c r="BH12" s="86"/>
      <c r="BI12" s="88">
        <f t="shared" si="12"/>
      </c>
      <c r="BJ12" s="88">
        <f t="shared" si="13"/>
      </c>
      <c r="BK12" s="86"/>
      <c r="BL12" s="86"/>
      <c r="BM12" s="86"/>
      <c r="BN12" s="86"/>
      <c r="BO12" s="86"/>
      <c r="BP12" s="86"/>
      <c r="BQ12" s="88">
        <f t="shared" si="14"/>
      </c>
      <c r="BR12" s="82" t="s">
        <v>201</v>
      </c>
    </row>
    <row r="13" spans="1:70" s="83" customFormat="1" ht="15">
      <c r="A13" s="89" t="s">
        <v>100</v>
      </c>
      <c r="B13" s="89" t="s">
        <v>101</v>
      </c>
      <c r="C13" s="84" t="str">
        <f t="shared" si="0"/>
        <v>3 4   </v>
      </c>
      <c r="D13" s="85">
        <v>3</v>
      </c>
      <c r="E13" s="85">
        <v>4</v>
      </c>
      <c r="F13" s="85"/>
      <c r="G13" s="85"/>
      <c r="H13" s="85"/>
      <c r="I13" s="85"/>
      <c r="J13" s="85"/>
      <c r="K13" s="85"/>
      <c r="L13" s="84" t="str">
        <f t="shared" si="16"/>
        <v>         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38">
        <v>210</v>
      </c>
      <c r="Y13" s="90">
        <f t="shared" si="3"/>
        <v>120</v>
      </c>
      <c r="Z13" s="90">
        <f t="shared" si="15"/>
        <v>80</v>
      </c>
      <c r="AA13" s="90">
        <f t="shared" si="15"/>
        <v>0</v>
      </c>
      <c r="AB13" s="90">
        <f>AG13*AG$6+AJ13*AJ$6+AO13*AO$6+AR13*AR$6+AW13*AW$6+AZ13*AZ$6+BE13*BE$6+BH13*BH$6+BM13*BM$6+BP13*BP$6</f>
        <v>40</v>
      </c>
      <c r="AC13" s="90">
        <f t="shared" si="4"/>
        <v>90</v>
      </c>
      <c r="AD13" s="88">
        <f t="shared" si="5"/>
      </c>
      <c r="AE13" s="86"/>
      <c r="AF13" s="86"/>
      <c r="AG13" s="86"/>
      <c r="AH13" s="86"/>
      <c r="AI13" s="86"/>
      <c r="AJ13" s="86"/>
      <c r="AK13" s="88">
        <f t="shared" si="6"/>
      </c>
      <c r="AL13" s="88" t="str">
        <f t="shared" si="7"/>
        <v>2//1</v>
      </c>
      <c r="AM13" s="86">
        <v>2</v>
      </c>
      <c r="AN13" s="86"/>
      <c r="AO13" s="86">
        <v>1</v>
      </c>
      <c r="AP13" s="86">
        <v>2</v>
      </c>
      <c r="AQ13" s="86"/>
      <c r="AR13" s="86">
        <v>1</v>
      </c>
      <c r="AS13" s="88" t="str">
        <f t="shared" si="8"/>
        <v>2//1</v>
      </c>
      <c r="AT13" s="88">
        <f t="shared" si="9"/>
      </c>
      <c r="AU13" s="86"/>
      <c r="AV13" s="86"/>
      <c r="AW13" s="86"/>
      <c r="AX13" s="86"/>
      <c r="AY13" s="86"/>
      <c r="AZ13" s="86"/>
      <c r="BA13" s="88">
        <f t="shared" si="10"/>
      </c>
      <c r="BB13" s="88">
        <f t="shared" si="11"/>
      </c>
      <c r="BC13" s="86"/>
      <c r="BD13" s="86"/>
      <c r="BE13" s="86"/>
      <c r="BF13" s="86"/>
      <c r="BG13" s="86"/>
      <c r="BH13" s="86"/>
      <c r="BI13" s="88">
        <f t="shared" si="12"/>
      </c>
      <c r="BJ13" s="88">
        <f t="shared" si="13"/>
      </c>
      <c r="BK13" s="86"/>
      <c r="BL13" s="86"/>
      <c r="BM13" s="86"/>
      <c r="BN13" s="86"/>
      <c r="BO13" s="86"/>
      <c r="BP13" s="86"/>
      <c r="BQ13" s="88">
        <f t="shared" si="14"/>
      </c>
      <c r="BR13" s="82" t="s">
        <v>201</v>
      </c>
    </row>
    <row r="14" spans="1:70" s="83" customFormat="1" ht="15">
      <c r="A14" s="89" t="s">
        <v>52</v>
      </c>
      <c r="B14" s="89" t="s">
        <v>96</v>
      </c>
      <c r="C14" s="84" t="str">
        <f t="shared" si="0"/>
        <v>    </v>
      </c>
      <c r="D14" s="85"/>
      <c r="E14" s="85"/>
      <c r="F14" s="85"/>
      <c r="G14" s="85"/>
      <c r="H14" s="85"/>
      <c r="I14" s="85"/>
      <c r="J14" s="85"/>
      <c r="K14" s="85"/>
      <c r="L14" s="84" t="str">
        <f t="shared" si="16"/>
        <v>2         </v>
      </c>
      <c r="M14" s="85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38">
        <v>100</v>
      </c>
      <c r="Y14" s="90">
        <f t="shared" si="3"/>
        <v>80</v>
      </c>
      <c r="Z14" s="90">
        <f t="shared" si="15"/>
        <v>0</v>
      </c>
      <c r="AA14" s="90">
        <f t="shared" si="15"/>
        <v>0</v>
      </c>
      <c r="AB14" s="90">
        <f>AG14*AG$6+AJ14*AJ$6+AO14*AO$6+AR14*AR$6+AW14*AW$6+AZ14*AZ$6+BE14*BE$6+BH14*BH$6+BM14*BM$6+BP14*BP$6</f>
        <v>80</v>
      </c>
      <c r="AC14" s="90">
        <f t="shared" si="4"/>
        <v>20</v>
      </c>
      <c r="AD14" s="88" t="str">
        <f t="shared" si="5"/>
        <v>//2</v>
      </c>
      <c r="AE14" s="86"/>
      <c r="AF14" s="86"/>
      <c r="AG14" s="86">
        <v>2</v>
      </c>
      <c r="AH14" s="86"/>
      <c r="AI14" s="86"/>
      <c r="AJ14" s="86">
        <v>2</v>
      </c>
      <c r="AK14" s="88" t="str">
        <f t="shared" si="6"/>
        <v>//2</v>
      </c>
      <c r="AL14" s="88">
        <f t="shared" si="7"/>
      </c>
      <c r="AM14" s="86"/>
      <c r="AN14" s="86"/>
      <c r="AO14" s="86"/>
      <c r="AP14" s="86"/>
      <c r="AQ14" s="86"/>
      <c r="AR14" s="86"/>
      <c r="AS14" s="88">
        <f t="shared" si="8"/>
      </c>
      <c r="AT14" s="88">
        <f t="shared" si="9"/>
      </c>
      <c r="AU14" s="86"/>
      <c r="AV14" s="86"/>
      <c r="AW14" s="86"/>
      <c r="AX14" s="86"/>
      <c r="AY14" s="86"/>
      <c r="AZ14" s="86"/>
      <c r="BA14" s="88">
        <f t="shared" si="10"/>
      </c>
      <c r="BB14" s="88">
        <f t="shared" si="11"/>
      </c>
      <c r="BC14" s="86"/>
      <c r="BD14" s="86"/>
      <c r="BE14" s="86"/>
      <c r="BF14" s="86"/>
      <c r="BG14" s="86"/>
      <c r="BH14" s="86"/>
      <c r="BI14" s="88">
        <f t="shared" si="12"/>
      </c>
      <c r="BJ14" s="88">
        <f t="shared" si="13"/>
      </c>
      <c r="BK14" s="86"/>
      <c r="BL14" s="86"/>
      <c r="BM14" s="86"/>
      <c r="BN14" s="86"/>
      <c r="BO14" s="86"/>
      <c r="BP14" s="86"/>
      <c r="BQ14" s="88">
        <f t="shared" si="14"/>
      </c>
      <c r="BR14" s="82" t="s">
        <v>201</v>
      </c>
    </row>
    <row r="15" spans="1:70" s="83" customFormat="1" ht="15">
      <c r="A15" s="89" t="s">
        <v>38</v>
      </c>
      <c r="B15" s="89" t="s">
        <v>31</v>
      </c>
      <c r="C15" s="84" t="str">
        <f t="shared" si="0"/>
        <v>3    </v>
      </c>
      <c r="D15" s="85">
        <v>3</v>
      </c>
      <c r="E15" s="85"/>
      <c r="F15" s="85"/>
      <c r="G15" s="85"/>
      <c r="H15" s="85"/>
      <c r="I15" s="85"/>
      <c r="J15" s="85"/>
      <c r="K15" s="85"/>
      <c r="L15" s="84" t="str">
        <f t="shared" si="16"/>
        <v>         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38">
        <v>102</v>
      </c>
      <c r="Y15" s="90">
        <f t="shared" si="3"/>
        <v>80</v>
      </c>
      <c r="Z15" s="90">
        <f t="shared" si="15"/>
        <v>40</v>
      </c>
      <c r="AA15" s="90">
        <f t="shared" si="15"/>
        <v>0</v>
      </c>
      <c r="AB15" s="90">
        <f>AG15*AG$6+AJ15*AJ$6+AO15*AO$6+AR15*AR$6+AW15*AW$6+AZ15*AZ$6+BE15*BE$6+BH15*BH$6+BM15*BM$6+BP15*BP$6</f>
        <v>40</v>
      </c>
      <c r="AC15" s="90">
        <f t="shared" si="4"/>
        <v>22</v>
      </c>
      <c r="AD15" s="88">
        <f t="shared" si="5"/>
      </c>
      <c r="AE15" s="86"/>
      <c r="AF15" s="86"/>
      <c r="AG15" s="86"/>
      <c r="AH15" s="86"/>
      <c r="AI15" s="86"/>
      <c r="AJ15" s="86"/>
      <c r="AK15" s="88">
        <f t="shared" si="6"/>
      </c>
      <c r="AL15" s="88" t="str">
        <f t="shared" si="7"/>
        <v>2//2</v>
      </c>
      <c r="AM15" s="86">
        <v>2</v>
      </c>
      <c r="AN15" s="86"/>
      <c r="AO15" s="86">
        <v>2</v>
      </c>
      <c r="AP15" s="86"/>
      <c r="AQ15" s="86"/>
      <c r="AR15" s="86"/>
      <c r="AS15" s="88">
        <f t="shared" si="8"/>
      </c>
      <c r="AT15" s="88">
        <f t="shared" si="9"/>
      </c>
      <c r="AU15" s="86"/>
      <c r="AV15" s="86"/>
      <c r="AW15" s="86"/>
      <c r="AX15" s="86"/>
      <c r="AY15" s="86"/>
      <c r="AZ15" s="86"/>
      <c r="BA15" s="88">
        <f t="shared" si="10"/>
      </c>
      <c r="BB15" s="88">
        <f t="shared" si="11"/>
      </c>
      <c r="BC15" s="86"/>
      <c r="BD15" s="86"/>
      <c r="BE15" s="86"/>
      <c r="BF15" s="86"/>
      <c r="BG15" s="86"/>
      <c r="BH15" s="86"/>
      <c r="BI15" s="88">
        <f t="shared" si="12"/>
      </c>
      <c r="BJ15" s="88">
        <f t="shared" si="13"/>
      </c>
      <c r="BK15" s="86"/>
      <c r="BL15" s="86"/>
      <c r="BM15" s="86"/>
      <c r="BN15" s="86"/>
      <c r="BO15" s="86"/>
      <c r="BP15" s="86"/>
      <c r="BQ15" s="88">
        <f t="shared" si="14"/>
      </c>
      <c r="BR15" s="82" t="s">
        <v>201</v>
      </c>
    </row>
    <row r="16" spans="1:70" s="83" customFormat="1" ht="27.75" customHeight="1">
      <c r="A16" s="91" t="s">
        <v>73</v>
      </c>
      <c r="B16" s="92" t="s">
        <v>39</v>
      </c>
      <c r="C16" s="84" t="str">
        <f t="shared" si="0"/>
        <v>    </v>
      </c>
      <c r="D16" s="78"/>
      <c r="E16" s="78"/>
      <c r="F16" s="78"/>
      <c r="G16" s="78"/>
      <c r="H16" s="78"/>
      <c r="I16" s="78"/>
      <c r="J16" s="78"/>
      <c r="K16" s="78"/>
      <c r="L16" s="84" t="str">
        <f t="shared" si="16"/>
        <v>         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93"/>
      <c r="X16" s="94">
        <f aca="true" t="shared" si="17" ref="X16:AC16">SUM(X17:X19)</f>
        <v>270</v>
      </c>
      <c r="Y16" s="94">
        <f t="shared" si="17"/>
        <v>110</v>
      </c>
      <c r="Z16" s="94">
        <f t="shared" si="17"/>
        <v>110</v>
      </c>
      <c r="AA16" s="94">
        <f t="shared" si="17"/>
        <v>0</v>
      </c>
      <c r="AB16" s="94">
        <f t="shared" si="17"/>
        <v>0</v>
      </c>
      <c r="AC16" s="94">
        <f t="shared" si="17"/>
        <v>160</v>
      </c>
      <c r="AD16" s="95">
        <f t="shared" si="5"/>
      </c>
      <c r="AE16" s="93"/>
      <c r="AF16" s="93"/>
      <c r="AG16" s="93"/>
      <c r="AH16" s="93"/>
      <c r="AI16" s="93"/>
      <c r="AJ16" s="93"/>
      <c r="AK16" s="95">
        <f t="shared" si="6"/>
      </c>
      <c r="AL16" s="95">
        <f t="shared" si="7"/>
      </c>
      <c r="AM16" s="93"/>
      <c r="AN16" s="93"/>
      <c r="AO16" s="93"/>
      <c r="AP16" s="93"/>
      <c r="AQ16" s="93"/>
      <c r="AR16" s="93"/>
      <c r="AS16" s="95">
        <f t="shared" si="8"/>
      </c>
      <c r="AT16" s="95">
        <f t="shared" si="9"/>
      </c>
      <c r="AU16" s="93"/>
      <c r="AV16" s="93"/>
      <c r="AW16" s="93"/>
      <c r="AX16" s="93"/>
      <c r="AY16" s="93"/>
      <c r="AZ16" s="93"/>
      <c r="BA16" s="95">
        <f t="shared" si="10"/>
      </c>
      <c r="BB16" s="95">
        <f t="shared" si="11"/>
      </c>
      <c r="BC16" s="93"/>
      <c r="BD16" s="93"/>
      <c r="BE16" s="93"/>
      <c r="BF16" s="93"/>
      <c r="BG16" s="93"/>
      <c r="BH16" s="93"/>
      <c r="BI16" s="95">
        <f t="shared" si="12"/>
      </c>
      <c r="BJ16" s="95">
        <f t="shared" si="13"/>
      </c>
      <c r="BK16" s="93"/>
      <c r="BL16" s="93"/>
      <c r="BM16" s="93"/>
      <c r="BN16" s="93"/>
      <c r="BO16" s="93"/>
      <c r="BP16" s="93"/>
      <c r="BQ16" s="95">
        <f t="shared" si="14"/>
      </c>
      <c r="BR16" s="82" t="s">
        <v>201</v>
      </c>
    </row>
    <row r="17" spans="1:70" s="83" customFormat="1" ht="15">
      <c r="A17" s="89" t="s">
        <v>76</v>
      </c>
      <c r="B17" s="89" t="s">
        <v>137</v>
      </c>
      <c r="C17" s="84" t="str">
        <f t="shared" si="0"/>
        <v>    </v>
      </c>
      <c r="D17" s="85"/>
      <c r="E17" s="85"/>
      <c r="F17" s="85"/>
      <c r="G17" s="85"/>
      <c r="H17" s="85"/>
      <c r="I17" s="85"/>
      <c r="J17" s="85"/>
      <c r="K17" s="85"/>
      <c r="L17" s="84" t="str">
        <f t="shared" si="16"/>
        <v>2         </v>
      </c>
      <c r="M17" s="85">
        <v>2</v>
      </c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38">
        <v>90</v>
      </c>
      <c r="Y17" s="96">
        <f aca="true" t="shared" si="18" ref="Y17:Y22">SUM(AA17,AB17,Z17)</f>
        <v>40</v>
      </c>
      <c r="Z17" s="90">
        <f aca="true" t="shared" si="19" ref="Z17:AB22">AE17*AE$6+AH17*AH$6+AM17*AM$6+AP17*AP$6+AU17*AU$6+AX17*AX$6+BC17*BC$6+BF17*BF$6+BK17*BK$6+BN17*BN$6</f>
        <v>40</v>
      </c>
      <c r="AA17" s="96">
        <f t="shared" si="19"/>
        <v>0</v>
      </c>
      <c r="AB17" s="96">
        <f t="shared" si="19"/>
        <v>0</v>
      </c>
      <c r="AC17" s="96">
        <f aca="true" t="shared" si="20" ref="AC17:AC22">X17-Y17</f>
        <v>50</v>
      </c>
      <c r="AD17" s="88">
        <f t="shared" si="5"/>
      </c>
      <c r="AE17" s="86"/>
      <c r="AF17" s="86"/>
      <c r="AG17" s="86"/>
      <c r="AH17" s="86">
        <v>2</v>
      </c>
      <c r="AI17" s="86"/>
      <c r="AJ17" s="86"/>
      <c r="AK17" s="88" t="str">
        <f t="shared" si="6"/>
        <v>2//</v>
      </c>
      <c r="AL17" s="88">
        <f t="shared" si="7"/>
      </c>
      <c r="AM17" s="86"/>
      <c r="AN17" s="86"/>
      <c r="AO17" s="86"/>
      <c r="AP17" s="86"/>
      <c r="AQ17" s="86"/>
      <c r="AR17" s="86"/>
      <c r="AS17" s="88">
        <f t="shared" si="8"/>
      </c>
      <c r="AT17" s="88">
        <f t="shared" si="9"/>
      </c>
      <c r="AU17" s="86"/>
      <c r="AV17" s="86"/>
      <c r="AW17" s="86"/>
      <c r="AX17" s="86"/>
      <c r="AY17" s="86"/>
      <c r="AZ17" s="86"/>
      <c r="BA17" s="88">
        <f t="shared" si="10"/>
      </c>
      <c r="BB17" s="88">
        <f t="shared" si="11"/>
      </c>
      <c r="BC17" s="86"/>
      <c r="BD17" s="86"/>
      <c r="BE17" s="86"/>
      <c r="BF17" s="86"/>
      <c r="BG17" s="86"/>
      <c r="BH17" s="86"/>
      <c r="BI17" s="88">
        <f t="shared" si="12"/>
      </c>
      <c r="BJ17" s="88">
        <f t="shared" si="13"/>
      </c>
      <c r="BK17" s="86"/>
      <c r="BL17" s="86"/>
      <c r="BM17" s="86"/>
      <c r="BN17" s="86"/>
      <c r="BO17" s="86"/>
      <c r="BP17" s="86"/>
      <c r="BQ17" s="88">
        <f t="shared" si="14"/>
      </c>
      <c r="BR17" s="82" t="s">
        <v>201</v>
      </c>
    </row>
    <row r="18" spans="1:70" s="83" customFormat="1" ht="15">
      <c r="A18" s="89" t="s">
        <v>77</v>
      </c>
      <c r="B18" s="89" t="s">
        <v>139</v>
      </c>
      <c r="C18" s="84" t="str">
        <f t="shared" si="0"/>
        <v>    </v>
      </c>
      <c r="D18" s="85"/>
      <c r="E18" s="85"/>
      <c r="F18" s="85"/>
      <c r="G18" s="85"/>
      <c r="H18" s="85"/>
      <c r="I18" s="85"/>
      <c r="J18" s="85"/>
      <c r="K18" s="85"/>
      <c r="L18" s="84" t="str">
        <f t="shared" si="16"/>
        <v>1         </v>
      </c>
      <c r="M18" s="85">
        <v>1</v>
      </c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38">
        <v>90</v>
      </c>
      <c r="Y18" s="96">
        <f>SUM(AA18,AB18,Z18)</f>
        <v>40</v>
      </c>
      <c r="Z18" s="90">
        <f>AE18*AE$6+AH18*AH$6+AM18*AM$6+AP18*AP$6+AU18*AU$6+AX18*AX$6+BC18*BC$6+BF18*BF$6+BK18*BK$6+BN18*BN$6</f>
        <v>40</v>
      </c>
      <c r="AA18" s="90">
        <f>AF18*AF$6+AI18*AI$6+AN18*AN$6+AQ18*AQ$6+AV18*AV$6+AY18*AY$6+BD18*BD$6+BG18*BG$6+BL18*BL$6+BO18*BO$6</f>
        <v>0</v>
      </c>
      <c r="AB18" s="96">
        <f>AG18*AG$6+AJ18*AJ$6+AO18*AO$6+AR18*AR$6+AW18*AW$6+AZ18*AZ$6+BE18*BE$6+BH18*BH$6+BM18*BM$6+BP18*BP$6</f>
        <v>0</v>
      </c>
      <c r="AC18" s="90">
        <f>X18-Y18</f>
        <v>50</v>
      </c>
      <c r="AD18" s="88" t="str">
        <f>IF(SUM(AE18:AG18)&gt;0,AE18&amp;"/"&amp;AF18&amp;"/"&amp;AG18,"")</f>
        <v>2//</v>
      </c>
      <c r="AE18" s="86">
        <v>2</v>
      </c>
      <c r="AF18" s="86"/>
      <c r="AG18" s="86"/>
      <c r="AH18" s="86"/>
      <c r="AI18" s="86"/>
      <c r="AJ18" s="86"/>
      <c r="AK18" s="88">
        <f>IF(SUM(AH18:AJ18)&gt;0,AH18&amp;"/"&amp;AI18&amp;"/"&amp;AJ18,"")</f>
      </c>
      <c r="AL18" s="88">
        <f>IF(SUM(AM18:AO18)&gt;0,AM18&amp;"/"&amp;AN18&amp;"/"&amp;AO18,"")</f>
      </c>
      <c r="AM18" s="86"/>
      <c r="AN18" s="86"/>
      <c r="AO18" s="86"/>
      <c r="AP18" s="86"/>
      <c r="AQ18" s="86"/>
      <c r="AR18" s="86"/>
      <c r="AS18" s="88">
        <f>IF(SUM(AP18:AR18)&gt;0,AP18&amp;"/"&amp;AQ18&amp;"/"&amp;AR18,"")</f>
      </c>
      <c r="AT18" s="88">
        <f>IF(SUM(AU18:AW18)&gt;0,AU18&amp;"/"&amp;AV18&amp;"/"&amp;AW18,"")</f>
      </c>
      <c r="AU18" s="86"/>
      <c r="AV18" s="86"/>
      <c r="AW18" s="86"/>
      <c r="AX18" s="86"/>
      <c r="AY18" s="86"/>
      <c r="AZ18" s="86"/>
      <c r="BA18" s="88">
        <f>IF(SUM(AX18:AZ18)&gt;0,AX18&amp;"/"&amp;AY18&amp;"/"&amp;AZ18,"")</f>
      </c>
      <c r="BB18" s="88">
        <f>IF(SUM(BC18:BE18)&gt;0,BC18&amp;"/"&amp;BD18&amp;"/"&amp;BE18,"")</f>
      </c>
      <c r="BC18" s="86"/>
      <c r="BD18" s="86"/>
      <c r="BE18" s="86"/>
      <c r="BF18" s="86"/>
      <c r="BG18" s="86"/>
      <c r="BH18" s="86"/>
      <c r="BI18" s="88">
        <f>IF(SUM(BF18:BH18)&gt;0,BF18&amp;"/"&amp;BG18&amp;"/"&amp;BH18,"")</f>
      </c>
      <c r="BJ18" s="88">
        <f>IF(SUM(BK18:BM18)&gt;0,BK18&amp;"/"&amp;BL18&amp;"/"&amp;BM18,"")</f>
      </c>
      <c r="BK18" s="86"/>
      <c r="BL18" s="86"/>
      <c r="BM18" s="86"/>
      <c r="BN18" s="86"/>
      <c r="BO18" s="86"/>
      <c r="BP18" s="86"/>
      <c r="BQ18" s="88">
        <f>IF(SUM(BN18:BP18)&gt;0,BN18&amp;"/"&amp;BO18&amp;"/"&amp;BP18,"")</f>
      </c>
      <c r="BR18" s="82" t="s">
        <v>201</v>
      </c>
    </row>
    <row r="19" spans="1:70" s="83" customFormat="1" ht="15">
      <c r="A19" s="89" t="s">
        <v>138</v>
      </c>
      <c r="B19" s="89" t="s">
        <v>92</v>
      </c>
      <c r="C19" s="84" t="str">
        <f t="shared" si="0"/>
        <v>    </v>
      </c>
      <c r="D19" s="85"/>
      <c r="E19" s="85"/>
      <c r="F19" s="85"/>
      <c r="G19" s="85"/>
      <c r="H19" s="85"/>
      <c r="I19" s="85"/>
      <c r="J19" s="85"/>
      <c r="K19" s="85"/>
      <c r="L19" s="84" t="str">
        <f t="shared" si="16"/>
        <v>6         </v>
      </c>
      <c r="M19" s="85">
        <v>6</v>
      </c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38">
        <v>90</v>
      </c>
      <c r="Y19" s="96">
        <f t="shared" si="18"/>
        <v>30</v>
      </c>
      <c r="Z19" s="90">
        <f t="shared" si="19"/>
        <v>30</v>
      </c>
      <c r="AA19" s="90">
        <f t="shared" si="19"/>
        <v>0</v>
      </c>
      <c r="AB19" s="96">
        <f t="shared" si="19"/>
        <v>0</v>
      </c>
      <c r="AC19" s="90">
        <f t="shared" si="20"/>
        <v>60</v>
      </c>
      <c r="AD19" s="88">
        <f t="shared" si="5"/>
      </c>
      <c r="AE19" s="86"/>
      <c r="AF19" s="86"/>
      <c r="AG19" s="86"/>
      <c r="AH19" s="86"/>
      <c r="AI19" s="86"/>
      <c r="AJ19" s="86"/>
      <c r="AK19" s="88">
        <f t="shared" si="6"/>
      </c>
      <c r="AL19" s="88">
        <f t="shared" si="7"/>
      </c>
      <c r="AM19" s="86"/>
      <c r="AN19" s="86"/>
      <c r="AO19" s="86"/>
      <c r="AP19" s="86"/>
      <c r="AQ19" s="86"/>
      <c r="AR19" s="86"/>
      <c r="AS19" s="88">
        <f t="shared" si="8"/>
      </c>
      <c r="AT19" s="88">
        <f t="shared" si="9"/>
      </c>
      <c r="AU19" s="86"/>
      <c r="AV19" s="86"/>
      <c r="AW19" s="86"/>
      <c r="AX19" s="86">
        <v>2</v>
      </c>
      <c r="AY19" s="86"/>
      <c r="AZ19" s="86"/>
      <c r="BA19" s="88" t="str">
        <f t="shared" si="10"/>
        <v>2//</v>
      </c>
      <c r="BB19" s="88">
        <f t="shared" si="11"/>
      </c>
      <c r="BC19" s="86"/>
      <c r="BD19" s="86"/>
      <c r="BE19" s="86"/>
      <c r="BF19" s="86"/>
      <c r="BG19" s="86"/>
      <c r="BH19" s="86"/>
      <c r="BI19" s="88">
        <f t="shared" si="12"/>
      </c>
      <c r="BJ19" s="88">
        <f t="shared" si="13"/>
      </c>
      <c r="BK19" s="86"/>
      <c r="BL19" s="86"/>
      <c r="BM19" s="86"/>
      <c r="BN19" s="86"/>
      <c r="BO19" s="86"/>
      <c r="BP19" s="86"/>
      <c r="BQ19" s="88">
        <f t="shared" si="14"/>
      </c>
      <c r="BR19" s="82" t="s">
        <v>201</v>
      </c>
    </row>
    <row r="20" spans="1:70" s="83" customFormat="1" ht="25.5">
      <c r="A20" s="97" t="s">
        <v>40</v>
      </c>
      <c r="B20" s="98" t="s">
        <v>155</v>
      </c>
      <c r="C20" s="84" t="str">
        <f t="shared" si="0"/>
        <v>    </v>
      </c>
      <c r="D20" s="78"/>
      <c r="E20" s="78"/>
      <c r="F20" s="78"/>
      <c r="G20" s="78"/>
      <c r="H20" s="78"/>
      <c r="I20" s="78"/>
      <c r="J20" s="78"/>
      <c r="K20" s="78"/>
      <c r="L20" s="84" t="str">
        <f t="shared" si="16"/>
        <v>         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93"/>
      <c r="X20" s="94">
        <f aca="true" t="shared" si="21" ref="X20:AC20">SUM(X21:X23)</f>
        <v>270</v>
      </c>
      <c r="Y20" s="94">
        <f t="shared" si="21"/>
        <v>127</v>
      </c>
      <c r="Z20" s="94">
        <f t="shared" si="21"/>
        <v>127</v>
      </c>
      <c r="AA20" s="94">
        <f t="shared" si="21"/>
        <v>0</v>
      </c>
      <c r="AB20" s="94">
        <f t="shared" si="21"/>
        <v>0</v>
      </c>
      <c r="AC20" s="94">
        <f t="shared" si="21"/>
        <v>143</v>
      </c>
      <c r="AD20" s="95">
        <f t="shared" si="5"/>
      </c>
      <c r="AE20" s="93"/>
      <c r="AF20" s="93"/>
      <c r="AG20" s="93"/>
      <c r="AH20" s="93"/>
      <c r="AI20" s="93"/>
      <c r="AJ20" s="93"/>
      <c r="AK20" s="95">
        <f t="shared" si="6"/>
      </c>
      <c r="AL20" s="95">
        <f t="shared" si="7"/>
      </c>
      <c r="AM20" s="93"/>
      <c r="AN20" s="93"/>
      <c r="AO20" s="93"/>
      <c r="AP20" s="93"/>
      <c r="AQ20" s="93"/>
      <c r="AR20" s="93"/>
      <c r="AS20" s="95">
        <f t="shared" si="8"/>
      </c>
      <c r="AT20" s="95">
        <f t="shared" si="9"/>
      </c>
      <c r="AU20" s="93"/>
      <c r="AV20" s="93"/>
      <c r="AW20" s="93"/>
      <c r="AX20" s="93"/>
      <c r="AY20" s="93"/>
      <c r="AZ20" s="93"/>
      <c r="BA20" s="95">
        <f t="shared" si="10"/>
      </c>
      <c r="BB20" s="95">
        <f t="shared" si="11"/>
      </c>
      <c r="BC20" s="93"/>
      <c r="BD20" s="93"/>
      <c r="BE20" s="93"/>
      <c r="BF20" s="93"/>
      <c r="BG20" s="93"/>
      <c r="BH20" s="93"/>
      <c r="BI20" s="95">
        <f t="shared" si="12"/>
      </c>
      <c r="BJ20" s="95">
        <f t="shared" si="13"/>
      </c>
      <c r="BK20" s="93"/>
      <c r="BL20" s="93"/>
      <c r="BM20" s="93"/>
      <c r="BN20" s="93"/>
      <c r="BO20" s="93"/>
      <c r="BP20" s="93"/>
      <c r="BQ20" s="95">
        <f t="shared" si="14"/>
      </c>
      <c r="BR20" s="82" t="s">
        <v>201</v>
      </c>
    </row>
    <row r="21" spans="1:70" s="83" customFormat="1" ht="25.5">
      <c r="A21" s="99" t="s">
        <v>102</v>
      </c>
      <c r="B21" s="35" t="s">
        <v>103</v>
      </c>
      <c r="C21" s="84" t="str">
        <f t="shared" si="0"/>
        <v>    </v>
      </c>
      <c r="D21" s="78"/>
      <c r="E21" s="78"/>
      <c r="F21" s="78"/>
      <c r="G21" s="78"/>
      <c r="H21" s="78"/>
      <c r="I21" s="78"/>
      <c r="J21" s="78"/>
      <c r="K21" s="78"/>
      <c r="L21" s="84" t="str">
        <f t="shared" si="16"/>
        <v>5         </v>
      </c>
      <c r="M21" s="78">
        <v>5</v>
      </c>
      <c r="N21" s="78"/>
      <c r="O21" s="78"/>
      <c r="P21" s="78"/>
      <c r="Q21" s="78"/>
      <c r="R21" s="78"/>
      <c r="S21" s="78"/>
      <c r="T21" s="78"/>
      <c r="U21" s="78"/>
      <c r="V21" s="78"/>
      <c r="W21" s="93"/>
      <c r="X21" s="100">
        <v>90</v>
      </c>
      <c r="Y21" s="101">
        <f t="shared" si="18"/>
        <v>38</v>
      </c>
      <c r="Z21" s="101">
        <f t="shared" si="19"/>
        <v>38</v>
      </c>
      <c r="AA21" s="101">
        <f t="shared" si="19"/>
        <v>0</v>
      </c>
      <c r="AB21" s="101">
        <f t="shared" si="19"/>
        <v>0</v>
      </c>
      <c r="AC21" s="101">
        <f t="shared" si="20"/>
        <v>52</v>
      </c>
      <c r="AD21" s="95">
        <f t="shared" si="5"/>
      </c>
      <c r="AE21" s="93"/>
      <c r="AF21" s="93"/>
      <c r="AG21" s="93"/>
      <c r="AH21" s="93"/>
      <c r="AI21" s="93"/>
      <c r="AJ21" s="93"/>
      <c r="AK21" s="95">
        <f t="shared" si="6"/>
      </c>
      <c r="AL21" s="95">
        <f t="shared" si="7"/>
      </c>
      <c r="AM21" s="93"/>
      <c r="AN21" s="93"/>
      <c r="AO21" s="93"/>
      <c r="AP21" s="93"/>
      <c r="AQ21" s="93"/>
      <c r="AR21" s="93"/>
      <c r="AS21" s="95">
        <f t="shared" si="8"/>
      </c>
      <c r="AT21" s="95" t="str">
        <f t="shared" si="9"/>
        <v>2//</v>
      </c>
      <c r="AU21" s="93">
        <v>2</v>
      </c>
      <c r="AV21" s="93"/>
      <c r="AW21" s="93"/>
      <c r="AX21" s="93"/>
      <c r="AY21" s="93"/>
      <c r="AZ21" s="93"/>
      <c r="BA21" s="95">
        <f t="shared" si="10"/>
      </c>
      <c r="BB21" s="95">
        <f t="shared" si="11"/>
      </c>
      <c r="BC21" s="93"/>
      <c r="BD21" s="93"/>
      <c r="BE21" s="93"/>
      <c r="BF21" s="93"/>
      <c r="BG21" s="93"/>
      <c r="BH21" s="93"/>
      <c r="BI21" s="95">
        <f t="shared" si="12"/>
      </c>
      <c r="BJ21" s="95">
        <f t="shared" si="13"/>
      </c>
      <c r="BK21" s="93"/>
      <c r="BL21" s="93"/>
      <c r="BM21" s="93"/>
      <c r="BN21" s="93"/>
      <c r="BO21" s="93"/>
      <c r="BP21" s="93"/>
      <c r="BQ21" s="95">
        <f t="shared" si="14"/>
      </c>
      <c r="BR21" s="82" t="s">
        <v>201</v>
      </c>
    </row>
    <row r="22" spans="1:70" s="83" customFormat="1" ht="15">
      <c r="A22" s="99" t="s">
        <v>104</v>
      </c>
      <c r="B22" s="35" t="s">
        <v>105</v>
      </c>
      <c r="C22" s="84" t="str">
        <f t="shared" si="0"/>
        <v>    </v>
      </c>
      <c r="D22" s="78"/>
      <c r="E22" s="78"/>
      <c r="F22" s="78"/>
      <c r="G22" s="78"/>
      <c r="H22" s="78"/>
      <c r="I22" s="78"/>
      <c r="J22" s="78"/>
      <c r="K22" s="78"/>
      <c r="L22" s="84" t="str">
        <f t="shared" si="16"/>
        <v>8         </v>
      </c>
      <c r="M22" s="78">
        <v>8</v>
      </c>
      <c r="N22" s="78"/>
      <c r="O22" s="78"/>
      <c r="P22" s="78"/>
      <c r="Q22" s="78"/>
      <c r="R22" s="78"/>
      <c r="S22" s="78"/>
      <c r="T22" s="78"/>
      <c r="U22" s="78"/>
      <c r="V22" s="78"/>
      <c r="W22" s="93"/>
      <c r="X22" s="100">
        <v>90</v>
      </c>
      <c r="Y22" s="101">
        <f t="shared" si="18"/>
        <v>45</v>
      </c>
      <c r="Z22" s="101">
        <f t="shared" si="19"/>
        <v>45</v>
      </c>
      <c r="AA22" s="101">
        <f t="shared" si="19"/>
        <v>0</v>
      </c>
      <c r="AB22" s="101">
        <f t="shared" si="19"/>
        <v>0</v>
      </c>
      <c r="AC22" s="101">
        <f t="shared" si="20"/>
        <v>45</v>
      </c>
      <c r="AD22" s="95">
        <f t="shared" si="5"/>
      </c>
      <c r="AE22" s="93"/>
      <c r="AF22" s="93"/>
      <c r="AG22" s="93"/>
      <c r="AH22" s="93"/>
      <c r="AI22" s="93"/>
      <c r="AJ22" s="93"/>
      <c r="AK22" s="95">
        <f t="shared" si="6"/>
      </c>
      <c r="AL22" s="95">
        <f t="shared" si="7"/>
      </c>
      <c r="AM22" s="93"/>
      <c r="AN22" s="93"/>
      <c r="AO22" s="93"/>
      <c r="AP22" s="93"/>
      <c r="AQ22" s="93"/>
      <c r="AR22" s="93"/>
      <c r="AS22" s="95">
        <f t="shared" si="8"/>
      </c>
      <c r="AT22" s="95">
        <f t="shared" si="9"/>
      </c>
      <c r="AU22" s="93"/>
      <c r="AV22" s="93"/>
      <c r="AW22" s="93"/>
      <c r="AX22" s="93"/>
      <c r="AY22" s="93"/>
      <c r="AZ22" s="93"/>
      <c r="BA22" s="95">
        <f t="shared" si="10"/>
      </c>
      <c r="BB22" s="95">
        <f t="shared" si="11"/>
      </c>
      <c r="BC22" s="93"/>
      <c r="BD22" s="93"/>
      <c r="BE22" s="93"/>
      <c r="BF22" s="93">
        <v>3</v>
      </c>
      <c r="BG22" s="93"/>
      <c r="BH22" s="93"/>
      <c r="BI22" s="95" t="str">
        <f t="shared" si="12"/>
        <v>3//</v>
      </c>
      <c r="BJ22" s="95">
        <f t="shared" si="13"/>
      </c>
      <c r="BK22" s="93"/>
      <c r="BL22" s="93"/>
      <c r="BM22" s="93"/>
      <c r="BN22" s="93"/>
      <c r="BO22" s="93"/>
      <c r="BP22" s="93"/>
      <c r="BQ22" s="95">
        <f t="shared" si="14"/>
      </c>
      <c r="BR22" s="82" t="s">
        <v>201</v>
      </c>
    </row>
    <row r="23" spans="1:70" s="83" customFormat="1" ht="15">
      <c r="A23" s="99" t="s">
        <v>106</v>
      </c>
      <c r="B23" s="35" t="s">
        <v>177</v>
      </c>
      <c r="C23" s="84" t="str">
        <f t="shared" si="0"/>
        <v>    </v>
      </c>
      <c r="D23" s="78"/>
      <c r="E23" s="78"/>
      <c r="F23" s="78"/>
      <c r="G23" s="78"/>
      <c r="H23" s="78"/>
      <c r="I23" s="78"/>
      <c r="J23" s="78"/>
      <c r="K23" s="78"/>
      <c r="L23" s="84" t="str">
        <f t="shared" si="16"/>
        <v>9         </v>
      </c>
      <c r="M23" s="78">
        <v>9</v>
      </c>
      <c r="N23" s="78"/>
      <c r="O23" s="78"/>
      <c r="P23" s="78"/>
      <c r="Q23" s="78"/>
      <c r="R23" s="78"/>
      <c r="S23" s="78"/>
      <c r="T23" s="78"/>
      <c r="U23" s="78"/>
      <c r="V23" s="78"/>
      <c r="W23" s="93"/>
      <c r="X23" s="100">
        <v>90</v>
      </c>
      <c r="Y23" s="101">
        <f>SUM(AA23,AB23,Z23)</f>
        <v>44</v>
      </c>
      <c r="Z23" s="101">
        <f>AE23*AE$6+AH23*AH$6+AM23*AM$6+AP23*AP$6+AU23*AU$6+AX23*AX$6+BC23*BC$6+BF23*BF$6+BK23*BK$6+BN23*BN$6</f>
        <v>44</v>
      </c>
      <c r="AA23" s="101">
        <f>AF23*AF$6+AI23*AI$6+AN23*AN$6+AQ23*AQ$6+AV23*AV$6+AY23*AY$6+BD23*BD$6+BG23*BG$6+BL23*BL$6+BO23*BO$6</f>
        <v>0</v>
      </c>
      <c r="AB23" s="101">
        <f>AG23*AG$6+AJ23*AJ$6+AO23*AO$6+AR23*AR$6+AW23*AW$6+AZ23*AZ$6+BE23*BE$6+BH23*BH$6+BM23*BM$6+BP23*BP$6</f>
        <v>0</v>
      </c>
      <c r="AC23" s="101">
        <f>X23-Y23</f>
        <v>46</v>
      </c>
      <c r="AD23" s="95">
        <f>IF(SUM(AE23:AG23)&gt;0,AE23&amp;"/"&amp;AF23&amp;"/"&amp;AG23,"")</f>
      </c>
      <c r="AE23" s="93"/>
      <c r="AF23" s="93"/>
      <c r="AG23" s="93"/>
      <c r="AH23" s="93"/>
      <c r="AI23" s="93"/>
      <c r="AJ23" s="93"/>
      <c r="AK23" s="95">
        <f>IF(SUM(AH23:AJ23)&gt;0,AH23&amp;"/"&amp;AI23&amp;"/"&amp;AJ23,"")</f>
      </c>
      <c r="AL23" s="95">
        <f>IF(SUM(AM23:AO23)&gt;0,AM23&amp;"/"&amp;AN23&amp;"/"&amp;AO23,"")</f>
      </c>
      <c r="AM23" s="93"/>
      <c r="AN23" s="93"/>
      <c r="AO23" s="93"/>
      <c r="AP23" s="93"/>
      <c r="AQ23" s="93"/>
      <c r="AR23" s="93"/>
      <c r="AS23" s="95">
        <f>IF(SUM(AP23:AR23)&gt;0,AP23&amp;"/"&amp;AQ23&amp;"/"&amp;AR23,"")</f>
      </c>
      <c r="AT23" s="95">
        <f>IF(SUM(AU23:AW23)&gt;0,AU23&amp;"/"&amp;AV23&amp;"/"&amp;AW23,"")</f>
      </c>
      <c r="AU23" s="93"/>
      <c r="AV23" s="93"/>
      <c r="AW23" s="93"/>
      <c r="AX23" s="93"/>
      <c r="AY23" s="93"/>
      <c r="AZ23" s="93"/>
      <c r="BA23" s="95">
        <f>IF(SUM(AX23:AZ23)&gt;0,AX23&amp;"/"&amp;AY23&amp;"/"&amp;AZ23,"")</f>
      </c>
      <c r="BB23" s="95">
        <f>IF(SUM(BC23:BE23)&gt;0,BC23&amp;"/"&amp;BD23&amp;"/"&amp;BE23,"")</f>
      </c>
      <c r="BC23" s="93"/>
      <c r="BD23" s="93"/>
      <c r="BE23" s="93"/>
      <c r="BF23" s="93"/>
      <c r="BG23" s="93"/>
      <c r="BH23" s="93"/>
      <c r="BI23" s="95">
        <f>IF(SUM(BF23:BH23)&gt;0,BF23&amp;"/"&amp;BG23&amp;"/"&amp;BH23,"")</f>
      </c>
      <c r="BJ23" s="95" t="str">
        <f>IF(SUM(BK23:BM23)&gt;0,BK23&amp;"/"&amp;BL23&amp;"/"&amp;BM23,"")</f>
        <v>4//</v>
      </c>
      <c r="BK23" s="93">
        <v>4</v>
      </c>
      <c r="BL23" s="93"/>
      <c r="BM23" s="93"/>
      <c r="BN23" s="93"/>
      <c r="BO23" s="93"/>
      <c r="BP23" s="93"/>
      <c r="BQ23" s="95">
        <f>IF(SUM(BN23:BP23)&gt;0,BN23&amp;"/"&amp;BO23&amp;"/"&amp;BP23,"")</f>
      </c>
      <c r="BR23" s="82" t="s">
        <v>201</v>
      </c>
    </row>
    <row r="24" spans="1:70" s="83" customFormat="1" ht="25.5">
      <c r="A24" s="102" t="s">
        <v>41</v>
      </c>
      <c r="B24" s="103" t="s">
        <v>159</v>
      </c>
      <c r="C24" s="77" t="str">
        <f t="shared" si="0"/>
        <v>    </v>
      </c>
      <c r="D24" s="78"/>
      <c r="E24" s="78"/>
      <c r="F24" s="78"/>
      <c r="G24" s="78"/>
      <c r="H24" s="78"/>
      <c r="I24" s="78"/>
      <c r="J24" s="78"/>
      <c r="K24" s="78"/>
      <c r="L24" s="77" t="str">
        <f t="shared" si="16"/>
        <v>         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>
        <f aca="true" t="shared" si="22" ref="X24:AC24">X25+X31+X33</f>
        <v>760</v>
      </c>
      <c r="Y24" s="80">
        <f t="shared" si="22"/>
        <v>360</v>
      </c>
      <c r="Z24" s="80">
        <f t="shared" si="22"/>
        <v>180</v>
      </c>
      <c r="AA24" s="80">
        <f t="shared" si="22"/>
        <v>100</v>
      </c>
      <c r="AB24" s="80">
        <f t="shared" si="22"/>
        <v>80</v>
      </c>
      <c r="AC24" s="80">
        <f t="shared" si="22"/>
        <v>400</v>
      </c>
      <c r="AD24" s="81">
        <f t="shared" si="5"/>
      </c>
      <c r="AE24" s="79"/>
      <c r="AF24" s="79"/>
      <c r="AG24" s="79"/>
      <c r="AH24" s="79"/>
      <c r="AI24" s="79"/>
      <c r="AJ24" s="79"/>
      <c r="AK24" s="81">
        <f t="shared" si="6"/>
      </c>
      <c r="AL24" s="81">
        <f t="shared" si="7"/>
      </c>
      <c r="AM24" s="79"/>
      <c r="AN24" s="79"/>
      <c r="AO24" s="79"/>
      <c r="AP24" s="79"/>
      <c r="AQ24" s="79"/>
      <c r="AR24" s="79"/>
      <c r="AS24" s="81">
        <f t="shared" si="8"/>
      </c>
      <c r="AT24" s="81">
        <f t="shared" si="9"/>
      </c>
      <c r="AU24" s="79"/>
      <c r="AV24" s="79"/>
      <c r="AW24" s="79"/>
      <c r="AX24" s="79"/>
      <c r="AY24" s="79"/>
      <c r="AZ24" s="79"/>
      <c r="BA24" s="81">
        <f t="shared" si="10"/>
      </c>
      <c r="BB24" s="81">
        <f t="shared" si="11"/>
      </c>
      <c r="BC24" s="79"/>
      <c r="BD24" s="79"/>
      <c r="BE24" s="79"/>
      <c r="BF24" s="79"/>
      <c r="BG24" s="79"/>
      <c r="BH24" s="79"/>
      <c r="BI24" s="81">
        <f t="shared" si="12"/>
      </c>
      <c r="BJ24" s="81">
        <f t="shared" si="13"/>
      </c>
      <c r="BK24" s="79"/>
      <c r="BL24" s="79"/>
      <c r="BM24" s="79"/>
      <c r="BN24" s="79"/>
      <c r="BO24" s="79"/>
      <c r="BP24" s="79"/>
      <c r="BQ24" s="81">
        <f t="shared" si="14"/>
      </c>
      <c r="BR24" s="82" t="s">
        <v>201</v>
      </c>
    </row>
    <row r="25" spans="1:70" s="83" customFormat="1" ht="15">
      <c r="A25" s="91" t="s">
        <v>42</v>
      </c>
      <c r="B25" s="92" t="s">
        <v>34</v>
      </c>
      <c r="C25" s="84" t="str">
        <f t="shared" si="0"/>
        <v>    </v>
      </c>
      <c r="D25" s="78"/>
      <c r="E25" s="78"/>
      <c r="F25" s="78"/>
      <c r="G25" s="78"/>
      <c r="H25" s="78"/>
      <c r="I25" s="78"/>
      <c r="J25" s="78"/>
      <c r="K25" s="78"/>
      <c r="L25" s="84" t="str">
        <f t="shared" si="16"/>
        <v>         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93"/>
      <c r="X25" s="94">
        <f aca="true" t="shared" si="23" ref="X25:AC25">SUM(X26:X30)</f>
        <v>620</v>
      </c>
      <c r="Y25" s="94">
        <f t="shared" si="23"/>
        <v>280</v>
      </c>
      <c r="Z25" s="94">
        <f t="shared" si="23"/>
        <v>140</v>
      </c>
      <c r="AA25" s="94">
        <f t="shared" si="23"/>
        <v>60</v>
      </c>
      <c r="AB25" s="94">
        <f t="shared" si="23"/>
        <v>80</v>
      </c>
      <c r="AC25" s="94">
        <f t="shared" si="23"/>
        <v>340</v>
      </c>
      <c r="AD25" s="95">
        <f t="shared" si="5"/>
      </c>
      <c r="AE25" s="93"/>
      <c r="AF25" s="93"/>
      <c r="AG25" s="93"/>
      <c r="AH25" s="93"/>
      <c r="AI25" s="93"/>
      <c r="AJ25" s="93"/>
      <c r="AK25" s="95">
        <f t="shared" si="6"/>
      </c>
      <c r="AL25" s="95">
        <f t="shared" si="7"/>
      </c>
      <c r="AM25" s="93"/>
      <c r="AN25" s="93"/>
      <c r="AO25" s="93"/>
      <c r="AP25" s="93"/>
      <c r="AQ25" s="93"/>
      <c r="AR25" s="93"/>
      <c r="AS25" s="95">
        <f t="shared" si="8"/>
      </c>
      <c r="AT25" s="95">
        <f t="shared" si="9"/>
      </c>
      <c r="AU25" s="93"/>
      <c r="AV25" s="93"/>
      <c r="AW25" s="93"/>
      <c r="AX25" s="93"/>
      <c r="AY25" s="93"/>
      <c r="AZ25" s="93"/>
      <c r="BA25" s="95">
        <f t="shared" si="10"/>
      </c>
      <c r="BB25" s="95">
        <f t="shared" si="11"/>
      </c>
      <c r="BC25" s="93"/>
      <c r="BD25" s="93"/>
      <c r="BE25" s="93"/>
      <c r="BF25" s="93"/>
      <c r="BG25" s="93"/>
      <c r="BH25" s="93"/>
      <c r="BI25" s="95">
        <f t="shared" si="12"/>
      </c>
      <c r="BJ25" s="95">
        <f t="shared" si="13"/>
      </c>
      <c r="BK25" s="93"/>
      <c r="BL25" s="93"/>
      <c r="BM25" s="93"/>
      <c r="BN25" s="93"/>
      <c r="BO25" s="93"/>
      <c r="BP25" s="93"/>
      <c r="BQ25" s="95">
        <f t="shared" si="14"/>
      </c>
      <c r="BR25" s="82" t="s">
        <v>201</v>
      </c>
    </row>
    <row r="26" spans="1:70" s="83" customFormat="1" ht="15">
      <c r="A26" s="35" t="s">
        <v>43</v>
      </c>
      <c r="B26" s="35" t="s">
        <v>107</v>
      </c>
      <c r="C26" s="84" t="str">
        <f t="shared" si="0"/>
        <v>1    </v>
      </c>
      <c r="D26" s="85">
        <v>1</v>
      </c>
      <c r="E26" s="85"/>
      <c r="F26" s="85"/>
      <c r="G26" s="85"/>
      <c r="H26" s="85"/>
      <c r="I26" s="85"/>
      <c r="J26" s="85"/>
      <c r="K26" s="85"/>
      <c r="L26" s="84" t="str">
        <f t="shared" si="16"/>
        <v>         </v>
      </c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  <c r="X26" s="38">
        <v>140</v>
      </c>
      <c r="Y26" s="90">
        <f>SUM(AA26,AB26,Z26)</f>
        <v>60</v>
      </c>
      <c r="Z26" s="90">
        <f aca="true" t="shared" si="24" ref="Z26:AB30">AE26*AE$6+AH26*AH$6+AM26*AM$6+AP26*AP$6+AU26*AU$6+AX26*AX$6+BC26*BC$6+BF26*BF$6+BK26*BK$6+BN26*BN$6</f>
        <v>40</v>
      </c>
      <c r="AA26" s="90">
        <f t="shared" si="24"/>
        <v>0</v>
      </c>
      <c r="AB26" s="90">
        <f t="shared" si="24"/>
        <v>20</v>
      </c>
      <c r="AC26" s="90">
        <f>X26-Y26</f>
        <v>80</v>
      </c>
      <c r="AD26" s="88" t="str">
        <f t="shared" si="5"/>
        <v>2//1</v>
      </c>
      <c r="AE26" s="86">
        <v>2</v>
      </c>
      <c r="AF26" s="86"/>
      <c r="AG26" s="86">
        <v>1</v>
      </c>
      <c r="AH26" s="86"/>
      <c r="AI26" s="86"/>
      <c r="AJ26" s="86"/>
      <c r="AK26" s="88">
        <f t="shared" si="6"/>
      </c>
      <c r="AL26" s="88">
        <f t="shared" si="7"/>
      </c>
      <c r="AM26" s="86"/>
      <c r="AN26" s="86"/>
      <c r="AO26" s="86"/>
      <c r="AP26" s="86"/>
      <c r="AQ26" s="86"/>
      <c r="AR26" s="86"/>
      <c r="AS26" s="88">
        <f t="shared" si="8"/>
      </c>
      <c r="AT26" s="88">
        <f t="shared" si="9"/>
      </c>
      <c r="AU26" s="86"/>
      <c r="AV26" s="86"/>
      <c r="AW26" s="86"/>
      <c r="AX26" s="86"/>
      <c r="AY26" s="86"/>
      <c r="AZ26" s="86"/>
      <c r="BA26" s="88">
        <f t="shared" si="10"/>
      </c>
      <c r="BB26" s="88">
        <f t="shared" si="11"/>
      </c>
      <c r="BC26" s="86"/>
      <c r="BD26" s="86"/>
      <c r="BE26" s="86"/>
      <c r="BF26" s="86"/>
      <c r="BG26" s="86"/>
      <c r="BH26" s="86"/>
      <c r="BI26" s="88">
        <f t="shared" si="12"/>
      </c>
      <c r="BJ26" s="88">
        <f t="shared" si="13"/>
      </c>
      <c r="BK26" s="86"/>
      <c r="BL26" s="86"/>
      <c r="BM26" s="86"/>
      <c r="BN26" s="86"/>
      <c r="BO26" s="86"/>
      <c r="BP26" s="86"/>
      <c r="BQ26" s="88">
        <f t="shared" si="14"/>
      </c>
      <c r="BR26" s="82" t="s">
        <v>201</v>
      </c>
    </row>
    <row r="27" spans="1:70" s="83" customFormat="1" ht="15">
      <c r="A27" s="35" t="s">
        <v>48</v>
      </c>
      <c r="B27" s="35" t="s">
        <v>108</v>
      </c>
      <c r="C27" s="84" t="str">
        <f t="shared" si="0"/>
        <v>2    </v>
      </c>
      <c r="D27" s="85">
        <v>2</v>
      </c>
      <c r="E27" s="85"/>
      <c r="F27" s="85"/>
      <c r="G27" s="85"/>
      <c r="H27" s="85"/>
      <c r="I27" s="85"/>
      <c r="J27" s="85"/>
      <c r="K27" s="85"/>
      <c r="L27" s="84" t="str">
        <f t="shared" si="16"/>
        <v>         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38">
        <v>140</v>
      </c>
      <c r="Y27" s="90">
        <f>SUM(AA27,AB27,Z27)</f>
        <v>60</v>
      </c>
      <c r="Z27" s="90">
        <f t="shared" si="24"/>
        <v>0</v>
      </c>
      <c r="AA27" s="90">
        <f t="shared" si="24"/>
        <v>60</v>
      </c>
      <c r="AB27" s="90">
        <f t="shared" si="24"/>
        <v>0</v>
      </c>
      <c r="AC27" s="90">
        <f>X27-Y27</f>
        <v>80</v>
      </c>
      <c r="AD27" s="88">
        <f t="shared" si="5"/>
      </c>
      <c r="AE27" s="86"/>
      <c r="AF27" s="86"/>
      <c r="AG27" s="86"/>
      <c r="AH27" s="86"/>
      <c r="AI27" s="86">
        <v>3</v>
      </c>
      <c r="AJ27" s="86"/>
      <c r="AK27" s="88" t="str">
        <f t="shared" si="6"/>
        <v>/3/</v>
      </c>
      <c r="AL27" s="88">
        <f t="shared" si="7"/>
      </c>
      <c r="AM27" s="86"/>
      <c r="AN27" s="86"/>
      <c r="AO27" s="86"/>
      <c r="AP27" s="86"/>
      <c r="AQ27" s="86"/>
      <c r="AR27" s="86"/>
      <c r="AS27" s="88">
        <f t="shared" si="8"/>
      </c>
      <c r="AT27" s="88">
        <f t="shared" si="9"/>
      </c>
      <c r="AU27" s="86"/>
      <c r="AV27" s="86"/>
      <c r="AW27" s="86"/>
      <c r="AX27" s="86"/>
      <c r="AY27" s="86"/>
      <c r="AZ27" s="86"/>
      <c r="BA27" s="88">
        <f t="shared" si="10"/>
      </c>
      <c r="BB27" s="88">
        <f t="shared" si="11"/>
      </c>
      <c r="BC27" s="86"/>
      <c r="BD27" s="86"/>
      <c r="BE27" s="86"/>
      <c r="BF27" s="86"/>
      <c r="BG27" s="86"/>
      <c r="BH27" s="86"/>
      <c r="BI27" s="88">
        <f t="shared" si="12"/>
      </c>
      <c r="BJ27" s="88">
        <f t="shared" si="13"/>
      </c>
      <c r="BK27" s="86"/>
      <c r="BL27" s="86"/>
      <c r="BM27" s="86"/>
      <c r="BN27" s="86"/>
      <c r="BO27" s="86"/>
      <c r="BP27" s="86"/>
      <c r="BQ27" s="88">
        <f t="shared" si="14"/>
      </c>
      <c r="BR27" s="82" t="s">
        <v>201</v>
      </c>
    </row>
    <row r="28" spans="1:70" s="83" customFormat="1" ht="15">
      <c r="A28" s="35" t="s">
        <v>44</v>
      </c>
      <c r="B28" s="35" t="s">
        <v>109</v>
      </c>
      <c r="C28" s="84" t="str">
        <f t="shared" si="0"/>
        <v>1    </v>
      </c>
      <c r="D28" s="85">
        <v>1</v>
      </c>
      <c r="E28" s="85"/>
      <c r="F28" s="85"/>
      <c r="G28" s="85"/>
      <c r="H28" s="85"/>
      <c r="I28" s="85"/>
      <c r="J28" s="85"/>
      <c r="K28" s="85"/>
      <c r="L28" s="84" t="str">
        <f t="shared" si="16"/>
        <v>         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38">
        <v>120</v>
      </c>
      <c r="Y28" s="90">
        <f>SUM(AA28,AB28,Z28)</f>
        <v>60</v>
      </c>
      <c r="Z28" s="90">
        <f t="shared" si="24"/>
        <v>40</v>
      </c>
      <c r="AA28" s="90">
        <f t="shared" si="24"/>
        <v>0</v>
      </c>
      <c r="AB28" s="90">
        <f t="shared" si="24"/>
        <v>20</v>
      </c>
      <c r="AC28" s="90">
        <f>X28-Y28</f>
        <v>60</v>
      </c>
      <c r="AD28" s="88" t="str">
        <f t="shared" si="5"/>
        <v>2//1</v>
      </c>
      <c r="AE28" s="86">
        <v>2</v>
      </c>
      <c r="AF28" s="86"/>
      <c r="AG28" s="86">
        <v>1</v>
      </c>
      <c r="AH28" s="86"/>
      <c r="AI28" s="86"/>
      <c r="AJ28" s="86"/>
      <c r="AK28" s="88">
        <f t="shared" si="6"/>
      </c>
      <c r="AL28" s="88">
        <f t="shared" si="7"/>
      </c>
      <c r="AM28" s="86"/>
      <c r="AN28" s="86"/>
      <c r="AO28" s="86"/>
      <c r="AP28" s="86"/>
      <c r="AQ28" s="86"/>
      <c r="AR28" s="86"/>
      <c r="AS28" s="88">
        <f t="shared" si="8"/>
      </c>
      <c r="AT28" s="88">
        <f t="shared" si="9"/>
      </c>
      <c r="AU28" s="86"/>
      <c r="AV28" s="86"/>
      <c r="AW28" s="86"/>
      <c r="AX28" s="86"/>
      <c r="AY28" s="86"/>
      <c r="AZ28" s="86"/>
      <c r="BA28" s="88">
        <f t="shared" si="10"/>
      </c>
      <c r="BB28" s="88">
        <f t="shared" si="11"/>
      </c>
      <c r="BC28" s="86"/>
      <c r="BD28" s="86"/>
      <c r="BE28" s="86"/>
      <c r="BF28" s="86"/>
      <c r="BG28" s="86"/>
      <c r="BH28" s="86"/>
      <c r="BI28" s="88">
        <f t="shared" si="12"/>
      </c>
      <c r="BJ28" s="88">
        <f t="shared" si="13"/>
      </c>
      <c r="BK28" s="86"/>
      <c r="BL28" s="86"/>
      <c r="BM28" s="86"/>
      <c r="BN28" s="86"/>
      <c r="BO28" s="86"/>
      <c r="BP28" s="86"/>
      <c r="BQ28" s="88">
        <f t="shared" si="14"/>
      </c>
      <c r="BR28" s="82" t="s">
        <v>201</v>
      </c>
    </row>
    <row r="29" spans="1:70" s="83" customFormat="1" ht="15">
      <c r="A29" s="35" t="s">
        <v>111</v>
      </c>
      <c r="B29" s="35" t="s">
        <v>110</v>
      </c>
      <c r="C29" s="84" t="str">
        <f t="shared" si="0"/>
        <v>    </v>
      </c>
      <c r="D29" s="85"/>
      <c r="E29" s="85"/>
      <c r="F29" s="85"/>
      <c r="G29" s="85"/>
      <c r="H29" s="85"/>
      <c r="I29" s="85"/>
      <c r="J29" s="85"/>
      <c r="K29" s="85"/>
      <c r="L29" s="84" t="str">
        <f t="shared" si="16"/>
        <v>4         </v>
      </c>
      <c r="M29" s="85">
        <v>4</v>
      </c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38">
        <v>100</v>
      </c>
      <c r="Y29" s="90">
        <f>SUM(AA29,AB29,Z29)</f>
        <v>40</v>
      </c>
      <c r="Z29" s="90">
        <f t="shared" si="24"/>
        <v>20</v>
      </c>
      <c r="AA29" s="90">
        <f t="shared" si="24"/>
        <v>0</v>
      </c>
      <c r="AB29" s="90">
        <f t="shared" si="24"/>
        <v>20</v>
      </c>
      <c r="AC29" s="90">
        <f>X29-Y29</f>
        <v>60</v>
      </c>
      <c r="AD29" s="88">
        <f t="shared" si="5"/>
      </c>
      <c r="AE29" s="86"/>
      <c r="AF29" s="86"/>
      <c r="AG29" s="86"/>
      <c r="AH29" s="86"/>
      <c r="AI29" s="86"/>
      <c r="AJ29" s="86"/>
      <c r="AK29" s="88">
        <f t="shared" si="6"/>
      </c>
      <c r="AL29" s="88">
        <f t="shared" si="7"/>
      </c>
      <c r="AM29" s="86"/>
      <c r="AN29" s="86"/>
      <c r="AO29" s="86"/>
      <c r="AP29" s="86">
        <v>1</v>
      </c>
      <c r="AQ29" s="86"/>
      <c r="AR29" s="86">
        <v>1</v>
      </c>
      <c r="AS29" s="88" t="str">
        <f t="shared" si="8"/>
        <v>1//1</v>
      </c>
      <c r="AT29" s="88">
        <f t="shared" si="9"/>
      </c>
      <c r="AU29" s="86"/>
      <c r="AV29" s="86"/>
      <c r="AW29" s="86"/>
      <c r="AX29" s="86"/>
      <c r="AY29" s="86"/>
      <c r="AZ29" s="86"/>
      <c r="BA29" s="88">
        <f t="shared" si="10"/>
      </c>
      <c r="BB29" s="88">
        <f t="shared" si="11"/>
      </c>
      <c r="BC29" s="86"/>
      <c r="BD29" s="86"/>
      <c r="BE29" s="86"/>
      <c r="BF29" s="86"/>
      <c r="BG29" s="86"/>
      <c r="BH29" s="86"/>
      <c r="BI29" s="88">
        <f t="shared" si="12"/>
      </c>
      <c r="BJ29" s="88">
        <f t="shared" si="13"/>
      </c>
      <c r="BK29" s="86"/>
      <c r="BL29" s="86"/>
      <c r="BM29" s="86"/>
      <c r="BN29" s="86"/>
      <c r="BO29" s="86"/>
      <c r="BP29" s="86"/>
      <c r="BQ29" s="88">
        <f t="shared" si="14"/>
      </c>
      <c r="BR29" s="82" t="s">
        <v>201</v>
      </c>
    </row>
    <row r="30" spans="1:70" s="83" customFormat="1" ht="15">
      <c r="A30" s="35" t="s">
        <v>112</v>
      </c>
      <c r="B30" s="35" t="s">
        <v>113</v>
      </c>
      <c r="C30" s="84" t="str">
        <f t="shared" si="0"/>
        <v>    </v>
      </c>
      <c r="D30" s="85"/>
      <c r="E30" s="85"/>
      <c r="F30" s="85"/>
      <c r="G30" s="85"/>
      <c r="H30" s="85"/>
      <c r="I30" s="85"/>
      <c r="J30" s="85"/>
      <c r="K30" s="85"/>
      <c r="L30" s="84" t="str">
        <f t="shared" si="16"/>
        <v>2         </v>
      </c>
      <c r="M30" s="85">
        <v>2</v>
      </c>
      <c r="N30" s="85"/>
      <c r="O30" s="85"/>
      <c r="P30" s="85"/>
      <c r="Q30" s="85"/>
      <c r="R30" s="85"/>
      <c r="S30" s="85"/>
      <c r="T30" s="85"/>
      <c r="U30" s="85"/>
      <c r="V30" s="85"/>
      <c r="W30" s="86"/>
      <c r="X30" s="38">
        <v>120</v>
      </c>
      <c r="Y30" s="90">
        <f>SUM(AA30,AB30,Z30)</f>
        <v>60</v>
      </c>
      <c r="Z30" s="90">
        <f t="shared" si="24"/>
        <v>40</v>
      </c>
      <c r="AA30" s="90">
        <f t="shared" si="24"/>
        <v>0</v>
      </c>
      <c r="AB30" s="90">
        <f t="shared" si="24"/>
        <v>20</v>
      </c>
      <c r="AC30" s="90">
        <f>X30-Y30</f>
        <v>60</v>
      </c>
      <c r="AD30" s="88">
        <f t="shared" si="5"/>
      </c>
      <c r="AE30" s="86"/>
      <c r="AF30" s="86"/>
      <c r="AG30" s="86"/>
      <c r="AH30" s="86">
        <v>2</v>
      </c>
      <c r="AI30" s="86"/>
      <c r="AJ30" s="86">
        <v>1</v>
      </c>
      <c r="AK30" s="88" t="str">
        <f t="shared" si="6"/>
        <v>2//1</v>
      </c>
      <c r="AL30" s="88">
        <f t="shared" si="7"/>
      </c>
      <c r="AM30" s="86"/>
      <c r="AN30" s="86"/>
      <c r="AO30" s="86"/>
      <c r="AP30" s="86"/>
      <c r="AQ30" s="86"/>
      <c r="AR30" s="86"/>
      <c r="AS30" s="88">
        <f t="shared" si="8"/>
      </c>
      <c r="AT30" s="88">
        <f t="shared" si="9"/>
      </c>
      <c r="AU30" s="86"/>
      <c r="AV30" s="86"/>
      <c r="AW30" s="86"/>
      <c r="AX30" s="86"/>
      <c r="AY30" s="86"/>
      <c r="AZ30" s="86"/>
      <c r="BA30" s="88">
        <f t="shared" si="10"/>
      </c>
      <c r="BB30" s="88">
        <f t="shared" si="11"/>
      </c>
      <c r="BC30" s="86"/>
      <c r="BD30" s="86"/>
      <c r="BE30" s="86"/>
      <c r="BF30" s="86"/>
      <c r="BG30" s="86"/>
      <c r="BH30" s="86"/>
      <c r="BI30" s="88">
        <f t="shared" si="12"/>
      </c>
      <c r="BJ30" s="88">
        <f t="shared" si="13"/>
      </c>
      <c r="BK30" s="86"/>
      <c r="BL30" s="86"/>
      <c r="BM30" s="86"/>
      <c r="BN30" s="86"/>
      <c r="BO30" s="86"/>
      <c r="BP30" s="86"/>
      <c r="BQ30" s="88">
        <f t="shared" si="14"/>
      </c>
      <c r="BR30" s="82" t="s">
        <v>201</v>
      </c>
    </row>
    <row r="31" spans="1:70" s="83" customFormat="1" ht="29.25" customHeight="1">
      <c r="A31" s="91" t="s">
        <v>45</v>
      </c>
      <c r="B31" s="92" t="s">
        <v>39</v>
      </c>
      <c r="C31" s="84" t="str">
        <f t="shared" si="0"/>
        <v>    </v>
      </c>
      <c r="D31" s="78"/>
      <c r="E31" s="78"/>
      <c r="F31" s="78"/>
      <c r="G31" s="78"/>
      <c r="H31" s="78"/>
      <c r="I31" s="78"/>
      <c r="J31" s="78"/>
      <c r="K31" s="78"/>
      <c r="L31" s="84" t="str">
        <f t="shared" si="16"/>
        <v>         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93"/>
      <c r="X31" s="94">
        <f aca="true" t="shared" si="25" ref="X31:AC31">SUM(X32)</f>
        <v>70</v>
      </c>
      <c r="Y31" s="94">
        <f t="shared" si="25"/>
        <v>40</v>
      </c>
      <c r="Z31" s="94">
        <f t="shared" si="25"/>
        <v>0</v>
      </c>
      <c r="AA31" s="94">
        <f t="shared" si="25"/>
        <v>40</v>
      </c>
      <c r="AB31" s="94">
        <f t="shared" si="25"/>
        <v>0</v>
      </c>
      <c r="AC31" s="94">
        <f t="shared" si="25"/>
        <v>30</v>
      </c>
      <c r="AD31" s="95">
        <f t="shared" si="5"/>
      </c>
      <c r="AE31" s="93"/>
      <c r="AF31" s="93"/>
      <c r="AG31" s="93"/>
      <c r="AH31" s="93"/>
      <c r="AI31" s="93"/>
      <c r="AJ31" s="93"/>
      <c r="AK31" s="95">
        <f t="shared" si="6"/>
      </c>
      <c r="AL31" s="95">
        <f t="shared" si="7"/>
      </c>
      <c r="AM31" s="93"/>
      <c r="AN31" s="93"/>
      <c r="AO31" s="93"/>
      <c r="AP31" s="93"/>
      <c r="AQ31" s="93"/>
      <c r="AR31" s="93"/>
      <c r="AS31" s="95">
        <f t="shared" si="8"/>
      </c>
      <c r="AT31" s="95">
        <f t="shared" si="9"/>
      </c>
      <c r="AU31" s="93"/>
      <c r="AV31" s="93"/>
      <c r="AW31" s="93"/>
      <c r="AX31" s="93"/>
      <c r="AY31" s="93"/>
      <c r="AZ31" s="93"/>
      <c r="BA31" s="95">
        <f t="shared" si="10"/>
      </c>
      <c r="BB31" s="95">
        <f t="shared" si="11"/>
      </c>
      <c r="BC31" s="93"/>
      <c r="BD31" s="93"/>
      <c r="BE31" s="93"/>
      <c r="BF31" s="93"/>
      <c r="BG31" s="93"/>
      <c r="BH31" s="93"/>
      <c r="BI31" s="95">
        <f t="shared" si="12"/>
      </c>
      <c r="BJ31" s="95">
        <f t="shared" si="13"/>
      </c>
      <c r="BK31" s="93"/>
      <c r="BL31" s="93"/>
      <c r="BM31" s="93"/>
      <c r="BN31" s="93"/>
      <c r="BO31" s="93"/>
      <c r="BP31" s="93"/>
      <c r="BQ31" s="95">
        <f t="shared" si="14"/>
      </c>
      <c r="BR31" s="82" t="s">
        <v>201</v>
      </c>
    </row>
    <row r="32" spans="1:70" s="83" customFormat="1" ht="15">
      <c r="A32" s="35" t="s">
        <v>78</v>
      </c>
      <c r="B32" s="35" t="s">
        <v>74</v>
      </c>
      <c r="C32" s="84" t="str">
        <f t="shared" si="0"/>
        <v>    </v>
      </c>
      <c r="D32" s="85"/>
      <c r="E32" s="85"/>
      <c r="F32" s="85"/>
      <c r="G32" s="85"/>
      <c r="H32" s="85"/>
      <c r="I32" s="85"/>
      <c r="J32" s="85"/>
      <c r="K32" s="85"/>
      <c r="L32" s="84" t="str">
        <f t="shared" si="16"/>
        <v>4         </v>
      </c>
      <c r="M32" s="85">
        <v>4</v>
      </c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38">
        <v>70</v>
      </c>
      <c r="Y32" s="90">
        <f>SUM(AA32,AB32,Z32)</f>
        <v>40</v>
      </c>
      <c r="Z32" s="90">
        <f>AE32*AE$6+AH32*AH$6+AM32*AM$6+AP32*AP$6+AU32*AU$6+AX32*AX$6+BC32*BC$6+BF32*BF$6+BK32*BK$6+BN32*BN$6</f>
        <v>0</v>
      </c>
      <c r="AA32" s="90">
        <f>AF32*AF$6+AI32*AI$6+AN32*AN$6+AQ32*AQ$6+AV32*AV$6+AY32*AY$6+BD32*BD$6+BG32*BG$6+BL32*BL$6+BO32*BO$6</f>
        <v>40</v>
      </c>
      <c r="AB32" s="90">
        <f>AG32*AG$6+AJ32*AJ$6+AO32*AO$6+AR32*AR$6+AW32*AW$6+AZ32*AZ$6+BE32*BE$6+BH32*BH$6+BM32*BM$6+BP32*BP$6</f>
        <v>0</v>
      </c>
      <c r="AC32" s="90">
        <f>X32-Y32</f>
        <v>30</v>
      </c>
      <c r="AD32" s="88">
        <f t="shared" si="5"/>
      </c>
      <c r="AE32" s="86"/>
      <c r="AF32" s="86"/>
      <c r="AG32" s="86"/>
      <c r="AH32" s="86"/>
      <c r="AI32" s="86"/>
      <c r="AJ32" s="86"/>
      <c r="AK32" s="88">
        <f t="shared" si="6"/>
      </c>
      <c r="AL32" s="88">
        <f t="shared" si="7"/>
      </c>
      <c r="AM32" s="86"/>
      <c r="AN32" s="86"/>
      <c r="AO32" s="86"/>
      <c r="AP32" s="86"/>
      <c r="AQ32" s="86">
        <v>2</v>
      </c>
      <c r="AR32" s="86"/>
      <c r="AS32" s="88" t="str">
        <f t="shared" si="8"/>
        <v>/2/</v>
      </c>
      <c r="AT32" s="88">
        <f t="shared" si="9"/>
      </c>
      <c r="AU32" s="86"/>
      <c r="AV32" s="86"/>
      <c r="AW32" s="86"/>
      <c r="AX32" s="86"/>
      <c r="AY32" s="86"/>
      <c r="AZ32" s="86"/>
      <c r="BA32" s="88">
        <f t="shared" si="10"/>
      </c>
      <c r="BB32" s="88">
        <f t="shared" si="11"/>
      </c>
      <c r="BC32" s="86"/>
      <c r="BD32" s="86"/>
      <c r="BE32" s="86"/>
      <c r="BF32" s="86"/>
      <c r="BG32" s="86"/>
      <c r="BH32" s="86"/>
      <c r="BI32" s="88">
        <f t="shared" si="12"/>
      </c>
      <c r="BJ32" s="88">
        <f t="shared" si="13"/>
      </c>
      <c r="BK32" s="86"/>
      <c r="BL32" s="86"/>
      <c r="BM32" s="86"/>
      <c r="BN32" s="86"/>
      <c r="BO32" s="86"/>
      <c r="BP32" s="86"/>
      <c r="BQ32" s="88">
        <f t="shared" si="14"/>
      </c>
      <c r="BR32" s="82" t="s">
        <v>201</v>
      </c>
    </row>
    <row r="33" spans="1:70" s="83" customFormat="1" ht="25.5">
      <c r="A33" s="97" t="s">
        <v>114</v>
      </c>
      <c r="B33" s="98" t="s">
        <v>155</v>
      </c>
      <c r="C33" s="84" t="str">
        <f t="shared" si="0"/>
        <v>    </v>
      </c>
      <c r="D33" s="78"/>
      <c r="E33" s="78"/>
      <c r="F33" s="78"/>
      <c r="G33" s="78"/>
      <c r="H33" s="78"/>
      <c r="I33" s="78"/>
      <c r="J33" s="78"/>
      <c r="K33" s="78"/>
      <c r="L33" s="84" t="str">
        <f t="shared" si="16"/>
        <v>         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93"/>
      <c r="X33" s="94">
        <f aca="true" t="shared" si="26" ref="X33:AC33">SUM(X34)</f>
        <v>70</v>
      </c>
      <c r="Y33" s="94">
        <f t="shared" si="26"/>
        <v>40</v>
      </c>
      <c r="Z33" s="94">
        <f t="shared" si="26"/>
        <v>40</v>
      </c>
      <c r="AA33" s="94">
        <f t="shared" si="26"/>
        <v>0</v>
      </c>
      <c r="AB33" s="94">
        <f t="shared" si="26"/>
        <v>0</v>
      </c>
      <c r="AC33" s="94">
        <f t="shared" si="26"/>
        <v>30</v>
      </c>
      <c r="AD33" s="95">
        <f>IF(SUM(AE33:AG33)&gt;0,AE33&amp;"/"&amp;AF33&amp;"/"&amp;AG33,"")</f>
      </c>
      <c r="AE33" s="93"/>
      <c r="AF33" s="93"/>
      <c r="AG33" s="93"/>
      <c r="AH33" s="93"/>
      <c r="AI33" s="93"/>
      <c r="AJ33" s="93"/>
      <c r="AK33" s="95">
        <f>IF(SUM(AH33:AJ33)&gt;0,AH33&amp;"/"&amp;AI33&amp;"/"&amp;AJ33,"")</f>
      </c>
      <c r="AL33" s="95">
        <f>IF(SUM(AM33:AO33)&gt;0,AM33&amp;"/"&amp;AN33&amp;"/"&amp;AO33,"")</f>
      </c>
      <c r="AM33" s="93"/>
      <c r="AN33" s="93"/>
      <c r="AO33" s="93"/>
      <c r="AP33" s="93"/>
      <c r="AQ33" s="93"/>
      <c r="AR33" s="93"/>
      <c r="AS33" s="95">
        <f>IF(SUM(AP33:AR33)&gt;0,AP33&amp;"/"&amp;AQ33&amp;"/"&amp;AR33,"")</f>
      </c>
      <c r="AT33" s="95">
        <f>IF(SUM(AU33:AW33)&gt;0,AU33&amp;"/"&amp;AV33&amp;"/"&amp;AW33,"")</f>
      </c>
      <c r="AU33" s="93"/>
      <c r="AV33" s="93"/>
      <c r="AW33" s="93"/>
      <c r="AX33" s="93"/>
      <c r="AY33" s="93"/>
      <c r="AZ33" s="93"/>
      <c r="BA33" s="95">
        <f>IF(SUM(AX33:AZ33)&gt;0,AX33&amp;"/"&amp;AY33&amp;"/"&amp;AZ33,"")</f>
      </c>
      <c r="BB33" s="95">
        <f>IF(SUM(BC33:BE33)&gt;0,BC33&amp;"/"&amp;BD33&amp;"/"&amp;BE33,"")</f>
      </c>
      <c r="BC33" s="93"/>
      <c r="BD33" s="93"/>
      <c r="BE33" s="93"/>
      <c r="BF33" s="93"/>
      <c r="BG33" s="93"/>
      <c r="BH33" s="93"/>
      <c r="BI33" s="95">
        <f>IF(SUM(BF33:BH33)&gt;0,BF33&amp;"/"&amp;BG33&amp;"/"&amp;BH33,"")</f>
      </c>
      <c r="BJ33" s="95">
        <f>IF(SUM(BK33:BM33)&gt;0,BK33&amp;"/"&amp;BL33&amp;"/"&amp;BM33,"")</f>
      </c>
      <c r="BK33" s="93"/>
      <c r="BL33" s="93"/>
      <c r="BM33" s="93"/>
      <c r="BN33" s="93"/>
      <c r="BO33" s="93"/>
      <c r="BP33" s="93"/>
      <c r="BQ33" s="95">
        <f>IF(SUM(BN33:BP33)&gt;0,BN33&amp;"/"&amp;BO33&amp;"/"&amp;BP33,"")</f>
      </c>
      <c r="BR33" s="82" t="s">
        <v>201</v>
      </c>
    </row>
    <row r="34" spans="1:70" s="83" customFormat="1" ht="25.5">
      <c r="A34" s="104" t="s">
        <v>146</v>
      </c>
      <c r="B34" s="104" t="s">
        <v>160</v>
      </c>
      <c r="C34" s="84" t="str">
        <f t="shared" si="0"/>
        <v>    </v>
      </c>
      <c r="D34" s="105"/>
      <c r="E34" s="105"/>
      <c r="F34" s="105"/>
      <c r="G34" s="105"/>
      <c r="H34" s="105"/>
      <c r="I34" s="105"/>
      <c r="J34" s="105"/>
      <c r="K34" s="105"/>
      <c r="L34" s="84" t="str">
        <f t="shared" si="16"/>
        <v>4         </v>
      </c>
      <c r="M34" s="105">
        <v>4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0">
        <v>70</v>
      </c>
      <c r="Y34" s="101">
        <f>SUM(AA34,AB34,Z34)</f>
        <v>40</v>
      </c>
      <c r="Z34" s="101">
        <f>AE34*AE$6+AH34*AH$6+AM34*AM$6+AP34*AP$6+AU34*AU$6+AX34*AX$6+BC34*BC$6+BF34*BF$6+BK34*BK$6+BN34*BN$6</f>
        <v>40</v>
      </c>
      <c r="AA34" s="101">
        <f>AF34*AF$6+AI34*AI$6+AN34*AN$6+AQ34*AQ$6+AV34*AV$6+AY34*AY$6+BD34*BD$6+BG34*BG$6+BL34*BL$6+BO34*BO$6</f>
        <v>0</v>
      </c>
      <c r="AB34" s="101">
        <f>AG34*AG$6+AJ34*AJ$6+AO34*AO$6+AR34*AR$6+AW34*AW$6+AZ34*AZ$6+BE34*BE$6+BH34*BH$6+BM34*BM$6+BP34*BP$6</f>
        <v>0</v>
      </c>
      <c r="AC34" s="101">
        <f>X34-Y34</f>
        <v>30</v>
      </c>
      <c r="AD34" s="107">
        <f>IF(SUM(AE34:AG34)&gt;0,AE34&amp;"/"&amp;AF34&amp;"/"&amp;AG34,"")</f>
      </c>
      <c r="AE34" s="106"/>
      <c r="AF34" s="106"/>
      <c r="AG34" s="106"/>
      <c r="AH34" s="106"/>
      <c r="AI34" s="106"/>
      <c r="AJ34" s="106"/>
      <c r="AK34" s="107">
        <f>IF(SUM(AH34:AJ34)&gt;0,AH34&amp;"/"&amp;AI34&amp;"/"&amp;AJ34,"")</f>
      </c>
      <c r="AL34" s="107">
        <f>IF(SUM(AM34:AO34)&gt;0,AM34&amp;"/"&amp;AN34&amp;"/"&amp;AO34,"")</f>
      </c>
      <c r="AM34" s="106"/>
      <c r="AN34" s="106"/>
      <c r="AO34" s="106"/>
      <c r="AP34" s="106">
        <v>2</v>
      </c>
      <c r="AQ34" s="106"/>
      <c r="AR34" s="106"/>
      <c r="AS34" s="107" t="str">
        <f>IF(SUM(AP34:AR34)&gt;0,AP34&amp;"/"&amp;AQ34&amp;"/"&amp;AR34,"")</f>
        <v>2//</v>
      </c>
      <c r="AT34" s="107">
        <f>IF(SUM(AU34:AW34)&gt;0,AU34&amp;"/"&amp;AV34&amp;"/"&amp;AW34,"")</f>
      </c>
      <c r="AU34" s="106"/>
      <c r="AV34" s="106"/>
      <c r="AW34" s="106"/>
      <c r="AX34" s="106"/>
      <c r="AY34" s="106"/>
      <c r="AZ34" s="106"/>
      <c r="BA34" s="107">
        <f>IF(SUM(AX34:AZ34)&gt;0,AX34&amp;"/"&amp;AY34&amp;"/"&amp;AZ34,"")</f>
      </c>
      <c r="BB34" s="107">
        <f>IF(SUM(BC34:BE34)&gt;0,BC34&amp;"/"&amp;BD34&amp;"/"&amp;BE34,"")</f>
      </c>
      <c r="BC34" s="106"/>
      <c r="BD34" s="106"/>
      <c r="BE34" s="106"/>
      <c r="BF34" s="106"/>
      <c r="BG34" s="106"/>
      <c r="BH34" s="106"/>
      <c r="BI34" s="107">
        <f>IF(SUM(BF34:BH34)&gt;0,BF34&amp;"/"&amp;BG34&amp;"/"&amp;BH34,"")</f>
      </c>
      <c r="BJ34" s="107">
        <f>IF(SUM(BK34:BM34)&gt;0,BK34&amp;"/"&amp;BL34&amp;"/"&amp;BM34,"")</f>
      </c>
      <c r="BK34" s="106"/>
      <c r="BL34" s="106"/>
      <c r="BM34" s="106"/>
      <c r="BN34" s="106"/>
      <c r="BO34" s="106"/>
      <c r="BP34" s="106"/>
      <c r="BQ34" s="107">
        <f>IF(SUM(BN34:BP34)&gt;0,BN34&amp;"/"&amp;BO34&amp;"/"&amp;BP34,"")</f>
      </c>
      <c r="BR34" s="82" t="s">
        <v>201</v>
      </c>
    </row>
    <row r="35" spans="1:70" s="83" customFormat="1" ht="22.5" customHeight="1">
      <c r="A35" s="102" t="s">
        <v>46</v>
      </c>
      <c r="B35" s="103" t="s">
        <v>163</v>
      </c>
      <c r="C35" s="77" t="str">
        <f t="shared" si="0"/>
        <v>    </v>
      </c>
      <c r="D35" s="78"/>
      <c r="E35" s="78"/>
      <c r="F35" s="78"/>
      <c r="G35" s="78"/>
      <c r="H35" s="78"/>
      <c r="I35" s="78"/>
      <c r="J35" s="78"/>
      <c r="K35" s="78"/>
      <c r="L35" s="77" t="str">
        <f t="shared" si="16"/>
        <v>         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80">
        <f aca="true" t="shared" si="27" ref="X35:AC35">X36+X54+X58</f>
        <v>3554</v>
      </c>
      <c r="Y35" s="80">
        <f t="shared" si="27"/>
        <v>1865</v>
      </c>
      <c r="Z35" s="80">
        <f t="shared" si="27"/>
        <v>577</v>
      </c>
      <c r="AA35" s="80">
        <f t="shared" si="27"/>
        <v>516</v>
      </c>
      <c r="AB35" s="80">
        <f t="shared" si="27"/>
        <v>772</v>
      </c>
      <c r="AC35" s="80">
        <f t="shared" si="27"/>
        <v>1689</v>
      </c>
      <c r="AD35" s="81">
        <f t="shared" si="5"/>
      </c>
      <c r="AE35" s="79"/>
      <c r="AF35" s="79"/>
      <c r="AG35" s="79"/>
      <c r="AH35" s="79"/>
      <c r="AI35" s="79"/>
      <c r="AJ35" s="79"/>
      <c r="AK35" s="81">
        <f t="shared" si="6"/>
      </c>
      <c r="AL35" s="81">
        <f t="shared" si="7"/>
      </c>
      <c r="AM35" s="79"/>
      <c r="AN35" s="79"/>
      <c r="AO35" s="79"/>
      <c r="AP35" s="79"/>
      <c r="AQ35" s="79"/>
      <c r="AR35" s="79"/>
      <c r="AS35" s="81">
        <f t="shared" si="8"/>
      </c>
      <c r="AT35" s="81">
        <f t="shared" si="9"/>
      </c>
      <c r="AU35" s="79"/>
      <c r="AV35" s="79"/>
      <c r="AW35" s="79"/>
      <c r="AX35" s="79"/>
      <c r="AY35" s="79"/>
      <c r="AZ35" s="79"/>
      <c r="BA35" s="81">
        <f t="shared" si="10"/>
      </c>
      <c r="BB35" s="81">
        <f t="shared" si="11"/>
      </c>
      <c r="BC35" s="79"/>
      <c r="BD35" s="79"/>
      <c r="BE35" s="79"/>
      <c r="BF35" s="79"/>
      <c r="BG35" s="79"/>
      <c r="BH35" s="79"/>
      <c r="BI35" s="81">
        <f t="shared" si="12"/>
      </c>
      <c r="BJ35" s="81">
        <f t="shared" si="13"/>
      </c>
      <c r="BK35" s="79"/>
      <c r="BL35" s="79"/>
      <c r="BM35" s="79"/>
      <c r="BN35" s="79"/>
      <c r="BO35" s="79"/>
      <c r="BP35" s="79"/>
      <c r="BQ35" s="81">
        <f t="shared" si="14"/>
      </c>
      <c r="BR35" s="82" t="s">
        <v>201</v>
      </c>
    </row>
    <row r="36" spans="1:70" s="83" customFormat="1" ht="15">
      <c r="A36" s="91" t="s">
        <v>164</v>
      </c>
      <c r="B36" s="92" t="s">
        <v>34</v>
      </c>
      <c r="C36" s="84" t="str">
        <f t="shared" si="0"/>
        <v>    </v>
      </c>
      <c r="D36" s="78"/>
      <c r="E36" s="78"/>
      <c r="F36" s="78"/>
      <c r="G36" s="78"/>
      <c r="H36" s="78"/>
      <c r="I36" s="78"/>
      <c r="J36" s="78"/>
      <c r="K36" s="78"/>
      <c r="L36" s="84" t="str">
        <f t="shared" si="16"/>
        <v>         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08" t="s">
        <v>162</v>
      </c>
      <c r="X36" s="94">
        <f aca="true" t="shared" si="28" ref="X36:AC36">SUM(X37:X53)</f>
        <v>2834</v>
      </c>
      <c r="Y36" s="94">
        <f t="shared" si="28"/>
        <v>1422</v>
      </c>
      <c r="Z36" s="94">
        <f t="shared" si="28"/>
        <v>498</v>
      </c>
      <c r="AA36" s="94">
        <f t="shared" si="28"/>
        <v>516</v>
      </c>
      <c r="AB36" s="94">
        <f t="shared" si="28"/>
        <v>408</v>
      </c>
      <c r="AC36" s="94">
        <f t="shared" si="28"/>
        <v>1412</v>
      </c>
      <c r="AD36" s="95">
        <f t="shared" si="5"/>
      </c>
      <c r="AE36" s="93"/>
      <c r="AF36" s="93"/>
      <c r="AG36" s="93"/>
      <c r="AH36" s="93"/>
      <c r="AI36" s="93"/>
      <c r="AJ36" s="93"/>
      <c r="AK36" s="95">
        <f t="shared" si="6"/>
      </c>
      <c r="AL36" s="95">
        <f t="shared" si="7"/>
      </c>
      <c r="AM36" s="93"/>
      <c r="AN36" s="93"/>
      <c r="AO36" s="93"/>
      <c r="AP36" s="93"/>
      <c r="AQ36" s="93"/>
      <c r="AR36" s="93"/>
      <c r="AS36" s="95">
        <f t="shared" si="8"/>
      </c>
      <c r="AT36" s="95">
        <f t="shared" si="9"/>
      </c>
      <c r="AU36" s="93"/>
      <c r="AV36" s="93"/>
      <c r="AW36" s="93"/>
      <c r="AX36" s="93"/>
      <c r="AY36" s="93"/>
      <c r="AZ36" s="93"/>
      <c r="BA36" s="95">
        <f t="shared" si="10"/>
      </c>
      <c r="BB36" s="95">
        <f t="shared" si="11"/>
      </c>
      <c r="BC36" s="93"/>
      <c r="BD36" s="93"/>
      <c r="BE36" s="93"/>
      <c r="BF36" s="93"/>
      <c r="BG36" s="93"/>
      <c r="BH36" s="93"/>
      <c r="BI36" s="95">
        <f t="shared" si="12"/>
      </c>
      <c r="BJ36" s="95">
        <f t="shared" si="13"/>
      </c>
      <c r="BK36" s="93"/>
      <c r="BL36" s="93"/>
      <c r="BM36" s="93"/>
      <c r="BN36" s="93"/>
      <c r="BO36" s="93"/>
      <c r="BP36" s="93"/>
      <c r="BQ36" s="95">
        <f t="shared" si="14"/>
      </c>
      <c r="BR36" s="82" t="s">
        <v>201</v>
      </c>
    </row>
    <row r="37" spans="1:70" s="83" customFormat="1" ht="15">
      <c r="A37" s="108" t="s">
        <v>84</v>
      </c>
      <c r="B37" s="89" t="s">
        <v>79</v>
      </c>
      <c r="C37" s="84" t="str">
        <f t="shared" si="0"/>
        <v>2    </v>
      </c>
      <c r="D37" s="85">
        <v>2</v>
      </c>
      <c r="E37" s="85"/>
      <c r="F37" s="85"/>
      <c r="G37" s="85"/>
      <c r="H37" s="85"/>
      <c r="I37" s="85"/>
      <c r="J37" s="85"/>
      <c r="K37" s="85"/>
      <c r="L37" s="84" t="str">
        <f t="shared" si="16"/>
        <v>1         </v>
      </c>
      <c r="M37" s="85">
        <v>1</v>
      </c>
      <c r="N37" s="85"/>
      <c r="O37" s="85"/>
      <c r="P37" s="85"/>
      <c r="Q37" s="85"/>
      <c r="R37" s="85"/>
      <c r="S37" s="85"/>
      <c r="T37" s="85"/>
      <c r="U37" s="85"/>
      <c r="V37" s="85"/>
      <c r="W37" s="35"/>
      <c r="X37" s="38">
        <v>220</v>
      </c>
      <c r="Y37" s="90">
        <f aca="true" t="shared" si="29" ref="Y37:Y53">SUM(AA37,AB37,Z37)</f>
        <v>100</v>
      </c>
      <c r="Z37" s="90">
        <f aca="true" t="shared" si="30" ref="Z37:AB40">AE37*AE$6+AH37*AH$6+AM37*AM$6+AP37*AP$6+AU37*AU$6+AX37*AX$6+BC37*BC$6+BF37*BF$6+BK37*BK$6+BN37*BN$6</f>
        <v>40</v>
      </c>
      <c r="AA37" s="90">
        <f t="shared" si="30"/>
        <v>40</v>
      </c>
      <c r="AB37" s="90">
        <f t="shared" si="30"/>
        <v>20</v>
      </c>
      <c r="AC37" s="90">
        <f aca="true" t="shared" si="31" ref="AC37:AC53">X37-Y37</f>
        <v>120</v>
      </c>
      <c r="AD37" s="88" t="str">
        <f t="shared" si="5"/>
        <v>1//1</v>
      </c>
      <c r="AE37" s="86">
        <v>1</v>
      </c>
      <c r="AF37" s="86"/>
      <c r="AG37" s="86">
        <v>1</v>
      </c>
      <c r="AH37" s="86">
        <v>1</v>
      </c>
      <c r="AI37" s="86">
        <v>2</v>
      </c>
      <c r="AJ37" s="86"/>
      <c r="AK37" s="88" t="str">
        <f t="shared" si="6"/>
        <v>1/2/</v>
      </c>
      <c r="AL37" s="88">
        <f t="shared" si="7"/>
      </c>
      <c r="AM37" s="86"/>
      <c r="AN37" s="86"/>
      <c r="AO37" s="86"/>
      <c r="AP37" s="86"/>
      <c r="AQ37" s="86"/>
      <c r="AR37" s="86"/>
      <c r="AS37" s="88">
        <f t="shared" si="8"/>
      </c>
      <c r="AT37" s="88">
        <f t="shared" si="9"/>
      </c>
      <c r="AU37" s="86"/>
      <c r="AV37" s="86"/>
      <c r="AW37" s="86"/>
      <c r="AX37" s="86"/>
      <c r="AY37" s="86"/>
      <c r="AZ37" s="86"/>
      <c r="BA37" s="88">
        <f t="shared" si="10"/>
      </c>
      <c r="BB37" s="88">
        <f t="shared" si="11"/>
      </c>
      <c r="BC37" s="86"/>
      <c r="BD37" s="86"/>
      <c r="BE37" s="86"/>
      <c r="BF37" s="86"/>
      <c r="BG37" s="86"/>
      <c r="BH37" s="86"/>
      <c r="BI37" s="88">
        <f t="shared" si="12"/>
      </c>
      <c r="BJ37" s="88">
        <f t="shared" si="13"/>
      </c>
      <c r="BK37" s="86"/>
      <c r="BL37" s="86"/>
      <c r="BM37" s="86"/>
      <c r="BN37" s="86"/>
      <c r="BO37" s="86"/>
      <c r="BP37" s="86"/>
      <c r="BQ37" s="88">
        <f t="shared" si="14"/>
      </c>
      <c r="BR37" s="82" t="s">
        <v>201</v>
      </c>
    </row>
    <row r="38" spans="1:70" s="83" customFormat="1" ht="15">
      <c r="A38" s="108" t="s">
        <v>85</v>
      </c>
      <c r="B38" s="89" t="s">
        <v>80</v>
      </c>
      <c r="C38" s="84" t="str">
        <f t="shared" si="0"/>
        <v>4    </v>
      </c>
      <c r="D38" s="85">
        <v>4</v>
      </c>
      <c r="E38" s="85"/>
      <c r="F38" s="85"/>
      <c r="G38" s="85"/>
      <c r="H38" s="85"/>
      <c r="I38" s="85"/>
      <c r="J38" s="85"/>
      <c r="K38" s="85"/>
      <c r="L38" s="84" t="str">
        <f t="shared" si="16"/>
        <v>3         </v>
      </c>
      <c r="M38" s="85">
        <v>3</v>
      </c>
      <c r="N38" s="85"/>
      <c r="O38" s="85"/>
      <c r="P38" s="85"/>
      <c r="Q38" s="85"/>
      <c r="R38" s="85"/>
      <c r="S38" s="85"/>
      <c r="T38" s="85"/>
      <c r="U38" s="85"/>
      <c r="V38" s="85"/>
      <c r="W38" s="35"/>
      <c r="X38" s="38">
        <v>300</v>
      </c>
      <c r="Y38" s="90">
        <f t="shared" si="29"/>
        <v>120</v>
      </c>
      <c r="Z38" s="90">
        <f t="shared" si="30"/>
        <v>40</v>
      </c>
      <c r="AA38" s="90">
        <f t="shared" si="30"/>
        <v>0</v>
      </c>
      <c r="AB38" s="90">
        <f t="shared" si="30"/>
        <v>80</v>
      </c>
      <c r="AC38" s="90">
        <f t="shared" si="31"/>
        <v>180</v>
      </c>
      <c r="AD38" s="88">
        <f t="shared" si="5"/>
      </c>
      <c r="AE38" s="86"/>
      <c r="AF38" s="86"/>
      <c r="AG38" s="86"/>
      <c r="AH38" s="86"/>
      <c r="AI38" s="86"/>
      <c r="AJ38" s="86"/>
      <c r="AK38" s="88">
        <f t="shared" si="6"/>
      </c>
      <c r="AL38" s="88" t="str">
        <f t="shared" si="7"/>
        <v>1//2</v>
      </c>
      <c r="AM38" s="86">
        <v>1</v>
      </c>
      <c r="AN38" s="86"/>
      <c r="AO38" s="86">
        <v>2</v>
      </c>
      <c r="AP38" s="86">
        <v>1</v>
      </c>
      <c r="AQ38" s="86"/>
      <c r="AR38" s="86">
        <v>2</v>
      </c>
      <c r="AS38" s="88" t="str">
        <f t="shared" si="8"/>
        <v>1//2</v>
      </c>
      <c r="AT38" s="88">
        <f t="shared" si="9"/>
      </c>
      <c r="AU38" s="86"/>
      <c r="AV38" s="86"/>
      <c r="AW38" s="86"/>
      <c r="AX38" s="86"/>
      <c r="AY38" s="86"/>
      <c r="AZ38" s="86"/>
      <c r="BA38" s="88">
        <f t="shared" si="10"/>
      </c>
      <c r="BB38" s="88">
        <f t="shared" si="11"/>
      </c>
      <c r="BC38" s="86"/>
      <c r="BD38" s="86"/>
      <c r="BE38" s="86"/>
      <c r="BF38" s="86"/>
      <c r="BG38" s="86"/>
      <c r="BH38" s="86"/>
      <c r="BI38" s="88">
        <f t="shared" si="12"/>
      </c>
      <c r="BJ38" s="88">
        <f t="shared" si="13"/>
      </c>
      <c r="BK38" s="86"/>
      <c r="BL38" s="86"/>
      <c r="BM38" s="86"/>
      <c r="BN38" s="86"/>
      <c r="BO38" s="86"/>
      <c r="BP38" s="86"/>
      <c r="BQ38" s="88">
        <f t="shared" si="14"/>
      </c>
      <c r="BR38" s="82" t="s">
        <v>201</v>
      </c>
    </row>
    <row r="39" spans="1:70" s="83" customFormat="1" ht="15">
      <c r="A39" s="108" t="s">
        <v>86</v>
      </c>
      <c r="B39" s="35" t="s">
        <v>75</v>
      </c>
      <c r="C39" s="84" t="str">
        <f t="shared" si="0"/>
        <v>8    </v>
      </c>
      <c r="D39" s="85">
        <v>8</v>
      </c>
      <c r="E39" s="85"/>
      <c r="F39" s="85"/>
      <c r="G39" s="85"/>
      <c r="H39" s="85"/>
      <c r="I39" s="85"/>
      <c r="J39" s="85"/>
      <c r="K39" s="85"/>
      <c r="L39" s="84" t="str">
        <f t="shared" si="16"/>
        <v>         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35"/>
      <c r="X39" s="38">
        <v>120</v>
      </c>
      <c r="Y39" s="90">
        <f t="shared" si="29"/>
        <v>60</v>
      </c>
      <c r="Z39" s="90">
        <f t="shared" si="30"/>
        <v>30</v>
      </c>
      <c r="AA39" s="90">
        <f t="shared" si="30"/>
        <v>0</v>
      </c>
      <c r="AB39" s="90">
        <f t="shared" si="30"/>
        <v>30</v>
      </c>
      <c r="AC39" s="90">
        <f t="shared" si="31"/>
        <v>60</v>
      </c>
      <c r="AD39" s="88">
        <f t="shared" si="5"/>
      </c>
      <c r="AE39" s="86"/>
      <c r="AF39" s="86"/>
      <c r="AG39" s="86"/>
      <c r="AH39" s="86"/>
      <c r="AI39" s="86"/>
      <c r="AJ39" s="86"/>
      <c r="AK39" s="88">
        <f t="shared" si="6"/>
      </c>
      <c r="AL39" s="88">
        <f t="shared" si="7"/>
      </c>
      <c r="AM39" s="86"/>
      <c r="AN39" s="86"/>
      <c r="AO39" s="86"/>
      <c r="AP39" s="86"/>
      <c r="AQ39" s="86"/>
      <c r="AR39" s="86"/>
      <c r="AS39" s="88">
        <f t="shared" si="8"/>
      </c>
      <c r="AT39" s="88">
        <f t="shared" si="9"/>
      </c>
      <c r="AU39" s="86"/>
      <c r="AV39" s="86"/>
      <c r="AW39" s="86"/>
      <c r="AX39" s="86"/>
      <c r="AY39" s="86"/>
      <c r="AZ39" s="86"/>
      <c r="BA39" s="88">
        <f t="shared" si="10"/>
      </c>
      <c r="BB39" s="88">
        <f t="shared" si="11"/>
      </c>
      <c r="BC39" s="86"/>
      <c r="BD39" s="86"/>
      <c r="BE39" s="86"/>
      <c r="BF39" s="86">
        <v>2</v>
      </c>
      <c r="BG39" s="86"/>
      <c r="BH39" s="86">
        <v>2</v>
      </c>
      <c r="BI39" s="88" t="str">
        <f t="shared" si="12"/>
        <v>2//2</v>
      </c>
      <c r="BJ39" s="88">
        <f t="shared" si="13"/>
      </c>
      <c r="BK39" s="86"/>
      <c r="BL39" s="86"/>
      <c r="BM39" s="86"/>
      <c r="BN39" s="86"/>
      <c r="BO39" s="86"/>
      <c r="BP39" s="86"/>
      <c r="BQ39" s="88">
        <f t="shared" si="14"/>
      </c>
      <c r="BR39" s="82" t="s">
        <v>201</v>
      </c>
    </row>
    <row r="40" spans="1:70" s="83" customFormat="1" ht="15">
      <c r="A40" s="108" t="s">
        <v>87</v>
      </c>
      <c r="B40" s="35" t="s">
        <v>81</v>
      </c>
      <c r="C40" s="84" t="str">
        <f aca="true" t="shared" si="32" ref="C40:C59">D40&amp;" "&amp;E40&amp;" "&amp;F40&amp;" "&amp;G40&amp;" "&amp;K40</f>
        <v>    </v>
      </c>
      <c r="D40" s="85"/>
      <c r="E40" s="85"/>
      <c r="F40" s="85"/>
      <c r="G40" s="85"/>
      <c r="H40" s="85"/>
      <c r="I40" s="85"/>
      <c r="J40" s="85"/>
      <c r="K40" s="85"/>
      <c r="L40" s="84" t="str">
        <f t="shared" si="16"/>
        <v>6         </v>
      </c>
      <c r="M40" s="85">
        <v>6</v>
      </c>
      <c r="N40" s="85"/>
      <c r="O40" s="85"/>
      <c r="P40" s="85"/>
      <c r="Q40" s="85"/>
      <c r="R40" s="85"/>
      <c r="S40" s="85"/>
      <c r="T40" s="85"/>
      <c r="U40" s="85"/>
      <c r="V40" s="85"/>
      <c r="W40" s="35"/>
      <c r="X40" s="38">
        <v>100</v>
      </c>
      <c r="Y40" s="90">
        <f t="shared" si="29"/>
        <v>45</v>
      </c>
      <c r="Z40" s="90">
        <f t="shared" si="30"/>
        <v>15</v>
      </c>
      <c r="AA40" s="90">
        <f t="shared" si="30"/>
        <v>0</v>
      </c>
      <c r="AB40" s="90">
        <f t="shared" si="30"/>
        <v>30</v>
      </c>
      <c r="AC40" s="90">
        <f t="shared" si="31"/>
        <v>55</v>
      </c>
      <c r="AD40" s="88">
        <f t="shared" si="5"/>
      </c>
      <c r="AE40" s="86"/>
      <c r="AF40" s="86"/>
      <c r="AG40" s="86"/>
      <c r="AH40" s="86"/>
      <c r="AI40" s="86"/>
      <c r="AJ40" s="86"/>
      <c r="AK40" s="88">
        <f t="shared" si="6"/>
      </c>
      <c r="AL40" s="88">
        <f t="shared" si="7"/>
      </c>
      <c r="AM40" s="86"/>
      <c r="AN40" s="86"/>
      <c r="AO40" s="86"/>
      <c r="AP40" s="86"/>
      <c r="AQ40" s="86"/>
      <c r="AR40" s="86"/>
      <c r="AS40" s="88">
        <f t="shared" si="8"/>
      </c>
      <c r="AT40" s="88">
        <f t="shared" si="9"/>
      </c>
      <c r="AU40" s="86"/>
      <c r="AV40" s="86"/>
      <c r="AW40" s="86"/>
      <c r="AX40" s="86">
        <v>1</v>
      </c>
      <c r="AY40" s="86"/>
      <c r="AZ40" s="86">
        <v>2</v>
      </c>
      <c r="BA40" s="88" t="str">
        <f t="shared" si="10"/>
        <v>1//2</v>
      </c>
      <c r="BB40" s="88">
        <f t="shared" si="11"/>
      </c>
      <c r="BC40" s="86"/>
      <c r="BD40" s="86"/>
      <c r="BE40" s="86"/>
      <c r="BF40" s="86"/>
      <c r="BG40" s="86"/>
      <c r="BH40" s="86"/>
      <c r="BI40" s="88">
        <f t="shared" si="12"/>
      </c>
      <c r="BJ40" s="88">
        <f t="shared" si="13"/>
      </c>
      <c r="BK40" s="86"/>
      <c r="BL40" s="86"/>
      <c r="BM40" s="86"/>
      <c r="BN40" s="86"/>
      <c r="BO40" s="86"/>
      <c r="BP40" s="86"/>
      <c r="BQ40" s="88">
        <f t="shared" si="14"/>
      </c>
      <c r="BR40" s="82" t="s">
        <v>201</v>
      </c>
    </row>
    <row r="41" spans="1:70" s="83" customFormat="1" ht="15">
      <c r="A41" s="108" t="s">
        <v>88</v>
      </c>
      <c r="B41" s="35" t="s">
        <v>165</v>
      </c>
      <c r="C41" s="84" t="str">
        <f t="shared" si="32"/>
        <v>9    </v>
      </c>
      <c r="D41" s="85">
        <v>9</v>
      </c>
      <c r="E41" s="85"/>
      <c r="F41" s="85"/>
      <c r="G41" s="85"/>
      <c r="H41" s="85"/>
      <c r="I41" s="85"/>
      <c r="J41" s="85"/>
      <c r="K41" s="85"/>
      <c r="L41" s="84" t="str">
        <f t="shared" si="16"/>
        <v>         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35"/>
      <c r="X41" s="38">
        <v>100</v>
      </c>
      <c r="Y41" s="90">
        <f t="shared" si="29"/>
        <v>44</v>
      </c>
      <c r="Z41" s="90">
        <f aca="true" t="shared" si="33" ref="Z41:Z46">AE41*AE$6+AH41*AH$6+AM41*AM$6+AP41*AP$6+AU41*AU$6+AX41*AX$6+BC41*BC$6+BF41*BF$6+BK41*BK$6+BN41*BN$6</f>
        <v>22</v>
      </c>
      <c r="AA41" s="90">
        <f aca="true" t="shared" si="34" ref="AA41:AA53">AF41*AF$6+AI41*AI$6+AN41*AN$6+AQ41*AQ$6+AV41*AV$6+AY41*AY$6+BD41*BD$6+BG41*BG$6+BL41*BL$6+BO41*BO$6</f>
        <v>0</v>
      </c>
      <c r="AB41" s="90">
        <f aca="true" t="shared" si="35" ref="AB41:AB53">AG41*AG$6+AJ41*AJ$6+AO41*AO$6+AR41*AR$6+AW41*AW$6+AZ41*AZ$6+BE41*BE$6+BH41*BH$6+BM41*BM$6+BP41*BP$6</f>
        <v>22</v>
      </c>
      <c r="AC41" s="90">
        <f t="shared" si="31"/>
        <v>56</v>
      </c>
      <c r="AD41" s="88">
        <f t="shared" si="5"/>
      </c>
      <c r="AE41" s="86"/>
      <c r="AF41" s="86"/>
      <c r="AG41" s="86"/>
      <c r="AH41" s="86"/>
      <c r="AI41" s="86"/>
      <c r="AJ41" s="86"/>
      <c r="AK41" s="88">
        <f t="shared" si="6"/>
      </c>
      <c r="AL41" s="88">
        <f t="shared" si="7"/>
      </c>
      <c r="AM41" s="86"/>
      <c r="AN41" s="86"/>
      <c r="AO41" s="86"/>
      <c r="AP41" s="86"/>
      <c r="AQ41" s="86"/>
      <c r="AR41" s="86"/>
      <c r="AS41" s="88">
        <f t="shared" si="8"/>
      </c>
      <c r="AT41" s="88">
        <f t="shared" si="9"/>
      </c>
      <c r="AU41" s="86"/>
      <c r="AV41" s="86"/>
      <c r="AW41" s="86"/>
      <c r="AX41" s="86"/>
      <c r="AY41" s="86"/>
      <c r="AZ41" s="86"/>
      <c r="BA41" s="88">
        <f t="shared" si="10"/>
      </c>
      <c r="BB41" s="88">
        <f t="shared" si="11"/>
      </c>
      <c r="BC41" s="86"/>
      <c r="BD41" s="86"/>
      <c r="BE41" s="86"/>
      <c r="BF41" s="86"/>
      <c r="BG41" s="86"/>
      <c r="BH41" s="86"/>
      <c r="BI41" s="88">
        <f t="shared" si="12"/>
      </c>
      <c r="BJ41" s="88" t="str">
        <f t="shared" si="13"/>
        <v>2//2</v>
      </c>
      <c r="BK41" s="86">
        <v>2</v>
      </c>
      <c r="BL41" s="86"/>
      <c r="BM41" s="86">
        <v>2</v>
      </c>
      <c r="BN41" s="86"/>
      <c r="BO41" s="86"/>
      <c r="BP41" s="86"/>
      <c r="BQ41" s="88">
        <f t="shared" si="14"/>
      </c>
      <c r="BR41" s="82" t="s">
        <v>201</v>
      </c>
    </row>
    <row r="42" spans="1:70" s="83" customFormat="1" ht="15">
      <c r="A42" s="108" t="s">
        <v>89</v>
      </c>
      <c r="B42" s="35" t="s">
        <v>91</v>
      </c>
      <c r="C42" s="84" t="str">
        <f t="shared" si="32"/>
        <v>7    </v>
      </c>
      <c r="D42" s="85">
        <v>7</v>
      </c>
      <c r="E42" s="85"/>
      <c r="F42" s="85"/>
      <c r="G42" s="85"/>
      <c r="H42" s="85"/>
      <c r="I42" s="85"/>
      <c r="J42" s="85"/>
      <c r="K42" s="85"/>
      <c r="L42" s="84" t="str">
        <f t="shared" si="16"/>
        <v>         </v>
      </c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35"/>
      <c r="X42" s="38">
        <v>140</v>
      </c>
      <c r="Y42" s="90">
        <f t="shared" si="29"/>
        <v>76</v>
      </c>
      <c r="Z42" s="90">
        <f t="shared" si="33"/>
        <v>38</v>
      </c>
      <c r="AA42" s="90">
        <f t="shared" si="34"/>
        <v>0</v>
      </c>
      <c r="AB42" s="90">
        <f t="shared" si="35"/>
        <v>38</v>
      </c>
      <c r="AC42" s="90">
        <f t="shared" si="31"/>
        <v>64</v>
      </c>
      <c r="AD42" s="88">
        <f t="shared" si="5"/>
      </c>
      <c r="AE42" s="86"/>
      <c r="AF42" s="86"/>
      <c r="AG42" s="86"/>
      <c r="AH42" s="86"/>
      <c r="AI42" s="86"/>
      <c r="AJ42" s="86"/>
      <c r="AK42" s="88">
        <f t="shared" si="6"/>
      </c>
      <c r="AL42" s="88">
        <f t="shared" si="7"/>
      </c>
      <c r="AM42" s="86"/>
      <c r="AN42" s="86"/>
      <c r="AO42" s="86"/>
      <c r="AP42" s="86"/>
      <c r="AQ42" s="86"/>
      <c r="AR42" s="86"/>
      <c r="AS42" s="88">
        <f t="shared" si="8"/>
      </c>
      <c r="AT42" s="88">
        <f t="shared" si="9"/>
      </c>
      <c r="AU42" s="86"/>
      <c r="AV42" s="86"/>
      <c r="AW42" s="86"/>
      <c r="AX42" s="86"/>
      <c r="AY42" s="86"/>
      <c r="AZ42" s="86"/>
      <c r="BA42" s="88">
        <f t="shared" si="10"/>
      </c>
      <c r="BB42" s="88" t="str">
        <f t="shared" si="11"/>
        <v>2//2</v>
      </c>
      <c r="BC42" s="86">
        <v>2</v>
      </c>
      <c r="BD42" s="86"/>
      <c r="BE42" s="86">
        <v>2</v>
      </c>
      <c r="BF42" s="86"/>
      <c r="BG42" s="86"/>
      <c r="BH42" s="86"/>
      <c r="BI42" s="88">
        <f t="shared" si="12"/>
      </c>
      <c r="BJ42" s="88">
        <f t="shared" si="13"/>
      </c>
      <c r="BK42" s="86"/>
      <c r="BL42" s="86"/>
      <c r="BM42" s="86"/>
      <c r="BN42" s="86"/>
      <c r="BO42" s="86"/>
      <c r="BP42" s="86"/>
      <c r="BQ42" s="88">
        <f t="shared" si="14"/>
      </c>
      <c r="BR42" s="82" t="s">
        <v>201</v>
      </c>
    </row>
    <row r="43" spans="1:70" s="83" customFormat="1" ht="15">
      <c r="A43" s="108" t="s">
        <v>90</v>
      </c>
      <c r="B43" s="35" t="s">
        <v>166</v>
      </c>
      <c r="C43" s="84" t="str">
        <f t="shared" si="32"/>
        <v>8    </v>
      </c>
      <c r="D43" s="85">
        <v>8</v>
      </c>
      <c r="E43" s="85"/>
      <c r="F43" s="85"/>
      <c r="G43" s="85"/>
      <c r="H43" s="85"/>
      <c r="I43" s="85"/>
      <c r="J43" s="85"/>
      <c r="K43" s="85"/>
      <c r="L43" s="84" t="str">
        <f t="shared" si="16"/>
        <v>         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35"/>
      <c r="X43" s="38">
        <v>160</v>
      </c>
      <c r="Y43" s="90">
        <f t="shared" si="29"/>
        <v>60</v>
      </c>
      <c r="Z43" s="90">
        <f t="shared" si="33"/>
        <v>30</v>
      </c>
      <c r="AA43" s="90">
        <f t="shared" si="34"/>
        <v>0</v>
      </c>
      <c r="AB43" s="90">
        <f t="shared" si="35"/>
        <v>30</v>
      </c>
      <c r="AC43" s="90">
        <f t="shared" si="31"/>
        <v>100</v>
      </c>
      <c r="AD43" s="88">
        <f t="shared" si="5"/>
      </c>
      <c r="AE43" s="86"/>
      <c r="AF43" s="86"/>
      <c r="AG43" s="86"/>
      <c r="AH43" s="86"/>
      <c r="AI43" s="86"/>
      <c r="AJ43" s="86"/>
      <c r="AK43" s="88">
        <f t="shared" si="6"/>
      </c>
      <c r="AL43" s="88">
        <f t="shared" si="7"/>
      </c>
      <c r="AM43" s="86"/>
      <c r="AN43" s="86"/>
      <c r="AO43" s="86"/>
      <c r="AP43" s="86"/>
      <c r="AQ43" s="86"/>
      <c r="AR43" s="86"/>
      <c r="AS43" s="88">
        <f t="shared" si="8"/>
      </c>
      <c r="AT43" s="88">
        <f t="shared" si="9"/>
      </c>
      <c r="AU43" s="86"/>
      <c r="AV43" s="86"/>
      <c r="AW43" s="86"/>
      <c r="AX43" s="86"/>
      <c r="AY43" s="86"/>
      <c r="AZ43" s="86"/>
      <c r="BA43" s="88">
        <f t="shared" si="10"/>
      </c>
      <c r="BB43" s="88">
        <f t="shared" si="11"/>
      </c>
      <c r="BC43" s="86"/>
      <c r="BD43" s="86"/>
      <c r="BE43" s="86"/>
      <c r="BF43" s="86">
        <v>2</v>
      </c>
      <c r="BG43" s="86"/>
      <c r="BH43" s="86">
        <v>2</v>
      </c>
      <c r="BI43" s="88" t="str">
        <f t="shared" si="12"/>
        <v>2//2</v>
      </c>
      <c r="BJ43" s="88">
        <f t="shared" si="13"/>
      </c>
      <c r="BK43" s="86"/>
      <c r="BL43" s="86"/>
      <c r="BM43" s="86"/>
      <c r="BN43" s="86"/>
      <c r="BO43" s="86"/>
      <c r="BP43" s="86"/>
      <c r="BQ43" s="88">
        <f t="shared" si="14"/>
      </c>
      <c r="BR43" s="82" t="s">
        <v>201</v>
      </c>
    </row>
    <row r="44" spans="1:70" s="83" customFormat="1" ht="15">
      <c r="A44" s="108" t="s">
        <v>123</v>
      </c>
      <c r="B44" s="35" t="s">
        <v>98</v>
      </c>
      <c r="C44" s="84" t="str">
        <f t="shared" si="32"/>
        <v>1    </v>
      </c>
      <c r="D44" s="85">
        <v>1</v>
      </c>
      <c r="E44" s="85"/>
      <c r="F44" s="85"/>
      <c r="G44" s="85"/>
      <c r="H44" s="85"/>
      <c r="I44" s="85"/>
      <c r="J44" s="85"/>
      <c r="K44" s="85"/>
      <c r="L44" s="84" t="str">
        <f t="shared" si="16"/>
        <v>         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35"/>
      <c r="X44" s="38">
        <v>110</v>
      </c>
      <c r="Y44" s="90">
        <f t="shared" si="29"/>
        <v>40</v>
      </c>
      <c r="Z44" s="90">
        <f t="shared" si="33"/>
        <v>20</v>
      </c>
      <c r="AA44" s="90">
        <f t="shared" si="34"/>
        <v>0</v>
      </c>
      <c r="AB44" s="90">
        <f t="shared" si="35"/>
        <v>20</v>
      </c>
      <c r="AC44" s="90">
        <f t="shared" si="31"/>
        <v>70</v>
      </c>
      <c r="AD44" s="88" t="str">
        <f t="shared" si="5"/>
        <v>1//1</v>
      </c>
      <c r="AE44" s="86">
        <v>1</v>
      </c>
      <c r="AF44" s="86"/>
      <c r="AG44" s="86">
        <v>1</v>
      </c>
      <c r="AH44" s="86"/>
      <c r="AI44" s="86"/>
      <c r="AJ44" s="86"/>
      <c r="AK44" s="88">
        <f t="shared" si="6"/>
      </c>
      <c r="AL44" s="88">
        <f t="shared" si="7"/>
      </c>
      <c r="AM44" s="86"/>
      <c r="AN44" s="86"/>
      <c r="AO44" s="86"/>
      <c r="AP44" s="86"/>
      <c r="AQ44" s="86"/>
      <c r="AR44" s="86"/>
      <c r="AS44" s="88">
        <f t="shared" si="8"/>
      </c>
      <c r="AT44" s="88">
        <f t="shared" si="9"/>
      </c>
      <c r="AU44" s="86"/>
      <c r="AV44" s="86"/>
      <c r="AW44" s="86"/>
      <c r="AX44" s="86"/>
      <c r="AY44" s="86"/>
      <c r="AZ44" s="86"/>
      <c r="BA44" s="88">
        <f t="shared" si="10"/>
      </c>
      <c r="BB44" s="88">
        <f t="shared" si="11"/>
      </c>
      <c r="BC44" s="86"/>
      <c r="BD44" s="86"/>
      <c r="BE44" s="86"/>
      <c r="BF44" s="86"/>
      <c r="BG44" s="86"/>
      <c r="BH44" s="86"/>
      <c r="BI44" s="88">
        <f t="shared" si="12"/>
      </c>
      <c r="BJ44" s="88">
        <f t="shared" si="13"/>
      </c>
      <c r="BK44" s="86"/>
      <c r="BL44" s="86"/>
      <c r="BM44" s="86"/>
      <c r="BN44" s="86"/>
      <c r="BO44" s="86"/>
      <c r="BP44" s="86"/>
      <c r="BQ44" s="88">
        <f t="shared" si="14"/>
      </c>
      <c r="BR44" s="82" t="s">
        <v>201</v>
      </c>
    </row>
    <row r="45" spans="1:70" s="83" customFormat="1" ht="15">
      <c r="A45" s="108" t="s">
        <v>124</v>
      </c>
      <c r="B45" s="99" t="s">
        <v>120</v>
      </c>
      <c r="C45" s="84" t="str">
        <f t="shared" si="32"/>
        <v>4    </v>
      </c>
      <c r="D45" s="78">
        <v>4</v>
      </c>
      <c r="E45" s="78"/>
      <c r="F45" s="78"/>
      <c r="G45" s="78"/>
      <c r="H45" s="78"/>
      <c r="I45" s="78"/>
      <c r="J45" s="78"/>
      <c r="K45" s="78"/>
      <c r="L45" s="84" t="str">
        <f t="shared" si="16"/>
        <v>3         </v>
      </c>
      <c r="M45" s="78">
        <v>3</v>
      </c>
      <c r="N45" s="78"/>
      <c r="O45" s="78"/>
      <c r="P45" s="78"/>
      <c r="Q45" s="78"/>
      <c r="R45" s="78"/>
      <c r="S45" s="78"/>
      <c r="T45" s="78"/>
      <c r="U45" s="78"/>
      <c r="V45" s="78"/>
      <c r="W45" s="108">
        <v>6</v>
      </c>
      <c r="X45" s="109">
        <v>280</v>
      </c>
      <c r="Y45" s="96">
        <f t="shared" si="29"/>
        <v>120</v>
      </c>
      <c r="Z45" s="96">
        <f t="shared" si="33"/>
        <v>60</v>
      </c>
      <c r="AA45" s="96">
        <f t="shared" si="34"/>
        <v>0</v>
      </c>
      <c r="AB45" s="96">
        <f t="shared" si="35"/>
        <v>60</v>
      </c>
      <c r="AC45" s="96">
        <f t="shared" si="31"/>
        <v>160</v>
      </c>
      <c r="AD45" s="95">
        <f t="shared" si="5"/>
      </c>
      <c r="AE45" s="93"/>
      <c r="AF45" s="93"/>
      <c r="AG45" s="93"/>
      <c r="AH45" s="93"/>
      <c r="AI45" s="93"/>
      <c r="AJ45" s="93"/>
      <c r="AK45" s="95">
        <f t="shared" si="6"/>
      </c>
      <c r="AL45" s="95" t="str">
        <f t="shared" si="7"/>
        <v>1//1</v>
      </c>
      <c r="AM45" s="93">
        <v>1</v>
      </c>
      <c r="AN45" s="93"/>
      <c r="AO45" s="93">
        <v>1</v>
      </c>
      <c r="AP45" s="93">
        <v>2</v>
      </c>
      <c r="AQ45" s="93"/>
      <c r="AR45" s="93">
        <v>2</v>
      </c>
      <c r="AS45" s="95" t="str">
        <f t="shared" si="8"/>
        <v>2//2</v>
      </c>
      <c r="AT45" s="95">
        <f t="shared" si="9"/>
      </c>
      <c r="AU45" s="93"/>
      <c r="AV45" s="93"/>
      <c r="AW45" s="93"/>
      <c r="AX45" s="93"/>
      <c r="AY45" s="93"/>
      <c r="AZ45" s="93"/>
      <c r="BA45" s="95">
        <f t="shared" si="10"/>
      </c>
      <c r="BB45" s="95">
        <f t="shared" si="11"/>
      </c>
      <c r="BC45" s="93"/>
      <c r="BD45" s="93"/>
      <c r="BE45" s="93"/>
      <c r="BF45" s="93"/>
      <c r="BG45" s="93"/>
      <c r="BH45" s="93"/>
      <c r="BI45" s="95">
        <f t="shared" si="12"/>
      </c>
      <c r="BJ45" s="95">
        <f t="shared" si="13"/>
      </c>
      <c r="BK45" s="93"/>
      <c r="BL45" s="93"/>
      <c r="BM45" s="93"/>
      <c r="BN45" s="93"/>
      <c r="BO45" s="93"/>
      <c r="BP45" s="93"/>
      <c r="BQ45" s="95">
        <f t="shared" si="14"/>
      </c>
      <c r="BR45" s="82" t="s">
        <v>201</v>
      </c>
    </row>
    <row r="46" spans="1:70" s="83" customFormat="1" ht="15">
      <c r="A46" s="108" t="s">
        <v>125</v>
      </c>
      <c r="B46" s="35" t="s">
        <v>121</v>
      </c>
      <c r="C46" s="84" t="str">
        <f t="shared" si="32"/>
        <v>5    </v>
      </c>
      <c r="D46" s="85">
        <v>5</v>
      </c>
      <c r="E46" s="85"/>
      <c r="F46" s="85"/>
      <c r="G46" s="85"/>
      <c r="H46" s="85"/>
      <c r="I46" s="85"/>
      <c r="J46" s="85"/>
      <c r="K46" s="85"/>
      <c r="L46" s="84" t="str">
        <f t="shared" si="16"/>
        <v>         </v>
      </c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  <c r="X46" s="38">
        <v>140</v>
      </c>
      <c r="Y46" s="90">
        <f t="shared" si="29"/>
        <v>38</v>
      </c>
      <c r="Z46" s="90">
        <f t="shared" si="33"/>
        <v>19</v>
      </c>
      <c r="AA46" s="90">
        <f t="shared" si="34"/>
        <v>0</v>
      </c>
      <c r="AB46" s="90">
        <f t="shared" si="35"/>
        <v>19</v>
      </c>
      <c r="AC46" s="90">
        <f t="shared" si="31"/>
        <v>102</v>
      </c>
      <c r="AD46" s="88">
        <f t="shared" si="5"/>
      </c>
      <c r="AE46" s="86"/>
      <c r="AF46" s="86"/>
      <c r="AG46" s="86"/>
      <c r="AH46" s="86"/>
      <c r="AI46" s="86"/>
      <c r="AJ46" s="86"/>
      <c r="AK46" s="88">
        <f t="shared" si="6"/>
      </c>
      <c r="AL46" s="88">
        <f t="shared" si="7"/>
      </c>
      <c r="AM46" s="86"/>
      <c r="AN46" s="86"/>
      <c r="AO46" s="86"/>
      <c r="AP46" s="86"/>
      <c r="AQ46" s="86"/>
      <c r="AR46" s="86"/>
      <c r="AS46" s="88">
        <f t="shared" si="8"/>
      </c>
      <c r="AT46" s="88" t="str">
        <f t="shared" si="9"/>
        <v>1//1</v>
      </c>
      <c r="AU46" s="86">
        <v>1</v>
      </c>
      <c r="AV46" s="86"/>
      <c r="AW46" s="86">
        <v>1</v>
      </c>
      <c r="AX46" s="86"/>
      <c r="AY46" s="86"/>
      <c r="AZ46" s="86"/>
      <c r="BA46" s="88">
        <f t="shared" si="10"/>
      </c>
      <c r="BB46" s="88">
        <f t="shared" si="11"/>
      </c>
      <c r="BC46" s="86"/>
      <c r="BD46" s="86"/>
      <c r="BE46" s="86"/>
      <c r="BF46" s="86"/>
      <c r="BG46" s="86"/>
      <c r="BH46" s="86"/>
      <c r="BI46" s="88">
        <f t="shared" si="12"/>
      </c>
      <c r="BJ46" s="88">
        <f t="shared" si="13"/>
      </c>
      <c r="BK46" s="86"/>
      <c r="BL46" s="86"/>
      <c r="BM46" s="86"/>
      <c r="BN46" s="86"/>
      <c r="BO46" s="86"/>
      <c r="BP46" s="86"/>
      <c r="BQ46" s="88">
        <f t="shared" si="14"/>
      </c>
      <c r="BR46" s="82" t="s">
        <v>201</v>
      </c>
    </row>
    <row r="47" spans="1:70" s="83" customFormat="1" ht="15">
      <c r="A47" s="108" t="s">
        <v>126</v>
      </c>
      <c r="B47" s="108" t="s">
        <v>115</v>
      </c>
      <c r="C47" s="84" t="str">
        <f t="shared" si="32"/>
        <v>6    </v>
      </c>
      <c r="D47" s="85">
        <v>6</v>
      </c>
      <c r="E47" s="85"/>
      <c r="F47" s="85"/>
      <c r="G47" s="85"/>
      <c r="H47" s="85"/>
      <c r="I47" s="85"/>
      <c r="J47" s="85"/>
      <c r="K47" s="85"/>
      <c r="L47" s="84" t="str">
        <f t="shared" si="16"/>
        <v>         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6"/>
      <c r="X47" s="38">
        <v>120</v>
      </c>
      <c r="Y47" s="90">
        <f t="shared" si="29"/>
        <v>60</v>
      </c>
      <c r="Z47" s="90">
        <f aca="true" t="shared" si="36" ref="Z47:Z53">AE47*AE$6+AH47*AH$6+AM47*AM$6+AP47*AP$6+AU47*AU$6+AX47*AX$6+BC47*BC$6+BF47*BF$6+BK47*BK$6+BN47*BN$6</f>
        <v>30</v>
      </c>
      <c r="AA47" s="90">
        <f t="shared" si="34"/>
        <v>0</v>
      </c>
      <c r="AB47" s="90">
        <f t="shared" si="35"/>
        <v>30</v>
      </c>
      <c r="AC47" s="90">
        <f t="shared" si="31"/>
        <v>60</v>
      </c>
      <c r="AD47" s="88">
        <f t="shared" si="5"/>
      </c>
      <c r="AE47" s="86"/>
      <c r="AF47" s="86"/>
      <c r="AG47" s="86"/>
      <c r="AH47" s="86"/>
      <c r="AI47" s="86"/>
      <c r="AJ47" s="86"/>
      <c r="AK47" s="88">
        <f t="shared" si="6"/>
      </c>
      <c r="AL47" s="88">
        <f t="shared" si="7"/>
      </c>
      <c r="AM47" s="86"/>
      <c r="AN47" s="86"/>
      <c r="AO47" s="86"/>
      <c r="AP47" s="86"/>
      <c r="AQ47" s="86"/>
      <c r="AR47" s="86"/>
      <c r="AS47" s="88">
        <f t="shared" si="8"/>
      </c>
      <c r="AT47" s="88">
        <f t="shared" si="9"/>
      </c>
      <c r="AU47" s="86"/>
      <c r="AV47" s="86"/>
      <c r="AW47" s="86"/>
      <c r="AX47" s="86">
        <v>2</v>
      </c>
      <c r="AY47" s="86"/>
      <c r="AZ47" s="86">
        <v>2</v>
      </c>
      <c r="BA47" s="88" t="str">
        <f t="shared" si="10"/>
        <v>2//2</v>
      </c>
      <c r="BB47" s="88">
        <f t="shared" si="11"/>
      </c>
      <c r="BC47" s="86"/>
      <c r="BD47" s="86"/>
      <c r="BE47" s="86"/>
      <c r="BF47" s="86"/>
      <c r="BG47" s="86"/>
      <c r="BH47" s="86"/>
      <c r="BI47" s="88">
        <f t="shared" si="12"/>
      </c>
      <c r="BJ47" s="88">
        <f t="shared" si="13"/>
      </c>
      <c r="BK47" s="86"/>
      <c r="BL47" s="86"/>
      <c r="BM47" s="86"/>
      <c r="BN47" s="86"/>
      <c r="BO47" s="86"/>
      <c r="BP47" s="86"/>
      <c r="BQ47" s="88">
        <f t="shared" si="14"/>
      </c>
      <c r="BR47" s="82" t="s">
        <v>201</v>
      </c>
    </row>
    <row r="48" spans="1:70" s="83" customFormat="1" ht="25.5">
      <c r="A48" s="108" t="s">
        <v>127</v>
      </c>
      <c r="B48" s="110" t="s">
        <v>122</v>
      </c>
      <c r="C48" s="84" t="str">
        <f t="shared" si="32"/>
        <v>    </v>
      </c>
      <c r="D48" s="85"/>
      <c r="E48" s="85"/>
      <c r="F48" s="85"/>
      <c r="G48" s="85"/>
      <c r="H48" s="85"/>
      <c r="I48" s="85"/>
      <c r="J48" s="85"/>
      <c r="K48" s="85"/>
      <c r="L48" s="84" t="str">
        <f t="shared" si="16"/>
        <v>7 10        </v>
      </c>
      <c r="M48" s="85">
        <v>7</v>
      </c>
      <c r="N48" s="85">
        <v>10</v>
      </c>
      <c r="O48" s="85"/>
      <c r="P48" s="85"/>
      <c r="Q48" s="85"/>
      <c r="R48" s="85"/>
      <c r="S48" s="85"/>
      <c r="T48" s="85"/>
      <c r="U48" s="85"/>
      <c r="V48" s="85"/>
      <c r="W48" s="86"/>
      <c r="X48" s="38">
        <v>180</v>
      </c>
      <c r="Y48" s="90">
        <f t="shared" si="29"/>
        <v>58</v>
      </c>
      <c r="Z48" s="90">
        <f t="shared" si="36"/>
        <v>48</v>
      </c>
      <c r="AA48" s="90">
        <f t="shared" si="34"/>
        <v>0</v>
      </c>
      <c r="AB48" s="90">
        <f t="shared" si="35"/>
        <v>10</v>
      </c>
      <c r="AC48" s="90">
        <f t="shared" si="31"/>
        <v>122</v>
      </c>
      <c r="AD48" s="88">
        <f t="shared" si="5"/>
      </c>
      <c r="AE48" s="86"/>
      <c r="AF48" s="86"/>
      <c r="AG48" s="86"/>
      <c r="AH48" s="86"/>
      <c r="AI48" s="86"/>
      <c r="AJ48" s="86"/>
      <c r="AK48" s="88">
        <f t="shared" si="6"/>
      </c>
      <c r="AL48" s="88">
        <f t="shared" si="7"/>
      </c>
      <c r="AM48" s="86"/>
      <c r="AN48" s="86"/>
      <c r="AO48" s="86"/>
      <c r="AP48" s="86"/>
      <c r="AQ48" s="86"/>
      <c r="AR48" s="86"/>
      <c r="AS48" s="88">
        <f t="shared" si="8"/>
      </c>
      <c r="AT48" s="88">
        <f t="shared" si="9"/>
      </c>
      <c r="AU48" s="86"/>
      <c r="AV48" s="86"/>
      <c r="AW48" s="86"/>
      <c r="AX48" s="86"/>
      <c r="AY48" s="86"/>
      <c r="AZ48" s="86"/>
      <c r="BA48" s="88">
        <f t="shared" si="10"/>
      </c>
      <c r="BB48" s="88" t="str">
        <f t="shared" si="11"/>
        <v>2//</v>
      </c>
      <c r="BC48" s="86">
        <v>2</v>
      </c>
      <c r="BD48" s="86"/>
      <c r="BE48" s="86"/>
      <c r="BF48" s="86"/>
      <c r="BG48" s="86"/>
      <c r="BH48" s="86"/>
      <c r="BI48" s="88">
        <f t="shared" si="12"/>
      </c>
      <c r="BJ48" s="88">
        <f t="shared" si="13"/>
      </c>
      <c r="BK48" s="86"/>
      <c r="BL48" s="86"/>
      <c r="BM48" s="86"/>
      <c r="BN48" s="86">
        <v>1</v>
      </c>
      <c r="BO48" s="86"/>
      <c r="BP48" s="86">
        <v>1</v>
      </c>
      <c r="BQ48" s="88" t="str">
        <f t="shared" si="14"/>
        <v>1//1</v>
      </c>
      <c r="BR48" s="82" t="s">
        <v>201</v>
      </c>
    </row>
    <row r="49" spans="1:70" s="83" customFormat="1" ht="25.5">
      <c r="A49" s="108" t="s">
        <v>128</v>
      </c>
      <c r="B49" s="36" t="s">
        <v>167</v>
      </c>
      <c r="C49" s="84" t="str">
        <f t="shared" si="32"/>
        <v>    </v>
      </c>
      <c r="D49" s="85"/>
      <c r="E49" s="85"/>
      <c r="F49" s="85"/>
      <c r="G49" s="85"/>
      <c r="H49" s="85"/>
      <c r="I49" s="85"/>
      <c r="J49" s="85"/>
      <c r="K49" s="85"/>
      <c r="L49" s="84" t="str">
        <f t="shared" si="16"/>
        <v>10         </v>
      </c>
      <c r="M49" s="85">
        <v>10</v>
      </c>
      <c r="N49" s="85"/>
      <c r="O49" s="85"/>
      <c r="P49" s="85"/>
      <c r="Q49" s="85"/>
      <c r="R49" s="85"/>
      <c r="S49" s="85"/>
      <c r="T49" s="85"/>
      <c r="U49" s="85"/>
      <c r="V49" s="85"/>
      <c r="W49" s="86"/>
      <c r="X49" s="38">
        <v>90</v>
      </c>
      <c r="Y49" s="90">
        <f t="shared" si="29"/>
        <v>20</v>
      </c>
      <c r="Z49" s="90">
        <f t="shared" si="36"/>
        <v>20</v>
      </c>
      <c r="AA49" s="90">
        <f t="shared" si="34"/>
        <v>0</v>
      </c>
      <c r="AB49" s="90">
        <f t="shared" si="35"/>
        <v>0</v>
      </c>
      <c r="AC49" s="90">
        <f t="shared" si="31"/>
        <v>70</v>
      </c>
      <c r="AD49" s="88">
        <f t="shared" si="5"/>
      </c>
      <c r="AE49" s="86"/>
      <c r="AF49" s="86"/>
      <c r="AG49" s="86"/>
      <c r="AH49" s="86"/>
      <c r="AI49" s="86"/>
      <c r="AJ49" s="86"/>
      <c r="AK49" s="88">
        <f t="shared" si="6"/>
      </c>
      <c r="AL49" s="88">
        <f t="shared" si="7"/>
      </c>
      <c r="AM49" s="86"/>
      <c r="AN49" s="86"/>
      <c r="AO49" s="86"/>
      <c r="AP49" s="86"/>
      <c r="AQ49" s="86"/>
      <c r="AR49" s="86"/>
      <c r="AS49" s="88">
        <f t="shared" si="8"/>
      </c>
      <c r="AT49" s="88">
        <f t="shared" si="9"/>
      </c>
      <c r="AU49" s="86"/>
      <c r="AV49" s="86"/>
      <c r="AW49" s="86"/>
      <c r="AX49" s="86"/>
      <c r="AY49" s="86"/>
      <c r="AZ49" s="86"/>
      <c r="BA49" s="88">
        <f t="shared" si="10"/>
      </c>
      <c r="BB49" s="88">
        <f t="shared" si="11"/>
      </c>
      <c r="BC49" s="86"/>
      <c r="BD49" s="86"/>
      <c r="BE49" s="86"/>
      <c r="BF49" s="86"/>
      <c r="BG49" s="86"/>
      <c r="BH49" s="86"/>
      <c r="BI49" s="88">
        <f t="shared" si="12"/>
      </c>
      <c r="BJ49" s="88">
        <f t="shared" si="13"/>
      </c>
      <c r="BK49" s="86"/>
      <c r="BL49" s="86"/>
      <c r="BM49" s="86"/>
      <c r="BN49" s="86">
        <v>2</v>
      </c>
      <c r="BO49" s="86"/>
      <c r="BP49" s="86"/>
      <c r="BQ49" s="88" t="str">
        <f t="shared" si="14"/>
        <v>2//</v>
      </c>
      <c r="BR49" s="82" t="s">
        <v>201</v>
      </c>
    </row>
    <row r="50" spans="1:70" s="83" customFormat="1" ht="15">
      <c r="A50" s="108" t="s">
        <v>129</v>
      </c>
      <c r="B50" s="108" t="s">
        <v>116</v>
      </c>
      <c r="C50" s="84" t="str">
        <f t="shared" si="32"/>
        <v>    </v>
      </c>
      <c r="D50" s="85"/>
      <c r="E50" s="85"/>
      <c r="F50" s="85"/>
      <c r="G50" s="85"/>
      <c r="H50" s="85"/>
      <c r="I50" s="85"/>
      <c r="J50" s="85"/>
      <c r="K50" s="85"/>
      <c r="L50" s="84" t="str">
        <f t="shared" si="16"/>
        <v>7         </v>
      </c>
      <c r="M50" s="85">
        <v>7</v>
      </c>
      <c r="N50" s="85"/>
      <c r="O50" s="85"/>
      <c r="P50" s="85"/>
      <c r="Q50" s="85"/>
      <c r="R50" s="85"/>
      <c r="S50" s="85"/>
      <c r="T50" s="85"/>
      <c r="U50" s="85"/>
      <c r="V50" s="85"/>
      <c r="W50" s="86"/>
      <c r="X50" s="38">
        <v>90</v>
      </c>
      <c r="Y50" s="90">
        <f t="shared" si="29"/>
        <v>57</v>
      </c>
      <c r="Z50" s="90">
        <f t="shared" si="36"/>
        <v>38</v>
      </c>
      <c r="AA50" s="90">
        <f t="shared" si="34"/>
        <v>0</v>
      </c>
      <c r="AB50" s="90">
        <f t="shared" si="35"/>
        <v>19</v>
      </c>
      <c r="AC50" s="90">
        <f t="shared" si="31"/>
        <v>33</v>
      </c>
      <c r="AD50" s="88">
        <f t="shared" si="5"/>
      </c>
      <c r="AE50" s="86"/>
      <c r="AF50" s="86"/>
      <c r="AG50" s="86"/>
      <c r="AH50" s="86"/>
      <c r="AI50" s="86"/>
      <c r="AJ50" s="86"/>
      <c r="AK50" s="88">
        <f t="shared" si="6"/>
      </c>
      <c r="AL50" s="88">
        <f t="shared" si="7"/>
      </c>
      <c r="AM50" s="86"/>
      <c r="AN50" s="86"/>
      <c r="AO50" s="86"/>
      <c r="AP50" s="86"/>
      <c r="AQ50" s="86"/>
      <c r="AR50" s="86"/>
      <c r="AS50" s="88">
        <f t="shared" si="8"/>
      </c>
      <c r="AT50" s="88">
        <f t="shared" si="9"/>
      </c>
      <c r="AU50" s="86"/>
      <c r="AV50" s="86"/>
      <c r="AW50" s="86"/>
      <c r="AX50" s="86"/>
      <c r="AY50" s="86"/>
      <c r="AZ50" s="86"/>
      <c r="BA50" s="88">
        <f t="shared" si="10"/>
      </c>
      <c r="BB50" s="88" t="str">
        <f t="shared" si="11"/>
        <v>2//1</v>
      </c>
      <c r="BC50" s="86">
        <v>2</v>
      </c>
      <c r="BD50" s="86"/>
      <c r="BE50" s="86">
        <v>1</v>
      </c>
      <c r="BF50" s="86"/>
      <c r="BG50" s="86"/>
      <c r="BH50" s="86"/>
      <c r="BI50" s="88">
        <f t="shared" si="12"/>
      </c>
      <c r="BJ50" s="88">
        <f t="shared" si="13"/>
      </c>
      <c r="BK50" s="86"/>
      <c r="BL50" s="86"/>
      <c r="BM50" s="86"/>
      <c r="BN50" s="86"/>
      <c r="BO50" s="86"/>
      <c r="BP50" s="86"/>
      <c r="BQ50" s="88">
        <f t="shared" si="14"/>
      </c>
      <c r="BR50" s="82" t="s">
        <v>201</v>
      </c>
    </row>
    <row r="51" spans="1:70" s="83" customFormat="1" ht="25.5">
      <c r="A51" s="108" t="s">
        <v>130</v>
      </c>
      <c r="B51" s="35" t="s">
        <v>117</v>
      </c>
      <c r="C51" s="84" t="str">
        <f t="shared" si="32"/>
        <v>    </v>
      </c>
      <c r="D51" s="85"/>
      <c r="E51" s="85"/>
      <c r="F51" s="85"/>
      <c r="G51" s="85"/>
      <c r="H51" s="85"/>
      <c r="I51" s="85"/>
      <c r="J51" s="85"/>
      <c r="K51" s="85"/>
      <c r="L51" s="84" t="str">
        <f t="shared" si="16"/>
        <v>8         </v>
      </c>
      <c r="M51" s="85">
        <v>8</v>
      </c>
      <c r="N51" s="85"/>
      <c r="O51" s="85"/>
      <c r="P51" s="85"/>
      <c r="Q51" s="85"/>
      <c r="R51" s="85"/>
      <c r="S51" s="85"/>
      <c r="T51" s="85"/>
      <c r="U51" s="85"/>
      <c r="V51" s="85"/>
      <c r="W51" s="86"/>
      <c r="X51" s="38">
        <v>90</v>
      </c>
      <c r="Y51" s="90">
        <f t="shared" si="29"/>
        <v>45</v>
      </c>
      <c r="Z51" s="90">
        <f t="shared" si="36"/>
        <v>15</v>
      </c>
      <c r="AA51" s="90">
        <f t="shared" si="34"/>
        <v>30</v>
      </c>
      <c r="AB51" s="90">
        <f t="shared" si="35"/>
        <v>0</v>
      </c>
      <c r="AC51" s="90">
        <f t="shared" si="31"/>
        <v>45</v>
      </c>
      <c r="AD51" s="88">
        <f t="shared" si="5"/>
      </c>
      <c r="AE51" s="86"/>
      <c r="AF51" s="86"/>
      <c r="AG51" s="86"/>
      <c r="AH51" s="86"/>
      <c r="AI51" s="86"/>
      <c r="AJ51" s="86"/>
      <c r="AK51" s="88">
        <f t="shared" si="6"/>
      </c>
      <c r="AL51" s="88">
        <f t="shared" si="7"/>
      </c>
      <c r="AM51" s="86"/>
      <c r="AN51" s="86"/>
      <c r="AO51" s="86"/>
      <c r="AP51" s="86"/>
      <c r="AQ51" s="86"/>
      <c r="AR51" s="86"/>
      <c r="AS51" s="88">
        <f t="shared" si="8"/>
      </c>
      <c r="AT51" s="88">
        <f t="shared" si="9"/>
      </c>
      <c r="AU51" s="86"/>
      <c r="AV51" s="86"/>
      <c r="AW51" s="86"/>
      <c r="AX51" s="86"/>
      <c r="AY51" s="86"/>
      <c r="AZ51" s="86"/>
      <c r="BA51" s="88">
        <f t="shared" si="10"/>
      </c>
      <c r="BB51" s="88">
        <f t="shared" si="11"/>
      </c>
      <c r="BC51" s="86"/>
      <c r="BD51" s="86"/>
      <c r="BE51" s="86"/>
      <c r="BF51" s="86">
        <v>1</v>
      </c>
      <c r="BG51" s="86">
        <v>2</v>
      </c>
      <c r="BH51" s="86"/>
      <c r="BI51" s="88" t="str">
        <f t="shared" si="12"/>
        <v>1/2/</v>
      </c>
      <c r="BJ51" s="88">
        <f t="shared" si="13"/>
      </c>
      <c r="BK51" s="86"/>
      <c r="BL51" s="86"/>
      <c r="BM51" s="86"/>
      <c r="BN51" s="86"/>
      <c r="BO51" s="86"/>
      <c r="BP51" s="86"/>
      <c r="BQ51" s="88">
        <f t="shared" si="14"/>
      </c>
      <c r="BR51" s="82" t="s">
        <v>201</v>
      </c>
    </row>
    <row r="52" spans="1:70" s="83" customFormat="1" ht="25.5">
      <c r="A52" s="108" t="s">
        <v>131</v>
      </c>
      <c r="B52" s="35" t="s">
        <v>118</v>
      </c>
      <c r="C52" s="84" t="str">
        <f t="shared" si="32"/>
        <v>    </v>
      </c>
      <c r="D52" s="85"/>
      <c r="E52" s="85"/>
      <c r="F52" s="85"/>
      <c r="G52" s="85"/>
      <c r="H52" s="85"/>
      <c r="I52" s="85"/>
      <c r="J52" s="85"/>
      <c r="K52" s="85"/>
      <c r="L52" s="84" t="str">
        <f>M52&amp;" "&amp;N52&amp;" "&amp;O52&amp;" "&amp;P52&amp;" "&amp;Q52&amp;" "&amp;R52&amp;" "&amp;S52&amp;" "&amp;T52&amp;" "&amp;U52&amp;" "&amp;V52</f>
        <v>1 2 3 3 4 5 6 7 8 9</v>
      </c>
      <c r="M52" s="85">
        <v>1</v>
      </c>
      <c r="N52" s="85">
        <v>2</v>
      </c>
      <c r="O52" s="85">
        <v>3</v>
      </c>
      <c r="P52" s="85">
        <v>3</v>
      </c>
      <c r="Q52" s="85">
        <v>4</v>
      </c>
      <c r="R52" s="85">
        <v>5</v>
      </c>
      <c r="S52" s="85">
        <v>6</v>
      </c>
      <c r="T52" s="85">
        <v>7</v>
      </c>
      <c r="U52" s="85">
        <v>8</v>
      </c>
      <c r="V52" s="85">
        <v>9</v>
      </c>
      <c r="W52" s="86"/>
      <c r="X52" s="38">
        <v>524</v>
      </c>
      <c r="Y52" s="90">
        <f t="shared" si="29"/>
        <v>446</v>
      </c>
      <c r="Z52" s="90">
        <f t="shared" si="36"/>
        <v>0</v>
      </c>
      <c r="AA52" s="90">
        <f t="shared" si="34"/>
        <v>446</v>
      </c>
      <c r="AB52" s="90">
        <f t="shared" si="35"/>
        <v>0</v>
      </c>
      <c r="AC52" s="90">
        <f t="shared" si="31"/>
        <v>78</v>
      </c>
      <c r="AD52" s="88" t="str">
        <f t="shared" si="5"/>
        <v>/2/</v>
      </c>
      <c r="AE52" s="86"/>
      <c r="AF52" s="86">
        <v>2</v>
      </c>
      <c r="AG52" s="86"/>
      <c r="AH52" s="86"/>
      <c r="AI52" s="86">
        <v>2</v>
      </c>
      <c r="AJ52" s="86"/>
      <c r="AK52" s="88" t="str">
        <f t="shared" si="6"/>
        <v>/2/</v>
      </c>
      <c r="AL52" s="88" t="str">
        <f t="shared" si="7"/>
        <v>/3/</v>
      </c>
      <c r="AM52" s="86"/>
      <c r="AN52" s="86">
        <v>3</v>
      </c>
      <c r="AO52" s="86"/>
      <c r="AP52" s="86"/>
      <c r="AQ52" s="86">
        <v>4</v>
      </c>
      <c r="AR52" s="86"/>
      <c r="AS52" s="88" t="str">
        <f t="shared" si="8"/>
        <v>/4/</v>
      </c>
      <c r="AT52" s="88" t="str">
        <f t="shared" si="9"/>
        <v>/4/</v>
      </c>
      <c r="AU52" s="86"/>
      <c r="AV52" s="86">
        <v>4</v>
      </c>
      <c r="AW52" s="86"/>
      <c r="AX52" s="86"/>
      <c r="AY52" s="86">
        <v>4</v>
      </c>
      <c r="AZ52" s="86"/>
      <c r="BA52" s="88" t="str">
        <f t="shared" si="10"/>
        <v>/4/</v>
      </c>
      <c r="BB52" s="88" t="str">
        <f t="shared" si="11"/>
        <v>/2/</v>
      </c>
      <c r="BC52" s="86"/>
      <c r="BD52" s="86">
        <v>2</v>
      </c>
      <c r="BE52" s="86"/>
      <c r="BF52" s="86"/>
      <c r="BG52" s="86">
        <v>2</v>
      </c>
      <c r="BH52" s="86"/>
      <c r="BI52" s="88" t="str">
        <f t="shared" si="12"/>
        <v>/2/</v>
      </c>
      <c r="BJ52" s="88" t="str">
        <f t="shared" si="13"/>
        <v>/2/</v>
      </c>
      <c r="BK52" s="86"/>
      <c r="BL52" s="86">
        <v>2</v>
      </c>
      <c r="BM52" s="86"/>
      <c r="BN52" s="86"/>
      <c r="BO52" s="86"/>
      <c r="BP52" s="86"/>
      <c r="BQ52" s="88">
        <f t="shared" si="14"/>
      </c>
      <c r="BR52" s="82" t="s">
        <v>201</v>
      </c>
    </row>
    <row r="53" spans="1:70" s="83" customFormat="1" ht="15">
      <c r="A53" s="108" t="s">
        <v>132</v>
      </c>
      <c r="B53" s="35" t="s">
        <v>119</v>
      </c>
      <c r="C53" s="84" t="str">
        <f t="shared" si="32"/>
        <v>    </v>
      </c>
      <c r="D53" s="85"/>
      <c r="E53" s="85"/>
      <c r="F53" s="85"/>
      <c r="G53" s="85"/>
      <c r="H53" s="85"/>
      <c r="I53" s="85"/>
      <c r="J53" s="85"/>
      <c r="K53" s="85"/>
      <c r="L53" s="84" t="str">
        <f>M53&amp;" "&amp;N53&amp;" "&amp;O53&amp;" "&amp;P53&amp;" "&amp;Q53&amp;" "&amp;R53&amp;" "&amp;S53&amp;" "&amp;T53&amp;" "&amp;U53&amp;" "&amp;V53</f>
        <v>9         </v>
      </c>
      <c r="M53" s="85">
        <v>9</v>
      </c>
      <c r="N53" s="85"/>
      <c r="O53" s="85"/>
      <c r="P53" s="85"/>
      <c r="Q53" s="85"/>
      <c r="R53" s="85"/>
      <c r="S53" s="85"/>
      <c r="T53" s="85"/>
      <c r="U53" s="85"/>
      <c r="V53" s="85"/>
      <c r="W53" s="86"/>
      <c r="X53" s="38">
        <v>70</v>
      </c>
      <c r="Y53" s="90">
        <f t="shared" si="29"/>
        <v>33</v>
      </c>
      <c r="Z53" s="90">
        <f t="shared" si="36"/>
        <v>33</v>
      </c>
      <c r="AA53" s="90">
        <f t="shared" si="34"/>
        <v>0</v>
      </c>
      <c r="AB53" s="90">
        <f t="shared" si="35"/>
        <v>0</v>
      </c>
      <c r="AC53" s="90">
        <f t="shared" si="31"/>
        <v>37</v>
      </c>
      <c r="AD53" s="88">
        <f t="shared" si="5"/>
      </c>
      <c r="AE53" s="86"/>
      <c r="AF53" s="86"/>
      <c r="AG53" s="86"/>
      <c r="AH53" s="86"/>
      <c r="AI53" s="86"/>
      <c r="AJ53" s="86"/>
      <c r="AK53" s="88">
        <f t="shared" si="6"/>
      </c>
      <c r="AL53" s="88">
        <f t="shared" si="7"/>
      </c>
      <c r="AM53" s="86"/>
      <c r="AN53" s="86"/>
      <c r="AO53" s="86"/>
      <c r="AP53" s="86"/>
      <c r="AQ53" s="86"/>
      <c r="AR53" s="86"/>
      <c r="AS53" s="88">
        <f t="shared" si="8"/>
      </c>
      <c r="AT53" s="88">
        <f t="shared" si="9"/>
      </c>
      <c r="AU53" s="86"/>
      <c r="AV53" s="86"/>
      <c r="AW53" s="86"/>
      <c r="AX53" s="86"/>
      <c r="AY53" s="86"/>
      <c r="AZ53" s="86"/>
      <c r="BA53" s="88">
        <f t="shared" si="10"/>
      </c>
      <c r="BB53" s="88">
        <f t="shared" si="11"/>
      </c>
      <c r="BC53" s="86"/>
      <c r="BD53" s="86"/>
      <c r="BE53" s="86"/>
      <c r="BF53" s="86"/>
      <c r="BG53" s="86"/>
      <c r="BH53" s="86"/>
      <c r="BI53" s="88">
        <f t="shared" si="12"/>
      </c>
      <c r="BJ53" s="88" t="str">
        <f t="shared" si="13"/>
        <v>3//</v>
      </c>
      <c r="BK53" s="86">
        <v>3</v>
      </c>
      <c r="BL53" s="86"/>
      <c r="BM53" s="86"/>
      <c r="BN53" s="86"/>
      <c r="BO53" s="86"/>
      <c r="BP53" s="86"/>
      <c r="BQ53" s="88">
        <f t="shared" si="14"/>
      </c>
      <c r="BR53" s="82" t="s">
        <v>201</v>
      </c>
    </row>
    <row r="54" spans="1:70" s="83" customFormat="1" ht="29.25" customHeight="1">
      <c r="A54" s="171" t="s">
        <v>47</v>
      </c>
      <c r="B54" s="111" t="s">
        <v>39</v>
      </c>
      <c r="C54" s="84" t="str">
        <f t="shared" si="32"/>
        <v>    </v>
      </c>
      <c r="D54" s="85"/>
      <c r="E54" s="85"/>
      <c r="F54" s="85"/>
      <c r="G54" s="85"/>
      <c r="H54" s="85"/>
      <c r="I54" s="85"/>
      <c r="J54" s="85"/>
      <c r="K54" s="85"/>
      <c r="L54" s="84" t="str">
        <f t="shared" si="16"/>
        <v>         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6"/>
      <c r="X54" s="87">
        <f aca="true" t="shared" si="37" ref="X54:AC54">SUM(X55:X57)</f>
        <v>360</v>
      </c>
      <c r="Y54" s="87">
        <f t="shared" si="37"/>
        <v>147</v>
      </c>
      <c r="Z54" s="87">
        <f t="shared" si="37"/>
        <v>79</v>
      </c>
      <c r="AA54" s="87">
        <f t="shared" si="37"/>
        <v>0</v>
      </c>
      <c r="AB54" s="87">
        <f t="shared" si="37"/>
        <v>68</v>
      </c>
      <c r="AC54" s="87">
        <f t="shared" si="37"/>
        <v>213</v>
      </c>
      <c r="AD54" s="88">
        <f t="shared" si="5"/>
      </c>
      <c r="AE54" s="86"/>
      <c r="AF54" s="86"/>
      <c r="AG54" s="86"/>
      <c r="AH54" s="86"/>
      <c r="AI54" s="86"/>
      <c r="AJ54" s="86"/>
      <c r="AK54" s="88">
        <f t="shared" si="6"/>
      </c>
      <c r="AL54" s="88">
        <f t="shared" si="7"/>
      </c>
      <c r="AM54" s="86"/>
      <c r="AN54" s="86"/>
      <c r="AO54" s="86"/>
      <c r="AP54" s="86"/>
      <c r="AQ54" s="86"/>
      <c r="AR54" s="86"/>
      <c r="AS54" s="88">
        <f t="shared" si="8"/>
      </c>
      <c r="AT54" s="88">
        <f t="shared" si="9"/>
      </c>
      <c r="AU54" s="86"/>
      <c r="AV54" s="86"/>
      <c r="AW54" s="86"/>
      <c r="AX54" s="86"/>
      <c r="AY54" s="86"/>
      <c r="AZ54" s="86"/>
      <c r="BA54" s="88">
        <f t="shared" si="10"/>
      </c>
      <c r="BB54" s="88">
        <f t="shared" si="11"/>
      </c>
      <c r="BC54" s="86"/>
      <c r="BD54" s="86"/>
      <c r="BE54" s="86"/>
      <c r="BF54" s="86"/>
      <c r="BG54" s="86"/>
      <c r="BH54" s="86"/>
      <c r="BI54" s="88">
        <f t="shared" si="12"/>
      </c>
      <c r="BJ54" s="88">
        <f t="shared" si="13"/>
      </c>
      <c r="BK54" s="86"/>
      <c r="BL54" s="86"/>
      <c r="BM54" s="86"/>
      <c r="BN54" s="86"/>
      <c r="BO54" s="86"/>
      <c r="BP54" s="86"/>
      <c r="BQ54" s="88">
        <f t="shared" si="14"/>
      </c>
      <c r="BR54" s="82" t="s">
        <v>201</v>
      </c>
    </row>
    <row r="55" spans="1:70" s="83" customFormat="1" ht="15">
      <c r="A55" s="89" t="s">
        <v>99</v>
      </c>
      <c r="B55" s="89" t="s">
        <v>142</v>
      </c>
      <c r="C55" s="84" t="str">
        <f t="shared" si="32"/>
        <v>    </v>
      </c>
      <c r="D55" s="85"/>
      <c r="E55" s="85"/>
      <c r="F55" s="85"/>
      <c r="G55" s="85"/>
      <c r="H55" s="85"/>
      <c r="I55" s="85"/>
      <c r="J55" s="85"/>
      <c r="K55" s="85"/>
      <c r="L55" s="84" t="str">
        <f t="shared" si="16"/>
        <v>9         </v>
      </c>
      <c r="M55" s="85">
        <v>9</v>
      </c>
      <c r="N55" s="85"/>
      <c r="O55" s="85"/>
      <c r="P55" s="85"/>
      <c r="Q55" s="85"/>
      <c r="R55" s="85"/>
      <c r="S55" s="85"/>
      <c r="T55" s="85"/>
      <c r="U55" s="85"/>
      <c r="V55" s="85"/>
      <c r="W55" s="86"/>
      <c r="X55" s="38">
        <v>90</v>
      </c>
      <c r="Y55" s="90">
        <f aca="true" t="shared" si="38" ref="Y55:Y62">SUM(AA55,AB55,Z55)</f>
        <v>33</v>
      </c>
      <c r="Z55" s="90">
        <f aca="true" t="shared" si="39" ref="Z55:AB57">AE55*AE$6+AH55*AH$6+AM55*AM$6+AP55*AP$6+AU55*AU$6+AX55*AX$6+BC55*BC$6+BF55*BF$6+BK55*BK$6+BN55*BN$6</f>
        <v>22</v>
      </c>
      <c r="AA55" s="90">
        <f t="shared" si="39"/>
        <v>0</v>
      </c>
      <c r="AB55" s="90">
        <f t="shared" si="39"/>
        <v>11</v>
      </c>
      <c r="AC55" s="90">
        <f aca="true" t="shared" si="40" ref="AC55:AC62">X55-Y55</f>
        <v>57</v>
      </c>
      <c r="AD55" s="88">
        <f>IF(SUM(AE55:AG55)&gt;0,AE55&amp;"/"&amp;AF55&amp;"/"&amp;AG55,"")</f>
      </c>
      <c r="AE55" s="86"/>
      <c r="AF55" s="86"/>
      <c r="AG55" s="86"/>
      <c r="AH55" s="86"/>
      <c r="AI55" s="86"/>
      <c r="AJ55" s="86"/>
      <c r="AK55" s="88">
        <f>IF(SUM(AH55:AJ55)&gt;0,AH55&amp;"/"&amp;AI55&amp;"/"&amp;AJ55,"")</f>
      </c>
      <c r="AL55" s="88">
        <f>IF(SUM(AM55:AO55)&gt;0,AM55&amp;"/"&amp;AN55&amp;"/"&amp;AO55,"")</f>
      </c>
      <c r="AM55" s="86"/>
      <c r="AN55" s="86"/>
      <c r="AO55" s="86"/>
      <c r="AP55" s="86"/>
      <c r="AQ55" s="86"/>
      <c r="AR55" s="86"/>
      <c r="AS55" s="88">
        <f>IF(SUM(AP55:AR55)&gt;0,AP55&amp;"/"&amp;AQ55&amp;"/"&amp;AR55,"")</f>
      </c>
      <c r="AT55" s="88">
        <f>IF(SUM(AU55:AW55)&gt;0,AU55&amp;"/"&amp;AV55&amp;"/"&amp;AW55,"")</f>
      </c>
      <c r="AU55" s="86"/>
      <c r="AV55" s="86"/>
      <c r="AW55" s="86"/>
      <c r="AX55" s="86"/>
      <c r="AY55" s="86"/>
      <c r="AZ55" s="86"/>
      <c r="BA55" s="88">
        <f>IF(SUM(AX55:AZ55)&gt;0,AX55&amp;"/"&amp;AY55&amp;"/"&amp;AZ55,"")</f>
      </c>
      <c r="BB55" s="88">
        <f>IF(SUM(BC55:BE55)&gt;0,BC55&amp;"/"&amp;BD55&amp;"/"&amp;BE55,"")</f>
      </c>
      <c r="BC55" s="86"/>
      <c r="BD55" s="86"/>
      <c r="BE55" s="86"/>
      <c r="BF55" s="86"/>
      <c r="BG55" s="86"/>
      <c r="BH55" s="86"/>
      <c r="BI55" s="88">
        <f>IF(SUM(BF55:BH55)&gt;0,BF55&amp;"/"&amp;BG55&amp;"/"&amp;BH55,"")</f>
      </c>
      <c r="BJ55" s="88" t="str">
        <f>IF(SUM(BK55:BM55)&gt;0,BK55&amp;"/"&amp;BL55&amp;"/"&amp;BM55,"")</f>
        <v>2//1</v>
      </c>
      <c r="BK55" s="86">
        <v>2</v>
      </c>
      <c r="BL55" s="86"/>
      <c r="BM55" s="86">
        <v>1</v>
      </c>
      <c r="BN55" s="86"/>
      <c r="BO55" s="86"/>
      <c r="BP55" s="86"/>
      <c r="BQ55" s="88">
        <f>IF(SUM(BN55:BP55)&gt;0,BN55&amp;"/"&amp;BO55&amp;"/"&amp;BP55,"")</f>
      </c>
      <c r="BR55" s="82" t="s">
        <v>201</v>
      </c>
    </row>
    <row r="56" spans="1:70" s="83" customFormat="1" ht="15">
      <c r="A56" s="89" t="s">
        <v>140</v>
      </c>
      <c r="B56" s="89" t="s">
        <v>143</v>
      </c>
      <c r="C56" s="84" t="str">
        <f t="shared" si="32"/>
        <v>    </v>
      </c>
      <c r="D56" s="85"/>
      <c r="E56" s="85"/>
      <c r="F56" s="85"/>
      <c r="G56" s="85"/>
      <c r="H56" s="85"/>
      <c r="I56" s="85"/>
      <c r="J56" s="85"/>
      <c r="K56" s="85"/>
      <c r="L56" s="84" t="str">
        <f t="shared" si="16"/>
        <v>5         </v>
      </c>
      <c r="M56" s="85">
        <v>5</v>
      </c>
      <c r="N56" s="85"/>
      <c r="O56" s="85"/>
      <c r="P56" s="85"/>
      <c r="Q56" s="85"/>
      <c r="R56" s="85"/>
      <c r="S56" s="85"/>
      <c r="T56" s="85"/>
      <c r="U56" s="85"/>
      <c r="V56" s="85"/>
      <c r="W56" s="86"/>
      <c r="X56" s="38">
        <v>90</v>
      </c>
      <c r="Y56" s="90">
        <f t="shared" si="38"/>
        <v>38</v>
      </c>
      <c r="Z56" s="90">
        <f t="shared" si="39"/>
        <v>19</v>
      </c>
      <c r="AA56" s="90">
        <f t="shared" si="39"/>
        <v>0</v>
      </c>
      <c r="AB56" s="90">
        <f t="shared" si="39"/>
        <v>19</v>
      </c>
      <c r="AC56" s="90">
        <f t="shared" si="40"/>
        <v>52</v>
      </c>
      <c r="AD56" s="88">
        <f>IF(SUM(AE56:AG56)&gt;0,AE56&amp;"/"&amp;AF56&amp;"/"&amp;AG56,"")</f>
      </c>
      <c r="AE56" s="86"/>
      <c r="AF56" s="86"/>
      <c r="AG56" s="86"/>
      <c r="AH56" s="86"/>
      <c r="AI56" s="86"/>
      <c r="AJ56" s="86"/>
      <c r="AK56" s="88">
        <f>IF(SUM(AH56:AJ56)&gt;0,AH56&amp;"/"&amp;AI56&amp;"/"&amp;AJ56,"")</f>
      </c>
      <c r="AL56" s="88">
        <f>IF(SUM(AM56:AO56)&gt;0,AM56&amp;"/"&amp;AN56&amp;"/"&amp;AO56,"")</f>
      </c>
      <c r="AM56" s="86"/>
      <c r="AN56" s="86"/>
      <c r="AO56" s="86"/>
      <c r="AP56" s="86"/>
      <c r="AQ56" s="86"/>
      <c r="AR56" s="86"/>
      <c r="AS56" s="88">
        <f>IF(SUM(AP56:AR56)&gt;0,AP56&amp;"/"&amp;AQ56&amp;"/"&amp;AR56,"")</f>
      </c>
      <c r="AT56" s="88" t="str">
        <f>IF(SUM(AU56:AW56)&gt;0,AU56&amp;"/"&amp;AV56&amp;"/"&amp;AW56,"")</f>
        <v>1//1</v>
      </c>
      <c r="AU56" s="86">
        <v>1</v>
      </c>
      <c r="AV56" s="86"/>
      <c r="AW56" s="86">
        <v>1</v>
      </c>
      <c r="AX56" s="86"/>
      <c r="AY56" s="86"/>
      <c r="AZ56" s="86"/>
      <c r="BA56" s="88">
        <f>IF(SUM(AX56:AZ56)&gt;0,AX56&amp;"/"&amp;AY56&amp;"/"&amp;AZ56,"")</f>
      </c>
      <c r="BB56" s="88">
        <f>IF(SUM(BC56:BE56)&gt;0,BC56&amp;"/"&amp;BD56&amp;"/"&amp;BE56,"")</f>
      </c>
      <c r="BC56" s="86"/>
      <c r="BD56" s="86"/>
      <c r="BE56" s="86"/>
      <c r="BF56" s="86"/>
      <c r="BG56" s="86"/>
      <c r="BH56" s="86"/>
      <c r="BI56" s="88">
        <f>IF(SUM(BF56:BH56)&gt;0,BF56&amp;"/"&amp;BG56&amp;"/"&amp;BH56,"")</f>
      </c>
      <c r="BJ56" s="88">
        <f>IF(SUM(BK56:BM56)&gt;0,BK56&amp;"/"&amp;BL56&amp;"/"&amp;BM56,"")</f>
      </c>
      <c r="BK56" s="86"/>
      <c r="BL56" s="86"/>
      <c r="BM56" s="86"/>
      <c r="BN56" s="86"/>
      <c r="BO56" s="86"/>
      <c r="BP56" s="86"/>
      <c r="BQ56" s="88">
        <f>IF(SUM(BN56:BP56)&gt;0,BN56&amp;"/"&amp;BO56&amp;"/"&amp;BP56,"")</f>
      </c>
      <c r="BR56" s="82" t="s">
        <v>201</v>
      </c>
    </row>
    <row r="57" spans="1:70" s="83" customFormat="1" ht="15">
      <c r="A57" s="89" t="s">
        <v>141</v>
      </c>
      <c r="B57" s="89" t="s">
        <v>144</v>
      </c>
      <c r="C57" s="84" t="str">
        <f t="shared" si="32"/>
        <v>    </v>
      </c>
      <c r="D57" s="85"/>
      <c r="E57" s="85"/>
      <c r="F57" s="85"/>
      <c r="G57" s="85"/>
      <c r="H57" s="85"/>
      <c r="I57" s="85"/>
      <c r="J57" s="85"/>
      <c r="K57" s="85"/>
      <c r="L57" s="84" t="str">
        <f t="shared" si="16"/>
        <v>5         </v>
      </c>
      <c r="M57" s="85">
        <v>5</v>
      </c>
      <c r="N57" s="85"/>
      <c r="O57" s="85"/>
      <c r="P57" s="85"/>
      <c r="Q57" s="85"/>
      <c r="R57" s="85"/>
      <c r="S57" s="85"/>
      <c r="T57" s="85"/>
      <c r="U57" s="85"/>
      <c r="V57" s="85"/>
      <c r="W57" s="86"/>
      <c r="X57" s="38">
        <v>180</v>
      </c>
      <c r="Y57" s="90">
        <f t="shared" si="38"/>
        <v>76</v>
      </c>
      <c r="Z57" s="90">
        <f t="shared" si="39"/>
        <v>38</v>
      </c>
      <c r="AA57" s="90">
        <f t="shared" si="39"/>
        <v>0</v>
      </c>
      <c r="AB57" s="90">
        <f t="shared" si="39"/>
        <v>38</v>
      </c>
      <c r="AC57" s="90">
        <f t="shared" si="40"/>
        <v>104</v>
      </c>
      <c r="AD57" s="88">
        <f>IF(SUM(AE57:AG57)&gt;0,AE57&amp;"/"&amp;AF57&amp;"/"&amp;AG57,"")</f>
      </c>
      <c r="AE57" s="86"/>
      <c r="AF57" s="86"/>
      <c r="AG57" s="86"/>
      <c r="AH57" s="86"/>
      <c r="AI57" s="86"/>
      <c r="AJ57" s="86"/>
      <c r="AK57" s="88">
        <f>IF(SUM(AH57:AJ57)&gt;0,AH57&amp;"/"&amp;AI57&amp;"/"&amp;AJ57,"")</f>
      </c>
      <c r="AL57" s="88">
        <f>IF(SUM(AM57:AO57)&gt;0,AM57&amp;"/"&amp;AN57&amp;"/"&amp;AO57,"")</f>
      </c>
      <c r="AM57" s="86"/>
      <c r="AN57" s="86"/>
      <c r="AO57" s="86"/>
      <c r="AP57" s="86"/>
      <c r="AQ57" s="86"/>
      <c r="AR57" s="86"/>
      <c r="AS57" s="88">
        <f>IF(SUM(AP57:AR57)&gt;0,AP57&amp;"/"&amp;AQ57&amp;"/"&amp;AR57,"")</f>
      </c>
      <c r="AT57" s="88" t="str">
        <f>IF(SUM(AU57:AW57)&gt;0,AU57&amp;"/"&amp;AV57&amp;"/"&amp;AW57,"")</f>
        <v>2//2</v>
      </c>
      <c r="AU57" s="86">
        <v>2</v>
      </c>
      <c r="AV57" s="86"/>
      <c r="AW57" s="86">
        <v>2</v>
      </c>
      <c r="AX57" s="86"/>
      <c r="AY57" s="86"/>
      <c r="AZ57" s="86"/>
      <c r="BA57" s="88">
        <f>IF(SUM(AX57:AZ57)&gt;0,AX57&amp;"/"&amp;AY57&amp;"/"&amp;AZ57,"")</f>
      </c>
      <c r="BB57" s="88">
        <f>IF(SUM(BC57:BE57)&gt;0,BC57&amp;"/"&amp;BD57&amp;"/"&amp;BE57,"")</f>
      </c>
      <c r="BC57" s="86"/>
      <c r="BD57" s="86"/>
      <c r="BE57" s="86"/>
      <c r="BF57" s="86"/>
      <c r="BG57" s="86"/>
      <c r="BH57" s="86"/>
      <c r="BI57" s="88">
        <f>IF(SUM(BF57:BH57)&gt;0,BF57&amp;"/"&amp;BG57&amp;"/"&amp;BH57,"")</f>
      </c>
      <c r="BJ57" s="88">
        <f>IF(SUM(BK57:BM57)&gt;0,BK57&amp;"/"&amp;BL57&amp;"/"&amp;BM57,"")</f>
      </c>
      <c r="BK57" s="86"/>
      <c r="BL57" s="86"/>
      <c r="BM57" s="86"/>
      <c r="BN57" s="86"/>
      <c r="BO57" s="86"/>
      <c r="BP57" s="86"/>
      <c r="BQ57" s="88">
        <f>IF(SUM(BN57:BP57)&gt;0,BN57&amp;"/"&amp;BO57&amp;"/"&amp;BP57,"")</f>
      </c>
      <c r="BR57" s="82" t="s">
        <v>201</v>
      </c>
    </row>
    <row r="58" spans="1:70" s="83" customFormat="1" ht="25.5">
      <c r="A58" s="171" t="s">
        <v>156</v>
      </c>
      <c r="B58" s="112" t="s">
        <v>155</v>
      </c>
      <c r="C58" s="84" t="str">
        <f t="shared" si="32"/>
        <v>    </v>
      </c>
      <c r="D58" s="85"/>
      <c r="E58" s="85"/>
      <c r="F58" s="85"/>
      <c r="G58" s="85"/>
      <c r="H58" s="85"/>
      <c r="I58" s="85"/>
      <c r="J58" s="85"/>
      <c r="K58" s="85"/>
      <c r="L58" s="84" t="str">
        <f t="shared" si="16"/>
        <v>         </v>
      </c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6"/>
      <c r="X58" s="87">
        <f aca="true" t="shared" si="41" ref="X58:AC58">SUM(X59)</f>
        <v>360</v>
      </c>
      <c r="Y58" s="87">
        <f t="shared" si="41"/>
        <v>296</v>
      </c>
      <c r="Z58" s="87">
        <f t="shared" si="41"/>
        <v>0</v>
      </c>
      <c r="AA58" s="87">
        <f t="shared" si="41"/>
        <v>0</v>
      </c>
      <c r="AB58" s="87">
        <f t="shared" si="41"/>
        <v>296</v>
      </c>
      <c r="AC58" s="87">
        <f t="shared" si="41"/>
        <v>64</v>
      </c>
      <c r="AD58" s="88">
        <f t="shared" si="5"/>
      </c>
      <c r="AE58" s="86"/>
      <c r="AF58" s="86"/>
      <c r="AG58" s="86"/>
      <c r="AH58" s="86"/>
      <c r="AI58" s="86"/>
      <c r="AJ58" s="86"/>
      <c r="AK58" s="88">
        <f t="shared" si="6"/>
      </c>
      <c r="AL58" s="88">
        <f t="shared" si="7"/>
      </c>
      <c r="AM58" s="86"/>
      <c r="AN58" s="86"/>
      <c r="AO58" s="86"/>
      <c r="AP58" s="86"/>
      <c r="AQ58" s="86"/>
      <c r="AR58" s="86"/>
      <c r="AS58" s="88">
        <f t="shared" si="8"/>
      </c>
      <c r="AT58" s="88">
        <f t="shared" si="9"/>
      </c>
      <c r="AU58" s="86"/>
      <c r="AV58" s="86"/>
      <c r="AW58" s="86"/>
      <c r="AX58" s="86"/>
      <c r="AY58" s="86"/>
      <c r="AZ58" s="86"/>
      <c r="BA58" s="88">
        <f t="shared" si="10"/>
      </c>
      <c r="BB58" s="88">
        <f t="shared" si="11"/>
      </c>
      <c r="BC58" s="86"/>
      <c r="BD58" s="86"/>
      <c r="BE58" s="86"/>
      <c r="BF58" s="86"/>
      <c r="BG58" s="86"/>
      <c r="BH58" s="86"/>
      <c r="BI58" s="88">
        <f t="shared" si="12"/>
      </c>
      <c r="BJ58" s="88">
        <f t="shared" si="13"/>
      </c>
      <c r="BK58" s="86"/>
      <c r="BL58" s="86"/>
      <c r="BM58" s="86"/>
      <c r="BN58" s="86"/>
      <c r="BO58" s="86"/>
      <c r="BP58" s="86"/>
      <c r="BQ58" s="88">
        <f t="shared" si="14"/>
      </c>
      <c r="BR58" s="82" t="s">
        <v>201</v>
      </c>
    </row>
    <row r="59" spans="1:70" s="83" customFormat="1" ht="38.25">
      <c r="A59" s="89" t="s">
        <v>157</v>
      </c>
      <c r="B59" s="113" t="s">
        <v>145</v>
      </c>
      <c r="C59" s="84" t="str">
        <f t="shared" si="32"/>
        <v>    </v>
      </c>
      <c r="D59" s="114"/>
      <c r="E59" s="114"/>
      <c r="F59" s="114"/>
      <c r="G59" s="114"/>
      <c r="H59" s="114"/>
      <c r="I59" s="114"/>
      <c r="J59" s="114"/>
      <c r="K59" s="114"/>
      <c r="L59" s="84" t="str">
        <f t="shared" si="16"/>
        <v>1 3 5 7 8     </v>
      </c>
      <c r="M59" s="114">
        <v>1</v>
      </c>
      <c r="N59" s="114">
        <v>3</v>
      </c>
      <c r="O59" s="114">
        <v>5</v>
      </c>
      <c r="P59" s="114">
        <v>7</v>
      </c>
      <c r="Q59" s="114">
        <v>8</v>
      </c>
      <c r="R59" s="114"/>
      <c r="S59" s="114"/>
      <c r="T59" s="114"/>
      <c r="U59" s="114"/>
      <c r="V59" s="114"/>
      <c r="W59" s="115"/>
      <c r="X59" s="116">
        <v>360</v>
      </c>
      <c r="Y59" s="117">
        <f t="shared" si="38"/>
        <v>296</v>
      </c>
      <c r="Z59" s="117">
        <f aca="true" t="shared" si="42" ref="Z59:AB60">AE59*AE$6+AH59*AH$6+AM59*AM$6+AP59*AP$6+AU59*AU$6+AX59*AX$6+BC59*BC$6+BF59*BF$6+BK59*BK$6+BN59*BN$6</f>
        <v>0</v>
      </c>
      <c r="AA59" s="117">
        <f t="shared" si="42"/>
        <v>0</v>
      </c>
      <c r="AB59" s="117">
        <f t="shared" si="42"/>
        <v>296</v>
      </c>
      <c r="AC59" s="117">
        <f t="shared" si="40"/>
        <v>64</v>
      </c>
      <c r="AD59" s="118" t="str">
        <f>IF(SUM(AE59:AG59)&gt;0,AE59&amp;"/"&amp;AF59&amp;"/"&amp;AG59,"")</f>
        <v>//2</v>
      </c>
      <c r="AE59" s="115"/>
      <c r="AF59" s="115"/>
      <c r="AG59" s="115">
        <v>2</v>
      </c>
      <c r="AH59" s="115"/>
      <c r="AI59" s="115"/>
      <c r="AJ59" s="115">
        <v>2</v>
      </c>
      <c r="AK59" s="118" t="str">
        <f>IF(SUM(AH59:AJ59)&gt;0,AH59&amp;"/"&amp;AI59&amp;"/"&amp;AJ59,"")</f>
        <v>//2</v>
      </c>
      <c r="AL59" s="118" t="str">
        <f>IF(SUM(AM59:AO59)&gt;0,AM59&amp;"/"&amp;AN59&amp;"/"&amp;AO59,"")</f>
        <v>//2</v>
      </c>
      <c r="AM59" s="115"/>
      <c r="AN59" s="115"/>
      <c r="AO59" s="115">
        <v>2</v>
      </c>
      <c r="AP59" s="115"/>
      <c r="AQ59" s="115"/>
      <c r="AR59" s="115">
        <v>2</v>
      </c>
      <c r="AS59" s="118" t="str">
        <f>IF(SUM(AP59:AR59)&gt;0,AP59&amp;"/"&amp;AQ59&amp;"/"&amp;AR59,"")</f>
        <v>//2</v>
      </c>
      <c r="AT59" s="118" t="str">
        <f>IF(SUM(AU59:AW59)&gt;0,AU59&amp;"/"&amp;AV59&amp;"/"&amp;AW59,"")</f>
        <v>//2</v>
      </c>
      <c r="AU59" s="115"/>
      <c r="AV59" s="115"/>
      <c r="AW59" s="115">
        <v>2</v>
      </c>
      <c r="AX59" s="115"/>
      <c r="AY59" s="115"/>
      <c r="AZ59" s="115">
        <v>2</v>
      </c>
      <c r="BA59" s="118" t="str">
        <f>IF(SUM(AX59:AZ59)&gt;0,AX59&amp;"/"&amp;AY59&amp;"/"&amp;AZ59,"")</f>
        <v>//2</v>
      </c>
      <c r="BB59" s="118" t="str">
        <f>IF(SUM(BC59:BE59)&gt;0,BC59&amp;"/"&amp;BD59&amp;"/"&amp;BE59,"")</f>
        <v>//2</v>
      </c>
      <c r="BC59" s="115"/>
      <c r="BD59" s="115"/>
      <c r="BE59" s="115">
        <v>2</v>
      </c>
      <c r="BF59" s="115"/>
      <c r="BG59" s="115"/>
      <c r="BH59" s="115">
        <v>2</v>
      </c>
      <c r="BI59" s="118" t="str">
        <f>IF(SUM(BF59:BH59)&gt;0,BF59&amp;"/"&amp;BG59&amp;"/"&amp;BH59,"")</f>
        <v>//2</v>
      </c>
      <c r="BJ59" s="118">
        <f>IF(SUM(BK59:BM59)&gt;0,BK59&amp;"/"&amp;BL59&amp;"/"&amp;BM59,"")</f>
      </c>
      <c r="BK59" s="115"/>
      <c r="BL59" s="115"/>
      <c r="BM59" s="115"/>
      <c r="BN59" s="115"/>
      <c r="BO59" s="115"/>
      <c r="BP59" s="115"/>
      <c r="BQ59" s="118">
        <f>IF(SUM(BN59:BP59)&gt;0,BN59&amp;"/"&amp;BO59&amp;"/"&amp;BP59,"")</f>
      </c>
      <c r="BR59" s="82" t="s">
        <v>201</v>
      </c>
    </row>
    <row r="60" spans="1:70" s="83" customFormat="1" ht="25.5">
      <c r="A60" s="172" t="s">
        <v>168</v>
      </c>
      <c r="B60" s="112" t="s">
        <v>97</v>
      </c>
      <c r="C60" s="84" t="str">
        <f>D60&amp;" "&amp;E60&amp;" "&amp;F60&amp;" "&amp;G60&amp;" "&amp;H60&amp;" "&amp;I60&amp;" "&amp;J60&amp;" "&amp;K60</f>
        <v>1 5 6 7 7 9 10 10</v>
      </c>
      <c r="D60" s="114">
        <v>1</v>
      </c>
      <c r="E60" s="85">
        <v>5</v>
      </c>
      <c r="F60" s="85">
        <v>6</v>
      </c>
      <c r="G60" s="85">
        <v>7</v>
      </c>
      <c r="H60" s="85">
        <v>7</v>
      </c>
      <c r="I60" s="85">
        <v>9</v>
      </c>
      <c r="J60" s="85">
        <v>10</v>
      </c>
      <c r="K60" s="85">
        <v>10</v>
      </c>
      <c r="L60" s="84" t="str">
        <f>M60&amp;" "&amp;N60&amp;" "&amp;O60&amp;" "&amp;P60&amp;" "&amp;Q60&amp;" "&amp;R60&amp;" "&amp;S60&amp;" "&amp;T60&amp;" "&amp;U60&amp;" "&amp;V60</f>
        <v>2 3 4 7 8 8 9 9 10 </v>
      </c>
      <c r="M60" s="85">
        <v>2</v>
      </c>
      <c r="N60" s="85">
        <v>3</v>
      </c>
      <c r="O60" s="85">
        <v>4</v>
      </c>
      <c r="P60" s="85">
        <v>7</v>
      </c>
      <c r="Q60" s="85">
        <v>8</v>
      </c>
      <c r="R60" s="85">
        <v>8</v>
      </c>
      <c r="S60" s="85">
        <v>9</v>
      </c>
      <c r="T60" s="85">
        <v>9</v>
      </c>
      <c r="U60" s="85">
        <v>10</v>
      </c>
      <c r="V60" s="85"/>
      <c r="W60" s="86"/>
      <c r="X60" s="119">
        <v>2132</v>
      </c>
      <c r="Y60" s="120">
        <f>SUM(AA60,AB60,Z60)</f>
        <v>1171</v>
      </c>
      <c r="Z60" s="120">
        <f t="shared" si="42"/>
        <v>417</v>
      </c>
      <c r="AA60" s="120">
        <f t="shared" si="42"/>
        <v>0</v>
      </c>
      <c r="AB60" s="120">
        <f t="shared" si="42"/>
        <v>754</v>
      </c>
      <c r="AC60" s="120">
        <f>X60-Y60</f>
        <v>961</v>
      </c>
      <c r="AD60" s="88" t="str">
        <f>IF(SUM(AE60:AG60)&gt;0,AE60&amp;"/"&amp;AF60&amp;"/"&amp;AG60,"")</f>
        <v>2//</v>
      </c>
      <c r="AE60" s="86">
        <v>2</v>
      </c>
      <c r="AF60" s="86"/>
      <c r="AG60" s="86"/>
      <c r="AH60" s="86">
        <v>2</v>
      </c>
      <c r="AI60" s="86"/>
      <c r="AJ60" s="86">
        <v>2</v>
      </c>
      <c r="AK60" s="88" t="str">
        <f>IF(SUM(AH60:AJ60)&gt;0,AH60&amp;"/"&amp;AI60&amp;"/"&amp;AJ60,"")</f>
        <v>2//2</v>
      </c>
      <c r="AL60" s="88" t="str">
        <f>IF(SUM(AM60:AO60)&gt;0,AM60&amp;"/"&amp;AN60&amp;"/"&amp;AO60,"")</f>
        <v>1//3</v>
      </c>
      <c r="AM60" s="86">
        <v>1</v>
      </c>
      <c r="AN60" s="86"/>
      <c r="AO60" s="86">
        <v>3</v>
      </c>
      <c r="AP60" s="86">
        <v>1</v>
      </c>
      <c r="AQ60" s="86"/>
      <c r="AR60" s="86">
        <v>3</v>
      </c>
      <c r="AS60" s="88" t="str">
        <f>IF(SUM(AP60:AR60)&gt;0,AP60&amp;"/"&amp;AQ60&amp;"/"&amp;AR60,"")</f>
        <v>1//3</v>
      </c>
      <c r="AT60" s="88" t="str">
        <f>IF(SUM(AU60:AW60)&gt;0,AU60&amp;"/"&amp;AV60&amp;"/"&amp;AW60,"")</f>
        <v>2//6</v>
      </c>
      <c r="AU60" s="86">
        <v>2</v>
      </c>
      <c r="AV60" s="86"/>
      <c r="AW60" s="86">
        <v>6</v>
      </c>
      <c r="AX60" s="86">
        <v>2</v>
      </c>
      <c r="AY60" s="86"/>
      <c r="AZ60" s="86">
        <v>6</v>
      </c>
      <c r="BA60" s="88" t="str">
        <f>IF(SUM(AX60:AZ60)&gt;0,AX60&amp;"/"&amp;AY60&amp;"/"&amp;AZ60,"")</f>
        <v>2//6</v>
      </c>
      <c r="BB60" s="88" t="str">
        <f>IF(SUM(BC60:BE60)&gt;0,BC60&amp;"/"&amp;BD60&amp;"/"&amp;BE60,"")</f>
        <v>5//8</v>
      </c>
      <c r="BC60" s="86">
        <v>5</v>
      </c>
      <c r="BD60" s="86"/>
      <c r="BE60" s="86">
        <v>8</v>
      </c>
      <c r="BF60" s="86">
        <v>2</v>
      </c>
      <c r="BG60" s="86"/>
      <c r="BH60" s="86">
        <v>6</v>
      </c>
      <c r="BI60" s="88" t="str">
        <f>IF(SUM(BF60:BH60)&gt;0,BF60&amp;"/"&amp;BG60&amp;"/"&amp;BH60,"")</f>
        <v>2//6</v>
      </c>
      <c r="BJ60" s="88" t="str">
        <f>IF(SUM(BK60:BM60)&gt;0,BK60&amp;"/"&amp;BL60&amp;"/"&amp;BM60,"")</f>
        <v>4//8</v>
      </c>
      <c r="BK60" s="86">
        <v>4</v>
      </c>
      <c r="BL60" s="86"/>
      <c r="BM60" s="86">
        <v>8</v>
      </c>
      <c r="BN60" s="86">
        <v>6</v>
      </c>
      <c r="BO60" s="86"/>
      <c r="BP60" s="86">
        <v>6</v>
      </c>
      <c r="BQ60" s="88" t="str">
        <f>IF(SUM(BN60:BP60)&gt;0,BN60&amp;"/"&amp;BO60&amp;"/"&amp;BP60,"")</f>
        <v>6//6</v>
      </c>
      <c r="BR60" s="82" t="s">
        <v>201</v>
      </c>
    </row>
    <row r="61" spans="1:70" s="83" customFormat="1" ht="15">
      <c r="A61" s="170" t="s">
        <v>95</v>
      </c>
      <c r="B61" s="121" t="s">
        <v>153</v>
      </c>
      <c r="C61" s="77" t="str">
        <f>D61&amp;" "&amp;E61&amp;" "&amp;F61&amp;" "&amp;G61&amp;" "&amp;K61</f>
        <v>    </v>
      </c>
      <c r="D61" s="85"/>
      <c r="E61" s="85"/>
      <c r="F61" s="85"/>
      <c r="G61" s="85"/>
      <c r="H61" s="85"/>
      <c r="I61" s="85"/>
      <c r="J61" s="85"/>
      <c r="K61" s="85"/>
      <c r="L61" s="77" t="str">
        <f t="shared" si="16"/>
        <v>         </v>
      </c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122"/>
      <c r="X61" s="123">
        <f aca="true" t="shared" si="43" ref="X61:AC61">SUM(X62)</f>
        <v>450</v>
      </c>
      <c r="Y61" s="123">
        <f t="shared" si="43"/>
        <v>296</v>
      </c>
      <c r="Z61" s="123">
        <f t="shared" si="43"/>
        <v>0</v>
      </c>
      <c r="AA61" s="123">
        <f t="shared" si="43"/>
        <v>0</v>
      </c>
      <c r="AB61" s="123">
        <f t="shared" si="43"/>
        <v>296</v>
      </c>
      <c r="AC61" s="123">
        <f t="shared" si="43"/>
        <v>154</v>
      </c>
      <c r="AD61" s="77">
        <f t="shared" si="5"/>
      </c>
      <c r="AE61" s="122"/>
      <c r="AF61" s="122"/>
      <c r="AG61" s="122"/>
      <c r="AH61" s="122"/>
      <c r="AI61" s="122"/>
      <c r="AJ61" s="122"/>
      <c r="AK61" s="77">
        <f t="shared" si="6"/>
      </c>
      <c r="AL61" s="77">
        <f t="shared" si="7"/>
      </c>
      <c r="AM61" s="122"/>
      <c r="AN61" s="122"/>
      <c r="AO61" s="122"/>
      <c r="AP61" s="122"/>
      <c r="AQ61" s="122"/>
      <c r="AR61" s="122"/>
      <c r="AS61" s="77">
        <f t="shared" si="8"/>
      </c>
      <c r="AT61" s="77">
        <f t="shared" si="9"/>
      </c>
      <c r="AU61" s="122"/>
      <c r="AV61" s="122"/>
      <c r="AW61" s="122"/>
      <c r="AX61" s="122"/>
      <c r="AY61" s="122"/>
      <c r="AZ61" s="122"/>
      <c r="BA61" s="77">
        <f t="shared" si="10"/>
      </c>
      <c r="BB61" s="77">
        <f t="shared" si="11"/>
      </c>
      <c r="BC61" s="122"/>
      <c r="BD61" s="122"/>
      <c r="BE61" s="122"/>
      <c r="BF61" s="122"/>
      <c r="BG61" s="122"/>
      <c r="BH61" s="122"/>
      <c r="BI61" s="77">
        <f t="shared" si="12"/>
      </c>
      <c r="BJ61" s="77">
        <f t="shared" si="13"/>
      </c>
      <c r="BK61" s="122"/>
      <c r="BL61" s="122"/>
      <c r="BM61" s="122"/>
      <c r="BN61" s="122"/>
      <c r="BO61" s="122"/>
      <c r="BP61" s="122"/>
      <c r="BQ61" s="77">
        <f t="shared" si="14"/>
      </c>
      <c r="BR61" s="82" t="s">
        <v>201</v>
      </c>
    </row>
    <row r="62" spans="1:70" s="83" customFormat="1" ht="25.5">
      <c r="A62" s="35" t="s">
        <v>133</v>
      </c>
      <c r="B62" s="113" t="s">
        <v>161</v>
      </c>
      <c r="C62" s="84" t="str">
        <f>D62&amp;" "&amp;E62&amp;" "&amp;F62&amp;" "&amp;G62&amp;" "&amp;K62</f>
        <v>    </v>
      </c>
      <c r="D62" s="114"/>
      <c r="E62" s="114"/>
      <c r="F62" s="114"/>
      <c r="G62" s="114"/>
      <c r="H62" s="114"/>
      <c r="I62" s="114"/>
      <c r="J62" s="114"/>
      <c r="K62" s="114"/>
      <c r="L62" s="84" t="str">
        <f t="shared" si="16"/>
        <v>1 2 3 4 5 6 7 8  </v>
      </c>
      <c r="M62" s="114">
        <v>1</v>
      </c>
      <c r="N62" s="114">
        <v>2</v>
      </c>
      <c r="O62" s="114">
        <v>3</v>
      </c>
      <c r="P62" s="114">
        <v>4</v>
      </c>
      <c r="Q62" s="114">
        <v>5</v>
      </c>
      <c r="R62" s="114">
        <v>6</v>
      </c>
      <c r="S62" s="114">
        <v>7</v>
      </c>
      <c r="T62" s="114">
        <v>8</v>
      </c>
      <c r="U62" s="114"/>
      <c r="V62" s="114"/>
      <c r="W62" s="115"/>
      <c r="X62" s="116">
        <v>450</v>
      </c>
      <c r="Y62" s="117">
        <f t="shared" si="38"/>
        <v>296</v>
      </c>
      <c r="Z62" s="117">
        <f>AE62*AE$6+AH62*AH$6+AM62*AM$6+AP62*AP$6+AU62*AU$6+AX62*AX$6+BC62*BC$6+BF62*BF$6+BK62*BK$6+BN62*BN$6</f>
        <v>0</v>
      </c>
      <c r="AA62" s="117">
        <f>AF62*AF$6+AI62*AI$6+AN62*AN$6+AQ62*AQ$6+AV62*AV$6+AY62*AY$6+BD62*BD$6+BG62*BG$6+BL62*BL$6+BO62*BO$6</f>
        <v>0</v>
      </c>
      <c r="AB62" s="117">
        <f>AG62*AG$6+AJ62*AJ$6+AO62*AO$6+AR62*AR$6+AW62*AW$6+AZ62*AZ$6+BE62*BE$6+BH62*BH$6+BM62*BM$6+BP62*BP$6</f>
        <v>296</v>
      </c>
      <c r="AC62" s="117">
        <f t="shared" si="40"/>
        <v>154</v>
      </c>
      <c r="AD62" s="124" t="str">
        <f t="shared" si="5"/>
        <v>//2</v>
      </c>
      <c r="AE62" s="115"/>
      <c r="AF62" s="115"/>
      <c r="AG62" s="115">
        <v>2</v>
      </c>
      <c r="AH62" s="115"/>
      <c r="AI62" s="115"/>
      <c r="AJ62" s="115">
        <v>2</v>
      </c>
      <c r="AK62" s="124" t="str">
        <f t="shared" si="6"/>
        <v>//2</v>
      </c>
      <c r="AL62" s="124" t="str">
        <f t="shared" si="7"/>
        <v>//2</v>
      </c>
      <c r="AM62" s="115"/>
      <c r="AN62" s="115"/>
      <c r="AO62" s="115">
        <v>2</v>
      </c>
      <c r="AP62" s="115"/>
      <c r="AQ62" s="115"/>
      <c r="AR62" s="115">
        <v>2</v>
      </c>
      <c r="AS62" s="124" t="str">
        <f t="shared" si="8"/>
        <v>//2</v>
      </c>
      <c r="AT62" s="124" t="str">
        <f t="shared" si="9"/>
        <v>//2</v>
      </c>
      <c r="AU62" s="115"/>
      <c r="AV62" s="115"/>
      <c r="AW62" s="115">
        <v>2</v>
      </c>
      <c r="AX62" s="115"/>
      <c r="AY62" s="115"/>
      <c r="AZ62" s="115">
        <v>2</v>
      </c>
      <c r="BA62" s="124" t="str">
        <f t="shared" si="10"/>
        <v>//2</v>
      </c>
      <c r="BB62" s="124" t="str">
        <f t="shared" si="11"/>
        <v>//2</v>
      </c>
      <c r="BC62" s="115"/>
      <c r="BD62" s="115"/>
      <c r="BE62" s="115">
        <v>2</v>
      </c>
      <c r="BF62" s="115"/>
      <c r="BG62" s="115"/>
      <c r="BH62" s="115">
        <v>2</v>
      </c>
      <c r="BI62" s="124" t="str">
        <f t="shared" si="12"/>
        <v>//2</v>
      </c>
      <c r="BJ62" s="124">
        <f t="shared" si="13"/>
      </c>
      <c r="BK62" s="115"/>
      <c r="BL62" s="115"/>
      <c r="BM62" s="115"/>
      <c r="BN62" s="115"/>
      <c r="BO62" s="115"/>
      <c r="BP62" s="115"/>
      <c r="BQ62" s="124">
        <f t="shared" si="14"/>
      </c>
      <c r="BR62" s="82" t="s">
        <v>201</v>
      </c>
    </row>
    <row r="63" spans="1:70" s="169" customFormat="1" ht="15.75">
      <c r="A63" s="165"/>
      <c r="B63" s="112" t="s">
        <v>193</v>
      </c>
      <c r="C63" s="166"/>
      <c r="D63" s="167"/>
      <c r="E63" s="167"/>
      <c r="F63" s="167"/>
      <c r="G63" s="167"/>
      <c r="H63" s="167"/>
      <c r="I63" s="167"/>
      <c r="J63" s="167"/>
      <c r="K63" s="167"/>
      <c r="L63" s="166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6"/>
      <c r="X63" s="126">
        <f aca="true" t="shared" si="44" ref="X63:AC63">X61+X60+X35+X24+X8</f>
        <v>8696</v>
      </c>
      <c r="Y63" s="126">
        <f t="shared" si="44"/>
        <v>4857</v>
      </c>
      <c r="Z63" s="126">
        <f t="shared" si="44"/>
        <v>1611</v>
      </c>
      <c r="AA63" s="126">
        <f t="shared" si="44"/>
        <v>616</v>
      </c>
      <c r="AB63" s="126">
        <f t="shared" si="44"/>
        <v>2630</v>
      </c>
      <c r="AC63" s="126">
        <f t="shared" si="44"/>
        <v>3839</v>
      </c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68"/>
    </row>
    <row r="64" spans="1:70" s="83" customFormat="1" ht="15">
      <c r="A64" s="125"/>
      <c r="B64" s="172" t="s">
        <v>194</v>
      </c>
      <c r="C64" s="86"/>
      <c r="D64" s="85"/>
      <c r="E64" s="85"/>
      <c r="F64" s="85"/>
      <c r="G64" s="85"/>
      <c r="H64" s="85"/>
      <c r="I64" s="85"/>
      <c r="J64" s="85"/>
      <c r="K64" s="85"/>
      <c r="L64" s="86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126">
        <v>720</v>
      </c>
      <c r="Y64" s="126"/>
      <c r="Z64" s="126"/>
      <c r="AA64" s="126"/>
      <c r="AB64" s="126"/>
      <c r="AC64" s="126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82"/>
    </row>
    <row r="65" spans="1:70" s="83" customFormat="1" ht="15">
      <c r="A65" s="125"/>
      <c r="B65" s="172" t="s">
        <v>49</v>
      </c>
      <c r="C65" s="86"/>
      <c r="D65" s="85"/>
      <c r="E65" s="85"/>
      <c r="F65" s="85"/>
      <c r="G65" s="85"/>
      <c r="H65" s="85"/>
      <c r="I65" s="85"/>
      <c r="J65" s="85"/>
      <c r="K65" s="85"/>
      <c r="L65" s="86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6"/>
      <c r="X65" s="126">
        <f>SUM(X63+X64)</f>
        <v>9416</v>
      </c>
      <c r="Y65" s="126"/>
      <c r="Z65" s="126"/>
      <c r="AA65" s="126"/>
      <c r="AB65" s="126"/>
      <c r="AC65" s="126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82"/>
    </row>
    <row r="66" spans="1:70" s="154" customFormat="1" ht="15">
      <c r="A66" s="141"/>
      <c r="B66" s="36" t="s">
        <v>32</v>
      </c>
      <c r="C66" s="246" t="s">
        <v>195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8"/>
      <c r="X66" s="90"/>
      <c r="Y66" s="90"/>
      <c r="Z66" s="90"/>
      <c r="AA66" s="90"/>
      <c r="AB66" s="90"/>
      <c r="AC66" s="90"/>
      <c r="AD66" s="152">
        <f>SUM(AE66:AG66)</f>
        <v>28</v>
      </c>
      <c r="AE66" s="152">
        <f aca="true" t="shared" si="45" ref="AE66:AJ66">SUM(AE10:AE60)</f>
        <v>12</v>
      </c>
      <c r="AF66" s="152">
        <f t="shared" si="45"/>
        <v>2</v>
      </c>
      <c r="AG66" s="152">
        <f t="shared" si="45"/>
        <v>14</v>
      </c>
      <c r="AH66" s="152">
        <f t="shared" si="45"/>
        <v>9</v>
      </c>
      <c r="AI66" s="152">
        <f t="shared" si="45"/>
        <v>7</v>
      </c>
      <c r="AJ66" s="152">
        <f t="shared" si="45"/>
        <v>13</v>
      </c>
      <c r="AK66" s="152">
        <f>SUM(AH66:AJ66)</f>
        <v>29</v>
      </c>
      <c r="AL66" s="152">
        <f>SUM(AM66:AO66)</f>
        <v>29</v>
      </c>
      <c r="AM66" s="152">
        <f aca="true" t="shared" si="46" ref="AM66:AR66">SUM(AM10:AM60)</f>
        <v>7</v>
      </c>
      <c r="AN66" s="152">
        <f t="shared" si="46"/>
        <v>3</v>
      </c>
      <c r="AO66" s="152">
        <f t="shared" si="46"/>
        <v>19</v>
      </c>
      <c r="AP66" s="152">
        <f t="shared" si="46"/>
        <v>9</v>
      </c>
      <c r="AQ66" s="152">
        <f t="shared" si="46"/>
        <v>6</v>
      </c>
      <c r="AR66" s="152">
        <f t="shared" si="46"/>
        <v>13</v>
      </c>
      <c r="AS66" s="152">
        <f>SUM(AP66:AR66)</f>
        <v>28</v>
      </c>
      <c r="AT66" s="152">
        <f>SUM(AU66:AW66)</f>
        <v>26</v>
      </c>
      <c r="AU66" s="152">
        <f aca="true" t="shared" si="47" ref="AU66:AZ66">SUM(AU10:AU60)</f>
        <v>8</v>
      </c>
      <c r="AV66" s="152">
        <f t="shared" si="47"/>
        <v>4</v>
      </c>
      <c r="AW66" s="152">
        <f t="shared" si="47"/>
        <v>14</v>
      </c>
      <c r="AX66" s="152">
        <f t="shared" si="47"/>
        <v>7</v>
      </c>
      <c r="AY66" s="152">
        <f t="shared" si="47"/>
        <v>4</v>
      </c>
      <c r="AZ66" s="152">
        <f t="shared" si="47"/>
        <v>14</v>
      </c>
      <c r="BA66" s="152">
        <f>SUM(AX66:AZ66)</f>
        <v>25</v>
      </c>
      <c r="BB66" s="152">
        <f>SUM(BC66:BE66)</f>
        <v>28</v>
      </c>
      <c r="BC66" s="152">
        <f aca="true" t="shared" si="48" ref="BC66:BH66">SUM(BC10:BC60)</f>
        <v>11</v>
      </c>
      <c r="BD66" s="152">
        <f t="shared" si="48"/>
        <v>2</v>
      </c>
      <c r="BE66" s="152">
        <f t="shared" si="48"/>
        <v>15</v>
      </c>
      <c r="BF66" s="152">
        <f t="shared" si="48"/>
        <v>10</v>
      </c>
      <c r="BG66" s="152">
        <f t="shared" si="48"/>
        <v>4</v>
      </c>
      <c r="BH66" s="152">
        <f t="shared" si="48"/>
        <v>14</v>
      </c>
      <c r="BI66" s="152">
        <f>SUM(BF66:BH66)</f>
        <v>28</v>
      </c>
      <c r="BJ66" s="152">
        <f>SUM(BK66:BM66)</f>
        <v>28</v>
      </c>
      <c r="BK66" s="152">
        <f aca="true" t="shared" si="49" ref="BK66:BP66">SUM(BK10:BK60)</f>
        <v>15</v>
      </c>
      <c r="BL66" s="152">
        <f t="shared" si="49"/>
        <v>2</v>
      </c>
      <c r="BM66" s="152">
        <f t="shared" si="49"/>
        <v>11</v>
      </c>
      <c r="BN66" s="152">
        <f t="shared" si="49"/>
        <v>9</v>
      </c>
      <c r="BO66" s="152">
        <f t="shared" si="49"/>
        <v>0</v>
      </c>
      <c r="BP66" s="152">
        <f t="shared" si="49"/>
        <v>7</v>
      </c>
      <c r="BQ66" s="152">
        <f>SUM(BN66:BP66)</f>
        <v>16</v>
      </c>
      <c r="BR66" s="153"/>
    </row>
    <row r="67" spans="1:70" s="154" customFormat="1" ht="15" customHeight="1">
      <c r="A67" s="141"/>
      <c r="B67" s="37">
        <f>(Y63-Y61)/169</f>
        <v>26.99</v>
      </c>
      <c r="C67" s="254" t="s">
        <v>214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6"/>
      <c r="X67" s="90"/>
      <c r="Y67" s="90"/>
      <c r="Z67" s="90"/>
      <c r="AA67" s="90"/>
      <c r="AB67" s="90"/>
      <c r="AC67" s="90"/>
      <c r="AD67" s="36">
        <f>SUM(AE10:AG62)*AD6</f>
        <v>600</v>
      </c>
      <c r="AE67" s="36"/>
      <c r="AF67" s="36"/>
      <c r="AG67" s="36"/>
      <c r="AH67" s="36"/>
      <c r="AI67" s="36"/>
      <c r="AJ67" s="36"/>
      <c r="AK67" s="36">
        <f>SUM(AH10:AJ62)*AK6</f>
        <v>620</v>
      </c>
      <c r="AL67" s="36">
        <f>SUM(AM10:AO62)*AL6</f>
        <v>620</v>
      </c>
      <c r="AM67" s="36"/>
      <c r="AN67" s="36"/>
      <c r="AO67" s="36"/>
      <c r="AP67" s="36"/>
      <c r="AQ67" s="36"/>
      <c r="AR67" s="36"/>
      <c r="AS67" s="36">
        <f>SUM(AP10:AR62)*AS6</f>
        <v>600</v>
      </c>
      <c r="AT67" s="36">
        <f>SUM(AU10:AW62)*AT6</f>
        <v>532</v>
      </c>
      <c r="AU67" s="36"/>
      <c r="AV67" s="36"/>
      <c r="AW67" s="36"/>
      <c r="AX67" s="36"/>
      <c r="AY67" s="36"/>
      <c r="AZ67" s="36"/>
      <c r="BA67" s="36">
        <f>SUM(AX10:AZ62)*BA6</f>
        <v>405</v>
      </c>
      <c r="BB67" s="36">
        <f>SUM(BC10:BE62)*BB6</f>
        <v>570</v>
      </c>
      <c r="BC67" s="36"/>
      <c r="BD67" s="36"/>
      <c r="BE67" s="36"/>
      <c r="BF67" s="36"/>
      <c r="BG67" s="36"/>
      <c r="BH67" s="36"/>
      <c r="BI67" s="36">
        <f>SUM(BF10:BH62)*BI6</f>
        <v>450</v>
      </c>
      <c r="BJ67" s="36">
        <f>SUM(BK10:BM62)*BJ6</f>
        <v>308</v>
      </c>
      <c r="BK67" s="36"/>
      <c r="BL67" s="36"/>
      <c r="BM67" s="36"/>
      <c r="BN67" s="36"/>
      <c r="BO67" s="36"/>
      <c r="BP67" s="36"/>
      <c r="BQ67" s="36">
        <f>SUM(BN10:BP62)*BQ6</f>
        <v>160</v>
      </c>
      <c r="BR67" s="153"/>
    </row>
    <row r="68" spans="1:70" s="154" customFormat="1" ht="15">
      <c r="A68" s="141"/>
      <c r="B68" s="35"/>
      <c r="C68" s="246" t="s">
        <v>215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8"/>
      <c r="X68" s="90">
        <f>SUM(AD68:BQ68)</f>
        <v>3</v>
      </c>
      <c r="Y68" s="90"/>
      <c r="Z68" s="90"/>
      <c r="AA68" s="90"/>
      <c r="AB68" s="90"/>
      <c r="AC68" s="90"/>
      <c r="AD68" s="36"/>
      <c r="AE68" s="35"/>
      <c r="AF68" s="35"/>
      <c r="AG68" s="35"/>
      <c r="AH68" s="35"/>
      <c r="AI68" s="35"/>
      <c r="AJ68" s="35"/>
      <c r="AK68" s="36"/>
      <c r="AL68" s="36"/>
      <c r="AM68" s="35"/>
      <c r="AN68" s="35"/>
      <c r="AO68" s="35"/>
      <c r="AP68" s="35"/>
      <c r="AQ68" s="35"/>
      <c r="AR68" s="35"/>
      <c r="AS68" s="35">
        <v>1</v>
      </c>
      <c r="AT68" s="35"/>
      <c r="AU68" s="35"/>
      <c r="AV68" s="35"/>
      <c r="AW68" s="35"/>
      <c r="AX68" s="35"/>
      <c r="AY68" s="35"/>
      <c r="AZ68" s="35"/>
      <c r="BA68" s="35">
        <v>1</v>
      </c>
      <c r="BB68" s="35"/>
      <c r="BC68" s="35"/>
      <c r="BD68" s="35"/>
      <c r="BE68" s="35"/>
      <c r="BF68" s="35"/>
      <c r="BG68" s="35"/>
      <c r="BH68" s="35"/>
      <c r="BI68" s="35">
        <v>1</v>
      </c>
      <c r="BJ68" s="35"/>
      <c r="BK68" s="35"/>
      <c r="BL68" s="35"/>
      <c r="BM68" s="35"/>
      <c r="BN68" s="35"/>
      <c r="BO68" s="35"/>
      <c r="BP68" s="35"/>
      <c r="BQ68" s="35"/>
      <c r="BR68" s="153"/>
    </row>
    <row r="69" spans="1:70" s="154" customFormat="1" ht="15">
      <c r="A69" s="141"/>
      <c r="B69" s="35"/>
      <c r="C69" s="246" t="s">
        <v>216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8"/>
      <c r="X69" s="90">
        <f>SUM(AD69:BQ69)</f>
        <v>27</v>
      </c>
      <c r="Y69" s="90"/>
      <c r="Z69" s="90"/>
      <c r="AA69" s="90"/>
      <c r="AB69" s="90"/>
      <c r="AC69" s="90"/>
      <c r="AD69" s="145">
        <f aca="true" t="shared" si="50" ref="AD69:BQ69">COUNTIF($D$10:$K$60,AD5)</f>
        <v>4</v>
      </c>
      <c r="AE69" s="145">
        <f t="shared" si="50"/>
        <v>0</v>
      </c>
      <c r="AF69" s="145">
        <f t="shared" si="50"/>
        <v>0</v>
      </c>
      <c r="AG69" s="145">
        <f t="shared" si="50"/>
        <v>0</v>
      </c>
      <c r="AH69" s="145">
        <f t="shared" si="50"/>
        <v>0</v>
      </c>
      <c r="AI69" s="145">
        <f t="shared" si="50"/>
        <v>0</v>
      </c>
      <c r="AJ69" s="145">
        <f t="shared" si="50"/>
        <v>0</v>
      </c>
      <c r="AK69" s="145">
        <f t="shared" si="50"/>
        <v>3</v>
      </c>
      <c r="AL69" s="145">
        <f t="shared" si="50"/>
        <v>3</v>
      </c>
      <c r="AM69" s="145">
        <f t="shared" si="50"/>
        <v>0</v>
      </c>
      <c r="AN69" s="145">
        <f t="shared" si="50"/>
        <v>0</v>
      </c>
      <c r="AO69" s="145">
        <f t="shared" si="50"/>
        <v>0</v>
      </c>
      <c r="AP69" s="145">
        <f t="shared" si="50"/>
        <v>0</v>
      </c>
      <c r="AQ69" s="145">
        <f t="shared" si="50"/>
        <v>0</v>
      </c>
      <c r="AR69" s="145">
        <f t="shared" si="50"/>
        <v>0</v>
      </c>
      <c r="AS69" s="145">
        <f t="shared" si="50"/>
        <v>3</v>
      </c>
      <c r="AT69" s="145">
        <f t="shared" si="50"/>
        <v>2</v>
      </c>
      <c r="AU69" s="145">
        <f t="shared" si="50"/>
        <v>0</v>
      </c>
      <c r="AV69" s="145">
        <f t="shared" si="50"/>
        <v>0</v>
      </c>
      <c r="AW69" s="145">
        <f t="shared" si="50"/>
        <v>0</v>
      </c>
      <c r="AX69" s="145">
        <f t="shared" si="50"/>
        <v>0</v>
      </c>
      <c r="AY69" s="145">
        <f t="shared" si="50"/>
        <v>0</v>
      </c>
      <c r="AZ69" s="145">
        <f t="shared" si="50"/>
        <v>0</v>
      </c>
      <c r="BA69" s="145">
        <f t="shared" si="50"/>
        <v>2</v>
      </c>
      <c r="BB69" s="145">
        <f t="shared" si="50"/>
        <v>3</v>
      </c>
      <c r="BC69" s="145">
        <f t="shared" si="50"/>
        <v>0</v>
      </c>
      <c r="BD69" s="145">
        <f t="shared" si="50"/>
        <v>0</v>
      </c>
      <c r="BE69" s="145">
        <f t="shared" si="50"/>
        <v>0</v>
      </c>
      <c r="BF69" s="145">
        <f t="shared" si="50"/>
        <v>0</v>
      </c>
      <c r="BG69" s="145">
        <f t="shared" si="50"/>
        <v>0</v>
      </c>
      <c r="BH69" s="145">
        <f t="shared" si="50"/>
        <v>0</v>
      </c>
      <c r="BI69" s="145">
        <f t="shared" si="50"/>
        <v>3</v>
      </c>
      <c r="BJ69" s="145">
        <f t="shared" si="50"/>
        <v>2</v>
      </c>
      <c r="BK69" s="145">
        <f t="shared" si="50"/>
        <v>0</v>
      </c>
      <c r="BL69" s="145">
        <f t="shared" si="50"/>
        <v>0</v>
      </c>
      <c r="BM69" s="145">
        <f t="shared" si="50"/>
        <v>0</v>
      </c>
      <c r="BN69" s="145">
        <f t="shared" si="50"/>
        <v>0</v>
      </c>
      <c r="BO69" s="145">
        <f t="shared" si="50"/>
        <v>0</v>
      </c>
      <c r="BP69" s="145">
        <f t="shared" si="50"/>
        <v>0</v>
      </c>
      <c r="BQ69" s="145">
        <f t="shared" si="50"/>
        <v>2</v>
      </c>
      <c r="BR69" s="153"/>
    </row>
    <row r="70" spans="1:70" s="154" customFormat="1" ht="15">
      <c r="A70" s="141"/>
      <c r="B70" s="35"/>
      <c r="C70" s="246" t="s">
        <v>217</v>
      </c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8"/>
      <c r="X70" s="90">
        <f>SUM(AD70:BQ70)</f>
        <v>53</v>
      </c>
      <c r="Y70" s="90"/>
      <c r="Z70" s="90"/>
      <c r="AA70" s="90"/>
      <c r="AB70" s="90"/>
      <c r="AC70" s="90"/>
      <c r="AD70" s="145">
        <f>COUNTIF($M$10:$V$61,AD5)</f>
        <v>5</v>
      </c>
      <c r="AE70" s="145">
        <f aca="true" t="shared" si="51" ref="AE70:BQ70">COUNTIF($M$10:$V$61,AE5)</f>
        <v>0</v>
      </c>
      <c r="AF70" s="145">
        <f t="shared" si="51"/>
        <v>0</v>
      </c>
      <c r="AG70" s="145">
        <f t="shared" si="51"/>
        <v>0</v>
      </c>
      <c r="AH70" s="145">
        <f t="shared" si="51"/>
        <v>0</v>
      </c>
      <c r="AI70" s="145">
        <f t="shared" si="51"/>
        <v>0</v>
      </c>
      <c r="AJ70" s="145">
        <f t="shared" si="51"/>
        <v>0</v>
      </c>
      <c r="AK70" s="145">
        <f t="shared" si="51"/>
        <v>7</v>
      </c>
      <c r="AL70" s="145">
        <f t="shared" si="51"/>
        <v>6</v>
      </c>
      <c r="AM70" s="145">
        <f t="shared" si="51"/>
        <v>0</v>
      </c>
      <c r="AN70" s="145">
        <f t="shared" si="51"/>
        <v>0</v>
      </c>
      <c r="AO70" s="145">
        <f t="shared" si="51"/>
        <v>0</v>
      </c>
      <c r="AP70" s="145">
        <f t="shared" si="51"/>
        <v>0</v>
      </c>
      <c r="AQ70" s="145">
        <f t="shared" si="51"/>
        <v>0</v>
      </c>
      <c r="AR70" s="145">
        <f t="shared" si="51"/>
        <v>0</v>
      </c>
      <c r="AS70" s="145">
        <f t="shared" si="51"/>
        <v>6</v>
      </c>
      <c r="AT70" s="145">
        <f t="shared" si="51"/>
        <v>5</v>
      </c>
      <c r="AU70" s="145">
        <f t="shared" si="51"/>
        <v>0</v>
      </c>
      <c r="AV70" s="145">
        <f t="shared" si="51"/>
        <v>0</v>
      </c>
      <c r="AW70" s="145">
        <f t="shared" si="51"/>
        <v>0</v>
      </c>
      <c r="AX70" s="145">
        <f t="shared" si="51"/>
        <v>0</v>
      </c>
      <c r="AY70" s="145">
        <f t="shared" si="51"/>
        <v>0</v>
      </c>
      <c r="AZ70" s="145">
        <f t="shared" si="51"/>
        <v>0</v>
      </c>
      <c r="BA70" s="145">
        <f t="shared" si="51"/>
        <v>4</v>
      </c>
      <c r="BB70" s="145">
        <f t="shared" si="51"/>
        <v>5</v>
      </c>
      <c r="BC70" s="145">
        <f t="shared" si="51"/>
        <v>0</v>
      </c>
      <c r="BD70" s="145">
        <f t="shared" si="51"/>
        <v>0</v>
      </c>
      <c r="BE70" s="145">
        <f t="shared" si="51"/>
        <v>0</v>
      </c>
      <c r="BF70" s="145">
        <f t="shared" si="51"/>
        <v>0</v>
      </c>
      <c r="BG70" s="145">
        <f t="shared" si="51"/>
        <v>0</v>
      </c>
      <c r="BH70" s="145">
        <f t="shared" si="51"/>
        <v>0</v>
      </c>
      <c r="BI70" s="145">
        <f t="shared" si="51"/>
        <v>6</v>
      </c>
      <c r="BJ70" s="145">
        <f t="shared" si="51"/>
        <v>6</v>
      </c>
      <c r="BK70" s="145">
        <f t="shared" si="51"/>
        <v>0</v>
      </c>
      <c r="BL70" s="145">
        <f t="shared" si="51"/>
        <v>0</v>
      </c>
      <c r="BM70" s="145">
        <f t="shared" si="51"/>
        <v>0</v>
      </c>
      <c r="BN70" s="145">
        <f t="shared" si="51"/>
        <v>0</v>
      </c>
      <c r="BO70" s="145">
        <f t="shared" si="51"/>
        <v>0</v>
      </c>
      <c r="BP70" s="145">
        <f t="shared" si="51"/>
        <v>0</v>
      </c>
      <c r="BQ70" s="145">
        <f t="shared" si="51"/>
        <v>3</v>
      </c>
      <c r="BR70" s="153"/>
    </row>
    <row r="71" spans="1:70" s="83" customFormat="1" ht="15" hidden="1">
      <c r="A71" s="128"/>
      <c r="B71" s="129"/>
      <c r="C71" s="130"/>
      <c r="D71" s="131"/>
      <c r="E71" s="131"/>
      <c r="F71" s="131"/>
      <c r="G71" s="131"/>
      <c r="H71" s="131"/>
      <c r="I71" s="131"/>
      <c r="J71" s="131"/>
      <c r="K71" s="131"/>
      <c r="L71" s="128"/>
      <c r="M71" s="131"/>
      <c r="N71" s="132"/>
      <c r="O71" s="133"/>
      <c r="P71" s="133"/>
      <c r="Q71" s="133"/>
      <c r="R71" s="133"/>
      <c r="S71" s="133"/>
      <c r="T71" s="133"/>
      <c r="U71" s="133"/>
      <c r="V71" s="133"/>
      <c r="W71" s="128"/>
      <c r="X71" s="159"/>
      <c r="Y71" s="159"/>
      <c r="Z71" s="160"/>
      <c r="AA71" s="159"/>
      <c r="AB71" s="159"/>
      <c r="AC71" s="159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82" t="s">
        <v>201</v>
      </c>
    </row>
    <row r="72" spans="1:70" s="83" customFormat="1" ht="15" hidden="1">
      <c r="A72" s="128"/>
      <c r="B72" s="129"/>
      <c r="C72" s="130"/>
      <c r="D72" s="131"/>
      <c r="E72" s="131"/>
      <c r="F72" s="131"/>
      <c r="G72" s="131"/>
      <c r="H72" s="131"/>
      <c r="I72" s="131"/>
      <c r="J72" s="131"/>
      <c r="K72" s="131"/>
      <c r="L72" s="128"/>
      <c r="M72" s="131"/>
      <c r="N72" s="132"/>
      <c r="O72" s="133"/>
      <c r="P72" s="133"/>
      <c r="Q72" s="133"/>
      <c r="R72" s="133"/>
      <c r="S72" s="133"/>
      <c r="T72" s="133"/>
      <c r="U72" s="133"/>
      <c r="V72" s="133"/>
      <c r="W72" s="128"/>
      <c r="X72" s="159"/>
      <c r="Y72" s="159"/>
      <c r="Z72" s="160"/>
      <c r="AA72" s="159"/>
      <c r="AB72" s="159"/>
      <c r="AC72" s="159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82" t="s">
        <v>201</v>
      </c>
    </row>
    <row r="73" spans="1:70" s="83" customFormat="1" ht="15" hidden="1">
      <c r="A73" s="128"/>
      <c r="B73" s="129"/>
      <c r="C73" s="130"/>
      <c r="D73" s="131"/>
      <c r="E73" s="131"/>
      <c r="F73" s="131"/>
      <c r="G73" s="131"/>
      <c r="H73" s="131"/>
      <c r="I73" s="131"/>
      <c r="J73" s="131"/>
      <c r="K73" s="131"/>
      <c r="L73" s="128"/>
      <c r="M73" s="131"/>
      <c r="N73" s="132"/>
      <c r="O73" s="133"/>
      <c r="P73" s="133"/>
      <c r="Q73" s="133"/>
      <c r="R73" s="133"/>
      <c r="S73" s="133"/>
      <c r="T73" s="133"/>
      <c r="U73" s="133"/>
      <c r="V73" s="133"/>
      <c r="W73" s="128"/>
      <c r="X73" s="159"/>
      <c r="Y73" s="159"/>
      <c r="Z73" s="160"/>
      <c r="AA73" s="159"/>
      <c r="AB73" s="159"/>
      <c r="AC73" s="159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82" t="s">
        <v>201</v>
      </c>
    </row>
    <row r="74" spans="1:70" s="83" customFormat="1" ht="15" hidden="1">
      <c r="A74" s="128"/>
      <c r="B74" s="129"/>
      <c r="C74" s="130"/>
      <c r="D74" s="131"/>
      <c r="E74" s="131"/>
      <c r="F74" s="131"/>
      <c r="G74" s="131"/>
      <c r="H74" s="131"/>
      <c r="I74" s="131"/>
      <c r="J74" s="131"/>
      <c r="K74" s="131"/>
      <c r="L74" s="128"/>
      <c r="M74" s="131"/>
      <c r="N74" s="132"/>
      <c r="O74" s="133"/>
      <c r="P74" s="133"/>
      <c r="Q74" s="133"/>
      <c r="R74" s="133"/>
      <c r="S74" s="133"/>
      <c r="T74" s="133"/>
      <c r="U74" s="133"/>
      <c r="V74" s="133"/>
      <c r="W74" s="128"/>
      <c r="X74" s="159"/>
      <c r="Y74" s="159"/>
      <c r="Z74" s="160"/>
      <c r="AA74" s="159"/>
      <c r="AB74" s="159"/>
      <c r="AC74" s="159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82" t="s">
        <v>201</v>
      </c>
    </row>
    <row r="75" spans="1:70" s="83" customFormat="1" ht="15" hidden="1">
      <c r="A75" s="128"/>
      <c r="B75" s="129"/>
      <c r="C75" s="130"/>
      <c r="D75" s="131"/>
      <c r="E75" s="131"/>
      <c r="F75" s="131"/>
      <c r="G75" s="131"/>
      <c r="H75" s="131"/>
      <c r="I75" s="131"/>
      <c r="J75" s="131"/>
      <c r="K75" s="131"/>
      <c r="L75" s="128"/>
      <c r="M75" s="131"/>
      <c r="N75" s="132"/>
      <c r="O75" s="133"/>
      <c r="P75" s="133"/>
      <c r="Q75" s="133"/>
      <c r="R75" s="133"/>
      <c r="S75" s="133"/>
      <c r="T75" s="133"/>
      <c r="U75" s="133"/>
      <c r="V75" s="133"/>
      <c r="W75" s="128"/>
      <c r="X75" s="159"/>
      <c r="Y75" s="159"/>
      <c r="Z75" s="160"/>
      <c r="AA75" s="159"/>
      <c r="AB75" s="159"/>
      <c r="AC75" s="159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82" t="s">
        <v>201</v>
      </c>
    </row>
    <row r="76" spans="1:70" s="83" customFormat="1" ht="15" hidden="1">
      <c r="A76" s="128"/>
      <c r="B76" s="129"/>
      <c r="C76" s="130"/>
      <c r="D76" s="131"/>
      <c r="E76" s="131"/>
      <c r="F76" s="131"/>
      <c r="G76" s="131"/>
      <c r="H76" s="131"/>
      <c r="I76" s="131"/>
      <c r="J76" s="131"/>
      <c r="K76" s="131"/>
      <c r="L76" s="128"/>
      <c r="M76" s="131"/>
      <c r="N76" s="132"/>
      <c r="O76" s="133"/>
      <c r="P76" s="133"/>
      <c r="Q76" s="133"/>
      <c r="R76" s="133"/>
      <c r="S76" s="133"/>
      <c r="T76" s="133"/>
      <c r="U76" s="133"/>
      <c r="V76" s="133"/>
      <c r="W76" s="128"/>
      <c r="X76" s="159"/>
      <c r="Y76" s="159"/>
      <c r="Z76" s="160"/>
      <c r="AA76" s="159"/>
      <c r="AB76" s="159"/>
      <c r="AC76" s="159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82" t="s">
        <v>201</v>
      </c>
    </row>
    <row r="77" spans="1:70" s="83" customFormat="1" ht="15" hidden="1">
      <c r="A77" s="128"/>
      <c r="B77" s="129"/>
      <c r="C77" s="130"/>
      <c r="D77" s="131"/>
      <c r="E77" s="131"/>
      <c r="F77" s="131"/>
      <c r="G77" s="131"/>
      <c r="H77" s="131"/>
      <c r="I77" s="131"/>
      <c r="J77" s="131"/>
      <c r="K77" s="131"/>
      <c r="L77" s="128"/>
      <c r="M77" s="131"/>
      <c r="N77" s="132"/>
      <c r="O77" s="133"/>
      <c r="P77" s="133"/>
      <c r="Q77" s="133"/>
      <c r="R77" s="133"/>
      <c r="S77" s="133"/>
      <c r="T77" s="133"/>
      <c r="U77" s="133"/>
      <c r="V77" s="133"/>
      <c r="W77" s="128"/>
      <c r="X77" s="159"/>
      <c r="Y77" s="159"/>
      <c r="Z77" s="160"/>
      <c r="AA77" s="159"/>
      <c r="AB77" s="159"/>
      <c r="AC77" s="159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82" t="s">
        <v>201</v>
      </c>
    </row>
    <row r="78" spans="1:70" s="83" customFormat="1" ht="15" hidden="1">
      <c r="A78" s="128"/>
      <c r="B78" s="129"/>
      <c r="C78" s="130"/>
      <c r="D78" s="131"/>
      <c r="E78" s="131"/>
      <c r="F78" s="131"/>
      <c r="G78" s="131"/>
      <c r="H78" s="131"/>
      <c r="I78" s="131"/>
      <c r="J78" s="131"/>
      <c r="K78" s="131"/>
      <c r="L78" s="128"/>
      <c r="M78" s="131"/>
      <c r="N78" s="132"/>
      <c r="O78" s="133"/>
      <c r="P78" s="133"/>
      <c r="Q78" s="133"/>
      <c r="R78" s="133"/>
      <c r="S78" s="133"/>
      <c r="T78" s="133"/>
      <c r="U78" s="133"/>
      <c r="V78" s="133"/>
      <c r="W78" s="128"/>
      <c r="X78" s="159"/>
      <c r="Y78" s="159"/>
      <c r="Z78" s="160"/>
      <c r="AA78" s="159"/>
      <c r="AB78" s="159"/>
      <c r="AC78" s="159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82" t="s">
        <v>201</v>
      </c>
    </row>
    <row r="79" spans="1:70" s="83" customFormat="1" ht="15">
      <c r="A79" s="128"/>
      <c r="B79" s="129"/>
      <c r="C79" s="130"/>
      <c r="D79" s="131"/>
      <c r="E79" s="131"/>
      <c r="F79" s="131"/>
      <c r="G79" s="131"/>
      <c r="H79" s="131"/>
      <c r="I79" s="131"/>
      <c r="J79" s="131"/>
      <c r="K79" s="131"/>
      <c r="L79" s="128"/>
      <c r="M79" s="131"/>
      <c r="N79" s="132"/>
      <c r="O79" s="133"/>
      <c r="P79" s="133"/>
      <c r="Q79" s="133"/>
      <c r="R79" s="133"/>
      <c r="S79" s="133"/>
      <c r="T79" s="133"/>
      <c r="U79" s="133"/>
      <c r="V79" s="133"/>
      <c r="W79" s="128"/>
      <c r="X79" s="159"/>
      <c r="Y79" s="159"/>
      <c r="Z79" s="160"/>
      <c r="AA79" s="159"/>
      <c r="AB79" s="159"/>
      <c r="AC79" s="159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82"/>
    </row>
    <row r="80" spans="1:70" s="83" customFormat="1" ht="15">
      <c r="A80" s="128"/>
      <c r="B80" s="129"/>
      <c r="C80" s="130"/>
      <c r="D80" s="131"/>
      <c r="E80" s="131"/>
      <c r="F80" s="131"/>
      <c r="G80" s="131"/>
      <c r="H80" s="131"/>
      <c r="I80" s="131"/>
      <c r="J80" s="131"/>
      <c r="K80" s="131"/>
      <c r="L80" s="128"/>
      <c r="M80" s="131"/>
      <c r="N80" s="132"/>
      <c r="O80" s="133"/>
      <c r="P80" s="133"/>
      <c r="Q80" s="133"/>
      <c r="R80" s="133"/>
      <c r="S80" s="133"/>
      <c r="T80" s="133"/>
      <c r="U80" s="133"/>
      <c r="V80" s="133"/>
      <c r="W80" s="128"/>
      <c r="X80" s="159"/>
      <c r="Y80" s="159"/>
      <c r="Z80" s="160"/>
      <c r="AA80" s="159"/>
      <c r="AB80" s="159"/>
      <c r="AC80" s="159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82"/>
    </row>
    <row r="81" spans="1:70" s="83" customFormat="1" ht="15">
      <c r="A81" s="128"/>
      <c r="B81" s="128"/>
      <c r="C81" s="128"/>
      <c r="D81" s="132"/>
      <c r="E81" s="132"/>
      <c r="F81" s="132"/>
      <c r="G81" s="132"/>
      <c r="H81" s="132"/>
      <c r="I81" s="132"/>
      <c r="J81" s="132"/>
      <c r="K81" s="132"/>
      <c r="L81" s="128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28"/>
      <c r="X81" s="161"/>
      <c r="Y81" s="160"/>
      <c r="Z81" s="159"/>
      <c r="AA81" s="159"/>
      <c r="AB81" s="159"/>
      <c r="AC81" s="159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82"/>
    </row>
    <row r="82" spans="1:70" s="83" customFormat="1" ht="15">
      <c r="A82" s="128"/>
      <c r="B82" s="128"/>
      <c r="C82" s="128"/>
      <c r="D82" s="132"/>
      <c r="E82" s="132"/>
      <c r="F82" s="132"/>
      <c r="G82" s="132"/>
      <c r="H82" s="132"/>
      <c r="I82" s="132"/>
      <c r="J82" s="132"/>
      <c r="K82" s="132"/>
      <c r="L82" s="128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28"/>
      <c r="X82" s="161"/>
      <c r="Y82" s="160"/>
      <c r="Z82" s="159"/>
      <c r="AA82" s="159"/>
      <c r="AB82" s="159"/>
      <c r="AC82" s="159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82"/>
    </row>
    <row r="83" spans="1:70" s="83" customFormat="1" ht="15">
      <c r="A83" s="128"/>
      <c r="B83" s="128"/>
      <c r="C83" s="128"/>
      <c r="D83" s="132"/>
      <c r="E83" s="132"/>
      <c r="F83" s="132"/>
      <c r="G83" s="132"/>
      <c r="H83" s="132"/>
      <c r="I83" s="132"/>
      <c r="J83" s="132"/>
      <c r="K83" s="132"/>
      <c r="L83" s="128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28"/>
      <c r="X83" s="161"/>
      <c r="Y83" s="160"/>
      <c r="Z83" s="159"/>
      <c r="AA83" s="159"/>
      <c r="AB83" s="159"/>
      <c r="AC83" s="159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82"/>
    </row>
    <row r="84" spans="1:70" s="83" customFormat="1" ht="15">
      <c r="A84" s="128"/>
      <c r="B84" s="128"/>
      <c r="C84" s="128"/>
      <c r="D84" s="132"/>
      <c r="E84" s="132"/>
      <c r="F84" s="132"/>
      <c r="G84" s="132"/>
      <c r="H84" s="132"/>
      <c r="I84" s="132"/>
      <c r="J84" s="132"/>
      <c r="K84" s="132"/>
      <c r="L84" s="128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28"/>
      <c r="X84" s="161"/>
      <c r="Y84" s="160"/>
      <c r="Z84" s="159"/>
      <c r="AA84" s="159"/>
      <c r="AB84" s="159"/>
      <c r="AC84" s="159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82"/>
    </row>
    <row r="85" spans="1:70" s="83" customFormat="1" ht="15">
      <c r="A85" s="128"/>
      <c r="B85" s="128"/>
      <c r="C85" s="128"/>
      <c r="D85" s="132"/>
      <c r="E85" s="132"/>
      <c r="F85" s="132"/>
      <c r="G85" s="132"/>
      <c r="H85" s="132"/>
      <c r="I85" s="132"/>
      <c r="J85" s="132"/>
      <c r="K85" s="132"/>
      <c r="L85" s="128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28"/>
      <c r="X85" s="161"/>
      <c r="Y85" s="160"/>
      <c r="Z85" s="159"/>
      <c r="AA85" s="159"/>
      <c r="AB85" s="159"/>
      <c r="AC85" s="159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82"/>
    </row>
    <row r="86" spans="1:70" s="83" customFormat="1" ht="15">
      <c r="A86" s="128"/>
      <c r="B86" s="128"/>
      <c r="C86" s="128"/>
      <c r="D86" s="132"/>
      <c r="E86" s="132"/>
      <c r="F86" s="132"/>
      <c r="G86" s="132"/>
      <c r="H86" s="132"/>
      <c r="I86" s="132"/>
      <c r="J86" s="132"/>
      <c r="K86" s="132"/>
      <c r="L86" s="128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28"/>
      <c r="X86" s="161"/>
      <c r="Y86" s="160"/>
      <c r="Z86" s="159"/>
      <c r="AA86" s="159"/>
      <c r="AB86" s="159"/>
      <c r="AC86" s="159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82"/>
    </row>
    <row r="87" spans="1:70" s="83" customFormat="1" ht="15">
      <c r="A87" s="128"/>
      <c r="B87" s="128"/>
      <c r="C87" s="128"/>
      <c r="D87" s="132"/>
      <c r="E87" s="132"/>
      <c r="F87" s="132"/>
      <c r="G87" s="132"/>
      <c r="H87" s="132"/>
      <c r="I87" s="132"/>
      <c r="J87" s="132"/>
      <c r="K87" s="132"/>
      <c r="L87" s="128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28"/>
      <c r="X87" s="161"/>
      <c r="Y87" s="160"/>
      <c r="Z87" s="159"/>
      <c r="AA87" s="159"/>
      <c r="AB87" s="159"/>
      <c r="AC87" s="159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82"/>
    </row>
    <row r="88" spans="1:70" s="187" customFormat="1" ht="24.75" customHeight="1">
      <c r="A88" s="185"/>
      <c r="B88" s="259" t="s">
        <v>147</v>
      </c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1"/>
      <c r="Z88" s="259" t="s">
        <v>227</v>
      </c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1"/>
      <c r="BJ88" s="185"/>
      <c r="BK88" s="185"/>
      <c r="BL88" s="185"/>
      <c r="BM88" s="185"/>
      <c r="BN88" s="185"/>
      <c r="BO88" s="185"/>
      <c r="BP88" s="185"/>
      <c r="BQ88" s="185"/>
      <c r="BR88" s="186"/>
    </row>
    <row r="89" spans="1:70" s="183" customFormat="1" ht="15">
      <c r="A89" s="159"/>
      <c r="B89" s="257" t="s">
        <v>226</v>
      </c>
      <c r="C89" s="249" t="s">
        <v>148</v>
      </c>
      <c r="D89" s="250"/>
      <c r="E89" s="250"/>
      <c r="F89" s="250"/>
      <c r="G89" s="250"/>
      <c r="H89" s="250"/>
      <c r="I89" s="250"/>
      <c r="J89" s="250"/>
      <c r="K89" s="250"/>
      <c r="L89" s="251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249" t="s">
        <v>225</v>
      </c>
      <c r="X89" s="250"/>
      <c r="Y89" s="251"/>
      <c r="Z89" s="269" t="s">
        <v>158</v>
      </c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1"/>
      <c r="AL89" s="249" t="s">
        <v>150</v>
      </c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1"/>
      <c r="BJ89" s="159"/>
      <c r="BK89" s="159"/>
      <c r="BL89" s="159"/>
      <c r="BM89" s="159"/>
      <c r="BN89" s="159"/>
      <c r="BO89" s="159"/>
      <c r="BP89" s="159"/>
      <c r="BQ89" s="159"/>
      <c r="BR89" s="182"/>
    </row>
    <row r="90" spans="1:70" s="183" customFormat="1" ht="15">
      <c r="A90" s="159"/>
      <c r="B90" s="258"/>
      <c r="C90" s="242"/>
      <c r="D90" s="243"/>
      <c r="E90" s="243"/>
      <c r="F90" s="243"/>
      <c r="G90" s="243"/>
      <c r="H90" s="243"/>
      <c r="I90" s="243"/>
      <c r="J90" s="243"/>
      <c r="K90" s="243"/>
      <c r="L90" s="24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242"/>
      <c r="X90" s="243"/>
      <c r="Y90" s="244"/>
      <c r="Z90" s="242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4"/>
      <c r="AL90" s="239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1"/>
      <c r="BJ90" s="159"/>
      <c r="BK90" s="159"/>
      <c r="BL90" s="159"/>
      <c r="BM90" s="159"/>
      <c r="BN90" s="159"/>
      <c r="BO90" s="159"/>
      <c r="BP90" s="159"/>
      <c r="BQ90" s="159"/>
      <c r="BR90" s="182"/>
    </row>
    <row r="91" spans="1:70" s="183" customFormat="1" ht="21.75" customHeight="1">
      <c r="A91" s="159"/>
      <c r="B91" s="190" t="s">
        <v>197</v>
      </c>
      <c r="C91" s="236">
        <v>6</v>
      </c>
      <c r="D91" s="237"/>
      <c r="E91" s="237"/>
      <c r="F91" s="237"/>
      <c r="G91" s="237"/>
      <c r="H91" s="237"/>
      <c r="I91" s="237"/>
      <c r="J91" s="237"/>
      <c r="K91" s="237"/>
      <c r="L91" s="238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236">
        <v>6</v>
      </c>
      <c r="X91" s="237"/>
      <c r="Y91" s="238"/>
      <c r="Z91" s="249" t="s">
        <v>149</v>
      </c>
      <c r="AA91" s="250"/>
      <c r="AB91" s="250"/>
      <c r="AC91" s="250"/>
      <c r="AD91" s="250"/>
      <c r="AE91" s="250"/>
      <c r="AF91" s="250"/>
      <c r="AG91" s="250"/>
      <c r="AH91" s="250"/>
      <c r="AI91" s="250"/>
      <c r="AJ91" s="250"/>
      <c r="AK91" s="250"/>
      <c r="AL91" s="249" t="s">
        <v>228</v>
      </c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250"/>
      <c r="BF91" s="250"/>
      <c r="BG91" s="250"/>
      <c r="BH91" s="250"/>
      <c r="BI91" s="251"/>
      <c r="BJ91" s="159"/>
      <c r="BK91" s="159"/>
      <c r="BL91" s="159"/>
      <c r="BM91" s="159"/>
      <c r="BN91" s="159"/>
      <c r="BO91" s="159"/>
      <c r="BP91" s="159"/>
      <c r="BQ91" s="159"/>
      <c r="BR91" s="182"/>
    </row>
    <row r="92" spans="1:70" s="183" customFormat="1" ht="21.75" customHeight="1">
      <c r="A92" s="159"/>
      <c r="B92" s="190" t="s">
        <v>198</v>
      </c>
      <c r="C92" s="236">
        <v>8</v>
      </c>
      <c r="D92" s="237"/>
      <c r="E92" s="237"/>
      <c r="F92" s="237"/>
      <c r="G92" s="237"/>
      <c r="H92" s="237"/>
      <c r="I92" s="237"/>
      <c r="J92" s="237"/>
      <c r="K92" s="237"/>
      <c r="L92" s="238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236">
        <v>6</v>
      </c>
      <c r="X92" s="237"/>
      <c r="Y92" s="238"/>
      <c r="Z92" s="239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39" t="s">
        <v>229</v>
      </c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1"/>
      <c r="BJ92" s="159"/>
      <c r="BK92" s="159"/>
      <c r="BL92" s="159"/>
      <c r="BM92" s="159"/>
      <c r="BN92" s="159"/>
      <c r="BO92" s="159"/>
      <c r="BP92" s="159"/>
      <c r="BQ92" s="159"/>
      <c r="BR92" s="182"/>
    </row>
    <row r="93" spans="1:70" s="183" customFormat="1" ht="21.75" customHeight="1">
      <c r="A93" s="159"/>
      <c r="B93" s="190" t="s">
        <v>199</v>
      </c>
      <c r="C93" s="236">
        <v>9</v>
      </c>
      <c r="D93" s="237"/>
      <c r="E93" s="237"/>
      <c r="F93" s="237"/>
      <c r="G93" s="237"/>
      <c r="H93" s="237"/>
      <c r="I93" s="237"/>
      <c r="J93" s="237"/>
      <c r="K93" s="237"/>
      <c r="L93" s="238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236">
        <v>6</v>
      </c>
      <c r="X93" s="237"/>
      <c r="Y93" s="238"/>
      <c r="Z93" s="239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39" t="s">
        <v>230</v>
      </c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1"/>
      <c r="BJ93" s="159"/>
      <c r="BK93" s="159"/>
      <c r="BL93" s="159"/>
      <c r="BM93" s="159"/>
      <c r="BN93" s="159"/>
      <c r="BO93" s="159"/>
      <c r="BP93" s="159"/>
      <c r="BQ93" s="159"/>
      <c r="BR93" s="182"/>
    </row>
    <row r="94" spans="1:70" s="183" customFormat="1" ht="21.75" customHeight="1">
      <c r="A94" s="159"/>
      <c r="B94" s="181" t="s">
        <v>49</v>
      </c>
      <c r="C94" s="236"/>
      <c r="D94" s="237"/>
      <c r="E94" s="237"/>
      <c r="F94" s="237"/>
      <c r="G94" s="237"/>
      <c r="H94" s="237"/>
      <c r="I94" s="237"/>
      <c r="J94" s="237"/>
      <c r="K94" s="237"/>
      <c r="L94" s="238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236">
        <f>SUM(W91:Y93)</f>
        <v>18</v>
      </c>
      <c r="X94" s="237"/>
      <c r="Y94" s="238"/>
      <c r="Z94" s="242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2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4"/>
      <c r="BJ94" s="159"/>
      <c r="BK94" s="159"/>
      <c r="BL94" s="159"/>
      <c r="BM94" s="159"/>
      <c r="BN94" s="159"/>
      <c r="BO94" s="159"/>
      <c r="BP94" s="159"/>
      <c r="BQ94" s="159"/>
      <c r="BR94" s="182"/>
    </row>
    <row r="95" spans="1:70" s="183" customFormat="1" ht="15">
      <c r="A95" s="159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59"/>
      <c r="BK95" s="159"/>
      <c r="BL95" s="159"/>
      <c r="BM95" s="159"/>
      <c r="BN95" s="159"/>
      <c r="BO95" s="159"/>
      <c r="BP95" s="159"/>
      <c r="BQ95" s="159"/>
      <c r="BR95" s="182"/>
    </row>
    <row r="96" spans="1:70" s="83" customFormat="1" ht="15">
      <c r="A96" s="128"/>
      <c r="B96" s="178" t="s">
        <v>220</v>
      </c>
      <c r="C96" s="128"/>
      <c r="D96" s="132"/>
      <c r="E96" s="132"/>
      <c r="F96" s="132"/>
      <c r="G96" s="132"/>
      <c r="H96" s="132"/>
      <c r="I96" s="132"/>
      <c r="J96" s="132"/>
      <c r="K96" s="132"/>
      <c r="L96" s="128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28"/>
      <c r="X96" s="161"/>
      <c r="Y96" s="160"/>
      <c r="Z96" s="159"/>
      <c r="AA96" s="159"/>
      <c r="AB96" s="159"/>
      <c r="AC96" s="159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82"/>
    </row>
    <row r="97" spans="1:70" s="83" customFormat="1" ht="15">
      <c r="A97" s="128"/>
      <c r="B97" s="178" t="s">
        <v>221</v>
      </c>
      <c r="C97" s="128"/>
      <c r="D97" s="132"/>
      <c r="E97" s="132"/>
      <c r="F97" s="132"/>
      <c r="G97" s="132"/>
      <c r="H97" s="132"/>
      <c r="I97" s="132"/>
      <c r="J97" s="132"/>
      <c r="K97" s="132"/>
      <c r="L97" s="128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28"/>
      <c r="X97" s="161"/>
      <c r="Y97" s="160"/>
      <c r="Z97" s="159"/>
      <c r="AA97" s="159"/>
      <c r="AB97" s="159"/>
      <c r="AC97" s="159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82"/>
    </row>
    <row r="98" spans="1:70" s="83" customFormat="1" ht="15">
      <c r="A98" s="128"/>
      <c r="B98" s="179"/>
      <c r="C98" s="128"/>
      <c r="D98" s="132"/>
      <c r="E98" s="132"/>
      <c r="F98" s="132"/>
      <c r="G98" s="132"/>
      <c r="H98" s="132"/>
      <c r="I98" s="132"/>
      <c r="J98" s="132"/>
      <c r="K98" s="132"/>
      <c r="L98" s="128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28"/>
      <c r="X98" s="161"/>
      <c r="Y98" s="160"/>
      <c r="Z98" s="159"/>
      <c r="AA98" s="159"/>
      <c r="AB98" s="159"/>
      <c r="AC98" s="159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82"/>
    </row>
    <row r="99" spans="1:70" s="197" customFormat="1" ht="15.75">
      <c r="A99" s="191"/>
      <c r="B99" s="192" t="s">
        <v>65</v>
      </c>
      <c r="C99" s="191"/>
      <c r="D99" s="193"/>
      <c r="E99" s="193"/>
      <c r="F99" s="193"/>
      <c r="G99" s="193"/>
      <c r="H99" s="193"/>
      <c r="I99" s="193"/>
      <c r="J99" s="193"/>
      <c r="K99" s="193"/>
      <c r="L99" s="191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1"/>
      <c r="X99" s="194"/>
      <c r="Y99" s="195"/>
      <c r="Z99" s="184"/>
      <c r="AA99" s="184"/>
      <c r="AB99" s="184"/>
      <c r="AC99" s="184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6"/>
    </row>
    <row r="100" spans="1:70" s="197" customFormat="1" ht="15.75">
      <c r="A100" s="191"/>
      <c r="B100" s="192"/>
      <c r="C100" s="191"/>
      <c r="D100" s="193"/>
      <c r="E100" s="193"/>
      <c r="F100" s="193"/>
      <c r="G100" s="193"/>
      <c r="H100" s="193"/>
      <c r="I100" s="193"/>
      <c r="J100" s="193"/>
      <c r="K100" s="193"/>
      <c r="L100" s="191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1"/>
      <c r="X100" s="194"/>
      <c r="Y100" s="195"/>
      <c r="Z100" s="184"/>
      <c r="AA100" s="184"/>
      <c r="AB100" s="184"/>
      <c r="AC100" s="184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6"/>
    </row>
    <row r="101" spans="1:70" s="83" customFormat="1" ht="15">
      <c r="A101" s="128"/>
      <c r="B101" s="179"/>
      <c r="C101" s="128"/>
      <c r="D101" s="132"/>
      <c r="E101" s="132"/>
      <c r="F101" s="132"/>
      <c r="G101" s="132"/>
      <c r="H101" s="132"/>
      <c r="I101" s="132"/>
      <c r="J101" s="132"/>
      <c r="K101" s="132"/>
      <c r="L101" s="128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28"/>
      <c r="X101" s="161"/>
      <c r="Y101" s="160"/>
      <c r="Z101" s="159"/>
      <c r="AA101" s="159"/>
      <c r="AB101" s="159"/>
      <c r="AC101" s="159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82"/>
    </row>
    <row r="102" spans="1:70" s="197" customFormat="1" ht="24.75" customHeight="1">
      <c r="A102" s="134"/>
      <c r="B102" s="192" t="s">
        <v>222</v>
      </c>
      <c r="C102" s="191"/>
      <c r="D102" s="193"/>
      <c r="E102" s="193"/>
      <c r="F102" s="193"/>
      <c r="G102" s="193"/>
      <c r="H102" s="193"/>
      <c r="I102" s="193"/>
      <c r="J102" s="193"/>
      <c r="K102" s="193"/>
      <c r="L102" s="203"/>
      <c r="M102" s="203" t="s">
        <v>223</v>
      </c>
      <c r="N102" s="203" t="s">
        <v>223</v>
      </c>
      <c r="O102" s="203" t="s">
        <v>223</v>
      </c>
      <c r="P102" s="203" t="s">
        <v>223</v>
      </c>
      <c r="Q102" s="203" t="s">
        <v>223</v>
      </c>
      <c r="R102" s="203" t="s">
        <v>223</v>
      </c>
      <c r="S102" s="203" t="s">
        <v>223</v>
      </c>
      <c r="T102" s="203" t="s">
        <v>223</v>
      </c>
      <c r="U102" s="203" t="s">
        <v>223</v>
      </c>
      <c r="V102" s="203" t="s">
        <v>223</v>
      </c>
      <c r="W102" s="203" t="s">
        <v>223</v>
      </c>
      <c r="X102" s="194"/>
      <c r="Y102" s="195"/>
      <c r="Z102" s="184"/>
      <c r="AA102" s="184"/>
      <c r="AB102" s="184"/>
      <c r="AC102" s="184"/>
      <c r="AD102" s="191"/>
      <c r="AE102" s="191"/>
      <c r="AF102" s="191"/>
      <c r="AG102" s="191"/>
      <c r="AH102" s="191"/>
      <c r="AI102" s="191"/>
      <c r="AJ102" s="191"/>
      <c r="AK102" s="198"/>
      <c r="AL102" s="198"/>
      <c r="AM102" s="198" t="s">
        <v>224</v>
      </c>
      <c r="AN102" s="198" t="s">
        <v>224</v>
      </c>
      <c r="AO102" s="198" t="s">
        <v>224</v>
      </c>
      <c r="AP102" s="198" t="s">
        <v>224</v>
      </c>
      <c r="AQ102" s="198" t="s">
        <v>224</v>
      </c>
      <c r="AR102" s="198" t="s">
        <v>224</v>
      </c>
      <c r="AS102" s="198" t="s">
        <v>224</v>
      </c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201"/>
      <c r="BL102" s="201"/>
      <c r="BM102" s="201"/>
      <c r="BN102" s="201"/>
      <c r="BO102" s="201"/>
      <c r="BP102" s="201"/>
      <c r="BQ102" s="202"/>
      <c r="BR102" s="196"/>
    </row>
    <row r="103" spans="1:70" s="197" customFormat="1" ht="24.75" customHeight="1">
      <c r="A103" s="134"/>
      <c r="B103" s="192"/>
      <c r="C103" s="191"/>
      <c r="D103" s="193"/>
      <c r="E103" s="193"/>
      <c r="F103" s="193"/>
      <c r="G103" s="193"/>
      <c r="H103" s="193"/>
      <c r="I103" s="193"/>
      <c r="J103" s="193"/>
      <c r="K103" s="193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94"/>
      <c r="Y103" s="195"/>
      <c r="Z103" s="184"/>
      <c r="AA103" s="184"/>
      <c r="AB103" s="184"/>
      <c r="AC103" s="184"/>
      <c r="AD103" s="191"/>
      <c r="AE103" s="191"/>
      <c r="AF103" s="191"/>
      <c r="AG103" s="191"/>
      <c r="AH103" s="191"/>
      <c r="AI103" s="191"/>
      <c r="AJ103" s="191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201"/>
      <c r="BL103" s="201"/>
      <c r="BM103" s="201"/>
      <c r="BN103" s="201"/>
      <c r="BO103" s="201"/>
      <c r="BP103" s="201"/>
      <c r="BQ103" s="202"/>
      <c r="BR103" s="196"/>
    </row>
    <row r="104" spans="1:70" s="197" customFormat="1" ht="24.75" customHeight="1">
      <c r="A104" s="134"/>
      <c r="B104" s="192" t="s">
        <v>66</v>
      </c>
      <c r="C104" s="191"/>
      <c r="D104" s="193"/>
      <c r="E104" s="193"/>
      <c r="F104" s="193"/>
      <c r="G104" s="193"/>
      <c r="H104" s="193"/>
      <c r="I104" s="193"/>
      <c r="J104" s="193"/>
      <c r="K104" s="193"/>
      <c r="L104" s="204"/>
      <c r="M104" s="204" t="s">
        <v>82</v>
      </c>
      <c r="N104" s="204" t="s">
        <v>82</v>
      </c>
      <c r="O104" s="204" t="s">
        <v>82</v>
      </c>
      <c r="P104" s="204" t="s">
        <v>82</v>
      </c>
      <c r="Q104" s="204" t="s">
        <v>82</v>
      </c>
      <c r="R104" s="204" t="s">
        <v>82</v>
      </c>
      <c r="S104" s="204" t="s">
        <v>82</v>
      </c>
      <c r="T104" s="204" t="s">
        <v>82</v>
      </c>
      <c r="U104" s="204" t="s">
        <v>82</v>
      </c>
      <c r="V104" s="204" t="s">
        <v>82</v>
      </c>
      <c r="W104" s="204" t="s">
        <v>243</v>
      </c>
      <c r="X104" s="194"/>
      <c r="Y104" s="195"/>
      <c r="Z104" s="184"/>
      <c r="AA104" s="184"/>
      <c r="AB104" s="184"/>
      <c r="AC104" s="184"/>
      <c r="AD104" s="191"/>
      <c r="AE104" s="191"/>
      <c r="AF104" s="191"/>
      <c r="AG104" s="191"/>
      <c r="AH104" s="191"/>
      <c r="AI104" s="191"/>
      <c r="AJ104" s="191"/>
      <c r="AK104" s="180"/>
      <c r="AL104" s="180"/>
      <c r="AM104" s="180" t="s">
        <v>244</v>
      </c>
      <c r="AN104" s="180" t="s">
        <v>244</v>
      </c>
      <c r="AO104" s="180" t="s">
        <v>244</v>
      </c>
      <c r="AP104" s="180" t="s">
        <v>244</v>
      </c>
      <c r="AQ104" s="180" t="s">
        <v>244</v>
      </c>
      <c r="AR104" s="180" t="s">
        <v>244</v>
      </c>
      <c r="AS104" s="180" t="s">
        <v>244</v>
      </c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201"/>
      <c r="BL104" s="201"/>
      <c r="BM104" s="201"/>
      <c r="BN104" s="201"/>
      <c r="BO104" s="201"/>
      <c r="BP104" s="201"/>
      <c r="BQ104" s="202"/>
      <c r="BR104" s="196"/>
    </row>
    <row r="105" spans="1:70" s="197" customFormat="1" ht="24.75" customHeight="1">
      <c r="A105" s="134"/>
      <c r="B105" s="199"/>
      <c r="C105" s="134"/>
      <c r="D105" s="135"/>
      <c r="E105" s="135"/>
      <c r="F105" s="135"/>
      <c r="G105" s="135"/>
      <c r="H105" s="135"/>
      <c r="I105" s="135"/>
      <c r="J105" s="135"/>
      <c r="K105" s="135"/>
      <c r="L105" s="134"/>
      <c r="M105" s="135"/>
      <c r="N105" s="135"/>
      <c r="O105" s="200"/>
      <c r="P105" s="200"/>
      <c r="Q105" s="200"/>
      <c r="R105" s="200"/>
      <c r="S105" s="135"/>
      <c r="T105" s="135"/>
      <c r="U105" s="135"/>
      <c r="V105" s="135"/>
      <c r="W105" s="134"/>
      <c r="X105" s="195"/>
      <c r="Y105" s="195"/>
      <c r="Z105" s="195"/>
      <c r="AA105" s="195"/>
      <c r="AB105" s="195"/>
      <c r="AC105" s="184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2"/>
      <c r="BR105" s="196"/>
    </row>
    <row r="106" spans="1:70" s="197" customFormat="1" ht="24.75" customHeight="1">
      <c r="A106" s="134"/>
      <c r="B106" s="199"/>
      <c r="C106" s="134"/>
      <c r="D106" s="135"/>
      <c r="E106" s="135"/>
      <c r="F106" s="135"/>
      <c r="G106" s="135"/>
      <c r="H106" s="135"/>
      <c r="I106" s="135"/>
      <c r="J106" s="135"/>
      <c r="K106" s="135"/>
      <c r="L106" s="134"/>
      <c r="M106" s="135"/>
      <c r="N106" s="135"/>
      <c r="O106" s="200"/>
      <c r="P106" s="200"/>
      <c r="Q106" s="200"/>
      <c r="R106" s="200"/>
      <c r="S106" s="135"/>
      <c r="T106" s="135"/>
      <c r="U106" s="135"/>
      <c r="V106" s="135"/>
      <c r="W106" s="134"/>
      <c r="X106" s="195"/>
      <c r="Y106" s="195"/>
      <c r="Z106" s="195"/>
      <c r="AA106" s="195"/>
      <c r="AB106" s="195"/>
      <c r="AC106" s="184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2"/>
      <c r="BR106" s="196"/>
    </row>
    <row r="107" spans="1:70" s="197" customFormat="1" ht="24.75" customHeight="1">
      <c r="A107" s="134"/>
      <c r="B107" s="199"/>
      <c r="C107" s="134"/>
      <c r="D107" s="135"/>
      <c r="E107" s="135"/>
      <c r="F107" s="135"/>
      <c r="G107" s="135"/>
      <c r="H107" s="135"/>
      <c r="I107" s="135"/>
      <c r="J107" s="135"/>
      <c r="K107" s="135"/>
      <c r="L107" s="134"/>
      <c r="M107" s="135"/>
      <c r="N107" s="135"/>
      <c r="O107" s="200"/>
      <c r="P107" s="200"/>
      <c r="Q107" s="200"/>
      <c r="R107" s="200"/>
      <c r="S107" s="135"/>
      <c r="T107" s="135"/>
      <c r="U107" s="135"/>
      <c r="V107" s="135"/>
      <c r="W107" s="134"/>
      <c r="X107" s="195"/>
      <c r="Y107" s="195"/>
      <c r="Z107" s="195"/>
      <c r="AA107" s="195"/>
      <c r="AB107" s="195"/>
      <c r="AC107" s="184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2"/>
      <c r="BR107" s="196"/>
    </row>
    <row r="108" spans="1:70" s="197" customFormat="1" ht="24.75" customHeight="1">
      <c r="A108" s="134"/>
      <c r="B108" s="199"/>
      <c r="C108" s="134"/>
      <c r="D108" s="135"/>
      <c r="E108" s="135"/>
      <c r="F108" s="135"/>
      <c r="G108" s="135"/>
      <c r="H108" s="135"/>
      <c r="I108" s="135"/>
      <c r="J108" s="135"/>
      <c r="K108" s="135"/>
      <c r="L108" s="134"/>
      <c r="M108" s="135"/>
      <c r="N108" s="135"/>
      <c r="O108" s="200"/>
      <c r="P108" s="200"/>
      <c r="Q108" s="200"/>
      <c r="R108" s="200"/>
      <c r="S108" s="135"/>
      <c r="T108" s="135"/>
      <c r="U108" s="135"/>
      <c r="V108" s="135"/>
      <c r="W108" s="134"/>
      <c r="X108" s="195"/>
      <c r="Y108" s="195"/>
      <c r="Z108" s="195"/>
      <c r="AA108" s="195"/>
      <c r="AB108" s="195"/>
      <c r="AC108" s="184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2"/>
      <c r="BR108" s="196"/>
    </row>
    <row r="109" spans="1:70" s="197" customFormat="1" ht="24.75" customHeight="1">
      <c r="A109" s="134"/>
      <c r="B109" s="199"/>
      <c r="C109" s="134"/>
      <c r="D109" s="135"/>
      <c r="E109" s="135"/>
      <c r="F109" s="135"/>
      <c r="G109" s="135"/>
      <c r="H109" s="135"/>
      <c r="I109" s="135"/>
      <c r="J109" s="135"/>
      <c r="K109" s="135"/>
      <c r="L109" s="134"/>
      <c r="M109" s="135"/>
      <c r="N109" s="135"/>
      <c r="O109" s="200"/>
      <c r="P109" s="200"/>
      <c r="Q109" s="200"/>
      <c r="R109" s="200"/>
      <c r="S109" s="135"/>
      <c r="T109" s="135"/>
      <c r="U109" s="135"/>
      <c r="V109" s="135"/>
      <c r="W109" s="134"/>
      <c r="X109" s="195"/>
      <c r="Y109" s="195"/>
      <c r="Z109" s="195"/>
      <c r="AA109" s="195"/>
      <c r="AB109" s="195"/>
      <c r="AC109" s="184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2"/>
      <c r="BR109" s="196"/>
    </row>
    <row r="110" spans="1:70" s="197" customFormat="1" ht="24.75" customHeight="1">
      <c r="A110" s="134"/>
      <c r="B110" s="199"/>
      <c r="C110" s="134"/>
      <c r="D110" s="135"/>
      <c r="E110" s="135"/>
      <c r="F110" s="135"/>
      <c r="G110" s="135"/>
      <c r="H110" s="135"/>
      <c r="I110" s="135"/>
      <c r="J110" s="135"/>
      <c r="K110" s="135"/>
      <c r="L110" s="134"/>
      <c r="M110" s="135"/>
      <c r="N110" s="135"/>
      <c r="O110" s="200"/>
      <c r="P110" s="200"/>
      <c r="Q110" s="200"/>
      <c r="R110" s="200"/>
      <c r="S110" s="135"/>
      <c r="T110" s="135"/>
      <c r="U110" s="135"/>
      <c r="V110" s="135"/>
      <c r="W110" s="134"/>
      <c r="X110" s="195"/>
      <c r="Y110" s="195"/>
      <c r="Z110" s="195"/>
      <c r="AA110" s="195"/>
      <c r="AB110" s="195"/>
      <c r="AC110" s="184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2"/>
      <c r="BR110" s="196"/>
    </row>
    <row r="111" spans="1:70" s="197" customFormat="1" ht="24.75" customHeight="1">
      <c r="A111" s="134"/>
      <c r="B111" s="199"/>
      <c r="C111" s="134"/>
      <c r="D111" s="135"/>
      <c r="E111" s="135"/>
      <c r="F111" s="135"/>
      <c r="G111" s="135"/>
      <c r="H111" s="135"/>
      <c r="I111" s="135"/>
      <c r="J111" s="135"/>
      <c r="K111" s="135"/>
      <c r="L111" s="134"/>
      <c r="M111" s="135"/>
      <c r="N111" s="135"/>
      <c r="O111" s="200"/>
      <c r="P111" s="200"/>
      <c r="Q111" s="200"/>
      <c r="R111" s="200"/>
      <c r="S111" s="135"/>
      <c r="T111" s="135"/>
      <c r="U111" s="135"/>
      <c r="V111" s="135"/>
      <c r="W111" s="134"/>
      <c r="X111" s="195"/>
      <c r="Y111" s="195"/>
      <c r="Z111" s="195"/>
      <c r="AA111" s="195"/>
      <c r="AB111" s="195"/>
      <c r="AC111" s="184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2"/>
      <c r="BR111" s="196"/>
    </row>
    <row r="112" spans="1:70" s="197" customFormat="1" ht="24.75" customHeight="1">
      <c r="A112" s="134"/>
      <c r="B112" s="199"/>
      <c r="C112" s="134"/>
      <c r="D112" s="135"/>
      <c r="E112" s="135"/>
      <c r="F112" s="135"/>
      <c r="G112" s="135"/>
      <c r="H112" s="135"/>
      <c r="I112" s="135"/>
      <c r="J112" s="135"/>
      <c r="K112" s="135"/>
      <c r="L112" s="134"/>
      <c r="M112" s="135"/>
      <c r="N112" s="135"/>
      <c r="O112" s="200"/>
      <c r="P112" s="200"/>
      <c r="Q112" s="200"/>
      <c r="R112" s="200"/>
      <c r="S112" s="135"/>
      <c r="T112" s="135"/>
      <c r="U112" s="135"/>
      <c r="V112" s="135"/>
      <c r="W112" s="134"/>
      <c r="X112" s="195"/>
      <c r="Y112" s="195"/>
      <c r="Z112" s="195"/>
      <c r="AA112" s="195"/>
      <c r="AB112" s="195"/>
      <c r="AC112" s="184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2"/>
      <c r="BR112" s="196"/>
    </row>
    <row r="113" spans="1:70" s="197" customFormat="1" ht="24.75" customHeight="1">
      <c r="A113" s="134"/>
      <c r="B113" s="199"/>
      <c r="C113" s="134"/>
      <c r="D113" s="135"/>
      <c r="E113" s="135"/>
      <c r="F113" s="135"/>
      <c r="G113" s="135"/>
      <c r="H113" s="135"/>
      <c r="I113" s="135"/>
      <c r="J113" s="135"/>
      <c r="K113" s="135"/>
      <c r="L113" s="134"/>
      <c r="M113" s="135"/>
      <c r="N113" s="135"/>
      <c r="O113" s="200"/>
      <c r="P113" s="200"/>
      <c r="Q113" s="200"/>
      <c r="R113" s="200"/>
      <c r="S113" s="135"/>
      <c r="T113" s="135"/>
      <c r="U113" s="135"/>
      <c r="V113" s="135"/>
      <c r="W113" s="134"/>
      <c r="X113" s="195"/>
      <c r="Y113" s="195"/>
      <c r="Z113" s="195"/>
      <c r="AA113" s="195"/>
      <c r="AB113" s="195"/>
      <c r="AC113" s="184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2"/>
      <c r="BR113" s="196"/>
    </row>
    <row r="114" spans="1:70" s="197" customFormat="1" ht="24.75" customHeight="1">
      <c r="A114" s="134"/>
      <c r="B114" s="199"/>
      <c r="C114" s="134"/>
      <c r="D114" s="135"/>
      <c r="E114" s="135"/>
      <c r="F114" s="135"/>
      <c r="G114" s="135"/>
      <c r="H114" s="135"/>
      <c r="I114" s="135"/>
      <c r="J114" s="135"/>
      <c r="K114" s="135"/>
      <c r="L114" s="134"/>
      <c r="M114" s="135"/>
      <c r="N114" s="135"/>
      <c r="O114" s="200"/>
      <c r="P114" s="200"/>
      <c r="Q114" s="200"/>
      <c r="R114" s="200"/>
      <c r="S114" s="135"/>
      <c r="T114" s="135"/>
      <c r="U114" s="135"/>
      <c r="V114" s="135"/>
      <c r="W114" s="134"/>
      <c r="X114" s="195"/>
      <c r="Y114" s="195"/>
      <c r="Z114" s="195"/>
      <c r="AA114" s="195"/>
      <c r="AB114" s="195"/>
      <c r="AC114" s="184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2"/>
      <c r="BR114" s="196"/>
    </row>
    <row r="115" spans="1:70" s="197" customFormat="1" ht="24.75" customHeight="1">
      <c r="A115" s="134"/>
      <c r="B115" s="199"/>
      <c r="C115" s="134"/>
      <c r="D115" s="135"/>
      <c r="E115" s="135"/>
      <c r="F115" s="135"/>
      <c r="G115" s="135"/>
      <c r="H115" s="135"/>
      <c r="I115" s="135"/>
      <c r="J115" s="135"/>
      <c r="K115" s="135"/>
      <c r="L115" s="134"/>
      <c r="M115" s="135"/>
      <c r="N115" s="135"/>
      <c r="O115" s="200"/>
      <c r="P115" s="200"/>
      <c r="Q115" s="200"/>
      <c r="R115" s="200"/>
      <c r="S115" s="135"/>
      <c r="T115" s="135"/>
      <c r="U115" s="135"/>
      <c r="V115" s="135"/>
      <c r="W115" s="134"/>
      <c r="X115" s="195"/>
      <c r="Y115" s="195"/>
      <c r="Z115" s="195"/>
      <c r="AA115" s="195"/>
      <c r="AB115" s="195"/>
      <c r="AC115" s="184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2"/>
      <c r="BR115" s="196"/>
    </row>
    <row r="116" spans="1:70" s="197" customFormat="1" ht="24.75" customHeight="1">
      <c r="A116" s="134"/>
      <c r="B116" s="199"/>
      <c r="C116" s="134"/>
      <c r="D116" s="135"/>
      <c r="E116" s="135"/>
      <c r="F116" s="135"/>
      <c r="G116" s="135"/>
      <c r="H116" s="135"/>
      <c r="I116" s="135"/>
      <c r="J116" s="135"/>
      <c r="K116" s="135"/>
      <c r="L116" s="134"/>
      <c r="M116" s="135"/>
      <c r="N116" s="135"/>
      <c r="O116" s="200"/>
      <c r="P116" s="200"/>
      <c r="Q116" s="200"/>
      <c r="R116" s="200"/>
      <c r="S116" s="135"/>
      <c r="T116" s="135"/>
      <c r="U116" s="135"/>
      <c r="V116" s="135"/>
      <c r="W116" s="134"/>
      <c r="X116" s="195"/>
      <c r="Y116" s="195"/>
      <c r="Z116" s="195"/>
      <c r="AA116" s="195"/>
      <c r="AB116" s="195"/>
      <c r="AC116" s="184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2"/>
      <c r="BR116" s="196"/>
    </row>
    <row r="117" spans="1:70" s="197" customFormat="1" ht="24.75" customHeight="1">
      <c r="A117" s="134"/>
      <c r="B117" s="199"/>
      <c r="C117" s="134"/>
      <c r="D117" s="135"/>
      <c r="E117" s="135"/>
      <c r="F117" s="135"/>
      <c r="G117" s="135"/>
      <c r="H117" s="135"/>
      <c r="I117" s="135"/>
      <c r="J117" s="135"/>
      <c r="K117" s="135"/>
      <c r="L117" s="134"/>
      <c r="M117" s="135"/>
      <c r="N117" s="135"/>
      <c r="O117" s="200"/>
      <c r="P117" s="200"/>
      <c r="Q117" s="200"/>
      <c r="R117" s="200"/>
      <c r="S117" s="135"/>
      <c r="T117" s="135"/>
      <c r="U117" s="135"/>
      <c r="V117" s="135"/>
      <c r="W117" s="134"/>
      <c r="X117" s="195"/>
      <c r="Y117" s="195"/>
      <c r="Z117" s="195"/>
      <c r="AA117" s="195"/>
      <c r="AB117" s="195"/>
      <c r="AC117" s="184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2"/>
      <c r="BR117" s="196"/>
    </row>
    <row r="118" spans="1:70" s="197" customFormat="1" ht="24.75" customHeight="1">
      <c r="A118" s="134"/>
      <c r="B118" s="199"/>
      <c r="C118" s="134"/>
      <c r="D118" s="135"/>
      <c r="E118" s="135"/>
      <c r="F118" s="135"/>
      <c r="G118" s="135"/>
      <c r="H118" s="135"/>
      <c r="I118" s="135"/>
      <c r="J118" s="135"/>
      <c r="K118" s="135"/>
      <c r="L118" s="134"/>
      <c r="M118" s="135"/>
      <c r="N118" s="135"/>
      <c r="O118" s="200"/>
      <c r="P118" s="200"/>
      <c r="Q118" s="200"/>
      <c r="R118" s="200"/>
      <c r="S118" s="135"/>
      <c r="T118" s="135"/>
      <c r="U118" s="135"/>
      <c r="V118" s="135"/>
      <c r="W118" s="134"/>
      <c r="X118" s="195"/>
      <c r="Y118" s="195"/>
      <c r="Z118" s="195"/>
      <c r="AA118" s="195"/>
      <c r="AB118" s="195"/>
      <c r="AC118" s="184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2"/>
      <c r="BR118" s="196"/>
    </row>
    <row r="119" spans="1:70" s="83" customFormat="1" ht="25.5" customHeight="1">
      <c r="A119" s="136"/>
      <c r="B119" s="245" t="s">
        <v>178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9"/>
      <c r="BR119" s="82"/>
    </row>
    <row r="120" spans="1:70" s="83" customFormat="1" ht="8.25" customHeight="1">
      <c r="A120" s="136"/>
      <c r="B120" s="140"/>
      <c r="C120" s="137"/>
      <c r="D120" s="138"/>
      <c r="E120" s="138"/>
      <c r="F120" s="138"/>
      <c r="G120" s="138"/>
      <c r="H120" s="138"/>
      <c r="I120" s="138"/>
      <c r="J120" s="138"/>
      <c r="K120" s="138"/>
      <c r="L120" s="137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7"/>
      <c r="X120" s="137"/>
      <c r="Y120" s="162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9"/>
      <c r="BR120" s="82"/>
    </row>
    <row r="121" spans="1:70" ht="11.25" customHeight="1">
      <c r="A121" s="264" t="s">
        <v>27</v>
      </c>
      <c r="B121" s="265" t="s">
        <v>28</v>
      </c>
      <c r="C121" s="249" t="s">
        <v>213</v>
      </c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1"/>
      <c r="X121" s="270" t="s">
        <v>245</v>
      </c>
      <c r="Y121" s="264"/>
      <c r="Z121" s="264"/>
      <c r="AA121" s="264"/>
      <c r="AB121" s="264"/>
      <c r="AC121" s="264"/>
      <c r="AD121" s="266" t="s">
        <v>51</v>
      </c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  <c r="BI121" s="267"/>
      <c r="BJ121" s="267"/>
      <c r="BK121" s="267"/>
      <c r="BL121" s="267"/>
      <c r="BM121" s="267"/>
      <c r="BN121" s="267"/>
      <c r="BO121" s="267"/>
      <c r="BP121" s="267"/>
      <c r="BQ121" s="268"/>
      <c r="BR121" s="48"/>
    </row>
    <row r="122" spans="1:70" ht="12" customHeight="1">
      <c r="A122" s="264"/>
      <c r="B122" s="265"/>
      <c r="C122" s="242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4"/>
      <c r="X122" s="271" t="s">
        <v>20</v>
      </c>
      <c r="Y122" s="262" t="s">
        <v>21</v>
      </c>
      <c r="Z122" s="262"/>
      <c r="AA122" s="262"/>
      <c r="AB122" s="262"/>
      <c r="AC122" s="263" t="s">
        <v>246</v>
      </c>
      <c r="AD122" s="266" t="s">
        <v>22</v>
      </c>
      <c r="AE122" s="267"/>
      <c r="AF122" s="267"/>
      <c r="AG122" s="267"/>
      <c r="AH122" s="267"/>
      <c r="AI122" s="267"/>
      <c r="AJ122" s="267"/>
      <c r="AK122" s="268"/>
      <c r="AL122" s="266" t="s">
        <v>23</v>
      </c>
      <c r="AM122" s="267"/>
      <c r="AN122" s="267"/>
      <c r="AO122" s="267"/>
      <c r="AP122" s="267"/>
      <c r="AQ122" s="267"/>
      <c r="AR122" s="267"/>
      <c r="AS122" s="268"/>
      <c r="AT122" s="266" t="s">
        <v>24</v>
      </c>
      <c r="AU122" s="267"/>
      <c r="AV122" s="267"/>
      <c r="AW122" s="267"/>
      <c r="AX122" s="267"/>
      <c r="AY122" s="267"/>
      <c r="AZ122" s="267"/>
      <c r="BA122" s="268"/>
      <c r="BB122" s="266" t="s">
        <v>25</v>
      </c>
      <c r="BC122" s="267"/>
      <c r="BD122" s="267"/>
      <c r="BE122" s="267"/>
      <c r="BF122" s="267"/>
      <c r="BG122" s="267"/>
      <c r="BH122" s="267"/>
      <c r="BI122" s="268"/>
      <c r="BJ122" s="266" t="s">
        <v>26</v>
      </c>
      <c r="BK122" s="267"/>
      <c r="BL122" s="267"/>
      <c r="BM122" s="267"/>
      <c r="BN122" s="267"/>
      <c r="BO122" s="267"/>
      <c r="BP122" s="267"/>
      <c r="BQ122" s="268"/>
      <c r="BR122" s="48"/>
    </row>
    <row r="123" spans="1:70" ht="12.75" customHeight="1">
      <c r="A123" s="264"/>
      <c r="B123" s="263"/>
      <c r="C123" s="252" t="s">
        <v>29</v>
      </c>
      <c r="D123" s="69"/>
      <c r="E123" s="69"/>
      <c r="F123" s="69"/>
      <c r="G123" s="69"/>
      <c r="H123" s="69"/>
      <c r="I123" s="69"/>
      <c r="J123" s="69"/>
      <c r="K123" s="69"/>
      <c r="L123" s="252" t="s">
        <v>30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252" t="s">
        <v>212</v>
      </c>
      <c r="X123" s="262"/>
      <c r="Y123" s="262" t="s">
        <v>20</v>
      </c>
      <c r="Z123" s="263" t="s">
        <v>252</v>
      </c>
      <c r="AA123" s="263" t="s">
        <v>210</v>
      </c>
      <c r="AB123" s="263" t="s">
        <v>211</v>
      </c>
      <c r="AC123" s="263"/>
      <c r="AD123" s="70">
        <v>1</v>
      </c>
      <c r="AE123" s="70" t="s">
        <v>67</v>
      </c>
      <c r="AF123" s="70" t="s">
        <v>68</v>
      </c>
      <c r="AG123" s="70" t="s">
        <v>69</v>
      </c>
      <c r="AH123" s="70" t="s">
        <v>67</v>
      </c>
      <c r="AI123" s="70" t="s">
        <v>68</v>
      </c>
      <c r="AJ123" s="70" t="s">
        <v>69</v>
      </c>
      <c r="AK123" s="70">
        <v>2</v>
      </c>
      <c r="AL123" s="70">
        <v>3</v>
      </c>
      <c r="AM123" s="70" t="s">
        <v>67</v>
      </c>
      <c r="AN123" s="70" t="s">
        <v>68</v>
      </c>
      <c r="AO123" s="70" t="s">
        <v>69</v>
      </c>
      <c r="AP123" s="70" t="s">
        <v>67</v>
      </c>
      <c r="AQ123" s="70" t="s">
        <v>68</v>
      </c>
      <c r="AR123" s="70" t="s">
        <v>69</v>
      </c>
      <c r="AS123" s="70">
        <v>4</v>
      </c>
      <c r="AT123" s="70">
        <v>5</v>
      </c>
      <c r="AU123" s="70" t="s">
        <v>67</v>
      </c>
      <c r="AV123" s="70" t="s">
        <v>68</v>
      </c>
      <c r="AW123" s="70" t="s">
        <v>69</v>
      </c>
      <c r="AX123" s="70" t="s">
        <v>67</v>
      </c>
      <c r="AY123" s="70" t="s">
        <v>68</v>
      </c>
      <c r="AZ123" s="70" t="s">
        <v>69</v>
      </c>
      <c r="BA123" s="70">
        <v>6</v>
      </c>
      <c r="BB123" s="70">
        <v>7</v>
      </c>
      <c r="BC123" s="70" t="s">
        <v>67</v>
      </c>
      <c r="BD123" s="70" t="s">
        <v>68</v>
      </c>
      <c r="BE123" s="70" t="s">
        <v>69</v>
      </c>
      <c r="BF123" s="70" t="s">
        <v>67</v>
      </c>
      <c r="BG123" s="70" t="s">
        <v>68</v>
      </c>
      <c r="BH123" s="70" t="s">
        <v>69</v>
      </c>
      <c r="BI123" s="70">
        <v>8</v>
      </c>
      <c r="BJ123" s="70">
        <v>9</v>
      </c>
      <c r="BK123" s="70" t="s">
        <v>67</v>
      </c>
      <c r="BL123" s="70" t="s">
        <v>68</v>
      </c>
      <c r="BM123" s="70" t="s">
        <v>69</v>
      </c>
      <c r="BN123" s="70" t="s">
        <v>67</v>
      </c>
      <c r="BO123" s="70" t="s">
        <v>68</v>
      </c>
      <c r="BP123" s="70" t="s">
        <v>69</v>
      </c>
      <c r="BQ123" s="70">
        <v>10</v>
      </c>
      <c r="BR123" s="50"/>
    </row>
    <row r="124" spans="1:70" ht="12" customHeight="1">
      <c r="A124" s="264"/>
      <c r="B124" s="263"/>
      <c r="C124" s="253"/>
      <c r="D124" s="69"/>
      <c r="E124" s="69"/>
      <c r="F124" s="69"/>
      <c r="G124" s="69"/>
      <c r="H124" s="69"/>
      <c r="I124" s="69"/>
      <c r="J124" s="69"/>
      <c r="K124" s="69"/>
      <c r="L124" s="253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253"/>
      <c r="X124" s="262"/>
      <c r="Y124" s="262"/>
      <c r="Z124" s="263"/>
      <c r="AA124" s="263"/>
      <c r="AB124" s="263"/>
      <c r="AC124" s="263"/>
      <c r="AD124" s="70">
        <v>20</v>
      </c>
      <c r="AE124" s="70">
        <v>20</v>
      </c>
      <c r="AF124" s="70">
        <v>20</v>
      </c>
      <c r="AG124" s="70">
        <v>20</v>
      </c>
      <c r="AH124" s="70">
        <v>20</v>
      </c>
      <c r="AI124" s="70">
        <v>20</v>
      </c>
      <c r="AJ124" s="70">
        <v>20</v>
      </c>
      <c r="AK124" s="70">
        <v>20</v>
      </c>
      <c r="AL124" s="70">
        <v>20</v>
      </c>
      <c r="AM124" s="70">
        <v>20</v>
      </c>
      <c r="AN124" s="70">
        <v>20</v>
      </c>
      <c r="AO124" s="70">
        <v>20</v>
      </c>
      <c r="AP124" s="70">
        <v>20</v>
      </c>
      <c r="AQ124" s="70">
        <v>20</v>
      </c>
      <c r="AR124" s="70">
        <v>20</v>
      </c>
      <c r="AS124" s="70">
        <v>20</v>
      </c>
      <c r="AT124" s="70">
        <v>19</v>
      </c>
      <c r="AU124" s="70">
        <v>19</v>
      </c>
      <c r="AV124" s="70">
        <v>19</v>
      </c>
      <c r="AW124" s="70">
        <v>19</v>
      </c>
      <c r="AX124" s="70">
        <v>15</v>
      </c>
      <c r="AY124" s="70">
        <v>15</v>
      </c>
      <c r="AZ124" s="70">
        <v>15</v>
      </c>
      <c r="BA124" s="70">
        <v>15</v>
      </c>
      <c r="BB124" s="70">
        <v>19</v>
      </c>
      <c r="BC124" s="70">
        <v>19</v>
      </c>
      <c r="BD124" s="70">
        <v>19</v>
      </c>
      <c r="BE124" s="70">
        <v>19</v>
      </c>
      <c r="BF124" s="70">
        <v>15</v>
      </c>
      <c r="BG124" s="70">
        <v>15</v>
      </c>
      <c r="BH124" s="70">
        <v>15</v>
      </c>
      <c r="BI124" s="70">
        <v>15</v>
      </c>
      <c r="BJ124" s="70">
        <v>11</v>
      </c>
      <c r="BK124" s="70">
        <v>11</v>
      </c>
      <c r="BL124" s="70">
        <v>11</v>
      </c>
      <c r="BM124" s="70">
        <v>11</v>
      </c>
      <c r="BN124" s="70">
        <v>10</v>
      </c>
      <c r="BO124" s="70">
        <v>10</v>
      </c>
      <c r="BP124" s="70">
        <v>10</v>
      </c>
      <c r="BQ124" s="70">
        <v>10</v>
      </c>
      <c r="BR124" s="50"/>
    </row>
    <row r="125" spans="1:70" s="73" customFormat="1" ht="15" customHeight="1">
      <c r="A125" s="60">
        <v>1</v>
      </c>
      <c r="B125" s="61">
        <v>2</v>
      </c>
      <c r="C125" s="70">
        <v>3</v>
      </c>
      <c r="D125" s="71"/>
      <c r="E125" s="71"/>
      <c r="F125" s="71"/>
      <c r="G125" s="71"/>
      <c r="H125" s="71"/>
      <c r="I125" s="71"/>
      <c r="J125" s="71"/>
      <c r="K125" s="71"/>
      <c r="L125" s="70">
        <v>4</v>
      </c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0">
        <v>5</v>
      </c>
      <c r="X125" s="62">
        <v>6</v>
      </c>
      <c r="Y125" s="62">
        <v>7</v>
      </c>
      <c r="Z125" s="60">
        <v>8</v>
      </c>
      <c r="AA125" s="60">
        <v>9</v>
      </c>
      <c r="AB125" s="60">
        <v>10</v>
      </c>
      <c r="AC125" s="60">
        <v>11</v>
      </c>
      <c r="AD125" s="70">
        <v>12</v>
      </c>
      <c r="AE125" s="70"/>
      <c r="AF125" s="70"/>
      <c r="AG125" s="70"/>
      <c r="AH125" s="70"/>
      <c r="AI125" s="70"/>
      <c r="AJ125" s="70"/>
      <c r="AK125" s="70">
        <v>13</v>
      </c>
      <c r="AL125" s="70">
        <v>14</v>
      </c>
      <c r="AM125" s="70"/>
      <c r="AN125" s="70"/>
      <c r="AO125" s="70"/>
      <c r="AP125" s="70"/>
      <c r="AQ125" s="70"/>
      <c r="AR125" s="70"/>
      <c r="AS125" s="70">
        <v>15</v>
      </c>
      <c r="AT125" s="70">
        <v>16</v>
      </c>
      <c r="AU125" s="70"/>
      <c r="AV125" s="70"/>
      <c r="AW125" s="70"/>
      <c r="AX125" s="70"/>
      <c r="AY125" s="70"/>
      <c r="AZ125" s="70"/>
      <c r="BA125" s="70">
        <v>17</v>
      </c>
      <c r="BB125" s="70">
        <v>18</v>
      </c>
      <c r="BC125" s="70"/>
      <c r="BD125" s="70"/>
      <c r="BE125" s="70"/>
      <c r="BF125" s="70"/>
      <c r="BG125" s="70"/>
      <c r="BH125" s="70"/>
      <c r="BI125" s="70">
        <v>19</v>
      </c>
      <c r="BJ125" s="70">
        <v>20</v>
      </c>
      <c r="BK125" s="70"/>
      <c r="BL125" s="70"/>
      <c r="BM125" s="70"/>
      <c r="BN125" s="70"/>
      <c r="BO125" s="70"/>
      <c r="BP125" s="70"/>
      <c r="BQ125" s="70">
        <v>21</v>
      </c>
      <c r="BR125" s="72">
        <v>22</v>
      </c>
    </row>
    <row r="126" spans="1:70" s="83" customFormat="1" ht="15">
      <c r="A126" s="142" t="s">
        <v>168</v>
      </c>
      <c r="B126" s="143" t="s">
        <v>97</v>
      </c>
      <c r="C126" s="46"/>
      <c r="D126" s="66"/>
      <c r="E126" s="66"/>
      <c r="F126" s="66"/>
      <c r="G126" s="66"/>
      <c r="H126" s="66"/>
      <c r="I126" s="66"/>
      <c r="J126" s="66"/>
      <c r="K126" s="66"/>
      <c r="L126" s="4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46"/>
      <c r="X126" s="43">
        <f aca="true" t="shared" si="52" ref="X126:AC126">SUM(X127:X138)</f>
        <v>2132</v>
      </c>
      <c r="Y126" s="43">
        <f t="shared" si="52"/>
        <v>1171</v>
      </c>
      <c r="Z126" s="43">
        <f t="shared" si="52"/>
        <v>417</v>
      </c>
      <c r="AA126" s="43">
        <f t="shared" si="52"/>
        <v>0</v>
      </c>
      <c r="AB126" s="43">
        <f t="shared" si="52"/>
        <v>754</v>
      </c>
      <c r="AC126" s="43">
        <f t="shared" si="52"/>
        <v>961</v>
      </c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82" t="s">
        <v>201</v>
      </c>
    </row>
    <row r="127" spans="1:70" s="83" customFormat="1" ht="15">
      <c r="A127" s="144" t="s">
        <v>231</v>
      </c>
      <c r="B127" s="33" t="s">
        <v>179</v>
      </c>
      <c r="C127" s="84" t="str">
        <f aca="true" t="shared" si="53" ref="C127:C138">D127&amp;" "&amp;E127&amp;" "&amp;F127&amp;" "&amp;K127</f>
        <v>1   </v>
      </c>
      <c r="D127" s="28">
        <v>1</v>
      </c>
      <c r="E127" s="28"/>
      <c r="F127" s="85"/>
      <c r="G127" s="85"/>
      <c r="H127" s="85"/>
      <c r="I127" s="85"/>
      <c r="J127" s="85"/>
      <c r="K127" s="85"/>
      <c r="L127" s="84" t="str">
        <f aca="true" t="shared" si="54" ref="L127:L138">M127&amp;" "&amp;N127&amp;" "&amp;O127&amp;" "&amp;V127</f>
        <v>   </v>
      </c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6"/>
      <c r="X127" s="29">
        <v>80</v>
      </c>
      <c r="Y127" s="29">
        <f aca="true" t="shared" si="55" ref="Y127:Y133">Z127+AA127+AB127</f>
        <v>40</v>
      </c>
      <c r="Z127" s="29">
        <f aca="true" t="shared" si="56" ref="Z127:AB138">AE127*AE$6+AH127*AH$6+AM127*AM$6+AP127*AP$6+AU127*AU$6+AX127*AX$6+BC127*BC$6+BF127*BF$6+BK127*BK$6+BN127*BN$6</f>
        <v>40</v>
      </c>
      <c r="AA127" s="29">
        <f t="shared" si="56"/>
        <v>0</v>
      </c>
      <c r="AB127" s="29">
        <f t="shared" si="56"/>
        <v>0</v>
      </c>
      <c r="AC127" s="29">
        <f aca="true" t="shared" si="57" ref="AC127:AC133">X127-Y127</f>
        <v>40</v>
      </c>
      <c r="AD127" s="40" t="str">
        <f aca="true" t="shared" si="58" ref="AD127:AD138">IF(SUM(AE127:AG127)&gt;0,AE127&amp;"/"&amp;AF127&amp;"/"&amp;AG127,"")</f>
        <v>2//</v>
      </c>
      <c r="AE127" s="30">
        <v>2</v>
      </c>
      <c r="AF127" s="30"/>
      <c r="AG127" s="30"/>
      <c r="AH127" s="30"/>
      <c r="AI127" s="30"/>
      <c r="AJ127" s="30"/>
      <c r="AK127" s="40">
        <f aca="true" t="shared" si="59" ref="AK127:AK138">IF(SUM(AH127:AJ127)&gt;0,AH127&amp;"/"&amp;AI127&amp;"/"&amp;AJ127,"")</f>
      </c>
      <c r="AL127" s="40">
        <f aca="true" t="shared" si="60" ref="AL127:AL138">IF(SUM(AM127:AO127)&gt;0,AM127&amp;"/"&amp;AN127&amp;"/"&amp;AO127,"")</f>
      </c>
      <c r="AM127" s="30"/>
      <c r="AN127" s="30"/>
      <c r="AO127" s="30"/>
      <c r="AP127" s="30"/>
      <c r="AQ127" s="30"/>
      <c r="AR127" s="30"/>
      <c r="AS127" s="40">
        <f aca="true" t="shared" si="61" ref="AS127:AS138">IF(SUM(AP127:AR127)&gt;0,AP127&amp;"/"&amp;AQ127&amp;"/"&amp;AR127,"")</f>
      </c>
      <c r="AT127" s="40">
        <f aca="true" t="shared" si="62" ref="AT127:AT138">IF(SUM(AU127:AW127)&gt;0,AU127&amp;"/"&amp;AV127&amp;"/"&amp;AW127,"")</f>
      </c>
      <c r="AU127" s="30"/>
      <c r="AV127" s="30"/>
      <c r="AW127" s="30"/>
      <c r="AX127" s="30"/>
      <c r="AY127" s="30"/>
      <c r="AZ127" s="30"/>
      <c r="BA127" s="40">
        <f aca="true" t="shared" si="63" ref="BA127:BA138">IF(SUM(AX127:AZ127)&gt;0,AX127&amp;"/"&amp;AY127&amp;"/"&amp;AZ127,"")</f>
      </c>
      <c r="BB127" s="40">
        <f aca="true" t="shared" si="64" ref="BB127:BB138">IF(SUM(BC127:BE127)&gt;0,BC127&amp;"/"&amp;BD127&amp;"/"&amp;BE127,"")</f>
      </c>
      <c r="BC127" s="30"/>
      <c r="BD127" s="30"/>
      <c r="BE127" s="30"/>
      <c r="BF127" s="30"/>
      <c r="BG127" s="30"/>
      <c r="BH127" s="30"/>
      <c r="BI127" s="40">
        <f aca="true" t="shared" si="65" ref="BI127:BI138">IF(SUM(BF127:BH127)&gt;0,BF127&amp;"/"&amp;BG127&amp;"/"&amp;BH127,"")</f>
      </c>
      <c r="BJ127" s="40">
        <f aca="true" t="shared" si="66" ref="BJ127:BJ138">IF(SUM(BK127:BM127)&gt;0,BK127&amp;"/"&amp;BL127&amp;"/"&amp;BM127,"")</f>
      </c>
      <c r="BK127" s="30"/>
      <c r="BL127" s="30"/>
      <c r="BM127" s="30"/>
      <c r="BN127" s="30"/>
      <c r="BO127" s="30"/>
      <c r="BP127" s="30"/>
      <c r="BQ127" s="40">
        <f aca="true" t="shared" si="67" ref="BQ127:BQ138">IF(SUM(BN127:BP127)&gt;0,BN127&amp;"/"&amp;BO127&amp;"/"&amp;BP127,"")</f>
      </c>
      <c r="BR127" s="82" t="s">
        <v>201</v>
      </c>
    </row>
    <row r="128" spans="1:70" s="83" customFormat="1" ht="15">
      <c r="A128" s="144" t="s">
        <v>232</v>
      </c>
      <c r="B128" s="33" t="s">
        <v>186</v>
      </c>
      <c r="C128" s="84" t="str">
        <f t="shared" si="53"/>
        <v>   </v>
      </c>
      <c r="D128" s="28"/>
      <c r="E128" s="28"/>
      <c r="F128" s="85"/>
      <c r="G128" s="85"/>
      <c r="H128" s="85"/>
      <c r="I128" s="85"/>
      <c r="J128" s="85"/>
      <c r="K128" s="85"/>
      <c r="L128" s="84" t="str">
        <f t="shared" si="54"/>
        <v>2   </v>
      </c>
      <c r="M128" s="41">
        <v>2</v>
      </c>
      <c r="N128" s="28"/>
      <c r="O128" s="28"/>
      <c r="P128" s="85"/>
      <c r="Q128" s="85"/>
      <c r="R128" s="85"/>
      <c r="S128" s="85"/>
      <c r="T128" s="85"/>
      <c r="U128" s="85"/>
      <c r="V128" s="85"/>
      <c r="W128" s="86"/>
      <c r="X128" s="29">
        <v>160</v>
      </c>
      <c r="Y128" s="29">
        <f t="shared" si="55"/>
        <v>80</v>
      </c>
      <c r="Z128" s="29">
        <f t="shared" si="56"/>
        <v>40</v>
      </c>
      <c r="AA128" s="29">
        <f t="shared" si="56"/>
        <v>0</v>
      </c>
      <c r="AB128" s="29">
        <f t="shared" si="56"/>
        <v>40</v>
      </c>
      <c r="AC128" s="29">
        <f t="shared" si="57"/>
        <v>80</v>
      </c>
      <c r="AD128" s="40">
        <f t="shared" si="58"/>
      </c>
      <c r="AE128" s="30"/>
      <c r="AF128" s="30"/>
      <c r="AG128" s="30"/>
      <c r="AH128" s="30">
        <v>2</v>
      </c>
      <c r="AI128" s="30"/>
      <c r="AJ128" s="30">
        <v>2</v>
      </c>
      <c r="AK128" s="40" t="str">
        <f t="shared" si="59"/>
        <v>2//2</v>
      </c>
      <c r="AL128" s="40">
        <f t="shared" si="60"/>
      </c>
      <c r="AM128" s="30"/>
      <c r="AN128" s="30"/>
      <c r="AO128" s="30"/>
      <c r="AP128" s="30"/>
      <c r="AQ128" s="30"/>
      <c r="AR128" s="30"/>
      <c r="AS128" s="40">
        <f t="shared" si="61"/>
      </c>
      <c r="AT128" s="40">
        <f t="shared" si="62"/>
      </c>
      <c r="AU128" s="30"/>
      <c r="AV128" s="30"/>
      <c r="AW128" s="30"/>
      <c r="AX128" s="30"/>
      <c r="AY128" s="30"/>
      <c r="AZ128" s="30"/>
      <c r="BA128" s="40">
        <f t="shared" si="63"/>
      </c>
      <c r="BB128" s="40">
        <f t="shared" si="64"/>
      </c>
      <c r="BC128" s="30"/>
      <c r="BD128" s="30"/>
      <c r="BE128" s="30"/>
      <c r="BF128" s="30"/>
      <c r="BG128" s="30"/>
      <c r="BH128" s="30"/>
      <c r="BI128" s="40">
        <f t="shared" si="65"/>
      </c>
      <c r="BJ128" s="40">
        <f t="shared" si="66"/>
      </c>
      <c r="BK128" s="30"/>
      <c r="BL128" s="30"/>
      <c r="BM128" s="30"/>
      <c r="BN128" s="30"/>
      <c r="BO128" s="30"/>
      <c r="BP128" s="30"/>
      <c r="BQ128" s="40">
        <f t="shared" si="67"/>
      </c>
      <c r="BR128" s="82" t="s">
        <v>201</v>
      </c>
    </row>
    <row r="129" spans="1:70" s="83" customFormat="1" ht="15">
      <c r="A129" s="144" t="s">
        <v>233</v>
      </c>
      <c r="B129" s="33" t="s">
        <v>191</v>
      </c>
      <c r="C129" s="84" t="str">
        <f t="shared" si="53"/>
        <v>   </v>
      </c>
      <c r="D129" s="28"/>
      <c r="E129" s="28"/>
      <c r="F129" s="85"/>
      <c r="G129" s="85"/>
      <c r="H129" s="85"/>
      <c r="I129" s="85"/>
      <c r="J129" s="85"/>
      <c r="K129" s="85"/>
      <c r="L129" s="84" t="str">
        <f t="shared" si="54"/>
        <v>3   </v>
      </c>
      <c r="M129" s="42">
        <v>3</v>
      </c>
      <c r="N129" s="38"/>
      <c r="O129" s="38"/>
      <c r="P129" s="66"/>
      <c r="Q129" s="66"/>
      <c r="R129" s="66"/>
      <c r="S129" s="66"/>
      <c r="T129" s="66"/>
      <c r="U129" s="66"/>
      <c r="V129" s="66"/>
      <c r="W129" s="38"/>
      <c r="X129" s="34">
        <v>160</v>
      </c>
      <c r="Y129" s="29">
        <f t="shared" si="55"/>
        <v>80</v>
      </c>
      <c r="Z129" s="29">
        <f t="shared" si="56"/>
        <v>20</v>
      </c>
      <c r="AA129" s="29">
        <f t="shared" si="56"/>
        <v>0</v>
      </c>
      <c r="AB129" s="29">
        <f t="shared" si="56"/>
        <v>60</v>
      </c>
      <c r="AC129" s="29">
        <f t="shared" si="57"/>
        <v>80</v>
      </c>
      <c r="AD129" s="40">
        <f t="shared" si="58"/>
      </c>
      <c r="AE129" s="30"/>
      <c r="AF129" s="30"/>
      <c r="AG129" s="30"/>
      <c r="AH129" s="30"/>
      <c r="AI129" s="30"/>
      <c r="AJ129" s="30"/>
      <c r="AK129" s="40">
        <f t="shared" si="59"/>
      </c>
      <c r="AL129" s="40" t="str">
        <f t="shared" si="60"/>
        <v>1//3</v>
      </c>
      <c r="AM129" s="30">
        <v>1</v>
      </c>
      <c r="AN129" s="30"/>
      <c r="AO129" s="30">
        <v>3</v>
      </c>
      <c r="AP129" s="30"/>
      <c r="AQ129" s="30"/>
      <c r="AR129" s="30"/>
      <c r="AS129" s="40">
        <f t="shared" si="61"/>
      </c>
      <c r="AT129" s="40">
        <f t="shared" si="62"/>
      </c>
      <c r="AU129" s="30"/>
      <c r="AV129" s="30"/>
      <c r="AW129" s="30"/>
      <c r="AX129" s="30"/>
      <c r="AY129" s="30"/>
      <c r="AZ129" s="30"/>
      <c r="BA129" s="40">
        <f t="shared" si="63"/>
      </c>
      <c r="BB129" s="40">
        <f t="shared" si="64"/>
      </c>
      <c r="BC129" s="30"/>
      <c r="BD129" s="30"/>
      <c r="BE129" s="30"/>
      <c r="BF129" s="30"/>
      <c r="BG129" s="30"/>
      <c r="BH129" s="30"/>
      <c r="BI129" s="40">
        <f t="shared" si="65"/>
      </c>
      <c r="BJ129" s="40">
        <f t="shared" si="66"/>
      </c>
      <c r="BK129" s="30"/>
      <c r="BL129" s="30"/>
      <c r="BM129" s="30"/>
      <c r="BN129" s="30"/>
      <c r="BO129" s="30"/>
      <c r="BP129" s="30"/>
      <c r="BQ129" s="40">
        <f t="shared" si="67"/>
      </c>
      <c r="BR129" s="82" t="s">
        <v>201</v>
      </c>
    </row>
    <row r="130" spans="1:70" s="83" customFormat="1" ht="25.5">
      <c r="A130" s="144" t="s">
        <v>234</v>
      </c>
      <c r="B130" s="33" t="s">
        <v>180</v>
      </c>
      <c r="C130" s="84" t="str">
        <f t="shared" si="53"/>
        <v>   </v>
      </c>
      <c r="D130" s="28"/>
      <c r="E130" s="28"/>
      <c r="F130" s="85"/>
      <c r="G130" s="85"/>
      <c r="H130" s="85"/>
      <c r="I130" s="85"/>
      <c r="J130" s="85"/>
      <c r="K130" s="85"/>
      <c r="L130" s="84" t="str">
        <f t="shared" si="54"/>
        <v>4   </v>
      </c>
      <c r="M130" s="42">
        <v>4</v>
      </c>
      <c r="N130" s="38"/>
      <c r="O130" s="38"/>
      <c r="P130" s="66"/>
      <c r="Q130" s="66"/>
      <c r="R130" s="66"/>
      <c r="S130" s="66"/>
      <c r="T130" s="66"/>
      <c r="U130" s="66"/>
      <c r="V130" s="66"/>
      <c r="W130" s="38"/>
      <c r="X130" s="34">
        <v>160</v>
      </c>
      <c r="Y130" s="29">
        <f t="shared" si="55"/>
        <v>80</v>
      </c>
      <c r="Z130" s="29">
        <f t="shared" si="56"/>
        <v>20</v>
      </c>
      <c r="AA130" s="29">
        <f t="shared" si="56"/>
        <v>0</v>
      </c>
      <c r="AB130" s="29">
        <f t="shared" si="56"/>
        <v>60</v>
      </c>
      <c r="AC130" s="29">
        <f t="shared" si="57"/>
        <v>80</v>
      </c>
      <c r="AD130" s="40">
        <f t="shared" si="58"/>
      </c>
      <c r="AE130" s="30"/>
      <c r="AF130" s="30"/>
      <c r="AG130" s="30"/>
      <c r="AH130" s="30"/>
      <c r="AI130" s="30"/>
      <c r="AJ130" s="30"/>
      <c r="AK130" s="40">
        <f t="shared" si="59"/>
      </c>
      <c r="AL130" s="40">
        <f t="shared" si="60"/>
      </c>
      <c r="AM130" s="30"/>
      <c r="AN130" s="30"/>
      <c r="AO130" s="30"/>
      <c r="AP130" s="30">
        <v>1</v>
      </c>
      <c r="AQ130" s="30"/>
      <c r="AR130" s="30">
        <v>3</v>
      </c>
      <c r="AS130" s="40" t="str">
        <f t="shared" si="61"/>
        <v>1//3</v>
      </c>
      <c r="AT130" s="40">
        <f t="shared" si="62"/>
      </c>
      <c r="AU130" s="30"/>
      <c r="AV130" s="30"/>
      <c r="AW130" s="30"/>
      <c r="AX130" s="30"/>
      <c r="AY130" s="30"/>
      <c r="AZ130" s="30"/>
      <c r="BA130" s="40">
        <f t="shared" si="63"/>
      </c>
      <c r="BB130" s="40">
        <f t="shared" si="64"/>
      </c>
      <c r="BC130" s="30"/>
      <c r="BD130" s="30"/>
      <c r="BE130" s="30"/>
      <c r="BF130" s="30"/>
      <c r="BG130" s="30"/>
      <c r="BH130" s="30"/>
      <c r="BI130" s="40">
        <f t="shared" si="65"/>
      </c>
      <c r="BJ130" s="40">
        <f t="shared" si="66"/>
      </c>
      <c r="BK130" s="30"/>
      <c r="BL130" s="30"/>
      <c r="BM130" s="30"/>
      <c r="BN130" s="30"/>
      <c r="BO130" s="30"/>
      <c r="BP130" s="30"/>
      <c r="BQ130" s="40">
        <f t="shared" si="67"/>
      </c>
      <c r="BR130" s="82" t="s">
        <v>201</v>
      </c>
    </row>
    <row r="131" spans="1:70" s="83" customFormat="1" ht="15">
      <c r="A131" s="144" t="s">
        <v>235</v>
      </c>
      <c r="B131" s="33" t="s">
        <v>181</v>
      </c>
      <c r="C131" s="84" t="str">
        <f t="shared" si="53"/>
        <v>5   </v>
      </c>
      <c r="D131" s="28">
        <v>5</v>
      </c>
      <c r="E131" s="28"/>
      <c r="F131" s="85"/>
      <c r="G131" s="85"/>
      <c r="H131" s="85"/>
      <c r="I131" s="85"/>
      <c r="J131" s="85"/>
      <c r="K131" s="85"/>
      <c r="L131" s="84" t="str">
        <f t="shared" si="54"/>
        <v>   </v>
      </c>
      <c r="M131" s="42"/>
      <c r="N131" s="38"/>
      <c r="O131" s="38"/>
      <c r="P131" s="66"/>
      <c r="Q131" s="66"/>
      <c r="R131" s="66"/>
      <c r="S131" s="66"/>
      <c r="T131" s="66"/>
      <c r="U131" s="66"/>
      <c r="V131" s="66"/>
      <c r="W131" s="38"/>
      <c r="X131" s="34">
        <v>232</v>
      </c>
      <c r="Y131" s="29">
        <f t="shared" si="55"/>
        <v>152</v>
      </c>
      <c r="Z131" s="29">
        <f t="shared" si="56"/>
        <v>38</v>
      </c>
      <c r="AA131" s="29">
        <f t="shared" si="56"/>
        <v>0</v>
      </c>
      <c r="AB131" s="29">
        <f t="shared" si="56"/>
        <v>114</v>
      </c>
      <c r="AC131" s="29">
        <f t="shared" si="57"/>
        <v>80</v>
      </c>
      <c r="AD131" s="40">
        <f t="shared" si="58"/>
      </c>
      <c r="AE131" s="30"/>
      <c r="AF131" s="30"/>
      <c r="AG131" s="30"/>
      <c r="AH131" s="30"/>
      <c r="AI131" s="30"/>
      <c r="AJ131" s="30"/>
      <c r="AK131" s="40">
        <f t="shared" si="59"/>
      </c>
      <c r="AL131" s="40">
        <f t="shared" si="60"/>
      </c>
      <c r="AM131" s="30"/>
      <c r="AN131" s="30"/>
      <c r="AO131" s="30"/>
      <c r="AP131" s="30"/>
      <c r="AQ131" s="30"/>
      <c r="AR131" s="30"/>
      <c r="AS131" s="40">
        <f t="shared" si="61"/>
      </c>
      <c r="AT131" s="40" t="str">
        <f t="shared" si="62"/>
        <v>2//6</v>
      </c>
      <c r="AU131" s="30">
        <v>2</v>
      </c>
      <c r="AV131" s="30"/>
      <c r="AW131" s="30">
        <v>6</v>
      </c>
      <c r="AX131" s="30"/>
      <c r="AY131" s="30"/>
      <c r="AZ131" s="30"/>
      <c r="BA131" s="40">
        <f t="shared" si="63"/>
      </c>
      <c r="BB131" s="40">
        <f t="shared" si="64"/>
      </c>
      <c r="BC131" s="30"/>
      <c r="BD131" s="30"/>
      <c r="BE131" s="30"/>
      <c r="BF131" s="30"/>
      <c r="BG131" s="30"/>
      <c r="BH131" s="30"/>
      <c r="BI131" s="40">
        <f t="shared" si="65"/>
      </c>
      <c r="BJ131" s="40">
        <f t="shared" si="66"/>
      </c>
      <c r="BK131" s="30"/>
      <c r="BL131" s="30"/>
      <c r="BM131" s="30"/>
      <c r="BN131" s="30"/>
      <c r="BO131" s="30"/>
      <c r="BP131" s="30"/>
      <c r="BQ131" s="40">
        <f t="shared" si="67"/>
      </c>
      <c r="BR131" s="82" t="s">
        <v>201</v>
      </c>
    </row>
    <row r="132" spans="1:70" s="83" customFormat="1" ht="25.5">
      <c r="A132" s="144" t="s">
        <v>236</v>
      </c>
      <c r="B132" s="33" t="s">
        <v>196</v>
      </c>
      <c r="C132" s="84" t="str">
        <f t="shared" si="53"/>
        <v>   </v>
      </c>
      <c r="D132" s="28"/>
      <c r="E132" s="28"/>
      <c r="F132" s="85"/>
      <c r="G132" s="85"/>
      <c r="H132" s="85"/>
      <c r="I132" s="85"/>
      <c r="J132" s="85"/>
      <c r="K132" s="85"/>
      <c r="L132" s="84" t="str">
        <f t="shared" si="54"/>
        <v>7 8  </v>
      </c>
      <c r="M132" s="42">
        <v>7</v>
      </c>
      <c r="N132" s="38">
        <v>8</v>
      </c>
      <c r="O132" s="38"/>
      <c r="P132" s="66"/>
      <c r="Q132" s="66"/>
      <c r="R132" s="66"/>
      <c r="S132" s="66"/>
      <c r="T132" s="66"/>
      <c r="U132" s="66"/>
      <c r="V132" s="66"/>
      <c r="W132" s="38"/>
      <c r="X132" s="34">
        <v>154</v>
      </c>
      <c r="Y132" s="29">
        <f>Z132+AA132+AB132</f>
        <v>117</v>
      </c>
      <c r="Z132" s="29">
        <f>AE132*AE$6+AH132*AH$6+AM132*AM$6+AP132*AP$6+AU132*AU$6+AX132*AX$6+BC132*BC$6+BF132*BF$6+BK132*BK$6+BN132*BN$6</f>
        <v>34</v>
      </c>
      <c r="AA132" s="29">
        <f>AF132*AF$6+AI132*AI$6+AN132*AN$6+AQ132*AQ$6+AV132*AV$6+AY132*AY$6+BD132*BD$6+BG132*BG$6+BL132*BL$6+BO132*BO$6</f>
        <v>0</v>
      </c>
      <c r="AB132" s="29">
        <f>AG132*AG$6+AJ132*AJ$6+AO132*AO$6+AR132*AR$6+AW132*AW$6+AZ132*AZ$6+BE132*BE$6+BH132*BH$6+BM132*BM$6+BP132*BP$6</f>
        <v>83</v>
      </c>
      <c r="AC132" s="29">
        <f>X132-Y132</f>
        <v>37</v>
      </c>
      <c r="AD132" s="40">
        <f t="shared" si="58"/>
      </c>
      <c r="AE132" s="30"/>
      <c r="AF132" s="30"/>
      <c r="AG132" s="30"/>
      <c r="AH132" s="30"/>
      <c r="AI132" s="30"/>
      <c r="AJ132" s="30"/>
      <c r="AK132" s="40">
        <f t="shared" si="59"/>
      </c>
      <c r="AL132" s="40">
        <f t="shared" si="60"/>
      </c>
      <c r="AM132" s="30"/>
      <c r="AN132" s="30"/>
      <c r="AO132" s="30"/>
      <c r="AP132" s="30"/>
      <c r="AQ132" s="30"/>
      <c r="AR132" s="30"/>
      <c r="AS132" s="40">
        <f t="shared" si="61"/>
      </c>
      <c r="AT132" s="40">
        <f t="shared" si="62"/>
      </c>
      <c r="AU132" s="30"/>
      <c r="AV132" s="30"/>
      <c r="AW132" s="30"/>
      <c r="AX132" s="30"/>
      <c r="AY132" s="30"/>
      <c r="AZ132" s="30"/>
      <c r="BA132" s="40">
        <f t="shared" si="63"/>
      </c>
      <c r="BB132" s="40" t="str">
        <f t="shared" si="64"/>
        <v>1//2</v>
      </c>
      <c r="BC132" s="30">
        <v>1</v>
      </c>
      <c r="BD132" s="30"/>
      <c r="BE132" s="30">
        <v>2</v>
      </c>
      <c r="BF132" s="30">
        <v>1</v>
      </c>
      <c r="BG132" s="30"/>
      <c r="BH132" s="30">
        <v>3</v>
      </c>
      <c r="BI132" s="40" t="str">
        <f t="shared" si="65"/>
        <v>1//3</v>
      </c>
      <c r="BJ132" s="40">
        <f t="shared" si="66"/>
      </c>
      <c r="BK132" s="30"/>
      <c r="BL132" s="30"/>
      <c r="BM132" s="30"/>
      <c r="BN132" s="30"/>
      <c r="BO132" s="30"/>
      <c r="BP132" s="30"/>
      <c r="BQ132" s="40">
        <f t="shared" si="67"/>
      </c>
      <c r="BR132" s="82" t="s">
        <v>201</v>
      </c>
    </row>
    <row r="133" spans="1:70" s="83" customFormat="1" ht="25.5">
      <c r="A133" s="144" t="s">
        <v>237</v>
      </c>
      <c r="B133" s="33" t="s">
        <v>182</v>
      </c>
      <c r="C133" s="84" t="str">
        <f t="shared" si="53"/>
        <v>6   </v>
      </c>
      <c r="D133" s="28">
        <v>6</v>
      </c>
      <c r="E133" s="28"/>
      <c r="F133" s="85"/>
      <c r="G133" s="85"/>
      <c r="H133" s="85"/>
      <c r="I133" s="85"/>
      <c r="J133" s="85"/>
      <c r="K133" s="85"/>
      <c r="L133" s="84" t="str">
        <f>M133&amp;" "&amp;N133&amp;" "&amp;O133&amp;" "&amp;V133</f>
        <v>   </v>
      </c>
      <c r="M133" s="42"/>
      <c r="N133" s="38"/>
      <c r="O133" s="38"/>
      <c r="P133" s="66"/>
      <c r="Q133" s="66"/>
      <c r="R133" s="66"/>
      <c r="S133" s="66"/>
      <c r="T133" s="66"/>
      <c r="U133" s="66"/>
      <c r="V133" s="66"/>
      <c r="W133" s="38"/>
      <c r="X133" s="34">
        <v>300</v>
      </c>
      <c r="Y133" s="29">
        <f t="shared" si="55"/>
        <v>120</v>
      </c>
      <c r="Z133" s="29">
        <f t="shared" si="56"/>
        <v>30</v>
      </c>
      <c r="AA133" s="29">
        <f t="shared" si="56"/>
        <v>0</v>
      </c>
      <c r="AB133" s="29">
        <f t="shared" si="56"/>
        <v>90</v>
      </c>
      <c r="AC133" s="29">
        <f t="shared" si="57"/>
        <v>180</v>
      </c>
      <c r="AD133" s="40">
        <f t="shared" si="58"/>
      </c>
      <c r="AE133" s="30"/>
      <c r="AF133" s="30"/>
      <c r="AG133" s="30"/>
      <c r="AH133" s="30"/>
      <c r="AI133" s="30"/>
      <c r="AJ133" s="30"/>
      <c r="AK133" s="40">
        <f t="shared" si="59"/>
      </c>
      <c r="AL133" s="40">
        <f t="shared" si="60"/>
      </c>
      <c r="AM133" s="30"/>
      <c r="AN133" s="30"/>
      <c r="AO133" s="30"/>
      <c r="AP133" s="30"/>
      <c r="AQ133" s="30"/>
      <c r="AR133" s="30"/>
      <c r="AS133" s="40">
        <f t="shared" si="61"/>
      </c>
      <c r="AT133" s="40">
        <f t="shared" si="62"/>
      </c>
      <c r="AU133" s="30"/>
      <c r="AV133" s="30"/>
      <c r="AW133" s="30"/>
      <c r="AX133" s="30">
        <v>2</v>
      </c>
      <c r="AY133" s="30"/>
      <c r="AZ133" s="30">
        <v>6</v>
      </c>
      <c r="BA133" s="40" t="str">
        <f t="shared" si="63"/>
        <v>2//6</v>
      </c>
      <c r="BB133" s="40">
        <f t="shared" si="64"/>
      </c>
      <c r="BC133" s="30"/>
      <c r="BD133" s="30"/>
      <c r="BE133" s="30"/>
      <c r="BF133" s="30"/>
      <c r="BG133" s="30"/>
      <c r="BH133" s="30"/>
      <c r="BI133" s="40">
        <f t="shared" si="65"/>
      </c>
      <c r="BJ133" s="40">
        <f t="shared" si="66"/>
      </c>
      <c r="BK133" s="30"/>
      <c r="BL133" s="30"/>
      <c r="BM133" s="30"/>
      <c r="BN133" s="30"/>
      <c r="BO133" s="30"/>
      <c r="BP133" s="30"/>
      <c r="BQ133" s="40">
        <f t="shared" si="67"/>
      </c>
      <c r="BR133" s="82" t="s">
        <v>201</v>
      </c>
    </row>
    <row r="134" spans="1:70" s="83" customFormat="1" ht="38.25">
      <c r="A134" s="144" t="s">
        <v>238</v>
      </c>
      <c r="B134" s="33" t="s">
        <v>192</v>
      </c>
      <c r="C134" s="84" t="str">
        <f t="shared" si="53"/>
        <v>7   </v>
      </c>
      <c r="D134" s="28">
        <v>7</v>
      </c>
      <c r="E134" s="28"/>
      <c r="F134" s="85"/>
      <c r="G134" s="85"/>
      <c r="H134" s="85"/>
      <c r="I134" s="85"/>
      <c r="J134" s="85"/>
      <c r="K134" s="85"/>
      <c r="L134" s="84" t="str">
        <f>M134&amp;" "&amp;N134&amp;" "&amp;O134&amp;" "&amp;V134</f>
        <v>   </v>
      </c>
      <c r="M134" s="42"/>
      <c r="N134" s="38"/>
      <c r="O134" s="38"/>
      <c r="P134" s="66"/>
      <c r="Q134" s="66"/>
      <c r="R134" s="66"/>
      <c r="S134" s="66"/>
      <c r="T134" s="66"/>
      <c r="U134" s="66"/>
      <c r="V134" s="66"/>
      <c r="W134" s="38"/>
      <c r="X134" s="34">
        <v>232</v>
      </c>
      <c r="Y134" s="29">
        <f>Z134+AA134+AB134</f>
        <v>114</v>
      </c>
      <c r="Z134" s="29">
        <f t="shared" si="56"/>
        <v>38</v>
      </c>
      <c r="AA134" s="29">
        <f t="shared" si="56"/>
        <v>0</v>
      </c>
      <c r="AB134" s="29">
        <f t="shared" si="56"/>
        <v>76</v>
      </c>
      <c r="AC134" s="29">
        <f>X134-Y134</f>
        <v>118</v>
      </c>
      <c r="AD134" s="40">
        <f t="shared" si="58"/>
      </c>
      <c r="AE134" s="30"/>
      <c r="AF134" s="30"/>
      <c r="AG134" s="30"/>
      <c r="AH134" s="30"/>
      <c r="AI134" s="30"/>
      <c r="AJ134" s="30"/>
      <c r="AK134" s="40">
        <f t="shared" si="59"/>
      </c>
      <c r="AL134" s="40">
        <f t="shared" si="60"/>
      </c>
      <c r="AM134" s="30"/>
      <c r="AN134" s="30"/>
      <c r="AO134" s="30"/>
      <c r="AP134" s="30"/>
      <c r="AQ134" s="30"/>
      <c r="AR134" s="30"/>
      <c r="AS134" s="40">
        <f t="shared" si="61"/>
      </c>
      <c r="AT134" s="40">
        <f t="shared" si="62"/>
      </c>
      <c r="AU134" s="30"/>
      <c r="AV134" s="30"/>
      <c r="AW134" s="30"/>
      <c r="AX134" s="30"/>
      <c r="AY134" s="30"/>
      <c r="AZ134" s="30"/>
      <c r="BA134" s="40">
        <f t="shared" si="63"/>
      </c>
      <c r="BB134" s="40" t="str">
        <f t="shared" si="64"/>
        <v>2//4</v>
      </c>
      <c r="BC134" s="30">
        <v>2</v>
      </c>
      <c r="BD134" s="30"/>
      <c r="BE134" s="30">
        <v>4</v>
      </c>
      <c r="BF134" s="30"/>
      <c r="BG134" s="30"/>
      <c r="BH134" s="30"/>
      <c r="BI134" s="40">
        <f t="shared" si="65"/>
      </c>
      <c r="BJ134" s="40">
        <f t="shared" si="66"/>
      </c>
      <c r="BK134" s="30"/>
      <c r="BL134" s="30"/>
      <c r="BM134" s="30"/>
      <c r="BN134" s="30"/>
      <c r="BO134" s="30"/>
      <c r="BP134" s="30"/>
      <c r="BQ134" s="40">
        <f t="shared" si="67"/>
      </c>
      <c r="BR134" s="82" t="s">
        <v>201</v>
      </c>
    </row>
    <row r="135" spans="1:70" s="83" customFormat="1" ht="25.5">
      <c r="A135" s="144" t="s">
        <v>239</v>
      </c>
      <c r="B135" s="33" t="s">
        <v>183</v>
      </c>
      <c r="C135" s="84" t="str">
        <f t="shared" si="53"/>
        <v>7   </v>
      </c>
      <c r="D135" s="28">
        <v>7</v>
      </c>
      <c r="E135" s="28"/>
      <c r="F135" s="85"/>
      <c r="G135" s="85"/>
      <c r="H135" s="85"/>
      <c r="I135" s="85"/>
      <c r="J135" s="85"/>
      <c r="K135" s="85"/>
      <c r="L135" s="84" t="str">
        <f>M135&amp;" "&amp;N135&amp;" "&amp;O135&amp;" "&amp;V135</f>
        <v>   </v>
      </c>
      <c r="M135" s="42"/>
      <c r="N135" s="38"/>
      <c r="O135" s="38"/>
      <c r="P135" s="66"/>
      <c r="Q135" s="66"/>
      <c r="R135" s="66"/>
      <c r="S135" s="66"/>
      <c r="T135" s="66"/>
      <c r="U135" s="66"/>
      <c r="V135" s="66"/>
      <c r="W135" s="38"/>
      <c r="X135" s="34">
        <v>154</v>
      </c>
      <c r="Y135" s="29">
        <f>Z135+AA135+AB135</f>
        <v>76</v>
      </c>
      <c r="Z135" s="29">
        <f t="shared" si="56"/>
        <v>38</v>
      </c>
      <c r="AA135" s="29">
        <f t="shared" si="56"/>
        <v>0</v>
      </c>
      <c r="AB135" s="29">
        <f t="shared" si="56"/>
        <v>38</v>
      </c>
      <c r="AC135" s="29">
        <f>X135-Y135</f>
        <v>78</v>
      </c>
      <c r="AD135" s="40">
        <f t="shared" si="58"/>
      </c>
      <c r="AE135" s="30"/>
      <c r="AF135" s="30"/>
      <c r="AG135" s="30"/>
      <c r="AH135" s="30"/>
      <c r="AI135" s="30"/>
      <c r="AJ135" s="30"/>
      <c r="AK135" s="40">
        <f t="shared" si="59"/>
      </c>
      <c r="AL135" s="40">
        <f t="shared" si="60"/>
      </c>
      <c r="AM135" s="30"/>
      <c r="AN135" s="30"/>
      <c r="AO135" s="30"/>
      <c r="AP135" s="30"/>
      <c r="AQ135" s="30"/>
      <c r="AR135" s="30"/>
      <c r="AS135" s="40">
        <f t="shared" si="61"/>
      </c>
      <c r="AT135" s="40">
        <f t="shared" si="62"/>
      </c>
      <c r="AU135" s="30"/>
      <c r="AV135" s="30"/>
      <c r="AW135" s="30"/>
      <c r="AX135" s="30"/>
      <c r="AY135" s="30"/>
      <c r="AZ135" s="30"/>
      <c r="BA135" s="40">
        <f t="shared" si="63"/>
      </c>
      <c r="BB135" s="40" t="str">
        <f t="shared" si="64"/>
        <v>2//2</v>
      </c>
      <c r="BC135" s="30">
        <v>2</v>
      </c>
      <c r="BD135" s="30"/>
      <c r="BE135" s="30">
        <v>2</v>
      </c>
      <c r="BF135" s="30"/>
      <c r="BG135" s="30"/>
      <c r="BH135" s="30"/>
      <c r="BI135" s="40">
        <f t="shared" si="65"/>
      </c>
      <c r="BJ135" s="40">
        <f t="shared" si="66"/>
      </c>
      <c r="BK135" s="30"/>
      <c r="BL135" s="30"/>
      <c r="BM135" s="30"/>
      <c r="BN135" s="30"/>
      <c r="BO135" s="30"/>
      <c r="BP135" s="30"/>
      <c r="BQ135" s="40">
        <f t="shared" si="67"/>
      </c>
      <c r="BR135" s="82" t="s">
        <v>201</v>
      </c>
    </row>
    <row r="136" spans="1:70" s="83" customFormat="1" ht="25.5">
      <c r="A136" s="144" t="s">
        <v>240</v>
      </c>
      <c r="B136" s="33" t="s">
        <v>200</v>
      </c>
      <c r="C136" s="84" t="str">
        <f t="shared" si="53"/>
        <v>9 10  </v>
      </c>
      <c r="D136" s="28">
        <v>9</v>
      </c>
      <c r="E136" s="28">
        <v>10</v>
      </c>
      <c r="F136" s="85"/>
      <c r="G136" s="85"/>
      <c r="H136" s="85"/>
      <c r="I136" s="85"/>
      <c r="J136" s="85"/>
      <c r="K136" s="85"/>
      <c r="L136" s="84" t="str">
        <f t="shared" si="54"/>
        <v>8   </v>
      </c>
      <c r="M136" s="42">
        <v>8</v>
      </c>
      <c r="N136" s="38"/>
      <c r="O136" s="38"/>
      <c r="P136" s="66"/>
      <c r="Q136" s="66"/>
      <c r="R136" s="66"/>
      <c r="S136" s="66"/>
      <c r="T136" s="66"/>
      <c r="U136" s="66"/>
      <c r="V136" s="66"/>
      <c r="W136" s="38"/>
      <c r="X136" s="34">
        <v>170</v>
      </c>
      <c r="Y136" s="29">
        <f>Z136+AA136+AB136</f>
        <v>124</v>
      </c>
      <c r="Z136" s="29">
        <f t="shared" si="56"/>
        <v>15</v>
      </c>
      <c r="AA136" s="29">
        <f t="shared" si="56"/>
        <v>0</v>
      </c>
      <c r="AB136" s="29">
        <f t="shared" si="56"/>
        <v>109</v>
      </c>
      <c r="AC136" s="29">
        <f>X136-Y136</f>
        <v>46</v>
      </c>
      <c r="AD136" s="40">
        <f t="shared" si="58"/>
      </c>
      <c r="AE136" s="30"/>
      <c r="AF136" s="30"/>
      <c r="AG136" s="30"/>
      <c r="AH136" s="30"/>
      <c r="AI136" s="30"/>
      <c r="AJ136" s="30"/>
      <c r="AK136" s="40">
        <f t="shared" si="59"/>
      </c>
      <c r="AL136" s="40">
        <f t="shared" si="60"/>
      </c>
      <c r="AM136" s="30"/>
      <c r="AN136" s="30"/>
      <c r="AO136" s="30"/>
      <c r="AP136" s="30"/>
      <c r="AQ136" s="30"/>
      <c r="AR136" s="30"/>
      <c r="AS136" s="40">
        <f t="shared" si="61"/>
      </c>
      <c r="AT136" s="40">
        <f t="shared" si="62"/>
      </c>
      <c r="AU136" s="30"/>
      <c r="AV136" s="30"/>
      <c r="AW136" s="30"/>
      <c r="AX136" s="30"/>
      <c r="AY136" s="30"/>
      <c r="AZ136" s="30"/>
      <c r="BA136" s="40">
        <f t="shared" si="63"/>
      </c>
      <c r="BB136" s="40">
        <f t="shared" si="64"/>
      </c>
      <c r="BC136" s="30"/>
      <c r="BD136" s="30"/>
      <c r="BE136" s="30"/>
      <c r="BF136" s="30">
        <v>1</v>
      </c>
      <c r="BG136" s="30"/>
      <c r="BH136" s="30">
        <v>3</v>
      </c>
      <c r="BI136" s="40" t="str">
        <f t="shared" si="65"/>
        <v>1//3</v>
      </c>
      <c r="BJ136" s="40" t="str">
        <f t="shared" si="66"/>
        <v>//4</v>
      </c>
      <c r="BK136" s="30"/>
      <c r="BL136" s="30"/>
      <c r="BM136" s="30">
        <v>4</v>
      </c>
      <c r="BN136" s="30"/>
      <c r="BO136" s="30"/>
      <c r="BP136" s="30">
        <v>2</v>
      </c>
      <c r="BQ136" s="40" t="str">
        <f t="shared" si="67"/>
        <v>//2</v>
      </c>
      <c r="BR136" s="82" t="s">
        <v>201</v>
      </c>
    </row>
    <row r="137" spans="1:70" s="83" customFormat="1" ht="38.25">
      <c r="A137" s="144" t="s">
        <v>241</v>
      </c>
      <c r="B137" s="33" t="s">
        <v>184</v>
      </c>
      <c r="C137" s="84" t="str">
        <f t="shared" si="53"/>
        <v>   </v>
      </c>
      <c r="D137" s="28"/>
      <c r="E137" s="28"/>
      <c r="F137" s="85"/>
      <c r="G137" s="85"/>
      <c r="H137" s="85"/>
      <c r="I137" s="85"/>
      <c r="J137" s="85"/>
      <c r="K137" s="85"/>
      <c r="L137" s="84" t="str">
        <f t="shared" si="54"/>
        <v>9 10  </v>
      </c>
      <c r="M137" s="42">
        <v>9</v>
      </c>
      <c r="N137" s="38">
        <v>10</v>
      </c>
      <c r="O137" s="38"/>
      <c r="P137" s="66"/>
      <c r="Q137" s="66"/>
      <c r="R137" s="66"/>
      <c r="S137" s="66"/>
      <c r="T137" s="66"/>
      <c r="U137" s="66"/>
      <c r="V137" s="66"/>
      <c r="W137" s="38"/>
      <c r="X137" s="34">
        <v>160</v>
      </c>
      <c r="Y137" s="29">
        <f>Z137+AA137+AB137</f>
        <v>84</v>
      </c>
      <c r="Z137" s="29">
        <f>AE137*AE$6+AH137*AH$6+AM137*AM$6+AP137*AP$6+AU137*AU$6+AX137*AX$6+BC137*BC$6+BF137*BF$6+BK137*BK$6+BN137*BN$6</f>
        <v>42</v>
      </c>
      <c r="AA137" s="29">
        <f>AF137*AF$6+AI137*AI$6+AN137*AN$6+AQ137*AQ$6+AV137*AV$6+AY137*AY$6+BD137*BD$6+BG137*BG$6+BL137*BL$6+BO137*BO$6</f>
        <v>0</v>
      </c>
      <c r="AB137" s="29">
        <f>AG137*AG$6+AJ137*AJ$6+AO137*AO$6+AR137*AR$6+AW137*AW$6+AZ137*AZ$6+BE137*BE$6+BH137*BH$6+BM137*BM$6+BP137*BP$6</f>
        <v>42</v>
      </c>
      <c r="AC137" s="29">
        <f>X137-Y137</f>
        <v>76</v>
      </c>
      <c r="AD137" s="40">
        <f t="shared" si="58"/>
      </c>
      <c r="AE137" s="30"/>
      <c r="AF137" s="30"/>
      <c r="AG137" s="30"/>
      <c r="AH137" s="30"/>
      <c r="AI137" s="30"/>
      <c r="AJ137" s="30"/>
      <c r="AK137" s="40">
        <f t="shared" si="59"/>
      </c>
      <c r="AL137" s="40">
        <f t="shared" si="60"/>
      </c>
      <c r="AM137" s="30"/>
      <c r="AN137" s="30"/>
      <c r="AO137" s="30"/>
      <c r="AP137" s="30"/>
      <c r="AQ137" s="30"/>
      <c r="AR137" s="30"/>
      <c r="AS137" s="40">
        <f t="shared" si="61"/>
      </c>
      <c r="AT137" s="40">
        <f t="shared" si="62"/>
      </c>
      <c r="AU137" s="30"/>
      <c r="AV137" s="30"/>
      <c r="AW137" s="30"/>
      <c r="AX137" s="30"/>
      <c r="AY137" s="30"/>
      <c r="AZ137" s="30"/>
      <c r="BA137" s="40">
        <f t="shared" si="63"/>
      </c>
      <c r="BB137" s="40">
        <f t="shared" si="64"/>
      </c>
      <c r="BC137" s="30"/>
      <c r="BD137" s="30"/>
      <c r="BE137" s="30"/>
      <c r="BF137" s="30"/>
      <c r="BG137" s="30"/>
      <c r="BH137" s="30"/>
      <c r="BI137" s="40">
        <f t="shared" si="65"/>
      </c>
      <c r="BJ137" s="40" t="str">
        <f t="shared" si="66"/>
        <v>2//2</v>
      </c>
      <c r="BK137" s="30">
        <v>2</v>
      </c>
      <c r="BL137" s="30"/>
      <c r="BM137" s="30">
        <v>2</v>
      </c>
      <c r="BN137" s="30">
        <v>2</v>
      </c>
      <c r="BO137" s="30"/>
      <c r="BP137" s="30">
        <v>2</v>
      </c>
      <c r="BQ137" s="40" t="str">
        <f t="shared" si="67"/>
        <v>2//2</v>
      </c>
      <c r="BR137" s="82" t="s">
        <v>201</v>
      </c>
    </row>
    <row r="138" spans="1:70" s="83" customFormat="1" ht="25.5">
      <c r="A138" s="144" t="s">
        <v>242</v>
      </c>
      <c r="B138" s="33" t="s">
        <v>185</v>
      </c>
      <c r="C138" s="84" t="str">
        <f t="shared" si="53"/>
        <v>10   </v>
      </c>
      <c r="D138" s="28">
        <v>10</v>
      </c>
      <c r="E138" s="28"/>
      <c r="F138" s="85"/>
      <c r="G138" s="85"/>
      <c r="H138" s="85"/>
      <c r="I138" s="85"/>
      <c r="J138" s="85"/>
      <c r="K138" s="85"/>
      <c r="L138" s="84" t="str">
        <f t="shared" si="54"/>
        <v>9   </v>
      </c>
      <c r="M138" s="42">
        <v>9</v>
      </c>
      <c r="N138" s="38"/>
      <c r="O138" s="38"/>
      <c r="P138" s="66"/>
      <c r="Q138" s="66"/>
      <c r="R138" s="66"/>
      <c r="S138" s="66"/>
      <c r="T138" s="66"/>
      <c r="U138" s="66"/>
      <c r="V138" s="66"/>
      <c r="W138" s="38"/>
      <c r="X138" s="34">
        <v>170</v>
      </c>
      <c r="Y138" s="29">
        <f>Z138+AA138+AB138</f>
        <v>104</v>
      </c>
      <c r="Z138" s="29">
        <f t="shared" si="56"/>
        <v>62</v>
      </c>
      <c r="AA138" s="29">
        <f t="shared" si="56"/>
        <v>0</v>
      </c>
      <c r="AB138" s="29">
        <f t="shared" si="56"/>
        <v>42</v>
      </c>
      <c r="AC138" s="29">
        <f>X138-Y138</f>
        <v>66</v>
      </c>
      <c r="AD138" s="40">
        <f t="shared" si="58"/>
      </c>
      <c r="AE138" s="30"/>
      <c r="AF138" s="30"/>
      <c r="AG138" s="30"/>
      <c r="AH138" s="30"/>
      <c r="AI138" s="30"/>
      <c r="AJ138" s="30"/>
      <c r="AK138" s="40">
        <f t="shared" si="59"/>
      </c>
      <c r="AL138" s="40">
        <f t="shared" si="60"/>
      </c>
      <c r="AM138" s="30"/>
      <c r="AN138" s="30"/>
      <c r="AO138" s="30"/>
      <c r="AP138" s="30"/>
      <c r="AQ138" s="30"/>
      <c r="AR138" s="30"/>
      <c r="AS138" s="40">
        <f t="shared" si="61"/>
      </c>
      <c r="AT138" s="40">
        <f t="shared" si="62"/>
      </c>
      <c r="AU138" s="30"/>
      <c r="AV138" s="30"/>
      <c r="AW138" s="30"/>
      <c r="AX138" s="30"/>
      <c r="AY138" s="30"/>
      <c r="AZ138" s="30"/>
      <c r="BA138" s="40">
        <f t="shared" si="63"/>
      </c>
      <c r="BB138" s="40">
        <f t="shared" si="64"/>
      </c>
      <c r="BC138" s="30"/>
      <c r="BD138" s="30"/>
      <c r="BE138" s="30"/>
      <c r="BF138" s="30"/>
      <c r="BG138" s="30"/>
      <c r="BH138" s="30"/>
      <c r="BI138" s="40">
        <f t="shared" si="65"/>
      </c>
      <c r="BJ138" s="40" t="str">
        <f t="shared" si="66"/>
        <v>2//2</v>
      </c>
      <c r="BK138" s="30">
        <v>2</v>
      </c>
      <c r="BL138" s="30"/>
      <c r="BM138" s="30">
        <v>2</v>
      </c>
      <c r="BN138" s="30">
        <v>4</v>
      </c>
      <c r="BO138" s="30"/>
      <c r="BP138" s="30">
        <v>2</v>
      </c>
      <c r="BQ138" s="40" t="str">
        <f t="shared" si="67"/>
        <v>4//2</v>
      </c>
      <c r="BR138" s="82" t="s">
        <v>201</v>
      </c>
    </row>
    <row r="139" spans="1:70" s="83" customFormat="1" ht="15" customHeight="1">
      <c r="A139" s="147"/>
      <c r="B139" s="173" t="s">
        <v>174</v>
      </c>
      <c r="C139" s="84"/>
      <c r="D139" s="85"/>
      <c r="E139" s="85"/>
      <c r="F139" s="85"/>
      <c r="G139" s="85"/>
      <c r="H139" s="85"/>
      <c r="I139" s="85"/>
      <c r="J139" s="85"/>
      <c r="K139" s="85"/>
      <c r="L139" s="84"/>
      <c r="M139" s="146"/>
      <c r="N139" s="66"/>
      <c r="O139" s="66"/>
      <c r="P139" s="66"/>
      <c r="Q139" s="66"/>
      <c r="R139" s="66"/>
      <c r="S139" s="66"/>
      <c r="T139" s="66"/>
      <c r="U139" s="66"/>
      <c r="V139" s="66"/>
      <c r="W139" s="38"/>
      <c r="X139" s="119">
        <f>SUM(Y139,AC139)</f>
        <v>2132</v>
      </c>
      <c r="Y139" s="119">
        <f>SUM(Y127:Y138)</f>
        <v>1171</v>
      </c>
      <c r="Z139" s="119">
        <f>SUM(Z127:Z138)</f>
        <v>417</v>
      </c>
      <c r="AA139" s="119">
        <f>SUM(AA127:AA138)</f>
        <v>0</v>
      </c>
      <c r="AB139" s="119">
        <f>SUM(AB127:AB138)</f>
        <v>754</v>
      </c>
      <c r="AC139" s="119">
        <f>SUM(AC127:AC138)</f>
        <v>961</v>
      </c>
      <c r="AD139" s="148">
        <f>SUM(AE139:AG139)</f>
        <v>2</v>
      </c>
      <c r="AE139" s="149">
        <f aca="true" t="shared" si="68" ref="AE139:AJ139">SUM(AE127:AE138)</f>
        <v>2</v>
      </c>
      <c r="AF139" s="149">
        <f t="shared" si="68"/>
        <v>0</v>
      </c>
      <c r="AG139" s="149">
        <f t="shared" si="68"/>
        <v>0</v>
      </c>
      <c r="AH139" s="149">
        <f t="shared" si="68"/>
        <v>2</v>
      </c>
      <c r="AI139" s="149">
        <f t="shared" si="68"/>
        <v>0</v>
      </c>
      <c r="AJ139" s="149">
        <f t="shared" si="68"/>
        <v>2</v>
      </c>
      <c r="AK139" s="148">
        <f>SUM(AH139:AJ139)</f>
        <v>4</v>
      </c>
      <c r="AL139" s="148">
        <f>SUM(AM139:AO139)</f>
        <v>4</v>
      </c>
      <c r="AM139" s="149">
        <f aca="true" t="shared" si="69" ref="AM139:AR139">SUM(AM127:AM138)</f>
        <v>1</v>
      </c>
      <c r="AN139" s="149">
        <f t="shared" si="69"/>
        <v>0</v>
      </c>
      <c r="AO139" s="149">
        <f t="shared" si="69"/>
        <v>3</v>
      </c>
      <c r="AP139" s="149">
        <f t="shared" si="69"/>
        <v>1</v>
      </c>
      <c r="AQ139" s="149">
        <f t="shared" si="69"/>
        <v>0</v>
      </c>
      <c r="AR139" s="149">
        <f t="shared" si="69"/>
        <v>3</v>
      </c>
      <c r="AS139" s="148">
        <f>SUM(AP139:AR139)</f>
        <v>4</v>
      </c>
      <c r="AT139" s="148">
        <f>SUM(AU139:AW139)</f>
        <v>8</v>
      </c>
      <c r="AU139" s="149">
        <f aca="true" t="shared" si="70" ref="AU139:AZ139">SUM(AU127:AU138)</f>
        <v>2</v>
      </c>
      <c r="AV139" s="149">
        <f t="shared" si="70"/>
        <v>0</v>
      </c>
      <c r="AW139" s="149">
        <f t="shared" si="70"/>
        <v>6</v>
      </c>
      <c r="AX139" s="149">
        <f t="shared" si="70"/>
        <v>2</v>
      </c>
      <c r="AY139" s="149">
        <f t="shared" si="70"/>
        <v>0</v>
      </c>
      <c r="AZ139" s="149">
        <f t="shared" si="70"/>
        <v>6</v>
      </c>
      <c r="BA139" s="148">
        <f>SUM(AX139:AZ139)</f>
        <v>8</v>
      </c>
      <c r="BB139" s="148">
        <f>SUM(BC139:BE139)</f>
        <v>13</v>
      </c>
      <c r="BC139" s="149">
        <f aca="true" t="shared" si="71" ref="BC139:BH139">SUM(BC127:BC138)</f>
        <v>5</v>
      </c>
      <c r="BD139" s="149">
        <f t="shared" si="71"/>
        <v>0</v>
      </c>
      <c r="BE139" s="149">
        <f t="shared" si="71"/>
        <v>8</v>
      </c>
      <c r="BF139" s="149">
        <f t="shared" si="71"/>
        <v>2</v>
      </c>
      <c r="BG139" s="149">
        <f t="shared" si="71"/>
        <v>0</v>
      </c>
      <c r="BH139" s="149">
        <f t="shared" si="71"/>
        <v>6</v>
      </c>
      <c r="BI139" s="148">
        <f>SUM(BF139:BH139)</f>
        <v>8</v>
      </c>
      <c r="BJ139" s="148">
        <f>SUM(BK139:BM139)</f>
        <v>12</v>
      </c>
      <c r="BK139" s="150">
        <f aca="true" t="shared" si="72" ref="BK139:BP139">SUM(BK127:BK138)</f>
        <v>4</v>
      </c>
      <c r="BL139" s="150">
        <f t="shared" si="72"/>
        <v>0</v>
      </c>
      <c r="BM139" s="150">
        <f t="shared" si="72"/>
        <v>8</v>
      </c>
      <c r="BN139" s="150">
        <f t="shared" si="72"/>
        <v>6</v>
      </c>
      <c r="BO139" s="150">
        <f t="shared" si="72"/>
        <v>0</v>
      </c>
      <c r="BP139" s="150">
        <f t="shared" si="72"/>
        <v>6</v>
      </c>
      <c r="BQ139" s="88">
        <f>SUM(BN139:BP139)</f>
        <v>12</v>
      </c>
      <c r="BR139" s="151"/>
    </row>
    <row r="140" spans="1:70" s="83" customFormat="1" ht="14.25" customHeight="1">
      <c r="A140" s="125"/>
      <c r="B140" s="84"/>
      <c r="C140" s="246" t="s">
        <v>195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8"/>
      <c r="X140" s="149"/>
      <c r="Y140" s="90"/>
      <c r="Z140" s="90"/>
      <c r="AA140" s="90"/>
      <c r="AB140" s="90"/>
      <c r="AC140" s="90"/>
      <c r="AD140" s="84"/>
      <c r="AE140" s="86"/>
      <c r="AF140" s="86"/>
      <c r="AG140" s="86"/>
      <c r="AH140" s="86"/>
      <c r="AI140" s="86"/>
      <c r="AJ140" s="86"/>
      <c r="AK140" s="84"/>
      <c r="AL140" s="84"/>
      <c r="AM140" s="84"/>
      <c r="AN140" s="84"/>
      <c r="AO140" s="84"/>
      <c r="AP140" s="84"/>
      <c r="AQ140" s="84"/>
      <c r="AR140" s="84"/>
      <c r="AS140" s="84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151"/>
    </row>
    <row r="141" spans="1:70" s="83" customFormat="1" ht="15" customHeight="1">
      <c r="A141" s="125"/>
      <c r="B141" s="37"/>
      <c r="C141" s="254" t="s">
        <v>214</v>
      </c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6"/>
      <c r="X141" s="149"/>
      <c r="Y141" s="90"/>
      <c r="Z141" s="90"/>
      <c r="AA141" s="90"/>
      <c r="AB141" s="90"/>
      <c r="AC141" s="90"/>
      <c r="AD141" s="84">
        <f>SUM(AE127:AG138)*AD124</f>
        <v>40</v>
      </c>
      <c r="AE141" s="84"/>
      <c r="AF141" s="84"/>
      <c r="AG141" s="84"/>
      <c r="AH141" s="84"/>
      <c r="AI141" s="84"/>
      <c r="AJ141" s="84"/>
      <c r="AK141" s="84">
        <f>SUM(AH127:AJ138)*AK124</f>
        <v>80</v>
      </c>
      <c r="AL141" s="84">
        <f>SUM(AM127:AO138)*AL124</f>
        <v>80</v>
      </c>
      <c r="AM141" s="84"/>
      <c r="AN141" s="84"/>
      <c r="AO141" s="84"/>
      <c r="AP141" s="84"/>
      <c r="AQ141" s="84"/>
      <c r="AR141" s="84"/>
      <c r="AS141" s="84">
        <f>SUM(AP127:AR138)*AS124</f>
        <v>80</v>
      </c>
      <c r="AT141" s="84">
        <f>SUM(AU127:AW138)*AT124</f>
        <v>152</v>
      </c>
      <c r="AU141" s="84"/>
      <c r="AV141" s="84"/>
      <c r="AW141" s="84"/>
      <c r="AX141" s="84"/>
      <c r="AY141" s="84"/>
      <c r="AZ141" s="84"/>
      <c r="BA141" s="84">
        <f>SUM(AX127:AZ138)*BA124</f>
        <v>120</v>
      </c>
      <c r="BB141" s="84">
        <f>SUM(BC127:BE138)*BB124</f>
        <v>247</v>
      </c>
      <c r="BC141" s="84"/>
      <c r="BD141" s="84"/>
      <c r="BE141" s="84"/>
      <c r="BF141" s="84"/>
      <c r="BG141" s="84"/>
      <c r="BH141" s="84">
        <f>SUM(BF127:BH138)*BI124</f>
        <v>120</v>
      </c>
      <c r="BI141" s="84">
        <f>SUM(BF128:BH138)*BI124</f>
        <v>120</v>
      </c>
      <c r="BJ141" s="84">
        <f>SUM(BK127:BM138)*BJ124</f>
        <v>132</v>
      </c>
      <c r="BK141" s="84"/>
      <c r="BL141" s="84"/>
      <c r="BM141" s="84"/>
      <c r="BN141" s="84"/>
      <c r="BO141" s="84"/>
      <c r="BP141" s="84"/>
      <c r="BQ141" s="84">
        <f>SUM(BN127:BP138)*BQ124</f>
        <v>120</v>
      </c>
      <c r="BR141" s="151"/>
    </row>
    <row r="142" spans="1:70" s="83" customFormat="1" ht="15" customHeight="1">
      <c r="A142" s="125"/>
      <c r="B142" s="86"/>
      <c r="C142" s="246" t="s">
        <v>215</v>
      </c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8"/>
      <c r="X142" s="149"/>
      <c r="Y142" s="90">
        <f>SUM(AD142:BQ142)</f>
        <v>0</v>
      </c>
      <c r="Z142" s="90"/>
      <c r="AA142" s="90"/>
      <c r="AB142" s="90"/>
      <c r="AC142" s="90"/>
      <c r="AD142" s="84"/>
      <c r="AE142" s="86"/>
      <c r="AF142" s="86"/>
      <c r="AG142" s="86"/>
      <c r="AH142" s="86"/>
      <c r="AI142" s="86"/>
      <c r="AJ142" s="86"/>
      <c r="AK142" s="84"/>
      <c r="AL142" s="84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151"/>
    </row>
    <row r="143" spans="1:70" s="83" customFormat="1" ht="15" customHeight="1">
      <c r="A143" s="125"/>
      <c r="B143" s="86"/>
      <c r="C143" s="246" t="s">
        <v>216</v>
      </c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8"/>
      <c r="X143" s="149"/>
      <c r="Y143" s="90">
        <f>SUM(AD143:BQ143)</f>
        <v>8</v>
      </c>
      <c r="Z143" s="90"/>
      <c r="AA143" s="90"/>
      <c r="AB143" s="90"/>
      <c r="AC143" s="90"/>
      <c r="AD143" s="88">
        <f>COUNTIF($D$127:$K$138,AD123)</f>
        <v>1</v>
      </c>
      <c r="AE143" s="88">
        <f aca="true" t="shared" si="73" ref="AE143:BQ143">COUNTIF($D$127:$K$138,AE123)</f>
        <v>0</v>
      </c>
      <c r="AF143" s="88">
        <f t="shared" si="73"/>
        <v>0</v>
      </c>
      <c r="AG143" s="88">
        <f t="shared" si="73"/>
        <v>0</v>
      </c>
      <c r="AH143" s="88">
        <f t="shared" si="73"/>
        <v>0</v>
      </c>
      <c r="AI143" s="88">
        <f t="shared" si="73"/>
        <v>0</v>
      </c>
      <c r="AJ143" s="88">
        <f t="shared" si="73"/>
        <v>0</v>
      </c>
      <c r="AK143" s="88">
        <f t="shared" si="73"/>
        <v>0</v>
      </c>
      <c r="AL143" s="88">
        <f t="shared" si="73"/>
        <v>0</v>
      </c>
      <c r="AM143" s="88">
        <f t="shared" si="73"/>
        <v>0</v>
      </c>
      <c r="AN143" s="88">
        <f t="shared" si="73"/>
        <v>0</v>
      </c>
      <c r="AO143" s="88">
        <f t="shared" si="73"/>
        <v>0</v>
      </c>
      <c r="AP143" s="88">
        <f t="shared" si="73"/>
        <v>0</v>
      </c>
      <c r="AQ143" s="88">
        <f t="shared" si="73"/>
        <v>0</v>
      </c>
      <c r="AR143" s="88">
        <f t="shared" si="73"/>
        <v>0</v>
      </c>
      <c r="AS143" s="88">
        <f t="shared" si="73"/>
        <v>0</v>
      </c>
      <c r="AT143" s="88">
        <f t="shared" si="73"/>
        <v>1</v>
      </c>
      <c r="AU143" s="88">
        <f t="shared" si="73"/>
        <v>0</v>
      </c>
      <c r="AV143" s="88">
        <f t="shared" si="73"/>
        <v>0</v>
      </c>
      <c r="AW143" s="88">
        <f t="shared" si="73"/>
        <v>0</v>
      </c>
      <c r="AX143" s="88">
        <f t="shared" si="73"/>
        <v>0</v>
      </c>
      <c r="AY143" s="88">
        <f t="shared" si="73"/>
        <v>0</v>
      </c>
      <c r="AZ143" s="88">
        <f t="shared" si="73"/>
        <v>0</v>
      </c>
      <c r="BA143" s="88">
        <f t="shared" si="73"/>
        <v>1</v>
      </c>
      <c r="BB143" s="88">
        <f t="shared" si="73"/>
        <v>2</v>
      </c>
      <c r="BC143" s="88">
        <f t="shared" si="73"/>
        <v>0</v>
      </c>
      <c r="BD143" s="88">
        <f t="shared" si="73"/>
        <v>0</v>
      </c>
      <c r="BE143" s="88">
        <f t="shared" si="73"/>
        <v>0</v>
      </c>
      <c r="BF143" s="88">
        <f t="shared" si="73"/>
        <v>0</v>
      </c>
      <c r="BG143" s="88">
        <f t="shared" si="73"/>
        <v>0</v>
      </c>
      <c r="BH143" s="88">
        <f t="shared" si="73"/>
        <v>0</v>
      </c>
      <c r="BI143" s="88">
        <f t="shared" si="73"/>
        <v>0</v>
      </c>
      <c r="BJ143" s="88">
        <f t="shared" si="73"/>
        <v>1</v>
      </c>
      <c r="BK143" s="88">
        <f t="shared" si="73"/>
        <v>0</v>
      </c>
      <c r="BL143" s="88">
        <f t="shared" si="73"/>
        <v>0</v>
      </c>
      <c r="BM143" s="88">
        <f t="shared" si="73"/>
        <v>0</v>
      </c>
      <c r="BN143" s="88">
        <f t="shared" si="73"/>
        <v>0</v>
      </c>
      <c r="BO143" s="88">
        <f t="shared" si="73"/>
        <v>0</v>
      </c>
      <c r="BP143" s="88">
        <f t="shared" si="73"/>
        <v>0</v>
      </c>
      <c r="BQ143" s="88">
        <f t="shared" si="73"/>
        <v>2</v>
      </c>
      <c r="BR143" s="151"/>
    </row>
    <row r="144" spans="1:70" s="83" customFormat="1" ht="15" customHeight="1">
      <c r="A144" s="125"/>
      <c r="B144" s="86"/>
      <c r="C144" s="246" t="s">
        <v>217</v>
      </c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8"/>
      <c r="X144" s="149"/>
      <c r="Y144" s="90">
        <f>SUM(AD144:BQ144)</f>
        <v>9</v>
      </c>
      <c r="Z144" s="90"/>
      <c r="AA144" s="90"/>
      <c r="AB144" s="90"/>
      <c r="AC144" s="90"/>
      <c r="AD144" s="88">
        <f>COUNTIF($M$127:$V$138,AD123)</f>
        <v>0</v>
      </c>
      <c r="AE144" s="88">
        <f aca="true" t="shared" si="74" ref="AE144:BQ144">COUNTIF($M$127:$V$138,AE123)</f>
        <v>0</v>
      </c>
      <c r="AF144" s="88">
        <f t="shared" si="74"/>
        <v>0</v>
      </c>
      <c r="AG144" s="88">
        <f t="shared" si="74"/>
        <v>0</v>
      </c>
      <c r="AH144" s="88">
        <f t="shared" si="74"/>
        <v>0</v>
      </c>
      <c r="AI144" s="88">
        <f t="shared" si="74"/>
        <v>0</v>
      </c>
      <c r="AJ144" s="88">
        <f t="shared" si="74"/>
        <v>0</v>
      </c>
      <c r="AK144" s="88">
        <f t="shared" si="74"/>
        <v>1</v>
      </c>
      <c r="AL144" s="88">
        <f t="shared" si="74"/>
        <v>1</v>
      </c>
      <c r="AM144" s="88">
        <f t="shared" si="74"/>
        <v>0</v>
      </c>
      <c r="AN144" s="88">
        <f t="shared" si="74"/>
        <v>0</v>
      </c>
      <c r="AO144" s="88">
        <f t="shared" si="74"/>
        <v>0</v>
      </c>
      <c r="AP144" s="88">
        <f t="shared" si="74"/>
        <v>0</v>
      </c>
      <c r="AQ144" s="88">
        <f t="shared" si="74"/>
        <v>0</v>
      </c>
      <c r="AR144" s="88">
        <f t="shared" si="74"/>
        <v>0</v>
      </c>
      <c r="AS144" s="88">
        <f t="shared" si="74"/>
        <v>1</v>
      </c>
      <c r="AT144" s="88">
        <f t="shared" si="74"/>
        <v>0</v>
      </c>
      <c r="AU144" s="88">
        <f t="shared" si="74"/>
        <v>0</v>
      </c>
      <c r="AV144" s="88">
        <f t="shared" si="74"/>
        <v>0</v>
      </c>
      <c r="AW144" s="88">
        <f t="shared" si="74"/>
        <v>0</v>
      </c>
      <c r="AX144" s="88">
        <f t="shared" si="74"/>
        <v>0</v>
      </c>
      <c r="AY144" s="88">
        <f t="shared" si="74"/>
        <v>0</v>
      </c>
      <c r="AZ144" s="88">
        <f t="shared" si="74"/>
        <v>0</v>
      </c>
      <c r="BA144" s="88">
        <f t="shared" si="74"/>
        <v>0</v>
      </c>
      <c r="BB144" s="88">
        <f t="shared" si="74"/>
        <v>1</v>
      </c>
      <c r="BC144" s="88">
        <f t="shared" si="74"/>
        <v>0</v>
      </c>
      <c r="BD144" s="88">
        <f t="shared" si="74"/>
        <v>0</v>
      </c>
      <c r="BE144" s="88">
        <f t="shared" si="74"/>
        <v>0</v>
      </c>
      <c r="BF144" s="88">
        <f t="shared" si="74"/>
        <v>0</v>
      </c>
      <c r="BG144" s="88">
        <f t="shared" si="74"/>
        <v>0</v>
      </c>
      <c r="BH144" s="88">
        <f t="shared" si="74"/>
        <v>0</v>
      </c>
      <c r="BI144" s="88">
        <f t="shared" si="74"/>
        <v>2</v>
      </c>
      <c r="BJ144" s="88">
        <f t="shared" si="74"/>
        <v>2</v>
      </c>
      <c r="BK144" s="88">
        <f t="shared" si="74"/>
        <v>0</v>
      </c>
      <c r="BL144" s="88">
        <f t="shared" si="74"/>
        <v>0</v>
      </c>
      <c r="BM144" s="88">
        <f t="shared" si="74"/>
        <v>0</v>
      </c>
      <c r="BN144" s="88">
        <f t="shared" si="74"/>
        <v>0</v>
      </c>
      <c r="BO144" s="88">
        <f t="shared" si="74"/>
        <v>0</v>
      </c>
      <c r="BP144" s="88">
        <f t="shared" si="74"/>
        <v>0</v>
      </c>
      <c r="BQ144" s="88">
        <f t="shared" si="74"/>
        <v>1</v>
      </c>
      <c r="BR144" s="151"/>
    </row>
    <row r="145" spans="1:70" ht="14.25" customHeight="1">
      <c r="A145" s="22"/>
      <c r="B145" s="22"/>
      <c r="C145" s="23"/>
      <c r="D145" s="65"/>
      <c r="E145" s="65"/>
      <c r="F145" s="65"/>
      <c r="G145" s="65"/>
      <c r="H145" s="65"/>
      <c r="I145" s="65"/>
      <c r="J145" s="65"/>
      <c r="K145" s="65"/>
      <c r="L145" s="23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23"/>
      <c r="X145" s="163"/>
      <c r="Y145" s="163"/>
      <c r="Z145" s="164"/>
      <c r="AA145" s="164"/>
      <c r="AB145" s="164"/>
      <c r="AC145" s="164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49"/>
    </row>
    <row r="146" spans="1:70" ht="13.5" customHeight="1">
      <c r="A146" s="22"/>
      <c r="B146" s="22"/>
      <c r="C146" s="23"/>
      <c r="D146" s="65"/>
      <c r="E146" s="65"/>
      <c r="F146" s="65"/>
      <c r="G146" s="65"/>
      <c r="H146" s="65"/>
      <c r="I146" s="65"/>
      <c r="J146" s="65"/>
      <c r="K146" s="65"/>
      <c r="L146" s="23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23"/>
      <c r="X146" s="163"/>
      <c r="Y146" s="163"/>
      <c r="Z146" s="164"/>
      <c r="AA146" s="164"/>
      <c r="AB146" s="164"/>
      <c r="AC146" s="164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49"/>
    </row>
    <row r="147" spans="1:70" s="197" customFormat="1" ht="15.75">
      <c r="A147" s="191"/>
      <c r="B147" s="192" t="s">
        <v>65</v>
      </c>
      <c r="C147" s="191"/>
      <c r="D147" s="193"/>
      <c r="E147" s="193"/>
      <c r="F147" s="193"/>
      <c r="G147" s="193"/>
      <c r="H147" s="193"/>
      <c r="I147" s="193"/>
      <c r="J147" s="193"/>
      <c r="K147" s="193"/>
      <c r="L147" s="191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1"/>
      <c r="X147" s="194"/>
      <c r="Y147" s="195"/>
      <c r="Z147" s="184"/>
      <c r="AA147" s="184"/>
      <c r="AB147" s="184"/>
      <c r="AC147" s="184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6"/>
    </row>
    <row r="148" spans="1:70" s="197" customFormat="1" ht="15.75">
      <c r="A148" s="191"/>
      <c r="B148" s="192"/>
      <c r="C148" s="191"/>
      <c r="D148" s="193"/>
      <c r="E148" s="193"/>
      <c r="F148" s="193"/>
      <c r="G148" s="193"/>
      <c r="H148" s="193"/>
      <c r="I148" s="193"/>
      <c r="J148" s="193"/>
      <c r="K148" s="193"/>
      <c r="L148" s="191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1"/>
      <c r="X148" s="194"/>
      <c r="Y148" s="195"/>
      <c r="Z148" s="184"/>
      <c r="AA148" s="184"/>
      <c r="AB148" s="184"/>
      <c r="AC148" s="184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6"/>
    </row>
    <row r="149" spans="1:70" s="197" customFormat="1" ht="15.75">
      <c r="A149" s="191"/>
      <c r="B149" s="192" t="s">
        <v>222</v>
      </c>
      <c r="C149" s="191"/>
      <c r="D149" s="193"/>
      <c r="E149" s="193"/>
      <c r="F149" s="193"/>
      <c r="G149" s="193"/>
      <c r="H149" s="193"/>
      <c r="I149" s="193"/>
      <c r="J149" s="193"/>
      <c r="K149" s="193"/>
      <c r="L149" s="203"/>
      <c r="M149" s="203" t="s">
        <v>223</v>
      </c>
      <c r="N149" s="203" t="s">
        <v>223</v>
      </c>
      <c r="O149" s="203" t="s">
        <v>223</v>
      </c>
      <c r="P149" s="203" t="s">
        <v>223</v>
      </c>
      <c r="Q149" s="203" t="s">
        <v>223</v>
      </c>
      <c r="R149" s="203" t="s">
        <v>223</v>
      </c>
      <c r="S149" s="203" t="s">
        <v>223</v>
      </c>
      <c r="T149" s="203" t="s">
        <v>223</v>
      </c>
      <c r="U149" s="203" t="s">
        <v>223</v>
      </c>
      <c r="V149" s="203" t="s">
        <v>223</v>
      </c>
      <c r="W149" s="203" t="s">
        <v>223</v>
      </c>
      <c r="X149" s="194"/>
      <c r="Y149" s="195"/>
      <c r="Z149" s="184"/>
      <c r="AA149" s="184"/>
      <c r="AB149" s="184"/>
      <c r="AC149" s="184"/>
      <c r="AD149" s="191"/>
      <c r="AE149" s="191"/>
      <c r="AF149" s="191"/>
      <c r="AG149" s="191"/>
      <c r="AH149" s="191"/>
      <c r="AI149" s="191"/>
      <c r="AJ149" s="191"/>
      <c r="AK149" s="198"/>
      <c r="AL149" s="198"/>
      <c r="AM149" s="198" t="s">
        <v>224</v>
      </c>
      <c r="AN149" s="198" t="s">
        <v>224</v>
      </c>
      <c r="AO149" s="198" t="s">
        <v>224</v>
      </c>
      <c r="AP149" s="198" t="s">
        <v>224</v>
      </c>
      <c r="AQ149" s="198" t="s">
        <v>224</v>
      </c>
      <c r="AR149" s="198" t="s">
        <v>224</v>
      </c>
      <c r="AS149" s="198" t="s">
        <v>224</v>
      </c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6"/>
    </row>
    <row r="150" spans="1:70" s="197" customFormat="1" ht="15.75">
      <c r="A150" s="191"/>
      <c r="B150" s="192"/>
      <c r="C150" s="191"/>
      <c r="D150" s="193"/>
      <c r="E150" s="193"/>
      <c r="F150" s="193"/>
      <c r="G150" s="193"/>
      <c r="H150" s="193"/>
      <c r="I150" s="193"/>
      <c r="J150" s="193"/>
      <c r="K150" s="193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94"/>
      <c r="Y150" s="195"/>
      <c r="Z150" s="184"/>
      <c r="AA150" s="184"/>
      <c r="AB150" s="184"/>
      <c r="AC150" s="184"/>
      <c r="AD150" s="191"/>
      <c r="AE150" s="191"/>
      <c r="AF150" s="191"/>
      <c r="AG150" s="191"/>
      <c r="AH150" s="191"/>
      <c r="AI150" s="191"/>
      <c r="AJ150" s="191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6"/>
    </row>
    <row r="151" spans="1:70" s="197" customFormat="1" ht="15.75">
      <c r="A151" s="191"/>
      <c r="B151" s="192" t="s">
        <v>66</v>
      </c>
      <c r="C151" s="191"/>
      <c r="D151" s="193"/>
      <c r="E151" s="193"/>
      <c r="F151" s="193"/>
      <c r="G151" s="193"/>
      <c r="H151" s="193"/>
      <c r="I151" s="193"/>
      <c r="J151" s="193"/>
      <c r="K151" s="193"/>
      <c r="L151" s="204"/>
      <c r="M151" s="204" t="s">
        <v>82</v>
      </c>
      <c r="N151" s="204" t="s">
        <v>82</v>
      </c>
      <c r="O151" s="204" t="s">
        <v>82</v>
      </c>
      <c r="P151" s="204" t="s">
        <v>82</v>
      </c>
      <c r="Q151" s="204" t="s">
        <v>82</v>
      </c>
      <c r="R151" s="204" t="s">
        <v>82</v>
      </c>
      <c r="S151" s="204" t="s">
        <v>82</v>
      </c>
      <c r="T151" s="204" t="s">
        <v>82</v>
      </c>
      <c r="U151" s="204" t="s">
        <v>82</v>
      </c>
      <c r="V151" s="204" t="s">
        <v>82</v>
      </c>
      <c r="W151" s="204" t="s">
        <v>243</v>
      </c>
      <c r="X151" s="194"/>
      <c r="Y151" s="195"/>
      <c r="Z151" s="184"/>
      <c r="AA151" s="184"/>
      <c r="AB151" s="184"/>
      <c r="AC151" s="184"/>
      <c r="AD151" s="191"/>
      <c r="AE151" s="191"/>
      <c r="AF151" s="191"/>
      <c r="AG151" s="191"/>
      <c r="AH151" s="191"/>
      <c r="AI151" s="191"/>
      <c r="AJ151" s="191"/>
      <c r="AK151" s="180"/>
      <c r="AL151" s="180"/>
      <c r="AM151" s="180" t="s">
        <v>244</v>
      </c>
      <c r="AN151" s="180" t="s">
        <v>244</v>
      </c>
      <c r="AO151" s="180" t="s">
        <v>244</v>
      </c>
      <c r="AP151" s="180" t="s">
        <v>244</v>
      </c>
      <c r="AQ151" s="180" t="s">
        <v>244</v>
      </c>
      <c r="AR151" s="180" t="s">
        <v>244</v>
      </c>
      <c r="AS151" s="180" t="s">
        <v>244</v>
      </c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6"/>
    </row>
    <row r="152" spans="1:70" s="197" customFormat="1" ht="15.75">
      <c r="A152" s="191"/>
      <c r="B152" s="192"/>
      <c r="C152" s="191"/>
      <c r="D152" s="193"/>
      <c r="E152" s="193"/>
      <c r="F152" s="193"/>
      <c r="G152" s="193"/>
      <c r="H152" s="193"/>
      <c r="I152" s="193"/>
      <c r="J152" s="193"/>
      <c r="K152" s="193"/>
      <c r="L152" s="191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1"/>
      <c r="X152" s="194"/>
      <c r="Y152" s="195"/>
      <c r="Z152" s="184"/>
      <c r="AA152" s="184"/>
      <c r="AB152" s="184"/>
      <c r="AC152" s="184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6"/>
    </row>
    <row r="153" spans="1:70" s="197" customFormat="1" ht="15.75">
      <c r="A153" s="191"/>
      <c r="B153" s="192"/>
      <c r="C153" s="191"/>
      <c r="D153" s="193"/>
      <c r="E153" s="193"/>
      <c r="F153" s="193"/>
      <c r="G153" s="193"/>
      <c r="H153" s="193"/>
      <c r="I153" s="193"/>
      <c r="J153" s="193"/>
      <c r="K153" s="193"/>
      <c r="L153" s="191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1"/>
      <c r="X153" s="194"/>
      <c r="Y153" s="198"/>
      <c r="Z153" s="184"/>
      <c r="AA153" s="184"/>
      <c r="AB153" s="184"/>
      <c r="AC153" s="184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191"/>
      <c r="BN153" s="191"/>
      <c r="BO153" s="191"/>
      <c r="BP153" s="191"/>
      <c r="BQ153" s="191"/>
      <c r="BR153" s="196"/>
    </row>
    <row r="154" spans="1:70" s="83" customFormat="1" ht="15">
      <c r="A154" s="128"/>
      <c r="B154" s="179"/>
      <c r="C154" s="128"/>
      <c r="D154" s="132"/>
      <c r="E154" s="132"/>
      <c r="F154" s="132"/>
      <c r="G154" s="132"/>
      <c r="H154" s="132"/>
      <c r="I154" s="132"/>
      <c r="J154" s="132"/>
      <c r="K154" s="132"/>
      <c r="L154" s="128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28"/>
      <c r="X154" s="161"/>
      <c r="Y154" s="180"/>
      <c r="Z154" s="159"/>
      <c r="AA154" s="159"/>
      <c r="AB154" s="159"/>
      <c r="AC154" s="159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82"/>
    </row>
    <row r="156" spans="1:70" s="83" customFormat="1" ht="25.5" customHeight="1">
      <c r="A156" s="136"/>
      <c r="B156" s="245" t="s">
        <v>187</v>
      </c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9"/>
      <c r="BR156" s="82"/>
    </row>
    <row r="157" spans="1:70" s="83" customFormat="1" ht="8.25" customHeight="1">
      <c r="A157" s="136"/>
      <c r="B157" s="140"/>
      <c r="C157" s="137"/>
      <c r="D157" s="138"/>
      <c r="E157" s="138"/>
      <c r="F157" s="138"/>
      <c r="G157" s="138"/>
      <c r="H157" s="138"/>
      <c r="I157" s="138"/>
      <c r="J157" s="138"/>
      <c r="K157" s="138"/>
      <c r="L157" s="137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7"/>
      <c r="X157" s="137"/>
      <c r="Y157" s="162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9"/>
      <c r="BR157" s="82"/>
    </row>
    <row r="158" spans="1:70" ht="11.25" customHeight="1">
      <c r="A158" s="264" t="s">
        <v>27</v>
      </c>
      <c r="B158" s="265" t="s">
        <v>28</v>
      </c>
      <c r="C158" s="249" t="s">
        <v>213</v>
      </c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1"/>
      <c r="X158" s="270" t="s">
        <v>245</v>
      </c>
      <c r="Y158" s="264"/>
      <c r="Z158" s="264"/>
      <c r="AA158" s="264"/>
      <c r="AB158" s="264"/>
      <c r="AC158" s="264"/>
      <c r="AD158" s="266" t="s">
        <v>51</v>
      </c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8"/>
      <c r="BR158" s="48"/>
    </row>
    <row r="159" spans="1:70" ht="12" customHeight="1">
      <c r="A159" s="264"/>
      <c r="B159" s="265"/>
      <c r="C159" s="242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4"/>
      <c r="X159" s="271" t="s">
        <v>20</v>
      </c>
      <c r="Y159" s="262" t="s">
        <v>21</v>
      </c>
      <c r="Z159" s="262"/>
      <c r="AA159" s="262"/>
      <c r="AB159" s="262"/>
      <c r="AC159" s="263" t="s">
        <v>246</v>
      </c>
      <c r="AD159" s="266" t="s">
        <v>22</v>
      </c>
      <c r="AE159" s="267"/>
      <c r="AF159" s="267"/>
      <c r="AG159" s="267"/>
      <c r="AH159" s="267"/>
      <c r="AI159" s="267"/>
      <c r="AJ159" s="267"/>
      <c r="AK159" s="268"/>
      <c r="AL159" s="266" t="s">
        <v>23</v>
      </c>
      <c r="AM159" s="267"/>
      <c r="AN159" s="267"/>
      <c r="AO159" s="267"/>
      <c r="AP159" s="267"/>
      <c r="AQ159" s="267"/>
      <c r="AR159" s="267"/>
      <c r="AS159" s="268"/>
      <c r="AT159" s="266" t="s">
        <v>24</v>
      </c>
      <c r="AU159" s="267"/>
      <c r="AV159" s="267"/>
      <c r="AW159" s="267"/>
      <c r="AX159" s="267"/>
      <c r="AY159" s="267"/>
      <c r="AZ159" s="267"/>
      <c r="BA159" s="268"/>
      <c r="BB159" s="266" t="s">
        <v>25</v>
      </c>
      <c r="BC159" s="267"/>
      <c r="BD159" s="267"/>
      <c r="BE159" s="267"/>
      <c r="BF159" s="267"/>
      <c r="BG159" s="267"/>
      <c r="BH159" s="267"/>
      <c r="BI159" s="268"/>
      <c r="BJ159" s="266" t="s">
        <v>26</v>
      </c>
      <c r="BK159" s="267"/>
      <c r="BL159" s="267"/>
      <c r="BM159" s="267"/>
      <c r="BN159" s="267"/>
      <c r="BO159" s="267"/>
      <c r="BP159" s="267"/>
      <c r="BQ159" s="268"/>
      <c r="BR159" s="48"/>
    </row>
    <row r="160" spans="1:70" ht="12.75" customHeight="1">
      <c r="A160" s="264"/>
      <c r="B160" s="263"/>
      <c r="C160" s="252" t="s">
        <v>29</v>
      </c>
      <c r="D160" s="69"/>
      <c r="E160" s="69"/>
      <c r="F160" s="69"/>
      <c r="G160" s="69"/>
      <c r="H160" s="69"/>
      <c r="I160" s="69"/>
      <c r="J160" s="69"/>
      <c r="K160" s="69"/>
      <c r="L160" s="252" t="s">
        <v>30</v>
      </c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252" t="s">
        <v>212</v>
      </c>
      <c r="X160" s="262"/>
      <c r="Y160" s="262" t="s">
        <v>20</v>
      </c>
      <c r="Z160" s="263" t="s">
        <v>252</v>
      </c>
      <c r="AA160" s="263" t="s">
        <v>210</v>
      </c>
      <c r="AB160" s="263" t="s">
        <v>211</v>
      </c>
      <c r="AC160" s="263"/>
      <c r="AD160" s="70">
        <v>1</v>
      </c>
      <c r="AE160" s="70" t="s">
        <v>67</v>
      </c>
      <c r="AF160" s="70" t="s">
        <v>68</v>
      </c>
      <c r="AG160" s="70" t="s">
        <v>69</v>
      </c>
      <c r="AH160" s="70" t="s">
        <v>67</v>
      </c>
      <c r="AI160" s="70" t="s">
        <v>68</v>
      </c>
      <c r="AJ160" s="70" t="s">
        <v>69</v>
      </c>
      <c r="AK160" s="70">
        <v>2</v>
      </c>
      <c r="AL160" s="70">
        <v>3</v>
      </c>
      <c r="AM160" s="70" t="s">
        <v>67</v>
      </c>
      <c r="AN160" s="70" t="s">
        <v>68</v>
      </c>
      <c r="AO160" s="70" t="s">
        <v>69</v>
      </c>
      <c r="AP160" s="70" t="s">
        <v>67</v>
      </c>
      <c r="AQ160" s="70" t="s">
        <v>68</v>
      </c>
      <c r="AR160" s="70" t="s">
        <v>69</v>
      </c>
      <c r="AS160" s="70">
        <v>4</v>
      </c>
      <c r="AT160" s="70">
        <v>5</v>
      </c>
      <c r="AU160" s="70" t="s">
        <v>67</v>
      </c>
      <c r="AV160" s="70" t="s">
        <v>68</v>
      </c>
      <c r="AW160" s="70" t="s">
        <v>69</v>
      </c>
      <c r="AX160" s="70" t="s">
        <v>67</v>
      </c>
      <c r="AY160" s="70" t="s">
        <v>68</v>
      </c>
      <c r="AZ160" s="70" t="s">
        <v>69</v>
      </c>
      <c r="BA160" s="70">
        <v>6</v>
      </c>
      <c r="BB160" s="70">
        <v>7</v>
      </c>
      <c r="BC160" s="70" t="s">
        <v>67</v>
      </c>
      <c r="BD160" s="70" t="s">
        <v>68</v>
      </c>
      <c r="BE160" s="70" t="s">
        <v>69</v>
      </c>
      <c r="BF160" s="70" t="s">
        <v>67</v>
      </c>
      <c r="BG160" s="70" t="s">
        <v>68</v>
      </c>
      <c r="BH160" s="70" t="s">
        <v>69</v>
      </c>
      <c r="BI160" s="70">
        <v>8</v>
      </c>
      <c r="BJ160" s="70">
        <v>9</v>
      </c>
      <c r="BK160" s="70" t="s">
        <v>67</v>
      </c>
      <c r="BL160" s="70" t="s">
        <v>68</v>
      </c>
      <c r="BM160" s="70" t="s">
        <v>69</v>
      </c>
      <c r="BN160" s="70" t="s">
        <v>67</v>
      </c>
      <c r="BO160" s="70" t="s">
        <v>68</v>
      </c>
      <c r="BP160" s="70" t="s">
        <v>69</v>
      </c>
      <c r="BQ160" s="70">
        <v>10</v>
      </c>
      <c r="BR160" s="50"/>
    </row>
    <row r="161" spans="1:70" ht="12" customHeight="1">
      <c r="A161" s="264"/>
      <c r="B161" s="263"/>
      <c r="C161" s="253"/>
      <c r="D161" s="69"/>
      <c r="E161" s="69"/>
      <c r="F161" s="69"/>
      <c r="G161" s="69"/>
      <c r="H161" s="69"/>
      <c r="I161" s="69"/>
      <c r="J161" s="69"/>
      <c r="K161" s="69"/>
      <c r="L161" s="253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253"/>
      <c r="X161" s="262"/>
      <c r="Y161" s="262"/>
      <c r="Z161" s="263"/>
      <c r="AA161" s="263"/>
      <c r="AB161" s="263"/>
      <c r="AC161" s="263"/>
      <c r="AD161" s="70">
        <v>20</v>
      </c>
      <c r="AE161" s="70">
        <v>20</v>
      </c>
      <c r="AF161" s="70">
        <v>20</v>
      </c>
      <c r="AG161" s="70">
        <v>20</v>
      </c>
      <c r="AH161" s="70">
        <v>20</v>
      </c>
      <c r="AI161" s="70">
        <v>20</v>
      </c>
      <c r="AJ161" s="70">
        <v>20</v>
      </c>
      <c r="AK161" s="70">
        <v>20</v>
      </c>
      <c r="AL161" s="70">
        <v>20</v>
      </c>
      <c r="AM161" s="70">
        <v>20</v>
      </c>
      <c r="AN161" s="70">
        <v>20</v>
      </c>
      <c r="AO161" s="70">
        <v>20</v>
      </c>
      <c r="AP161" s="70">
        <v>20</v>
      </c>
      <c r="AQ161" s="70">
        <v>20</v>
      </c>
      <c r="AR161" s="70">
        <v>20</v>
      </c>
      <c r="AS161" s="70">
        <v>20</v>
      </c>
      <c r="AT161" s="70">
        <v>19</v>
      </c>
      <c r="AU161" s="70">
        <v>19</v>
      </c>
      <c r="AV161" s="70">
        <v>19</v>
      </c>
      <c r="AW161" s="70">
        <v>19</v>
      </c>
      <c r="AX161" s="70">
        <v>15</v>
      </c>
      <c r="AY161" s="70">
        <v>15</v>
      </c>
      <c r="AZ161" s="70">
        <v>15</v>
      </c>
      <c r="BA161" s="70">
        <v>15</v>
      </c>
      <c r="BB161" s="70">
        <v>19</v>
      </c>
      <c r="BC161" s="70">
        <v>19</v>
      </c>
      <c r="BD161" s="70">
        <v>19</v>
      </c>
      <c r="BE161" s="70">
        <v>19</v>
      </c>
      <c r="BF161" s="70">
        <v>15</v>
      </c>
      <c r="BG161" s="70">
        <v>15</v>
      </c>
      <c r="BH161" s="70">
        <v>15</v>
      </c>
      <c r="BI161" s="70">
        <v>15</v>
      </c>
      <c r="BJ161" s="70">
        <v>11</v>
      </c>
      <c r="BK161" s="70">
        <v>11</v>
      </c>
      <c r="BL161" s="70">
        <v>11</v>
      </c>
      <c r="BM161" s="70">
        <v>11</v>
      </c>
      <c r="BN161" s="70">
        <v>10</v>
      </c>
      <c r="BO161" s="70">
        <v>10</v>
      </c>
      <c r="BP161" s="70">
        <v>10</v>
      </c>
      <c r="BQ161" s="70">
        <v>10</v>
      </c>
      <c r="BR161" s="50"/>
    </row>
    <row r="162" spans="1:70" s="73" customFormat="1" ht="15" customHeight="1">
      <c r="A162" s="60">
        <v>1</v>
      </c>
      <c r="B162" s="61">
        <v>2</v>
      </c>
      <c r="C162" s="70">
        <v>3</v>
      </c>
      <c r="D162" s="71"/>
      <c r="E162" s="71"/>
      <c r="F162" s="71"/>
      <c r="G162" s="71"/>
      <c r="H162" s="71"/>
      <c r="I162" s="71"/>
      <c r="J162" s="71"/>
      <c r="K162" s="71"/>
      <c r="L162" s="70">
        <v>4</v>
      </c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0">
        <v>5</v>
      </c>
      <c r="X162" s="62">
        <v>6</v>
      </c>
      <c r="Y162" s="62">
        <v>7</v>
      </c>
      <c r="Z162" s="60">
        <v>8</v>
      </c>
      <c r="AA162" s="60">
        <v>9</v>
      </c>
      <c r="AB162" s="60">
        <v>10</v>
      </c>
      <c r="AC162" s="60">
        <v>11</v>
      </c>
      <c r="AD162" s="70">
        <v>12</v>
      </c>
      <c r="AE162" s="70"/>
      <c r="AF162" s="70"/>
      <c r="AG162" s="70"/>
      <c r="AH162" s="70"/>
      <c r="AI162" s="70"/>
      <c r="AJ162" s="70"/>
      <c r="AK162" s="70">
        <v>13</v>
      </c>
      <c r="AL162" s="70">
        <v>14</v>
      </c>
      <c r="AM162" s="70"/>
      <c r="AN162" s="70"/>
      <c r="AO162" s="70"/>
      <c r="AP162" s="70"/>
      <c r="AQ162" s="70"/>
      <c r="AR162" s="70"/>
      <c r="AS162" s="70">
        <v>15</v>
      </c>
      <c r="AT162" s="70">
        <v>16</v>
      </c>
      <c r="AU162" s="70"/>
      <c r="AV162" s="70"/>
      <c r="AW162" s="70"/>
      <c r="AX162" s="70"/>
      <c r="AY162" s="70"/>
      <c r="AZ162" s="70"/>
      <c r="BA162" s="70">
        <v>17</v>
      </c>
      <c r="BB162" s="70">
        <v>18</v>
      </c>
      <c r="BC162" s="70"/>
      <c r="BD162" s="70"/>
      <c r="BE162" s="70"/>
      <c r="BF162" s="70"/>
      <c r="BG162" s="70"/>
      <c r="BH162" s="70"/>
      <c r="BI162" s="70">
        <v>19</v>
      </c>
      <c r="BJ162" s="70">
        <v>20</v>
      </c>
      <c r="BK162" s="70"/>
      <c r="BL162" s="70"/>
      <c r="BM162" s="70"/>
      <c r="BN162" s="70"/>
      <c r="BO162" s="70"/>
      <c r="BP162" s="70"/>
      <c r="BQ162" s="70">
        <v>21</v>
      </c>
      <c r="BR162" s="72">
        <v>22</v>
      </c>
    </row>
    <row r="163" spans="1:70" s="83" customFormat="1" ht="15">
      <c r="A163" s="142" t="s">
        <v>168</v>
      </c>
      <c r="B163" s="143" t="s">
        <v>97</v>
      </c>
      <c r="C163" s="46"/>
      <c r="D163" s="66"/>
      <c r="E163" s="66"/>
      <c r="F163" s="66"/>
      <c r="G163" s="66"/>
      <c r="H163" s="66"/>
      <c r="I163" s="66"/>
      <c r="J163" s="66"/>
      <c r="K163" s="66"/>
      <c r="L163" s="4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46"/>
      <c r="X163" s="43">
        <f aca="true" t="shared" si="75" ref="X163:AC163">SUM(X164:X170)</f>
        <v>2132</v>
      </c>
      <c r="Y163" s="43">
        <f t="shared" si="75"/>
        <v>1171</v>
      </c>
      <c r="Z163" s="43">
        <f t="shared" si="75"/>
        <v>417</v>
      </c>
      <c r="AA163" s="43">
        <f t="shared" si="75"/>
        <v>0</v>
      </c>
      <c r="AB163" s="43">
        <f t="shared" si="75"/>
        <v>754</v>
      </c>
      <c r="AC163" s="43">
        <f t="shared" si="75"/>
        <v>961</v>
      </c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82" t="s">
        <v>201</v>
      </c>
    </row>
    <row r="164" spans="1:70" s="83" customFormat="1" ht="15">
      <c r="A164" s="144" t="s">
        <v>231</v>
      </c>
      <c r="B164" s="33" t="s">
        <v>170</v>
      </c>
      <c r="C164" s="84" t="str">
        <f aca="true" t="shared" si="76" ref="C164:C170">D164&amp;" "&amp;E164&amp;" "&amp;F164&amp;" "&amp;G164&amp;" "&amp;J164&amp;" "&amp;K164</f>
        <v>1     </v>
      </c>
      <c r="D164" s="28">
        <v>1</v>
      </c>
      <c r="E164" s="28"/>
      <c r="F164" s="28"/>
      <c r="G164" s="85"/>
      <c r="H164" s="85"/>
      <c r="I164" s="85"/>
      <c r="J164" s="85"/>
      <c r="K164" s="85"/>
      <c r="L164" s="84" t="str">
        <f aca="true" t="shared" si="77" ref="L164:L170">M164&amp;" "&amp;N164&amp;" "&amp;O164&amp;" "&amp;V164</f>
        <v>   </v>
      </c>
      <c r="M164" s="28"/>
      <c r="N164" s="28"/>
      <c r="O164" s="28"/>
      <c r="P164" s="28"/>
      <c r="Q164" s="85"/>
      <c r="R164" s="85"/>
      <c r="S164" s="85"/>
      <c r="T164" s="85"/>
      <c r="U164" s="85"/>
      <c r="V164" s="85"/>
      <c r="W164" s="86"/>
      <c r="X164" s="29">
        <v>80</v>
      </c>
      <c r="Y164" s="29">
        <f aca="true" t="shared" si="78" ref="Y164:Y170">Z164+AA164+AB164</f>
        <v>40</v>
      </c>
      <c r="Z164" s="29">
        <f aca="true" t="shared" si="79" ref="Z164:AB170">AE164*AE$6+AH164*AH$6+AM164*AM$6+AP164*AP$6+AU164*AU$6+AX164*AX$6+BC164*BC$6+BF164*BF$6+BK164*BK$6+BN164*BN$6</f>
        <v>40</v>
      </c>
      <c r="AA164" s="29">
        <f t="shared" si="79"/>
        <v>0</v>
      </c>
      <c r="AB164" s="29">
        <f t="shared" si="79"/>
        <v>0</v>
      </c>
      <c r="AC164" s="29">
        <f aca="true" t="shared" si="80" ref="AC164:AC170">X164-Y164</f>
        <v>40</v>
      </c>
      <c r="AD164" s="40" t="str">
        <f aca="true" t="shared" si="81" ref="AD164:AD170">IF(SUM(AE164:AG164)&gt;0,AE164&amp;"/"&amp;AF164&amp;"/"&amp;AG164,"")</f>
        <v>2//</v>
      </c>
      <c r="AE164" s="30">
        <v>2</v>
      </c>
      <c r="AF164" s="30"/>
      <c r="AG164" s="30"/>
      <c r="AH164" s="30"/>
      <c r="AI164" s="30"/>
      <c r="AJ164" s="30"/>
      <c r="AK164" s="40">
        <f aca="true" t="shared" si="82" ref="AK164:AK170">IF(SUM(AH164:AJ164)&gt;0,AH164&amp;"/"&amp;AI164&amp;"/"&amp;AJ164,"")</f>
      </c>
      <c r="AL164" s="40">
        <f aca="true" t="shared" si="83" ref="AL164:AL170">IF(SUM(AM164:AO164)&gt;0,AM164&amp;"/"&amp;AN164&amp;"/"&amp;AO164,"")</f>
      </c>
      <c r="AM164" s="30"/>
      <c r="AN164" s="30"/>
      <c r="AO164" s="30"/>
      <c r="AP164" s="30"/>
      <c r="AQ164" s="30"/>
      <c r="AR164" s="30"/>
      <c r="AS164" s="40">
        <f aca="true" t="shared" si="84" ref="AS164:AS170">IF(SUM(AP164:AR164)&gt;0,AP164&amp;"/"&amp;AQ164&amp;"/"&amp;AR164,"")</f>
      </c>
      <c r="AT164" s="40">
        <f aca="true" t="shared" si="85" ref="AT164:AT170">IF(SUM(AU164:AW164)&gt;0,AU164&amp;"/"&amp;AV164&amp;"/"&amp;AW164,"")</f>
      </c>
      <c r="AU164" s="30"/>
      <c r="AV164" s="30"/>
      <c r="AW164" s="30"/>
      <c r="AX164" s="30"/>
      <c r="AY164" s="30"/>
      <c r="AZ164" s="30"/>
      <c r="BA164" s="40">
        <f aca="true" t="shared" si="86" ref="BA164:BA170">IF(SUM(AX164:AZ164)&gt;0,AX164&amp;"/"&amp;AY164&amp;"/"&amp;AZ164,"")</f>
      </c>
      <c r="BB164" s="40">
        <f aca="true" t="shared" si="87" ref="BB164:BB170">IF(SUM(BC164:BE164)&gt;0,BC164&amp;"/"&amp;BD164&amp;"/"&amp;BE164,"")</f>
      </c>
      <c r="BC164" s="30"/>
      <c r="BD164" s="30"/>
      <c r="BE164" s="30"/>
      <c r="BF164" s="30"/>
      <c r="BG164" s="30"/>
      <c r="BH164" s="30"/>
      <c r="BI164" s="40">
        <f aca="true" t="shared" si="88" ref="BI164:BI170">IF(SUM(BF164:BH164)&gt;0,BF164&amp;"/"&amp;BG164&amp;"/"&amp;BH164,"")</f>
      </c>
      <c r="BJ164" s="40">
        <f aca="true" t="shared" si="89" ref="BJ164:BJ170">IF(SUM(BK164:BM164)&gt;0,BK164&amp;"/"&amp;BL164&amp;"/"&amp;BM164,"")</f>
      </c>
      <c r="BK164" s="30"/>
      <c r="BL164" s="30"/>
      <c r="BM164" s="30"/>
      <c r="BN164" s="30"/>
      <c r="BO164" s="30"/>
      <c r="BP164" s="30"/>
      <c r="BQ164" s="40">
        <f aca="true" t="shared" si="90" ref="BQ164:BQ170">IF(SUM(BN164:BP164)&gt;0,BN164&amp;"/"&amp;BO164&amp;"/"&amp;BP164,"")</f>
      </c>
      <c r="BR164" s="82" t="s">
        <v>201</v>
      </c>
    </row>
    <row r="165" spans="1:70" s="83" customFormat="1" ht="15">
      <c r="A165" s="144" t="s">
        <v>232</v>
      </c>
      <c r="B165" s="33" t="s">
        <v>171</v>
      </c>
      <c r="C165" s="84" t="str">
        <f t="shared" si="76"/>
        <v>     </v>
      </c>
      <c r="D165" s="28"/>
      <c r="E165" s="28"/>
      <c r="F165" s="28"/>
      <c r="G165" s="85"/>
      <c r="H165" s="85"/>
      <c r="I165" s="85"/>
      <c r="J165" s="85"/>
      <c r="K165" s="85"/>
      <c r="L165" s="84" t="str">
        <f t="shared" si="77"/>
        <v>2   </v>
      </c>
      <c r="M165" s="41">
        <v>2</v>
      </c>
      <c r="N165" s="28"/>
      <c r="O165" s="28"/>
      <c r="P165" s="28"/>
      <c r="Q165" s="85"/>
      <c r="R165" s="85"/>
      <c r="S165" s="85"/>
      <c r="T165" s="85"/>
      <c r="U165" s="85"/>
      <c r="V165" s="85"/>
      <c r="W165" s="86"/>
      <c r="X165" s="29">
        <v>160</v>
      </c>
      <c r="Y165" s="29">
        <f t="shared" si="78"/>
        <v>80</v>
      </c>
      <c r="Z165" s="29">
        <f t="shared" si="79"/>
        <v>40</v>
      </c>
      <c r="AA165" s="29">
        <f t="shared" si="79"/>
        <v>0</v>
      </c>
      <c r="AB165" s="29">
        <f t="shared" si="79"/>
        <v>40</v>
      </c>
      <c r="AC165" s="29">
        <f t="shared" si="80"/>
        <v>80</v>
      </c>
      <c r="AD165" s="40">
        <f t="shared" si="81"/>
      </c>
      <c r="AE165" s="30"/>
      <c r="AF165" s="30"/>
      <c r="AG165" s="30"/>
      <c r="AH165" s="30">
        <v>2</v>
      </c>
      <c r="AI165" s="30"/>
      <c r="AJ165" s="30">
        <v>2</v>
      </c>
      <c r="AK165" s="40" t="str">
        <f t="shared" si="82"/>
        <v>2//2</v>
      </c>
      <c r="AL165" s="40">
        <f t="shared" si="83"/>
      </c>
      <c r="AM165" s="30"/>
      <c r="AN165" s="30"/>
      <c r="AO165" s="30"/>
      <c r="AP165" s="30"/>
      <c r="AQ165" s="30"/>
      <c r="AR165" s="30"/>
      <c r="AS165" s="40">
        <f t="shared" si="84"/>
      </c>
      <c r="AT165" s="40">
        <f t="shared" si="85"/>
      </c>
      <c r="AU165" s="30"/>
      <c r="AV165" s="30"/>
      <c r="AW165" s="30"/>
      <c r="AX165" s="30"/>
      <c r="AY165" s="30"/>
      <c r="AZ165" s="30"/>
      <c r="BA165" s="40">
        <f t="shared" si="86"/>
      </c>
      <c r="BB165" s="40">
        <f t="shared" si="87"/>
      </c>
      <c r="BC165" s="30"/>
      <c r="BD165" s="30"/>
      <c r="BE165" s="30"/>
      <c r="BF165" s="30"/>
      <c r="BG165" s="30"/>
      <c r="BH165" s="30"/>
      <c r="BI165" s="40">
        <f t="shared" si="88"/>
      </c>
      <c r="BJ165" s="40">
        <f t="shared" si="89"/>
      </c>
      <c r="BK165" s="30"/>
      <c r="BL165" s="30"/>
      <c r="BM165" s="30"/>
      <c r="BN165" s="30"/>
      <c r="BO165" s="30"/>
      <c r="BP165" s="30"/>
      <c r="BQ165" s="40">
        <f t="shared" si="90"/>
      </c>
      <c r="BR165" s="82" t="s">
        <v>201</v>
      </c>
    </row>
    <row r="166" spans="1:70" s="83" customFormat="1" ht="15">
      <c r="A166" s="144" t="s">
        <v>233</v>
      </c>
      <c r="B166" s="33" t="s">
        <v>188</v>
      </c>
      <c r="C166" s="84" t="str">
        <f t="shared" si="76"/>
        <v>5 6 7 10  </v>
      </c>
      <c r="D166" s="28">
        <v>5</v>
      </c>
      <c r="E166" s="28">
        <v>6</v>
      </c>
      <c r="F166" s="28">
        <v>7</v>
      </c>
      <c r="G166" s="28">
        <v>10</v>
      </c>
      <c r="H166" s="28"/>
      <c r="I166" s="28"/>
      <c r="J166" s="28"/>
      <c r="K166" s="28"/>
      <c r="L166" s="84" t="str">
        <f>M166&amp;" "&amp;N166&amp;" "&amp;O166&amp;" "&amp;P166</f>
        <v>3 4 8 9</v>
      </c>
      <c r="M166" s="42">
        <v>3</v>
      </c>
      <c r="N166" s="38">
        <v>4</v>
      </c>
      <c r="O166" s="38">
        <v>8</v>
      </c>
      <c r="P166" s="38">
        <v>9</v>
      </c>
      <c r="Q166" s="66"/>
      <c r="R166" s="66"/>
      <c r="S166" s="66"/>
      <c r="T166" s="66"/>
      <c r="U166" s="66"/>
      <c r="V166" s="66"/>
      <c r="W166" s="38"/>
      <c r="X166" s="34">
        <v>1204</v>
      </c>
      <c r="Y166" s="29">
        <f t="shared" si="78"/>
        <v>728</v>
      </c>
      <c r="Z166" s="29">
        <f t="shared" si="79"/>
        <v>147</v>
      </c>
      <c r="AA166" s="29">
        <f t="shared" si="79"/>
        <v>0</v>
      </c>
      <c r="AB166" s="29">
        <f t="shared" si="79"/>
        <v>581</v>
      </c>
      <c r="AC166" s="29">
        <f t="shared" si="80"/>
        <v>476</v>
      </c>
      <c r="AD166" s="40">
        <f t="shared" si="81"/>
      </c>
      <c r="AE166" s="30"/>
      <c r="AF166" s="30"/>
      <c r="AG166" s="30"/>
      <c r="AH166" s="30"/>
      <c r="AI166" s="30"/>
      <c r="AJ166" s="30"/>
      <c r="AK166" s="40">
        <f t="shared" si="82"/>
      </c>
      <c r="AL166" s="40" t="str">
        <f t="shared" si="83"/>
        <v>1//3</v>
      </c>
      <c r="AM166" s="30">
        <v>1</v>
      </c>
      <c r="AN166" s="30"/>
      <c r="AO166" s="30">
        <v>3</v>
      </c>
      <c r="AP166" s="30">
        <v>1</v>
      </c>
      <c r="AQ166" s="30"/>
      <c r="AR166" s="30">
        <v>3</v>
      </c>
      <c r="AS166" s="40" t="str">
        <f t="shared" si="84"/>
        <v>1//3</v>
      </c>
      <c r="AT166" s="40" t="str">
        <f t="shared" si="85"/>
        <v>2//6</v>
      </c>
      <c r="AU166" s="30">
        <v>2</v>
      </c>
      <c r="AV166" s="30"/>
      <c r="AW166" s="30">
        <v>6</v>
      </c>
      <c r="AX166" s="30">
        <v>2</v>
      </c>
      <c r="AY166" s="30"/>
      <c r="AZ166" s="30">
        <v>6</v>
      </c>
      <c r="BA166" s="40" t="str">
        <f t="shared" si="86"/>
        <v>2//6</v>
      </c>
      <c r="BB166" s="40" t="str">
        <f t="shared" si="87"/>
        <v>1//4</v>
      </c>
      <c r="BC166" s="30">
        <v>1</v>
      </c>
      <c r="BD166" s="30"/>
      <c r="BE166" s="30">
        <v>4</v>
      </c>
      <c r="BF166" s="30"/>
      <c r="BG166" s="30"/>
      <c r="BH166" s="30">
        <v>5</v>
      </c>
      <c r="BI166" s="40" t="str">
        <f t="shared" si="88"/>
        <v>//5</v>
      </c>
      <c r="BJ166" s="40" t="str">
        <f t="shared" si="89"/>
        <v>//6</v>
      </c>
      <c r="BK166" s="30"/>
      <c r="BL166" s="30"/>
      <c r="BM166" s="30">
        <v>6</v>
      </c>
      <c r="BN166" s="30">
        <v>2</v>
      </c>
      <c r="BO166" s="30"/>
      <c r="BP166" s="30">
        <v>4</v>
      </c>
      <c r="BQ166" s="40" t="str">
        <f t="shared" si="90"/>
        <v>2//4</v>
      </c>
      <c r="BR166" s="82" t="s">
        <v>201</v>
      </c>
    </row>
    <row r="167" spans="1:70" s="83" customFormat="1" ht="15">
      <c r="A167" s="144" t="s">
        <v>234</v>
      </c>
      <c r="B167" s="33" t="s">
        <v>175</v>
      </c>
      <c r="C167" s="84" t="str">
        <f>D167&amp;" "&amp;E167&amp;" "&amp;F167&amp;" "&amp;G167&amp;" "&amp;J167&amp;" "&amp;K167</f>
        <v>     </v>
      </c>
      <c r="D167" s="28"/>
      <c r="E167" s="28"/>
      <c r="F167" s="28"/>
      <c r="G167" s="85"/>
      <c r="H167" s="85"/>
      <c r="I167" s="85"/>
      <c r="J167" s="85"/>
      <c r="K167" s="85"/>
      <c r="L167" s="84" t="str">
        <f t="shared" si="77"/>
        <v>7   </v>
      </c>
      <c r="M167" s="42">
        <v>7</v>
      </c>
      <c r="N167" s="38"/>
      <c r="O167" s="38"/>
      <c r="P167" s="38"/>
      <c r="Q167" s="66"/>
      <c r="R167" s="66"/>
      <c r="S167" s="66"/>
      <c r="T167" s="66"/>
      <c r="U167" s="66"/>
      <c r="V167" s="66"/>
      <c r="W167" s="38"/>
      <c r="X167" s="34">
        <v>160</v>
      </c>
      <c r="Y167" s="29">
        <f>Z167+AA167+AB167</f>
        <v>76</v>
      </c>
      <c r="Z167" s="29">
        <f aca="true" t="shared" si="91" ref="Z167:AB168">AE167*AE$6+AH167*AH$6+AM167*AM$6+AP167*AP$6+AU167*AU$6+AX167*AX$6+BC167*BC$6+BF167*BF$6+BK167*BK$6+BN167*BN$6</f>
        <v>38</v>
      </c>
      <c r="AA167" s="29">
        <f t="shared" si="91"/>
        <v>0</v>
      </c>
      <c r="AB167" s="29">
        <f t="shared" si="91"/>
        <v>38</v>
      </c>
      <c r="AC167" s="29">
        <f>X167-Y167</f>
        <v>84</v>
      </c>
      <c r="AD167" s="40">
        <f>IF(SUM(AE167:AG167)&gt;0,AE167&amp;"/"&amp;AF167&amp;"/"&amp;AG167,"")</f>
      </c>
      <c r="AE167" s="30"/>
      <c r="AF167" s="30"/>
      <c r="AG167" s="30"/>
      <c r="AH167" s="30"/>
      <c r="AI167" s="30"/>
      <c r="AJ167" s="30"/>
      <c r="AK167" s="40">
        <f>IF(SUM(AH167:AJ167)&gt;0,AH167&amp;"/"&amp;AI167&amp;"/"&amp;AJ167,"")</f>
      </c>
      <c r="AL167" s="40">
        <f>IF(SUM(AM167:AO167)&gt;0,AM167&amp;"/"&amp;AN167&amp;"/"&amp;AO167,"")</f>
      </c>
      <c r="AM167" s="30"/>
      <c r="AN167" s="30"/>
      <c r="AO167" s="30"/>
      <c r="AP167" s="30"/>
      <c r="AQ167" s="30"/>
      <c r="AR167" s="30"/>
      <c r="AS167" s="40">
        <f>IF(SUM(AP167:AR167)&gt;0,AP167&amp;"/"&amp;AQ167&amp;"/"&amp;AR167,"")</f>
      </c>
      <c r="AT167" s="40">
        <f>IF(SUM(AU167:AW167)&gt;0,AU167&amp;"/"&amp;AV167&amp;"/"&amp;AW167,"")</f>
      </c>
      <c r="AU167" s="30"/>
      <c r="AV167" s="30"/>
      <c r="AW167" s="30"/>
      <c r="AX167" s="30"/>
      <c r="AY167" s="30"/>
      <c r="AZ167" s="30"/>
      <c r="BA167" s="40">
        <f>IF(SUM(AX167:AZ167)&gt;0,AX167&amp;"/"&amp;AY167&amp;"/"&amp;AZ167,"")</f>
      </c>
      <c r="BB167" s="40" t="str">
        <f>IF(SUM(BC167:BE167)&gt;0,BC167&amp;"/"&amp;BD167&amp;"/"&amp;BE167,"")</f>
        <v>2//2</v>
      </c>
      <c r="BC167" s="30">
        <v>2</v>
      </c>
      <c r="BD167" s="30"/>
      <c r="BE167" s="30">
        <v>2</v>
      </c>
      <c r="BF167" s="30"/>
      <c r="BG167" s="30"/>
      <c r="BH167" s="30"/>
      <c r="BI167" s="40">
        <f>IF(SUM(BF167:BH167)&gt;0,BF167&amp;"/"&amp;BG167&amp;"/"&amp;BH167,"")</f>
      </c>
      <c r="BJ167" s="40">
        <f>IF(SUM(BK167:BM167)&gt;0,BK167&amp;"/"&amp;BL167&amp;"/"&amp;BM167,"")</f>
      </c>
      <c r="BK167" s="30"/>
      <c r="BL167" s="30"/>
      <c r="BM167" s="30"/>
      <c r="BN167" s="30"/>
      <c r="BO167" s="30"/>
      <c r="BP167" s="30"/>
      <c r="BQ167" s="40">
        <f>IF(SUM(BN167:BP167)&gt;0,BN167&amp;"/"&amp;BO167&amp;"/"&amp;BP167,"")</f>
      </c>
      <c r="BR167" s="82"/>
    </row>
    <row r="168" spans="1:70" s="83" customFormat="1" ht="15">
      <c r="A168" s="144" t="s">
        <v>235</v>
      </c>
      <c r="B168" s="33" t="s">
        <v>189</v>
      </c>
      <c r="C168" s="84" t="str">
        <f t="shared" si="76"/>
        <v>     </v>
      </c>
      <c r="D168" s="28"/>
      <c r="E168" s="28"/>
      <c r="F168" s="28"/>
      <c r="G168" s="85"/>
      <c r="H168" s="85"/>
      <c r="I168" s="85"/>
      <c r="J168" s="85"/>
      <c r="K168" s="85"/>
      <c r="L168" s="84" t="str">
        <f t="shared" si="77"/>
        <v>9   </v>
      </c>
      <c r="M168" s="42">
        <v>9</v>
      </c>
      <c r="N168" s="38"/>
      <c r="O168" s="38"/>
      <c r="P168" s="38"/>
      <c r="Q168" s="66"/>
      <c r="R168" s="66"/>
      <c r="S168" s="66"/>
      <c r="T168" s="66"/>
      <c r="U168" s="66"/>
      <c r="V168" s="66"/>
      <c r="W168" s="38"/>
      <c r="X168" s="34">
        <v>74</v>
      </c>
      <c r="Y168" s="29">
        <f>Z168+AA168+AB168</f>
        <v>33</v>
      </c>
      <c r="Z168" s="29">
        <f t="shared" si="91"/>
        <v>22</v>
      </c>
      <c r="AA168" s="29">
        <f t="shared" si="91"/>
        <v>0</v>
      </c>
      <c r="AB168" s="29">
        <f t="shared" si="91"/>
        <v>11</v>
      </c>
      <c r="AC168" s="29">
        <f>X168-Y168</f>
        <v>41</v>
      </c>
      <c r="AD168" s="40">
        <f t="shared" si="81"/>
      </c>
      <c r="AE168" s="30"/>
      <c r="AF168" s="30"/>
      <c r="AG168" s="30"/>
      <c r="AH168" s="30"/>
      <c r="AI168" s="30"/>
      <c r="AJ168" s="30"/>
      <c r="AK168" s="40">
        <f t="shared" si="82"/>
      </c>
      <c r="AL168" s="40">
        <f t="shared" si="83"/>
      </c>
      <c r="AM168" s="30"/>
      <c r="AN168" s="30"/>
      <c r="AO168" s="30"/>
      <c r="AP168" s="30"/>
      <c r="AQ168" s="30"/>
      <c r="AR168" s="30"/>
      <c r="AS168" s="40">
        <f t="shared" si="84"/>
      </c>
      <c r="AT168" s="40">
        <f t="shared" si="85"/>
      </c>
      <c r="AU168" s="30"/>
      <c r="AV168" s="30"/>
      <c r="AW168" s="30"/>
      <c r="AX168" s="30"/>
      <c r="AY168" s="30"/>
      <c r="AZ168" s="30"/>
      <c r="BA168" s="40">
        <f t="shared" si="86"/>
      </c>
      <c r="BB168" s="40">
        <f t="shared" si="87"/>
      </c>
      <c r="BC168" s="30"/>
      <c r="BD168" s="30"/>
      <c r="BE168" s="30"/>
      <c r="BF168" s="30"/>
      <c r="BG168" s="30"/>
      <c r="BH168" s="30"/>
      <c r="BI168" s="40">
        <f t="shared" si="88"/>
      </c>
      <c r="BJ168" s="40" t="str">
        <f t="shared" si="89"/>
        <v>2//1</v>
      </c>
      <c r="BK168" s="30">
        <v>2</v>
      </c>
      <c r="BL168" s="30"/>
      <c r="BM168" s="30">
        <v>1</v>
      </c>
      <c r="BN168" s="30"/>
      <c r="BO168" s="30"/>
      <c r="BP168" s="30"/>
      <c r="BQ168" s="40">
        <f t="shared" si="90"/>
      </c>
      <c r="BR168" s="82" t="s">
        <v>201</v>
      </c>
    </row>
    <row r="169" spans="1:70" s="83" customFormat="1" ht="15">
      <c r="A169" s="144" t="s">
        <v>236</v>
      </c>
      <c r="B169" s="33" t="s">
        <v>172</v>
      </c>
      <c r="C169" s="84" t="str">
        <f t="shared" si="76"/>
        <v>     </v>
      </c>
      <c r="D169" s="28"/>
      <c r="E169" s="28"/>
      <c r="F169" s="28"/>
      <c r="G169" s="85"/>
      <c r="H169" s="85"/>
      <c r="I169" s="85"/>
      <c r="J169" s="85"/>
      <c r="K169" s="85"/>
      <c r="L169" s="84" t="str">
        <f t="shared" si="77"/>
        <v>10   </v>
      </c>
      <c r="M169" s="42">
        <v>10</v>
      </c>
      <c r="N169" s="38"/>
      <c r="O169" s="38"/>
      <c r="P169" s="38"/>
      <c r="Q169" s="66"/>
      <c r="R169" s="66"/>
      <c r="S169" s="66"/>
      <c r="T169" s="66"/>
      <c r="U169" s="66"/>
      <c r="V169" s="66"/>
      <c r="W169" s="38"/>
      <c r="X169" s="34">
        <v>74</v>
      </c>
      <c r="Y169" s="29">
        <f t="shared" si="78"/>
        <v>30</v>
      </c>
      <c r="Z169" s="29">
        <f t="shared" si="79"/>
        <v>20</v>
      </c>
      <c r="AA169" s="29">
        <f t="shared" si="79"/>
        <v>0</v>
      </c>
      <c r="AB169" s="29">
        <f t="shared" si="79"/>
        <v>10</v>
      </c>
      <c r="AC169" s="29">
        <f t="shared" si="80"/>
        <v>44</v>
      </c>
      <c r="AD169" s="40">
        <f t="shared" si="81"/>
      </c>
      <c r="AE169" s="30"/>
      <c r="AF169" s="30"/>
      <c r="AG169" s="30"/>
      <c r="AH169" s="30"/>
      <c r="AI169" s="30"/>
      <c r="AJ169" s="30"/>
      <c r="AK169" s="40">
        <f t="shared" si="82"/>
      </c>
      <c r="AL169" s="40">
        <f t="shared" si="83"/>
      </c>
      <c r="AM169" s="30"/>
      <c r="AN169" s="30"/>
      <c r="AO169" s="30"/>
      <c r="AP169" s="30"/>
      <c r="AQ169" s="30"/>
      <c r="AR169" s="30"/>
      <c r="AS169" s="40">
        <f t="shared" si="84"/>
      </c>
      <c r="AT169" s="40">
        <f t="shared" si="85"/>
      </c>
      <c r="AU169" s="30"/>
      <c r="AV169" s="30"/>
      <c r="AW169" s="30"/>
      <c r="AX169" s="30"/>
      <c r="AY169" s="30"/>
      <c r="AZ169" s="30"/>
      <c r="BA169" s="40">
        <f t="shared" si="86"/>
      </c>
      <c r="BB169" s="40">
        <f t="shared" si="87"/>
      </c>
      <c r="BC169" s="30"/>
      <c r="BD169" s="30"/>
      <c r="BE169" s="30"/>
      <c r="BF169" s="30"/>
      <c r="BG169" s="30"/>
      <c r="BH169" s="30"/>
      <c r="BI169" s="40">
        <f t="shared" si="88"/>
      </c>
      <c r="BJ169" s="40">
        <f t="shared" si="89"/>
      </c>
      <c r="BK169" s="30"/>
      <c r="BL169" s="30"/>
      <c r="BM169" s="30"/>
      <c r="BN169" s="30">
        <v>2</v>
      </c>
      <c r="BO169" s="30"/>
      <c r="BP169" s="30">
        <v>1</v>
      </c>
      <c r="BQ169" s="40" t="str">
        <f t="shared" si="90"/>
        <v>2//1</v>
      </c>
      <c r="BR169" s="82" t="s">
        <v>201</v>
      </c>
    </row>
    <row r="170" spans="1:70" s="83" customFormat="1" ht="15">
      <c r="A170" s="144" t="s">
        <v>237</v>
      </c>
      <c r="B170" s="33" t="s">
        <v>173</v>
      </c>
      <c r="C170" s="84" t="str">
        <f t="shared" si="76"/>
        <v>7 9 10   </v>
      </c>
      <c r="D170" s="28">
        <v>7</v>
      </c>
      <c r="E170" s="28">
        <v>9</v>
      </c>
      <c r="F170" s="28">
        <v>10</v>
      </c>
      <c r="G170" s="85"/>
      <c r="H170" s="85"/>
      <c r="I170" s="85"/>
      <c r="J170" s="85"/>
      <c r="K170" s="85"/>
      <c r="L170" s="84" t="str">
        <f t="shared" si="77"/>
        <v>8   </v>
      </c>
      <c r="M170" s="42">
        <v>8</v>
      </c>
      <c r="N170" s="38"/>
      <c r="O170" s="38"/>
      <c r="P170" s="38"/>
      <c r="Q170" s="66"/>
      <c r="R170" s="66"/>
      <c r="S170" s="66"/>
      <c r="T170" s="66"/>
      <c r="U170" s="66"/>
      <c r="V170" s="66"/>
      <c r="W170" s="38"/>
      <c r="X170" s="34">
        <v>380</v>
      </c>
      <c r="Y170" s="29">
        <f t="shared" si="78"/>
        <v>184</v>
      </c>
      <c r="Z170" s="29">
        <f t="shared" si="79"/>
        <v>110</v>
      </c>
      <c r="AA170" s="29">
        <f t="shared" si="79"/>
        <v>0</v>
      </c>
      <c r="AB170" s="29">
        <f t="shared" si="79"/>
        <v>74</v>
      </c>
      <c r="AC170" s="29">
        <f t="shared" si="80"/>
        <v>196</v>
      </c>
      <c r="AD170" s="40">
        <f t="shared" si="81"/>
      </c>
      <c r="AE170" s="30"/>
      <c r="AF170" s="30"/>
      <c r="AG170" s="30"/>
      <c r="AH170" s="30"/>
      <c r="AI170" s="30"/>
      <c r="AJ170" s="30"/>
      <c r="AK170" s="40">
        <f t="shared" si="82"/>
      </c>
      <c r="AL170" s="40">
        <f t="shared" si="83"/>
      </c>
      <c r="AM170" s="30"/>
      <c r="AN170" s="30"/>
      <c r="AO170" s="30"/>
      <c r="AP170" s="30"/>
      <c r="AQ170" s="30"/>
      <c r="AR170" s="30"/>
      <c r="AS170" s="40">
        <f t="shared" si="84"/>
      </c>
      <c r="AT170" s="40">
        <f t="shared" si="85"/>
      </c>
      <c r="AU170" s="30"/>
      <c r="AV170" s="30"/>
      <c r="AW170" s="30"/>
      <c r="AX170" s="30"/>
      <c r="AY170" s="30"/>
      <c r="AZ170" s="30"/>
      <c r="BA170" s="40">
        <f t="shared" si="86"/>
      </c>
      <c r="BB170" s="40" t="str">
        <f t="shared" si="87"/>
        <v>2//2</v>
      </c>
      <c r="BC170" s="30">
        <v>2</v>
      </c>
      <c r="BD170" s="30"/>
      <c r="BE170" s="30">
        <v>2</v>
      </c>
      <c r="BF170" s="30">
        <v>2</v>
      </c>
      <c r="BG170" s="30"/>
      <c r="BH170" s="30">
        <v>1</v>
      </c>
      <c r="BI170" s="40" t="str">
        <f t="shared" si="88"/>
        <v>2//1</v>
      </c>
      <c r="BJ170" s="40" t="str">
        <f t="shared" si="89"/>
        <v>2//1</v>
      </c>
      <c r="BK170" s="30">
        <v>2</v>
      </c>
      <c r="BL170" s="30"/>
      <c r="BM170" s="30">
        <v>1</v>
      </c>
      <c r="BN170" s="30">
        <v>2</v>
      </c>
      <c r="BO170" s="30"/>
      <c r="BP170" s="30">
        <v>1</v>
      </c>
      <c r="BQ170" s="40" t="str">
        <f t="shared" si="90"/>
        <v>2//1</v>
      </c>
      <c r="BR170" s="82" t="s">
        <v>201</v>
      </c>
    </row>
    <row r="171" spans="1:70" s="83" customFormat="1" ht="15" customHeight="1">
      <c r="A171" s="147"/>
      <c r="B171" s="173" t="s">
        <v>174</v>
      </c>
      <c r="C171" s="84"/>
      <c r="D171" s="85"/>
      <c r="E171" s="85"/>
      <c r="F171" s="85"/>
      <c r="G171" s="85"/>
      <c r="H171" s="85"/>
      <c r="I171" s="85"/>
      <c r="J171" s="85"/>
      <c r="K171" s="85"/>
      <c r="L171" s="84"/>
      <c r="M171" s="146"/>
      <c r="N171" s="66"/>
      <c r="O171" s="66"/>
      <c r="P171" s="66"/>
      <c r="Q171" s="66"/>
      <c r="R171" s="66"/>
      <c r="S171" s="66"/>
      <c r="T171" s="66"/>
      <c r="U171" s="66"/>
      <c r="V171" s="66"/>
      <c r="W171" s="38"/>
      <c r="X171" s="119">
        <f>SUM(Y171,AC171)</f>
        <v>2132</v>
      </c>
      <c r="Y171" s="119">
        <f>SUM(Y164:Y170)</f>
        <v>1171</v>
      </c>
      <c r="Z171" s="119">
        <f>SUM(Z164:Z170)</f>
        <v>417</v>
      </c>
      <c r="AA171" s="119">
        <f>SUM(AA164:AA170)</f>
        <v>0</v>
      </c>
      <c r="AB171" s="119">
        <f>SUM(AB164:AB170)</f>
        <v>754</v>
      </c>
      <c r="AC171" s="119">
        <f>SUM(AC164:AC170)</f>
        <v>961</v>
      </c>
      <c r="AD171" s="148">
        <f>SUM(AE171:AG171)</f>
        <v>2</v>
      </c>
      <c r="AE171" s="149">
        <f aca="true" t="shared" si="92" ref="AE171:AJ171">SUM(AE164:AE170)</f>
        <v>2</v>
      </c>
      <c r="AF171" s="149">
        <f t="shared" si="92"/>
        <v>0</v>
      </c>
      <c r="AG171" s="149">
        <f t="shared" si="92"/>
        <v>0</v>
      </c>
      <c r="AH171" s="149">
        <f t="shared" si="92"/>
        <v>2</v>
      </c>
      <c r="AI171" s="149">
        <f t="shared" si="92"/>
        <v>0</v>
      </c>
      <c r="AJ171" s="149">
        <f t="shared" si="92"/>
        <v>2</v>
      </c>
      <c r="AK171" s="148">
        <f>SUM(AH171:AJ171)</f>
        <v>4</v>
      </c>
      <c r="AL171" s="148">
        <f>SUM(AM171:AO171)</f>
        <v>4</v>
      </c>
      <c r="AM171" s="149">
        <f aca="true" t="shared" si="93" ref="AM171:AR171">SUM(AM164:AM170)</f>
        <v>1</v>
      </c>
      <c r="AN171" s="149">
        <f t="shared" si="93"/>
        <v>0</v>
      </c>
      <c r="AO171" s="149">
        <f t="shared" si="93"/>
        <v>3</v>
      </c>
      <c r="AP171" s="149">
        <f t="shared" si="93"/>
        <v>1</v>
      </c>
      <c r="AQ171" s="149">
        <f t="shared" si="93"/>
        <v>0</v>
      </c>
      <c r="AR171" s="149">
        <f t="shared" si="93"/>
        <v>3</v>
      </c>
      <c r="AS171" s="148">
        <f>SUM(AP171:AR171)</f>
        <v>4</v>
      </c>
      <c r="AT171" s="148">
        <f>SUM(AU171:AW171)</f>
        <v>8</v>
      </c>
      <c r="AU171" s="149">
        <f aca="true" t="shared" si="94" ref="AU171:AZ171">SUM(AU164:AU170)</f>
        <v>2</v>
      </c>
      <c r="AV171" s="149">
        <f t="shared" si="94"/>
        <v>0</v>
      </c>
      <c r="AW171" s="149">
        <f t="shared" si="94"/>
        <v>6</v>
      </c>
      <c r="AX171" s="149">
        <f t="shared" si="94"/>
        <v>2</v>
      </c>
      <c r="AY171" s="149">
        <f t="shared" si="94"/>
        <v>0</v>
      </c>
      <c r="AZ171" s="149">
        <f t="shared" si="94"/>
        <v>6</v>
      </c>
      <c r="BA171" s="148">
        <f>SUM(AX171:AZ171)</f>
        <v>8</v>
      </c>
      <c r="BB171" s="148">
        <f>SUM(BC171:BE171)</f>
        <v>13</v>
      </c>
      <c r="BC171" s="149">
        <f aca="true" t="shared" si="95" ref="BC171:BH171">SUM(BC164:BC170)</f>
        <v>5</v>
      </c>
      <c r="BD171" s="149">
        <f t="shared" si="95"/>
        <v>0</v>
      </c>
      <c r="BE171" s="149">
        <f t="shared" si="95"/>
        <v>8</v>
      </c>
      <c r="BF171" s="149">
        <f t="shared" si="95"/>
        <v>2</v>
      </c>
      <c r="BG171" s="149">
        <f t="shared" si="95"/>
        <v>0</v>
      </c>
      <c r="BH171" s="149">
        <f t="shared" si="95"/>
        <v>6</v>
      </c>
      <c r="BI171" s="148">
        <f>SUM(BF171:BH171)</f>
        <v>8</v>
      </c>
      <c r="BJ171" s="148">
        <f>SUM(BK171:BM171)</f>
        <v>12</v>
      </c>
      <c r="BK171" s="150">
        <f aca="true" t="shared" si="96" ref="BK171:BP171">SUM(BK164:BK170)</f>
        <v>4</v>
      </c>
      <c r="BL171" s="150">
        <f t="shared" si="96"/>
        <v>0</v>
      </c>
      <c r="BM171" s="150">
        <f t="shared" si="96"/>
        <v>8</v>
      </c>
      <c r="BN171" s="150">
        <f t="shared" si="96"/>
        <v>6</v>
      </c>
      <c r="BO171" s="150">
        <f t="shared" si="96"/>
        <v>0</v>
      </c>
      <c r="BP171" s="150">
        <f t="shared" si="96"/>
        <v>6</v>
      </c>
      <c r="BQ171" s="88">
        <f>SUM(BN171:BP171)</f>
        <v>12</v>
      </c>
      <c r="BR171" s="151"/>
    </row>
    <row r="172" spans="1:70" s="83" customFormat="1" ht="14.25" customHeight="1">
      <c r="A172" s="125"/>
      <c r="B172" s="84"/>
      <c r="C172" s="246" t="s">
        <v>195</v>
      </c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8"/>
      <c r="X172" s="149"/>
      <c r="Y172" s="90"/>
      <c r="Z172" s="90"/>
      <c r="AA172" s="90"/>
      <c r="AB172" s="90"/>
      <c r="AC172" s="90"/>
      <c r="AD172" s="84"/>
      <c r="AE172" s="86"/>
      <c r="AF172" s="86"/>
      <c r="AG172" s="86"/>
      <c r="AH172" s="86"/>
      <c r="AI172" s="86"/>
      <c r="AJ172" s="86"/>
      <c r="AK172" s="84"/>
      <c r="AL172" s="84"/>
      <c r="AM172" s="84"/>
      <c r="AN172" s="84"/>
      <c r="AO172" s="84"/>
      <c r="AP172" s="84"/>
      <c r="AQ172" s="84"/>
      <c r="AR172" s="84"/>
      <c r="AS172" s="84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151"/>
    </row>
    <row r="173" spans="1:70" s="83" customFormat="1" ht="15" customHeight="1">
      <c r="A173" s="125"/>
      <c r="B173" s="37"/>
      <c r="C173" s="254" t="s">
        <v>214</v>
      </c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6"/>
      <c r="X173" s="149"/>
      <c r="Y173" s="90"/>
      <c r="Z173" s="90"/>
      <c r="AA173" s="90"/>
      <c r="AB173" s="90"/>
      <c r="AC173" s="90"/>
      <c r="AD173" s="84">
        <f>SUM(AE164:AG170)*AD161</f>
        <v>40</v>
      </c>
      <c r="AE173" s="84"/>
      <c r="AF173" s="84"/>
      <c r="AG173" s="84"/>
      <c r="AH173" s="84"/>
      <c r="AI173" s="84"/>
      <c r="AJ173" s="84"/>
      <c r="AK173" s="84">
        <f>SUM(AH164:AJ170)*AK161</f>
        <v>80</v>
      </c>
      <c r="AL173" s="84">
        <f>SUM(AM164:AO170)*AL161</f>
        <v>80</v>
      </c>
      <c r="AM173" s="84"/>
      <c r="AN173" s="84"/>
      <c r="AO173" s="84"/>
      <c r="AP173" s="84"/>
      <c r="AQ173" s="84"/>
      <c r="AR173" s="84"/>
      <c r="AS173" s="84">
        <f>SUM(AP164:AR170)*AS161</f>
        <v>80</v>
      </c>
      <c r="AT173" s="84">
        <f>SUM(AU164:AW170)*AT161</f>
        <v>152</v>
      </c>
      <c r="AU173" s="84"/>
      <c r="AV173" s="84"/>
      <c r="AW173" s="84"/>
      <c r="AX173" s="84"/>
      <c r="AY173" s="84"/>
      <c r="AZ173" s="84"/>
      <c r="BA173" s="84">
        <f>SUM(AX164:AZ170)*BA161</f>
        <v>120</v>
      </c>
      <c r="BB173" s="84">
        <f>SUM(BC164:BE170)*BB161</f>
        <v>247</v>
      </c>
      <c r="BC173" s="84"/>
      <c r="BD173" s="84"/>
      <c r="BE173" s="84"/>
      <c r="BF173" s="84"/>
      <c r="BG173" s="84"/>
      <c r="BH173" s="84">
        <f>SUM(BF164:BH170)*BI161</f>
        <v>120</v>
      </c>
      <c r="BI173" s="84">
        <f>SUM(BF165:BH170)*BI161</f>
        <v>120</v>
      </c>
      <c r="BJ173" s="84">
        <f>SUM(BK164:BM170)*BJ161</f>
        <v>132</v>
      </c>
      <c r="BK173" s="84"/>
      <c r="BL173" s="84"/>
      <c r="BM173" s="84"/>
      <c r="BN173" s="84"/>
      <c r="BO173" s="84"/>
      <c r="BP173" s="84"/>
      <c r="BQ173" s="84">
        <f>SUM(BN164:BP170)*BQ161</f>
        <v>120</v>
      </c>
      <c r="BR173" s="151"/>
    </row>
    <row r="174" spans="1:70" s="83" customFormat="1" ht="15" customHeight="1">
      <c r="A174" s="125"/>
      <c r="B174" s="86"/>
      <c r="C174" s="246" t="s">
        <v>215</v>
      </c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8"/>
      <c r="X174" s="149"/>
      <c r="Y174" s="90">
        <f>SUM(AD174:BQ174)</f>
        <v>0</v>
      </c>
      <c r="Z174" s="90"/>
      <c r="AA174" s="90"/>
      <c r="AB174" s="90"/>
      <c r="AC174" s="90"/>
      <c r="AD174" s="84"/>
      <c r="AE174" s="86"/>
      <c r="AF174" s="86"/>
      <c r="AG174" s="86"/>
      <c r="AH174" s="86"/>
      <c r="AI174" s="86"/>
      <c r="AJ174" s="86"/>
      <c r="AK174" s="84"/>
      <c r="AL174" s="84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151"/>
    </row>
    <row r="175" spans="1:70" s="83" customFormat="1" ht="15" customHeight="1">
      <c r="A175" s="125"/>
      <c r="B175" s="86"/>
      <c r="C175" s="246" t="s">
        <v>216</v>
      </c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8"/>
      <c r="X175" s="149"/>
      <c r="Y175" s="90">
        <f>SUM(AD175:BQ175)</f>
        <v>8</v>
      </c>
      <c r="Z175" s="90"/>
      <c r="AA175" s="90"/>
      <c r="AB175" s="90"/>
      <c r="AC175" s="90"/>
      <c r="AD175" s="88">
        <f>COUNTIF($D$164:$K$170,AD160)</f>
        <v>1</v>
      </c>
      <c r="AE175" s="88">
        <f aca="true" t="shared" si="97" ref="AE175:BP175">COUNTIF($D$9:$K$17,AE160)</f>
        <v>0</v>
      </c>
      <c r="AF175" s="88">
        <f t="shared" si="97"/>
        <v>0</v>
      </c>
      <c r="AG175" s="88">
        <f t="shared" si="97"/>
        <v>0</v>
      </c>
      <c r="AH175" s="88">
        <f t="shared" si="97"/>
        <v>0</v>
      </c>
      <c r="AI175" s="88">
        <f t="shared" si="97"/>
        <v>0</v>
      </c>
      <c r="AJ175" s="88">
        <f t="shared" si="97"/>
        <v>0</v>
      </c>
      <c r="AK175" s="88">
        <f>COUNTIF($D$164:$K$170,AK160)</f>
        <v>0</v>
      </c>
      <c r="AL175" s="88">
        <f>COUNTIF($D$164:$K$170,AL160)</f>
        <v>0</v>
      </c>
      <c r="AM175" s="88">
        <f t="shared" si="97"/>
        <v>0</v>
      </c>
      <c r="AN175" s="88">
        <f t="shared" si="97"/>
        <v>0</v>
      </c>
      <c r="AO175" s="88">
        <f t="shared" si="97"/>
        <v>0</v>
      </c>
      <c r="AP175" s="88">
        <f t="shared" si="97"/>
        <v>0</v>
      </c>
      <c r="AQ175" s="88">
        <f t="shared" si="97"/>
        <v>0</v>
      </c>
      <c r="AR175" s="88">
        <f t="shared" si="97"/>
        <v>0</v>
      </c>
      <c r="AS175" s="88">
        <f>COUNTIF($D$164:$K$170,AS160)</f>
        <v>0</v>
      </c>
      <c r="AT175" s="88">
        <f>COUNTIF($D$164:$K$170,AT160)</f>
        <v>1</v>
      </c>
      <c r="AU175" s="88">
        <f t="shared" si="97"/>
        <v>0</v>
      </c>
      <c r="AV175" s="88">
        <f t="shared" si="97"/>
        <v>0</v>
      </c>
      <c r="AW175" s="88">
        <f t="shared" si="97"/>
        <v>0</v>
      </c>
      <c r="AX175" s="88">
        <f t="shared" si="97"/>
        <v>0</v>
      </c>
      <c r="AY175" s="88">
        <f t="shared" si="97"/>
        <v>0</v>
      </c>
      <c r="AZ175" s="88">
        <f t="shared" si="97"/>
        <v>0</v>
      </c>
      <c r="BA175" s="88">
        <f>COUNTIF($D$164:$K$170,BA160)</f>
        <v>1</v>
      </c>
      <c r="BB175" s="88">
        <f>COUNTIF($D$164:$K$170,BB160)</f>
        <v>2</v>
      </c>
      <c r="BC175" s="88">
        <f t="shared" si="97"/>
        <v>0</v>
      </c>
      <c r="BD175" s="88">
        <f t="shared" si="97"/>
        <v>0</v>
      </c>
      <c r="BE175" s="88">
        <f t="shared" si="97"/>
        <v>0</v>
      </c>
      <c r="BF175" s="88">
        <f t="shared" si="97"/>
        <v>0</v>
      </c>
      <c r="BG175" s="88">
        <f t="shared" si="97"/>
        <v>0</v>
      </c>
      <c r="BH175" s="88">
        <f t="shared" si="97"/>
        <v>0</v>
      </c>
      <c r="BI175" s="88">
        <f>COUNTIF($D$164:$K$170,BI160)</f>
        <v>0</v>
      </c>
      <c r="BJ175" s="88">
        <f>COUNTIF($D$164:$K$170,BJ160)</f>
        <v>1</v>
      </c>
      <c r="BK175" s="88">
        <f t="shared" si="97"/>
        <v>0</v>
      </c>
      <c r="BL175" s="88">
        <f t="shared" si="97"/>
        <v>0</v>
      </c>
      <c r="BM175" s="88">
        <f t="shared" si="97"/>
        <v>0</v>
      </c>
      <c r="BN175" s="88">
        <f t="shared" si="97"/>
        <v>0</v>
      </c>
      <c r="BO175" s="88">
        <f t="shared" si="97"/>
        <v>0</v>
      </c>
      <c r="BP175" s="88">
        <f t="shared" si="97"/>
        <v>0</v>
      </c>
      <c r="BQ175" s="88">
        <f>COUNTIF($D$164:$K$170,BQ160)</f>
        <v>2</v>
      </c>
      <c r="BR175" s="151"/>
    </row>
    <row r="176" spans="1:70" s="83" customFormat="1" ht="15" customHeight="1">
      <c r="A176" s="125"/>
      <c r="B176" s="86"/>
      <c r="C176" s="246" t="s">
        <v>217</v>
      </c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8"/>
      <c r="X176" s="149"/>
      <c r="Y176" s="90">
        <f>SUM(AD176:BQ176)</f>
        <v>9</v>
      </c>
      <c r="Z176" s="90"/>
      <c r="AA176" s="90"/>
      <c r="AB176" s="90"/>
      <c r="AC176" s="90"/>
      <c r="AD176" s="88">
        <f>COUNTIF($M$164:$V$170,AD160)</f>
        <v>0</v>
      </c>
      <c r="AE176" s="88">
        <f aca="true" t="shared" si="98" ref="AE176:BP176">COUNTIF($M$9:$V$17,AE160)</f>
        <v>0</v>
      </c>
      <c r="AF176" s="88">
        <f t="shared" si="98"/>
        <v>0</v>
      </c>
      <c r="AG176" s="88">
        <f t="shared" si="98"/>
        <v>0</v>
      </c>
      <c r="AH176" s="88">
        <f t="shared" si="98"/>
        <v>0</v>
      </c>
      <c r="AI176" s="88">
        <f t="shared" si="98"/>
        <v>0</v>
      </c>
      <c r="AJ176" s="88">
        <f t="shared" si="98"/>
        <v>0</v>
      </c>
      <c r="AK176" s="88">
        <f>COUNTIF($M$164:$V$170,AK160)</f>
        <v>1</v>
      </c>
      <c r="AL176" s="88">
        <f>COUNTIF($M$164:$V$170,AL160)</f>
        <v>1</v>
      </c>
      <c r="AM176" s="88">
        <f t="shared" si="98"/>
        <v>0</v>
      </c>
      <c r="AN176" s="88">
        <f t="shared" si="98"/>
        <v>0</v>
      </c>
      <c r="AO176" s="88">
        <f t="shared" si="98"/>
        <v>0</v>
      </c>
      <c r="AP176" s="88">
        <f t="shared" si="98"/>
        <v>0</v>
      </c>
      <c r="AQ176" s="88">
        <f t="shared" si="98"/>
        <v>0</v>
      </c>
      <c r="AR176" s="88">
        <f t="shared" si="98"/>
        <v>0</v>
      </c>
      <c r="AS176" s="88">
        <f>COUNTIF($M$164:$V$170,AS160)</f>
        <v>1</v>
      </c>
      <c r="AT176" s="88">
        <f>COUNTIF($M$164:$V$170,AT160)</f>
        <v>0</v>
      </c>
      <c r="AU176" s="88">
        <f t="shared" si="98"/>
        <v>0</v>
      </c>
      <c r="AV176" s="88">
        <f t="shared" si="98"/>
        <v>0</v>
      </c>
      <c r="AW176" s="88">
        <f t="shared" si="98"/>
        <v>0</v>
      </c>
      <c r="AX176" s="88">
        <f t="shared" si="98"/>
        <v>0</v>
      </c>
      <c r="AY176" s="88">
        <f t="shared" si="98"/>
        <v>0</v>
      </c>
      <c r="AZ176" s="88">
        <f t="shared" si="98"/>
        <v>0</v>
      </c>
      <c r="BA176" s="88">
        <f>COUNTIF($M$164:$V$170,BA160)</f>
        <v>0</v>
      </c>
      <c r="BB176" s="88">
        <f>COUNTIF($M$164:$V$170,BB160)</f>
        <v>1</v>
      </c>
      <c r="BC176" s="88">
        <f t="shared" si="98"/>
        <v>0</v>
      </c>
      <c r="BD176" s="88">
        <f t="shared" si="98"/>
        <v>0</v>
      </c>
      <c r="BE176" s="88">
        <f t="shared" si="98"/>
        <v>0</v>
      </c>
      <c r="BF176" s="88">
        <f t="shared" si="98"/>
        <v>0</v>
      </c>
      <c r="BG176" s="88">
        <f t="shared" si="98"/>
        <v>0</v>
      </c>
      <c r="BH176" s="88">
        <f t="shared" si="98"/>
        <v>0</v>
      </c>
      <c r="BI176" s="88">
        <f>COUNTIF($M$164:$V$170,BI160)</f>
        <v>2</v>
      </c>
      <c r="BJ176" s="88">
        <f>COUNTIF($M$164:$V$170,BJ160)</f>
        <v>2</v>
      </c>
      <c r="BK176" s="88">
        <f t="shared" si="98"/>
        <v>0</v>
      </c>
      <c r="BL176" s="88">
        <f t="shared" si="98"/>
        <v>0</v>
      </c>
      <c r="BM176" s="88">
        <f t="shared" si="98"/>
        <v>0</v>
      </c>
      <c r="BN176" s="88">
        <f t="shared" si="98"/>
        <v>0</v>
      </c>
      <c r="BO176" s="88">
        <f t="shared" si="98"/>
        <v>0</v>
      </c>
      <c r="BP176" s="88">
        <f t="shared" si="98"/>
        <v>0</v>
      </c>
      <c r="BQ176" s="88">
        <f>COUNTIF($M$164:$V$170,BQ160)</f>
        <v>1</v>
      </c>
      <c r="BR176" s="151"/>
    </row>
    <row r="178" spans="1:70" s="197" customFormat="1" ht="15.75">
      <c r="A178" s="191"/>
      <c r="B178" s="192" t="s">
        <v>65</v>
      </c>
      <c r="C178" s="191"/>
      <c r="D178" s="193"/>
      <c r="E178" s="193"/>
      <c r="F178" s="193"/>
      <c r="G178" s="193"/>
      <c r="H178" s="193"/>
      <c r="I178" s="193"/>
      <c r="J178" s="193"/>
      <c r="K178" s="193"/>
      <c r="L178" s="191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1"/>
      <c r="X178" s="194"/>
      <c r="Y178" s="195"/>
      <c r="Z178" s="184"/>
      <c r="AA178" s="184"/>
      <c r="AB178" s="184"/>
      <c r="AC178" s="184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6"/>
    </row>
    <row r="179" spans="1:70" s="197" customFormat="1" ht="15.75">
      <c r="A179" s="191"/>
      <c r="B179" s="192"/>
      <c r="C179" s="191"/>
      <c r="D179" s="193"/>
      <c r="E179" s="193"/>
      <c r="F179" s="193"/>
      <c r="G179" s="193"/>
      <c r="H179" s="193"/>
      <c r="I179" s="193"/>
      <c r="J179" s="193"/>
      <c r="K179" s="193"/>
      <c r="L179" s="191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1"/>
      <c r="X179" s="194"/>
      <c r="Y179" s="195"/>
      <c r="Z179" s="184"/>
      <c r="AA179" s="184"/>
      <c r="AB179" s="184"/>
      <c r="AC179" s="184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6"/>
    </row>
    <row r="180" spans="1:70" s="197" customFormat="1" ht="15.75">
      <c r="A180" s="191"/>
      <c r="B180" s="192" t="s">
        <v>222</v>
      </c>
      <c r="C180" s="191"/>
      <c r="D180" s="193"/>
      <c r="E180" s="193"/>
      <c r="F180" s="193"/>
      <c r="G180" s="193"/>
      <c r="H180" s="193"/>
      <c r="I180" s="193"/>
      <c r="J180" s="193"/>
      <c r="K180" s="193"/>
      <c r="L180" s="203"/>
      <c r="M180" s="203" t="s">
        <v>223</v>
      </c>
      <c r="N180" s="203" t="s">
        <v>223</v>
      </c>
      <c r="O180" s="203" t="s">
        <v>223</v>
      </c>
      <c r="P180" s="203" t="s">
        <v>223</v>
      </c>
      <c r="Q180" s="203" t="s">
        <v>223</v>
      </c>
      <c r="R180" s="203" t="s">
        <v>223</v>
      </c>
      <c r="S180" s="203" t="s">
        <v>223</v>
      </c>
      <c r="T180" s="203" t="s">
        <v>223</v>
      </c>
      <c r="U180" s="203" t="s">
        <v>223</v>
      </c>
      <c r="V180" s="203" t="s">
        <v>223</v>
      </c>
      <c r="W180" s="203" t="s">
        <v>223</v>
      </c>
      <c r="X180" s="194"/>
      <c r="Y180" s="195"/>
      <c r="Z180" s="184"/>
      <c r="AA180" s="184"/>
      <c r="AB180" s="184"/>
      <c r="AC180" s="184"/>
      <c r="AD180" s="191"/>
      <c r="AE180" s="191"/>
      <c r="AF180" s="191"/>
      <c r="AG180" s="191"/>
      <c r="AH180" s="191"/>
      <c r="AI180" s="191"/>
      <c r="AJ180" s="191"/>
      <c r="AK180" s="198"/>
      <c r="AL180" s="198"/>
      <c r="AM180" s="198" t="s">
        <v>224</v>
      </c>
      <c r="AN180" s="198" t="s">
        <v>224</v>
      </c>
      <c r="AO180" s="198" t="s">
        <v>224</v>
      </c>
      <c r="AP180" s="198" t="s">
        <v>224</v>
      </c>
      <c r="AQ180" s="198" t="s">
        <v>224</v>
      </c>
      <c r="AR180" s="198" t="s">
        <v>224</v>
      </c>
      <c r="AS180" s="198" t="s">
        <v>224</v>
      </c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191"/>
      <c r="BQ180" s="191"/>
      <c r="BR180" s="196"/>
    </row>
    <row r="181" spans="1:70" s="197" customFormat="1" ht="15.75">
      <c r="A181" s="191"/>
      <c r="B181" s="192"/>
      <c r="C181" s="191"/>
      <c r="D181" s="193"/>
      <c r="E181" s="193"/>
      <c r="F181" s="193"/>
      <c r="G181" s="193"/>
      <c r="H181" s="193"/>
      <c r="I181" s="193"/>
      <c r="J181" s="193"/>
      <c r="K181" s="193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94"/>
      <c r="Y181" s="195"/>
      <c r="Z181" s="184"/>
      <c r="AA181" s="184"/>
      <c r="AB181" s="184"/>
      <c r="AC181" s="184"/>
      <c r="AD181" s="191"/>
      <c r="AE181" s="191"/>
      <c r="AF181" s="191"/>
      <c r="AG181" s="191"/>
      <c r="AH181" s="191"/>
      <c r="AI181" s="191"/>
      <c r="AJ181" s="191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6"/>
    </row>
    <row r="182" spans="1:70" s="197" customFormat="1" ht="15.75">
      <c r="A182" s="191"/>
      <c r="B182" s="192" t="s">
        <v>66</v>
      </c>
      <c r="C182" s="191"/>
      <c r="D182" s="193"/>
      <c r="E182" s="193"/>
      <c r="F182" s="193"/>
      <c r="G182" s="193"/>
      <c r="H182" s="193"/>
      <c r="I182" s="193"/>
      <c r="J182" s="193"/>
      <c r="K182" s="193"/>
      <c r="L182" s="204"/>
      <c r="M182" s="204" t="s">
        <v>82</v>
      </c>
      <c r="N182" s="204" t="s">
        <v>82</v>
      </c>
      <c r="O182" s="204" t="s">
        <v>82</v>
      </c>
      <c r="P182" s="204" t="s">
        <v>82</v>
      </c>
      <c r="Q182" s="204" t="s">
        <v>82</v>
      </c>
      <c r="R182" s="204" t="s">
        <v>82</v>
      </c>
      <c r="S182" s="204" t="s">
        <v>82</v>
      </c>
      <c r="T182" s="204" t="s">
        <v>82</v>
      </c>
      <c r="U182" s="204" t="s">
        <v>82</v>
      </c>
      <c r="V182" s="204" t="s">
        <v>82</v>
      </c>
      <c r="W182" s="204" t="s">
        <v>243</v>
      </c>
      <c r="X182" s="194"/>
      <c r="Y182" s="195"/>
      <c r="Z182" s="184"/>
      <c r="AA182" s="184"/>
      <c r="AB182" s="184"/>
      <c r="AC182" s="184"/>
      <c r="AD182" s="191"/>
      <c r="AE182" s="191"/>
      <c r="AF182" s="191"/>
      <c r="AG182" s="191"/>
      <c r="AH182" s="191"/>
      <c r="AI182" s="191"/>
      <c r="AJ182" s="191"/>
      <c r="AK182" s="180"/>
      <c r="AL182" s="180"/>
      <c r="AM182" s="180" t="s">
        <v>244</v>
      </c>
      <c r="AN182" s="180" t="s">
        <v>244</v>
      </c>
      <c r="AO182" s="180" t="s">
        <v>244</v>
      </c>
      <c r="AP182" s="180" t="s">
        <v>244</v>
      </c>
      <c r="AQ182" s="180" t="s">
        <v>244</v>
      </c>
      <c r="AR182" s="180" t="s">
        <v>244</v>
      </c>
      <c r="AS182" s="180" t="s">
        <v>244</v>
      </c>
      <c r="AT182" s="191"/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  <c r="BK182" s="191"/>
      <c r="BL182" s="191"/>
      <c r="BM182" s="191"/>
      <c r="BN182" s="191"/>
      <c r="BO182" s="191"/>
      <c r="BP182" s="191"/>
      <c r="BQ182" s="191"/>
      <c r="BR182" s="196"/>
    </row>
    <row r="183" spans="1:70" s="197" customFormat="1" ht="15.75">
      <c r="A183" s="191"/>
      <c r="B183" s="192"/>
      <c r="C183" s="191"/>
      <c r="D183" s="193"/>
      <c r="E183" s="193"/>
      <c r="F183" s="193"/>
      <c r="G183" s="193"/>
      <c r="H183" s="193"/>
      <c r="I183" s="193"/>
      <c r="J183" s="193"/>
      <c r="K183" s="193"/>
      <c r="L183" s="191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1"/>
      <c r="X183" s="194"/>
      <c r="Y183" s="195"/>
      <c r="Z183" s="184"/>
      <c r="AA183" s="184"/>
      <c r="AB183" s="184"/>
      <c r="AC183" s="184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6"/>
    </row>
  </sheetData>
  <mergeCells count="96">
    <mergeCell ref="C175:W175"/>
    <mergeCell ref="C176:W176"/>
    <mergeCell ref="AB160:AB161"/>
    <mergeCell ref="C172:W172"/>
    <mergeCell ref="C173:W173"/>
    <mergeCell ref="C174:W174"/>
    <mergeCell ref="AD158:BQ158"/>
    <mergeCell ref="X159:X161"/>
    <mergeCell ref="Y159:AB159"/>
    <mergeCell ref="AC159:AC161"/>
    <mergeCell ref="AD159:AK159"/>
    <mergeCell ref="AL159:AS159"/>
    <mergeCell ref="AT159:BA159"/>
    <mergeCell ref="BB159:BI159"/>
    <mergeCell ref="BJ159:BQ159"/>
    <mergeCell ref="Y160:Y161"/>
    <mergeCell ref="B156:Z156"/>
    <mergeCell ref="A158:A161"/>
    <mergeCell ref="B158:B161"/>
    <mergeCell ref="C158:W159"/>
    <mergeCell ref="X158:AC158"/>
    <mergeCell ref="C160:C161"/>
    <mergeCell ref="L160:L161"/>
    <mergeCell ref="W160:W161"/>
    <mergeCell ref="Z160:Z161"/>
    <mergeCell ref="AA160:AA161"/>
    <mergeCell ref="AD3:BQ3"/>
    <mergeCell ref="AD4:AK4"/>
    <mergeCell ref="AL4:AS4"/>
    <mergeCell ref="X4:X6"/>
    <mergeCell ref="AT4:BA4"/>
    <mergeCell ref="BB4:BI4"/>
    <mergeCell ref="X3:AC3"/>
    <mergeCell ref="Y4:AB4"/>
    <mergeCell ref="AC4:AC6"/>
    <mergeCell ref="Y5:Y6"/>
    <mergeCell ref="A121:A124"/>
    <mergeCell ref="B121:B124"/>
    <mergeCell ref="X121:AC121"/>
    <mergeCell ref="AD121:BQ121"/>
    <mergeCell ref="X122:X124"/>
    <mergeCell ref="Y122:AB122"/>
    <mergeCell ref="AC122:AC124"/>
    <mergeCell ref="Z123:Z124"/>
    <mergeCell ref="AA123:AA124"/>
    <mergeCell ref="C89:L90"/>
    <mergeCell ref="BJ4:BQ4"/>
    <mergeCell ref="AT122:BA122"/>
    <mergeCell ref="BB122:BI122"/>
    <mergeCell ref="AD122:AK122"/>
    <mergeCell ref="BJ122:BQ122"/>
    <mergeCell ref="Z88:BI88"/>
    <mergeCell ref="Z89:AK90"/>
    <mergeCell ref="AL89:BI90"/>
    <mergeCell ref="Z91:AK94"/>
    <mergeCell ref="AL91:BI91"/>
    <mergeCell ref="AL92:BI92"/>
    <mergeCell ref="AB123:AB124"/>
    <mergeCell ref="AL122:AS122"/>
    <mergeCell ref="C66:W66"/>
    <mergeCell ref="C67:W67"/>
    <mergeCell ref="C68:W68"/>
    <mergeCell ref="C69:W69"/>
    <mergeCell ref="Z5:Z6"/>
    <mergeCell ref="AA5:AA6"/>
    <mergeCell ref="AB5:AB6"/>
    <mergeCell ref="A3:A6"/>
    <mergeCell ref="B3:B6"/>
    <mergeCell ref="C5:C6"/>
    <mergeCell ref="L5:L6"/>
    <mergeCell ref="C3:W4"/>
    <mergeCell ref="W5:W6"/>
    <mergeCell ref="C70:W70"/>
    <mergeCell ref="C140:W140"/>
    <mergeCell ref="C141:W141"/>
    <mergeCell ref="B89:B90"/>
    <mergeCell ref="B88:Y88"/>
    <mergeCell ref="W89:Y90"/>
    <mergeCell ref="Y123:Y124"/>
    <mergeCell ref="C91:L91"/>
    <mergeCell ref="W91:Y91"/>
    <mergeCell ref="C92:L92"/>
    <mergeCell ref="C142:W142"/>
    <mergeCell ref="C143:W143"/>
    <mergeCell ref="C144:W144"/>
    <mergeCell ref="C121:W122"/>
    <mergeCell ref="C123:C124"/>
    <mergeCell ref="L123:L124"/>
    <mergeCell ref="W123:W124"/>
    <mergeCell ref="W92:Y92"/>
    <mergeCell ref="AL93:BI94"/>
    <mergeCell ref="B119:Z119"/>
    <mergeCell ref="C93:L93"/>
    <mergeCell ref="W93:Y93"/>
    <mergeCell ref="C94:L94"/>
    <mergeCell ref="W94:Y94"/>
  </mergeCells>
  <printOptions/>
  <pageMargins left="0.34" right="0.25" top="0.18" bottom="0.2" header="0.18" footer="0.17"/>
  <pageSetup horizontalDpi="600" verticalDpi="600" orientation="landscape" paperSize="9" scale="84" r:id="rId1"/>
  <rowBreaks count="1" manualBreakCount="1">
    <brk id="154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2008-01-17T07:17:03Z</cp:lastPrinted>
  <dcterms:created xsi:type="dcterms:W3CDTF">1997-10-13T08:55:40Z</dcterms:created>
  <dcterms:modified xsi:type="dcterms:W3CDTF">2008-12-12T08:49:10Z</dcterms:modified>
  <cp:category/>
  <cp:version/>
  <cp:contentType/>
  <cp:contentStatus/>
</cp:coreProperties>
</file>