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9720" windowHeight="5760" tabRatio="501" activeTab="1"/>
  </bookViews>
  <sheets>
    <sheet name="титул" sheetId="1" r:id="rId1"/>
    <sheet name="план" sheetId="2" r:id="rId2"/>
  </sheets>
  <definedNames>
    <definedName name="_xlnm.Print_Area" localSheetId="0">'титул'!$A$1:$BA$45</definedName>
  </definedNames>
  <calcPr fullCalcOnLoad="1"/>
</workbook>
</file>

<file path=xl/sharedStrings.xml><?xml version="1.0" encoding="utf-8"?>
<sst xmlns="http://schemas.openxmlformats.org/spreadsheetml/2006/main" count="472" uniqueCount="253">
  <si>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</si>
  <si>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</si>
  <si>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</si>
  <si>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</si>
  <si>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</si>
  <si>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</si>
  <si>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</si>
  <si>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</si>
  <si>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</si>
  <si>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</si>
  <si>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</si>
  <si>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</si>
  <si>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</si>
  <si>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</si>
  <si>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</si>
  <si>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</si>
  <si>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</si>
  <si>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</si>
  <si>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</si>
  <si>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</si>
  <si>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</si>
  <si>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>обучение</t>
  </si>
  <si>
    <t>сессия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</si>
  <si>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</si>
  <si>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</si>
  <si>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</si>
  <si>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</si>
  <si>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</si>
  <si>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</si>
  <si>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</si>
  <si>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</si>
  <si>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</si>
  <si>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</si>
  <si>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</si>
  <si>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</si>
  <si>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</si>
  <si>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</si>
  <si>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 xml:space="preserve"> Число экзаменов</t>
  </si>
  <si>
    <t>работ.</t>
  </si>
  <si>
    <t xml:space="preserve"> Число зачетов</t>
  </si>
  <si>
    <t>Философия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</si>
  <si>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</si>
  <si>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</si>
  <si>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</si>
  <si>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</si>
  <si>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</si>
  <si>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</si>
  <si>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</si>
  <si>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</si>
  <si>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</si>
  <si>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</si>
  <si>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</si>
  <si>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</si>
  <si>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</si>
  <si>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</si>
  <si>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ЕН.Ф.03</t>
  </si>
  <si>
    <t>ЕН.Р.00</t>
  </si>
  <si>
    <t>ОПД</t>
  </si>
  <si>
    <t>ОПД.Ф.00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</si>
  <si>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</si>
  <si>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</si>
  <si>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</si>
  <si>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</si>
  <si>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</si>
  <si>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</si>
  <si>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</si>
  <si>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</si>
  <si>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</si>
  <si>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ОПД.Р.00</t>
  </si>
  <si>
    <t>ОПД.В.00</t>
  </si>
  <si>
    <t>ДПП</t>
  </si>
  <si>
    <t>Дисциплины предметной подготовки</t>
  </si>
  <si>
    <t>ДПП.Ф.00</t>
  </si>
  <si>
    <t>ДПП.Ф.02</t>
  </si>
  <si>
    <t>ДПП.Ф.03</t>
  </si>
  <si>
    <t>ДПП.Ф.04</t>
  </si>
  <si>
    <t>ДПП.Ф.05</t>
  </si>
  <si>
    <t>ДПП.Р.00</t>
  </si>
  <si>
    <t>ДПП.В.00</t>
  </si>
  <si>
    <t>ФТД.00</t>
  </si>
  <si>
    <t>ЕН.Ф.02</t>
  </si>
  <si>
    <t>ГСЭ.Р.01</t>
  </si>
  <si>
    <t>ГСЭ.Р.02</t>
  </si>
  <si>
    <t>ДПП.Р.01</t>
  </si>
  <si>
    <t>Итого</t>
  </si>
  <si>
    <t>______________ В.В. Обухов</t>
  </si>
  <si>
    <t>ЕН.Р.01</t>
  </si>
  <si>
    <t xml:space="preserve">        Распределение по семестрам (час \ неделю)</t>
  </si>
  <si>
    <t>ДПП.Р.02</t>
  </si>
  <si>
    <t>Русский язык и культура речи</t>
  </si>
  <si>
    <t>Технические и аудиовизуальные средства обучения</t>
  </si>
  <si>
    <t>Председатель Ученого совета, ректор</t>
  </si>
  <si>
    <t>I. График  учебного процесса</t>
  </si>
  <si>
    <t>Условные обозначения:</t>
  </si>
  <si>
    <t>Теоретическое</t>
  </si>
  <si>
    <t>Экзаменационная</t>
  </si>
  <si>
    <t xml:space="preserve">3. План учебного процесса </t>
  </si>
  <si>
    <t>Практ.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</si>
  <si>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</si>
  <si>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</si>
  <si>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</si>
  <si>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</si>
  <si>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</si>
  <si>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</si>
  <si>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</si>
  <si>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</si>
  <si>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</si>
  <si>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</si>
  <si>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</si>
  <si>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</si>
  <si>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</si>
  <si>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</si>
  <si>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История и культура народов Сибири</t>
  </si>
  <si>
    <t>ГСЭ.Р.03</t>
  </si>
  <si>
    <t>Экономика Сибирского региона</t>
  </si>
  <si>
    <t>лек</t>
  </si>
  <si>
    <t>лаб</t>
  </si>
  <si>
    <t>пр</t>
  </si>
  <si>
    <t>ОПД.Ф.04</t>
  </si>
  <si>
    <t>Общепрофессиональные дисциплины</t>
  </si>
  <si>
    <t>ДПП.Ф.06</t>
  </si>
  <si>
    <t>ДПП.Ф.07</t>
  </si>
  <si>
    <t>ДПП.Ф.08</t>
  </si>
  <si>
    <t>ДПП.Ф.09</t>
  </si>
  <si>
    <t>ДПП.Ф.10</t>
  </si>
  <si>
    <t>ДПП.Ф.11</t>
  </si>
  <si>
    <t>ДПП.Ф.12</t>
  </si>
  <si>
    <t>ДПП.Ф.13</t>
  </si>
  <si>
    <t>ДПП.Ф.14</t>
  </si>
  <si>
    <t>ДПП.Ф.15</t>
  </si>
  <si>
    <t>ДПП.Ф.16</t>
  </si>
  <si>
    <t>ДПП.Ф.17</t>
  </si>
  <si>
    <t xml:space="preserve"> Число курсовых работ</t>
  </si>
  <si>
    <t>У    - учебная практика,</t>
  </si>
  <si>
    <t>П</t>
  </si>
  <si>
    <t>К - каникулы,</t>
  </si>
  <si>
    <t>Государств.</t>
  </si>
  <si>
    <t>аттестация</t>
  </si>
  <si>
    <t xml:space="preserve">Квалификация специалиста </t>
  </si>
  <si>
    <t xml:space="preserve">Срок обучения  </t>
  </si>
  <si>
    <t>Концепции современного естествознания</t>
  </si>
  <si>
    <t>ДПП.ДС.02</t>
  </si>
  <si>
    <t>Дисциплины специализации</t>
  </si>
  <si>
    <t>Специальность 032700 – «Юриспруденция»</t>
  </si>
  <si>
    <t>«Учитель права»</t>
  </si>
  <si>
    <t>Общие математические и естественнонаучные дисциплины</t>
  </si>
  <si>
    <t>Математика и информатика</t>
  </si>
  <si>
    <t>Компьютерные презентационные технологии</t>
  </si>
  <si>
    <t>Основы специальной педагогики и психологии</t>
  </si>
  <si>
    <t xml:space="preserve">Теория и методика обучения праву </t>
  </si>
  <si>
    <t>История образования в Сибири</t>
  </si>
  <si>
    <t>ДПП.Ф. 01</t>
  </si>
  <si>
    <t>Теория государства и права</t>
  </si>
  <si>
    <t>Всеобщая история государства и права</t>
  </si>
  <si>
    <t>Конституционное право России</t>
  </si>
  <si>
    <t>Конституционное право зарубежных стран</t>
  </si>
  <si>
    <t>Правоохранительные органы</t>
  </si>
  <si>
    <t>Административное право</t>
  </si>
  <si>
    <t>Гражданское право</t>
  </si>
  <si>
    <t>Гражданское право. Часть I.</t>
  </si>
  <si>
    <t>Гражданское право. Часть II.</t>
  </si>
  <si>
    <t>Гражданское процессуальное право</t>
  </si>
  <si>
    <t xml:space="preserve">Трудовое право </t>
  </si>
  <si>
    <t>Образовательное право</t>
  </si>
  <si>
    <t>Уголовное право</t>
  </si>
  <si>
    <t>Уголовно-процессуальное право</t>
  </si>
  <si>
    <t>Экологическое право</t>
  </si>
  <si>
    <t>Земельное право</t>
  </si>
  <si>
    <t>Семейное право</t>
  </si>
  <si>
    <t>Международное право</t>
  </si>
  <si>
    <t>ДПП.ДС.00</t>
  </si>
  <si>
    <t>Учебная практика</t>
  </si>
  <si>
    <t>Название практики</t>
  </si>
  <si>
    <t>Сем.</t>
  </si>
  <si>
    <t>Нед.</t>
  </si>
  <si>
    <t>Защита выпускной квалификационной (дипломной) работы</t>
  </si>
  <si>
    <t>Правоведение  и методика преподавания права</t>
  </si>
  <si>
    <t>Всего:</t>
  </si>
  <si>
    <t>ДПП.ДС.01</t>
  </si>
  <si>
    <t>ДПП.ДС.03</t>
  </si>
  <si>
    <t>ДПП.ДС.04</t>
  </si>
  <si>
    <t>ДПП.ДС.05</t>
  </si>
  <si>
    <t>Финансовая ответственность</t>
  </si>
  <si>
    <t>Банковское право</t>
  </si>
  <si>
    <t>Налоги и налоговое право</t>
  </si>
  <si>
    <t>ДПП.Ф.07.01</t>
  </si>
  <si>
    <t>ДПП.Ф.07.02</t>
  </si>
  <si>
    <t>Э</t>
  </si>
  <si>
    <t>У</t>
  </si>
  <si>
    <t>Иностранный язык*</t>
  </si>
  <si>
    <t>Физическая культура**</t>
  </si>
  <si>
    <t>* - лекции/лабораторные/практики</t>
  </si>
  <si>
    <t>Лекц.</t>
  </si>
  <si>
    <t>Валютное право</t>
  </si>
  <si>
    <t>Правовые основы бухгалтерской деятельности</t>
  </si>
  <si>
    <t>** - не входит в число экзаменов, зачетов, среднее число часов в неделю</t>
  </si>
  <si>
    <t>К</t>
  </si>
  <si>
    <t>Г</t>
  </si>
  <si>
    <t>Культурно-историческое пространство Томска</t>
  </si>
  <si>
    <t>Общие гуманитарные и социально-экономические дисциплины</t>
  </si>
  <si>
    <t>Дисциплины и курсы по выбору студента, устанавливаемые вузом</t>
  </si>
  <si>
    <t>ОПД.Р.01</t>
  </si>
  <si>
    <t>Федеральное агентство по образованию</t>
  </si>
  <si>
    <t>"Томский государственный педагогический университет"</t>
  </si>
  <si>
    <t>(ТГПУ)</t>
  </si>
  <si>
    <t>Государственный экзамен</t>
  </si>
  <si>
    <t xml:space="preserve">Педагогическая </t>
  </si>
  <si>
    <t>9, 10</t>
  </si>
  <si>
    <t>Учебная (правовая)</t>
  </si>
  <si>
    <t>Проректор по УР  М.П. Войтеховская</t>
  </si>
  <si>
    <t>Сам.</t>
  </si>
  <si>
    <t>зан.</t>
  </si>
  <si>
    <t>1-8.</t>
  </si>
  <si>
    <t>По специальности "Юриспруденция"</t>
  </si>
  <si>
    <t>4, 6</t>
  </si>
  <si>
    <t>Факультативы**</t>
  </si>
  <si>
    <t>ГСЭ.Ф.07</t>
  </si>
  <si>
    <t>ГСЭ.Ф.09</t>
  </si>
  <si>
    <t>Возрастная анатомия и физиология</t>
  </si>
  <si>
    <t>Основы медицинских знаний и здорового образа жизни</t>
  </si>
  <si>
    <t>ОПД.Ф.08</t>
  </si>
  <si>
    <t>Международное частное право</t>
  </si>
  <si>
    <t>Муниципальное право</t>
  </si>
  <si>
    <t>ДПП.Ф.18</t>
  </si>
  <si>
    <t>ДПП.Ф.19</t>
  </si>
  <si>
    <t>ДПП.Ф.20</t>
  </si>
  <si>
    <t>ДПП.Ф.21</t>
  </si>
  <si>
    <t>ДПП.Ф.22</t>
  </si>
  <si>
    <t>ДПП.Ф.23</t>
  </si>
  <si>
    <t xml:space="preserve">Финансовое право </t>
  </si>
  <si>
    <t>Юридическая психология</t>
  </si>
  <si>
    <t>Ювенальное право</t>
  </si>
  <si>
    <t>Дисциплины и курсы по выбору студентов, устанавливаемые вузом, спецкурсы</t>
  </si>
  <si>
    <t>Число часов в неделю</t>
  </si>
  <si>
    <t>Число часов учебных занятий</t>
  </si>
  <si>
    <t>Профилактика безнадзорности и правонарушений несовершеннолетних</t>
  </si>
  <si>
    <t>Объем (час)</t>
  </si>
  <si>
    <t>Криминология</t>
  </si>
  <si>
    <t>Финансы и кредит*</t>
  </si>
  <si>
    <t>Банки и банковская ответственность</t>
  </si>
  <si>
    <t xml:space="preserve">Специализация: 032706 "Финансовое и налоговое право" </t>
  </si>
  <si>
    <t>Г - итоговая государственная аттестация, включая подготовку и защиту выпускной квалификационной (дипломной) работы</t>
  </si>
  <si>
    <t>Современные средства оценивания результатов обучения</t>
  </si>
  <si>
    <t>Утвержден Ученым советом ТГПУ</t>
  </si>
  <si>
    <t>Э - экзаменационные сессии,</t>
  </si>
  <si>
    <t xml:space="preserve"> IV</t>
  </si>
  <si>
    <t xml:space="preserve">  "____" ___________ 2007 г.</t>
  </si>
  <si>
    <t>II. Сводные данные по бюджету времени (в неделях)</t>
  </si>
  <si>
    <t>Зам. проректора по УР А.Ю. Михайличенко</t>
  </si>
  <si>
    <t>___________________________________</t>
  </si>
  <si>
    <t>Декан ФЭУ И.А. Ромахина</t>
  </si>
  <si>
    <t>_______________________</t>
  </si>
  <si>
    <t>Факультет экономики и управления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</si>
</sst>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3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"/>
      <family val="1"/>
    </font>
    <font>
      <sz val="10"/>
      <name val="Academy"/>
      <family val="0"/>
    </font>
    <font>
      <b/>
      <sz val="10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Academy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1" fontId="6" fillId="0" borderId="0" xfId="18" applyNumberFormat="1" applyFont="1" applyBorder="1">
      <alignment/>
      <protection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6" fillId="0" borderId="0" xfId="18" applyFont="1" applyAlignment="1">
      <alignment/>
      <protection/>
    </xf>
    <xf numFmtId="0" fontId="6" fillId="0" borderId="3" xfId="0" applyNumberFormat="1" applyFont="1" applyFill="1" applyBorder="1" applyAlignment="1" applyProtection="1">
      <alignment/>
      <protection locked="0"/>
    </xf>
    <xf numFmtId="0" fontId="6" fillId="0" borderId="3" xfId="0" applyNumberFormat="1" applyFont="1" applyFill="1" applyBorder="1" applyAlignment="1">
      <alignment/>
    </xf>
    <xf numFmtId="0" fontId="6" fillId="0" borderId="3" xfId="0" applyFont="1" applyFill="1" applyBorder="1" applyAlignment="1" applyProtection="1">
      <alignment wrapText="1"/>
      <protection locked="0"/>
    </xf>
    <xf numFmtId="0" fontId="5" fillId="0" borderId="0" xfId="18" applyFont="1" applyAlignment="1">
      <alignment/>
      <protection/>
    </xf>
    <xf numFmtId="0" fontId="14" fillId="0" borderId="0" xfId="18" applyFont="1">
      <alignment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3" xfId="0" applyFont="1" applyFill="1" applyBorder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horizontal="justify" wrapText="1"/>
      <protection locked="0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11" fillId="0" borderId="3" xfId="0" applyFont="1" applyFill="1" applyBorder="1" applyAlignment="1">
      <alignment horizontal="justify" wrapText="1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 horizontal="left"/>
      <protection locked="0"/>
    </xf>
    <xf numFmtId="0" fontId="19" fillId="0" borderId="0" xfId="18" applyFont="1" applyProtection="1">
      <alignment/>
      <protection locked="0"/>
    </xf>
    <xf numFmtId="0" fontId="19" fillId="0" borderId="0" xfId="18" applyFont="1" applyBorder="1" applyProtection="1">
      <alignment/>
      <protection locked="0"/>
    </xf>
    <xf numFmtId="0" fontId="20" fillId="0" borderId="0" xfId="18" applyFont="1" applyProtection="1">
      <alignment/>
      <protection locked="0"/>
    </xf>
    <xf numFmtId="0" fontId="19" fillId="0" borderId="0" xfId="18" applyFont="1">
      <alignment/>
      <protection/>
    </xf>
    <xf numFmtId="0" fontId="7" fillId="0" borderId="0" xfId="0" applyFont="1" applyAlignment="1">
      <alignment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1" xfId="18" applyFont="1" applyFill="1" applyBorder="1" applyProtection="1">
      <alignment/>
      <protection/>
    </xf>
    <xf numFmtId="0" fontId="6" fillId="0" borderId="4" xfId="18" applyFont="1" applyFill="1" applyBorder="1" applyProtection="1">
      <alignment/>
      <protection/>
    </xf>
    <xf numFmtId="0" fontId="6" fillId="0" borderId="2" xfId="18" applyFont="1" applyFill="1" applyBorder="1" applyProtection="1">
      <alignment/>
      <protection/>
    </xf>
    <xf numFmtId="0" fontId="6" fillId="0" borderId="0" xfId="18" applyFont="1" applyFill="1" applyBorder="1" applyProtection="1">
      <alignment/>
      <protection/>
    </xf>
    <xf numFmtId="0" fontId="6" fillId="0" borderId="5" xfId="18" applyFont="1" applyFill="1" applyBorder="1" applyProtection="1">
      <alignment/>
      <protection/>
    </xf>
    <xf numFmtId="0" fontId="6" fillId="0" borderId="6" xfId="18" applyFont="1" applyFill="1" applyBorder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6" fillId="0" borderId="3" xfId="18" applyNumberFormat="1" applyFont="1" applyBorder="1" applyAlignment="1">
      <alignment horizontal="center" vertical="center"/>
      <protection/>
    </xf>
    <xf numFmtId="0" fontId="21" fillId="0" borderId="3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0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11" fillId="2" borderId="3" xfId="0" applyFont="1" applyFill="1" applyBorder="1" applyAlignment="1" applyProtection="1">
      <alignment horizontal="justify" wrapText="1"/>
      <protection locked="0"/>
    </xf>
    <xf numFmtId="0" fontId="6" fillId="2" borderId="3" xfId="0" applyNumberFormat="1" applyFont="1" applyFill="1" applyBorder="1" applyAlignment="1" applyProtection="1">
      <alignment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/>
      <protection/>
    </xf>
    <xf numFmtId="0" fontId="11" fillId="0" borderId="3" xfId="0" applyFont="1" applyBorder="1" applyAlignment="1" applyProtection="1">
      <alignment wrapText="1"/>
      <protection locked="0"/>
    </xf>
    <xf numFmtId="1" fontId="11" fillId="0" borderId="3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 applyProtection="1">
      <alignment wrapText="1"/>
      <protection/>
    </xf>
    <xf numFmtId="1" fontId="6" fillId="0" borderId="3" xfId="0" applyNumberFormat="1" applyFont="1" applyFill="1" applyBorder="1" applyAlignment="1" applyProtection="1">
      <alignment/>
      <protection/>
    </xf>
    <xf numFmtId="1" fontId="6" fillId="3" borderId="3" xfId="0" applyNumberFormat="1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 wrapText="1"/>
      <protection/>
    </xf>
    <xf numFmtId="2" fontId="6" fillId="0" borderId="3" xfId="0" applyNumberFormat="1" applyFont="1" applyFill="1" applyBorder="1" applyAlignment="1" applyProtection="1">
      <alignment horizontal="left" wrapText="1"/>
      <protection/>
    </xf>
    <xf numFmtId="0" fontId="6" fillId="0" borderId="3" xfId="0" applyFont="1" applyFill="1" applyBorder="1" applyAlignment="1" applyProtection="1">
      <alignment horizontal="left"/>
      <protection/>
    </xf>
    <xf numFmtId="0" fontId="11" fillId="0" borderId="3" xfId="0" applyFont="1" applyFill="1" applyBorder="1" applyAlignment="1" applyProtection="1">
      <alignment horizontal="center"/>
      <protection/>
    </xf>
    <xf numFmtId="1" fontId="11" fillId="0" borderId="3" xfId="0" applyNumberFormat="1" applyFont="1" applyFill="1" applyBorder="1" applyAlignment="1" applyProtection="1">
      <alignment horizontal="center"/>
      <protection/>
    </xf>
    <xf numFmtId="0" fontId="7" fillId="0" borderId="0" xfId="18" applyFont="1" applyBorder="1" applyAlignment="1">
      <alignment horizontal="center"/>
      <protection/>
    </xf>
    <xf numFmtId="0" fontId="6" fillId="2" borderId="3" xfId="0" applyFont="1" applyFill="1" applyBorder="1" applyAlignment="1" applyProtection="1">
      <alignment wrapText="1"/>
      <protection/>
    </xf>
    <xf numFmtId="0" fontId="6" fillId="2" borderId="3" xfId="0" applyNumberFormat="1" applyFont="1" applyFill="1" applyBorder="1" applyAlignment="1" applyProtection="1">
      <alignment/>
      <protection/>
    </xf>
    <xf numFmtId="0" fontId="11" fillId="2" borderId="3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6" fillId="0" borderId="6" xfId="18" applyFont="1" applyFill="1" applyBorder="1" applyAlignment="1" applyProtection="1">
      <alignment horizontal="center"/>
      <protection/>
    </xf>
    <xf numFmtId="0" fontId="6" fillId="0" borderId="9" xfId="18" applyFont="1" applyBorder="1" applyAlignment="1">
      <alignment horizontal="center"/>
      <protection/>
    </xf>
    <xf numFmtId="0" fontId="6" fillId="0" borderId="10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1" xfId="18" applyFont="1" applyFill="1" applyBorder="1" applyAlignment="1" applyProtection="1">
      <alignment horizontal="center"/>
      <protection/>
    </xf>
    <xf numFmtId="0" fontId="6" fillId="0" borderId="4" xfId="18" applyFont="1" applyFill="1" applyBorder="1" applyAlignment="1" applyProtection="1">
      <alignment horizontal="center"/>
      <protection/>
    </xf>
    <xf numFmtId="0" fontId="6" fillId="0" borderId="11" xfId="18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2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9" fillId="0" borderId="0" xfId="18" applyFont="1" applyBorder="1" applyAlignment="1">
      <alignment horizontal="center"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6" fillId="0" borderId="7" xfId="18" applyFont="1" applyFill="1" applyBorder="1" applyAlignment="1" applyProtection="1">
      <alignment horizontal="center"/>
      <protection/>
    </xf>
    <xf numFmtId="0" fontId="7" fillId="0" borderId="0" xfId="18" applyFont="1" applyAlignment="1">
      <alignment horizontal="center" vertical="top"/>
      <protection/>
    </xf>
    <xf numFmtId="0" fontId="6" fillId="0" borderId="5" xfId="18" applyFont="1" applyFill="1" applyBorder="1" applyAlignment="1" applyProtection="1">
      <alignment horizontal="center"/>
      <protection/>
    </xf>
    <xf numFmtId="1" fontId="6" fillId="0" borderId="9" xfId="18" applyNumberFormat="1" applyFont="1" applyFill="1" applyBorder="1" applyAlignment="1" applyProtection="1">
      <alignment horizontal="center"/>
      <protection/>
    </xf>
    <xf numFmtId="1" fontId="6" fillId="0" borderId="10" xfId="18" applyNumberFormat="1" applyFont="1" applyFill="1" applyBorder="1" applyAlignment="1" applyProtection="1">
      <alignment horizontal="center"/>
      <protection/>
    </xf>
    <xf numFmtId="1" fontId="6" fillId="0" borderId="7" xfId="18" applyNumberFormat="1" applyFont="1" applyFill="1" applyBorder="1" applyAlignment="1" applyProtection="1">
      <alignment horizontal="center"/>
      <protection/>
    </xf>
    <xf numFmtId="0" fontId="7" fillId="0" borderId="0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6" fillId="0" borderId="1" xfId="18" applyFont="1" applyFill="1" applyBorder="1" applyAlignment="1" applyProtection="1">
      <alignment horizontal="center" wrapText="1"/>
      <protection/>
    </xf>
    <xf numFmtId="0" fontId="6" fillId="0" borderId="4" xfId="18" applyFont="1" applyFill="1" applyBorder="1" applyAlignment="1" applyProtection="1">
      <alignment horizontal="center" wrapText="1"/>
      <protection/>
    </xf>
    <xf numFmtId="0" fontId="6" fillId="0" borderId="11" xfId="18" applyFont="1" applyFill="1" applyBorder="1" applyAlignment="1" applyProtection="1">
      <alignment horizontal="center" wrapText="1"/>
      <protection/>
    </xf>
    <xf numFmtId="0" fontId="6" fillId="0" borderId="2" xfId="18" applyFont="1" applyFill="1" applyBorder="1" applyAlignment="1" applyProtection="1">
      <alignment horizontal="center" wrapText="1"/>
      <protection/>
    </xf>
    <xf numFmtId="0" fontId="6" fillId="0" borderId="5" xfId="18" applyFont="1" applyFill="1" applyBorder="1" applyAlignment="1" applyProtection="1">
      <alignment horizontal="center" wrapText="1"/>
      <protection/>
    </xf>
    <xf numFmtId="0" fontId="6" fillId="0" borderId="6" xfId="18" applyFont="1" applyFill="1" applyBorder="1" applyAlignment="1" applyProtection="1">
      <alignment horizontal="center" wrapText="1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1" fontId="6" fillId="0" borderId="3" xfId="18" applyNumberFormat="1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2"/>
  <sheetViews>
    <sheetView zoomScale="72" zoomScaleNormal="72" workbookViewId="0" topLeftCell="A1">
      <selection activeCell="A9" sqref="A9"/>
    </sheetView>
  </sheetViews>
  <sheetFormatPr defaultColWidth="8.796875" defaultRowHeight="15"/>
  <cols>
    <col min="1" max="1" width="5.19921875" style="2" customWidth="1"/>
    <col min="2" max="53" width="2.796875" style="2" customWidth="1"/>
    <col min="54" max="58" width="2.296875" style="2" customWidth="1"/>
    <col min="59" max="16384" width="9" style="2" customWidth="1"/>
  </cols>
  <sheetData>
    <row r="1" spans="1:53" ht="15.7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</row>
    <row r="2" spans="1:53" ht="18.75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</row>
    <row r="3" spans="1:53" ht="18.75">
      <c r="A3" s="122" t="s">
        <v>99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</row>
    <row r="4" spans="1:53" ht="18.75">
      <c r="A4" s="122" t="s">
        <v>203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</row>
    <row r="5" spans="1:53" ht="18.75">
      <c r="A5" s="122" t="s">
        <v>204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</row>
    <row r="6" spans="1:53" ht="15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</row>
    <row r="7" spans="1:53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</row>
    <row r="8" spans="1:53" ht="18.75">
      <c r="A8" s="132" t="s">
        <v>252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</row>
    <row r="9" spans="1:38" ht="18.75">
      <c r="A9" s="13"/>
      <c r="B9" s="3"/>
      <c r="C9" s="3"/>
      <c r="D9" s="3"/>
      <c r="E9" s="3"/>
      <c r="F9" s="3"/>
      <c r="G9" s="3"/>
      <c r="M9" s="1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7" ht="15.75">
      <c r="A10" s="13"/>
      <c r="B10" s="3"/>
      <c r="C10" s="3"/>
      <c r="D10" s="3"/>
      <c r="E10" s="3"/>
      <c r="F10" s="3"/>
      <c r="G10" s="3"/>
    </row>
    <row r="11" spans="1:23" ht="20.25">
      <c r="A11" s="13"/>
      <c r="B11" s="13"/>
      <c r="C11" s="13"/>
      <c r="D11" s="13"/>
      <c r="E11" s="13"/>
      <c r="F11" s="13"/>
      <c r="G11" s="13"/>
      <c r="S11" s="5"/>
      <c r="T11" s="24"/>
      <c r="W11" s="24" t="s">
        <v>0</v>
      </c>
    </row>
    <row r="12" spans="1:34" ht="18.75">
      <c r="A12" s="3"/>
      <c r="B12" s="13"/>
      <c r="C12" s="13"/>
      <c r="D12" s="13"/>
      <c r="E12" s="3"/>
      <c r="F12" s="3"/>
      <c r="G12" s="3"/>
      <c r="K12" s="6"/>
      <c r="O12" s="51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</row>
    <row r="13" spans="1:49" ht="18.75">
      <c r="A13" s="3" t="s">
        <v>243</v>
      </c>
      <c r="B13" s="13"/>
      <c r="C13" s="13"/>
      <c r="D13" s="13"/>
      <c r="E13" s="3"/>
      <c r="F13" s="3"/>
      <c r="G13" s="3"/>
      <c r="K13" s="6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N13" s="3" t="s">
        <v>138</v>
      </c>
      <c r="AP13" s="3"/>
      <c r="AW13" s="6" t="s">
        <v>100</v>
      </c>
    </row>
    <row r="14" spans="1:40" ht="15.75">
      <c r="A14" s="13" t="s">
        <v>246</v>
      </c>
      <c r="B14" s="13"/>
      <c r="C14" s="13"/>
      <c r="D14" s="13"/>
      <c r="E14" s="13"/>
      <c r="F14" s="13"/>
      <c r="G14" s="13"/>
      <c r="H14" s="4"/>
      <c r="N14" s="19"/>
      <c r="Y14" s="36" t="s">
        <v>143</v>
      </c>
      <c r="AN14" s="26" t="s">
        <v>144</v>
      </c>
    </row>
    <row r="15" spans="1:46" ht="18.75">
      <c r="A15" s="13" t="s">
        <v>91</v>
      </c>
      <c r="P15" s="6"/>
      <c r="Y15" s="25"/>
      <c r="AD15" s="6"/>
      <c r="AF15" s="6"/>
      <c r="AN15" s="3" t="s">
        <v>139</v>
      </c>
      <c r="AT15" s="3" t="s">
        <v>101</v>
      </c>
    </row>
    <row r="16" spans="1:46" ht="18.75">
      <c r="A16" s="3" t="s">
        <v>85</v>
      </c>
      <c r="L16" s="6"/>
      <c r="Z16" s="6"/>
      <c r="AB16" s="6"/>
      <c r="AN16" s="3" t="s">
        <v>102</v>
      </c>
      <c r="AS16" s="6" t="s">
        <v>100</v>
      </c>
      <c r="AT16" s="3" t="s">
        <v>103</v>
      </c>
    </row>
    <row r="17" spans="1:47" ht="18.75">
      <c r="A17" s="13"/>
      <c r="L17" s="6"/>
      <c r="Z17" s="6"/>
      <c r="AB17" s="6"/>
      <c r="AN17" s="3" t="s">
        <v>104</v>
      </c>
      <c r="AT17" s="6" t="s">
        <v>100</v>
      </c>
      <c r="AU17" s="3" t="s">
        <v>105</v>
      </c>
    </row>
    <row r="18" spans="23:44" ht="15.75">
      <c r="W18" s="7" t="s">
        <v>92</v>
      </c>
      <c r="AN18" s="3" t="s">
        <v>106</v>
      </c>
      <c r="AR18" s="3" t="s">
        <v>107</v>
      </c>
    </row>
    <row r="20" spans="1:53" ht="15" customHeight="1">
      <c r="A20" s="8"/>
      <c r="B20" s="111" t="s">
        <v>1</v>
      </c>
      <c r="C20" s="112"/>
      <c r="D20" s="112"/>
      <c r="E20" s="113"/>
      <c r="F20" s="111" t="s">
        <v>2</v>
      </c>
      <c r="G20" s="112"/>
      <c r="H20" s="112"/>
      <c r="I20" s="113"/>
      <c r="J20" s="111" t="s">
        <v>3</v>
      </c>
      <c r="K20" s="112"/>
      <c r="L20" s="112"/>
      <c r="M20" s="113"/>
      <c r="N20" s="111" t="s">
        <v>4</v>
      </c>
      <c r="O20" s="112"/>
      <c r="P20" s="112"/>
      <c r="Q20" s="112"/>
      <c r="R20" s="113"/>
      <c r="S20" s="111" t="s">
        <v>5</v>
      </c>
      <c r="T20" s="112"/>
      <c r="U20" s="112"/>
      <c r="V20" s="113"/>
      <c r="W20" s="111" t="s">
        <v>6</v>
      </c>
      <c r="X20" s="112"/>
      <c r="Y20" s="112"/>
      <c r="Z20" s="113"/>
      <c r="AA20" s="111" t="s">
        <v>7</v>
      </c>
      <c r="AB20" s="112"/>
      <c r="AC20" s="112"/>
      <c r="AD20" s="112"/>
      <c r="AE20" s="113"/>
      <c r="AF20" s="111" t="s">
        <v>8</v>
      </c>
      <c r="AG20" s="112"/>
      <c r="AH20" s="112"/>
      <c r="AI20" s="113"/>
      <c r="AJ20" s="111" t="s">
        <v>9</v>
      </c>
      <c r="AK20" s="112"/>
      <c r="AL20" s="112"/>
      <c r="AM20" s="113"/>
      <c r="AN20" s="111" t="s">
        <v>10</v>
      </c>
      <c r="AO20" s="112"/>
      <c r="AP20" s="112"/>
      <c r="AQ20" s="112"/>
      <c r="AR20" s="113"/>
      <c r="AS20" s="111" t="s">
        <v>11</v>
      </c>
      <c r="AT20" s="112"/>
      <c r="AU20" s="112"/>
      <c r="AV20" s="113"/>
      <c r="AW20" s="111" t="s">
        <v>12</v>
      </c>
      <c r="AX20" s="112"/>
      <c r="AY20" s="112"/>
      <c r="AZ20" s="112"/>
      <c r="BA20" s="113"/>
    </row>
    <row r="21" spans="1:53" ht="12.75">
      <c r="A21" s="9" t="s">
        <v>13</v>
      </c>
      <c r="B21" s="66">
        <v>1</v>
      </c>
      <c r="C21" s="66">
        <v>2</v>
      </c>
      <c r="D21" s="66">
        <v>3</v>
      </c>
      <c r="E21" s="66">
        <v>4</v>
      </c>
      <c r="F21" s="66">
        <v>5</v>
      </c>
      <c r="G21" s="66">
        <v>6</v>
      </c>
      <c r="H21" s="66">
        <v>7</v>
      </c>
      <c r="I21" s="66">
        <v>8</v>
      </c>
      <c r="J21" s="67">
        <v>9</v>
      </c>
      <c r="K21" s="66">
        <v>10</v>
      </c>
      <c r="L21" s="66">
        <v>11</v>
      </c>
      <c r="M21" s="66">
        <v>12</v>
      </c>
      <c r="N21" s="66">
        <v>13</v>
      </c>
      <c r="O21" s="66">
        <v>14</v>
      </c>
      <c r="P21" s="66">
        <v>15</v>
      </c>
      <c r="Q21" s="66">
        <v>16</v>
      </c>
      <c r="R21" s="66">
        <v>17</v>
      </c>
      <c r="S21" s="66">
        <v>18</v>
      </c>
      <c r="T21" s="66">
        <v>19</v>
      </c>
      <c r="U21" s="68">
        <v>20</v>
      </c>
      <c r="V21" s="66">
        <v>21</v>
      </c>
      <c r="W21" s="66">
        <v>22</v>
      </c>
      <c r="X21" s="66">
        <v>23</v>
      </c>
      <c r="Y21" s="66">
        <v>24</v>
      </c>
      <c r="Z21" s="66">
        <v>25</v>
      </c>
      <c r="AA21" s="66">
        <v>26</v>
      </c>
      <c r="AB21" s="66">
        <v>27</v>
      </c>
      <c r="AC21" s="66">
        <v>28</v>
      </c>
      <c r="AD21" s="66">
        <v>29</v>
      </c>
      <c r="AE21" s="66">
        <v>30</v>
      </c>
      <c r="AF21" s="66">
        <v>31</v>
      </c>
      <c r="AG21" s="66">
        <v>32</v>
      </c>
      <c r="AH21" s="66">
        <v>33</v>
      </c>
      <c r="AI21" s="66">
        <v>34</v>
      </c>
      <c r="AJ21" s="66">
        <v>35</v>
      </c>
      <c r="AK21" s="66">
        <v>36</v>
      </c>
      <c r="AL21" s="66">
        <v>37</v>
      </c>
      <c r="AM21" s="66">
        <v>38</v>
      </c>
      <c r="AN21" s="66">
        <v>39</v>
      </c>
      <c r="AO21" s="66">
        <v>40</v>
      </c>
      <c r="AP21" s="66">
        <v>41</v>
      </c>
      <c r="AQ21" s="66">
        <v>42</v>
      </c>
      <c r="AR21" s="66">
        <v>43</v>
      </c>
      <c r="AS21" s="66">
        <v>44</v>
      </c>
      <c r="AT21" s="66">
        <v>45</v>
      </c>
      <c r="AU21" s="66">
        <v>46</v>
      </c>
      <c r="AV21" s="66">
        <v>47</v>
      </c>
      <c r="AW21" s="66">
        <v>48</v>
      </c>
      <c r="AX21" s="66">
        <v>49</v>
      </c>
      <c r="AY21" s="66">
        <v>50</v>
      </c>
      <c r="AZ21" s="66">
        <v>51</v>
      </c>
      <c r="BA21" s="66">
        <v>52</v>
      </c>
    </row>
    <row r="22" spans="1:53" ht="15.75">
      <c r="A22" s="9" t="s">
        <v>14</v>
      </c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 t="s">
        <v>187</v>
      </c>
      <c r="U22" s="71" t="s">
        <v>187</v>
      </c>
      <c r="V22" s="71" t="s">
        <v>187</v>
      </c>
      <c r="W22" s="72" t="s">
        <v>196</v>
      </c>
      <c r="X22" s="72" t="s">
        <v>196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2" t="s">
        <v>187</v>
      </c>
      <c r="AR22" s="72" t="s">
        <v>187</v>
      </c>
      <c r="AS22" s="72" t="s">
        <v>187</v>
      </c>
      <c r="AT22" s="72" t="s">
        <v>196</v>
      </c>
      <c r="AU22" s="72" t="s">
        <v>196</v>
      </c>
      <c r="AV22" s="72" t="s">
        <v>196</v>
      </c>
      <c r="AW22" s="72" t="s">
        <v>196</v>
      </c>
      <c r="AX22" s="72" t="s">
        <v>196</v>
      </c>
      <c r="AY22" s="72" t="s">
        <v>196</v>
      </c>
      <c r="AZ22" s="72" t="s">
        <v>196</v>
      </c>
      <c r="BA22" s="72" t="s">
        <v>196</v>
      </c>
    </row>
    <row r="23" spans="1:53" ht="15.75">
      <c r="A23" s="9" t="s">
        <v>15</v>
      </c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1" t="s">
        <v>187</v>
      </c>
      <c r="U23" s="71" t="s">
        <v>187</v>
      </c>
      <c r="V23" s="71" t="s">
        <v>187</v>
      </c>
      <c r="W23" s="72" t="s">
        <v>196</v>
      </c>
      <c r="X23" s="72" t="s">
        <v>196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2" t="s">
        <v>187</v>
      </c>
      <c r="AR23" s="72" t="s">
        <v>187</v>
      </c>
      <c r="AS23" s="72" t="s">
        <v>187</v>
      </c>
      <c r="AT23" s="72" t="s">
        <v>196</v>
      </c>
      <c r="AU23" s="72" t="s">
        <v>196</v>
      </c>
      <c r="AV23" s="72" t="s">
        <v>196</v>
      </c>
      <c r="AW23" s="72" t="s">
        <v>196</v>
      </c>
      <c r="AX23" s="72" t="s">
        <v>196</v>
      </c>
      <c r="AY23" s="72" t="s">
        <v>196</v>
      </c>
      <c r="AZ23" s="72" t="s">
        <v>196</v>
      </c>
      <c r="BA23" s="72" t="s">
        <v>196</v>
      </c>
    </row>
    <row r="24" spans="1:53" ht="15.75">
      <c r="A24" s="9" t="s">
        <v>16</v>
      </c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1" t="s">
        <v>187</v>
      </c>
      <c r="U24" s="71" t="s">
        <v>187</v>
      </c>
      <c r="V24" s="71" t="s">
        <v>187</v>
      </c>
      <c r="W24" s="72" t="s">
        <v>196</v>
      </c>
      <c r="X24" s="72" t="s">
        <v>196</v>
      </c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2" t="s">
        <v>187</v>
      </c>
      <c r="AR24" s="72" t="s">
        <v>187</v>
      </c>
      <c r="AS24" s="75" t="s">
        <v>188</v>
      </c>
      <c r="AT24" s="75" t="s">
        <v>188</v>
      </c>
      <c r="AU24" s="75" t="s">
        <v>188</v>
      </c>
      <c r="AV24" s="75" t="s">
        <v>188</v>
      </c>
      <c r="AW24" s="72" t="s">
        <v>196</v>
      </c>
      <c r="AX24" s="72" t="s">
        <v>196</v>
      </c>
      <c r="AY24" s="72" t="s">
        <v>196</v>
      </c>
      <c r="AZ24" s="72" t="s">
        <v>196</v>
      </c>
      <c r="BA24" s="72" t="s">
        <v>196</v>
      </c>
    </row>
    <row r="25" spans="1:53" ht="15.75">
      <c r="A25" s="9" t="s">
        <v>17</v>
      </c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1" t="s">
        <v>187</v>
      </c>
      <c r="U25" s="71" t="s">
        <v>187</v>
      </c>
      <c r="V25" s="71" t="s">
        <v>187</v>
      </c>
      <c r="W25" s="72" t="s">
        <v>196</v>
      </c>
      <c r="X25" s="72" t="s">
        <v>196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2" t="s">
        <v>187</v>
      </c>
      <c r="AR25" s="72" t="s">
        <v>187</v>
      </c>
      <c r="AS25" s="72" t="s">
        <v>187</v>
      </c>
      <c r="AT25" s="72" t="s">
        <v>196</v>
      </c>
      <c r="AU25" s="72" t="s">
        <v>196</v>
      </c>
      <c r="AV25" s="72" t="s">
        <v>196</v>
      </c>
      <c r="AW25" s="72" t="s">
        <v>196</v>
      </c>
      <c r="AX25" s="72" t="s">
        <v>196</v>
      </c>
      <c r="AY25" s="72" t="s">
        <v>196</v>
      </c>
      <c r="AZ25" s="72" t="s">
        <v>196</v>
      </c>
      <c r="BA25" s="72" t="s">
        <v>196</v>
      </c>
    </row>
    <row r="26" spans="1:53" ht="15.75">
      <c r="A26" s="9" t="s">
        <v>18</v>
      </c>
      <c r="B26" s="109" t="s">
        <v>134</v>
      </c>
      <c r="C26" s="72" t="s">
        <v>134</v>
      </c>
      <c r="D26" s="72" t="s">
        <v>134</v>
      </c>
      <c r="E26" s="72" t="s">
        <v>134</v>
      </c>
      <c r="F26" s="72" t="s">
        <v>134</v>
      </c>
      <c r="G26" s="72" t="s">
        <v>134</v>
      </c>
      <c r="H26" s="72" t="s">
        <v>134</v>
      </c>
      <c r="I26" s="72" t="s">
        <v>134</v>
      </c>
      <c r="J26" s="72" t="s">
        <v>134</v>
      </c>
      <c r="K26" s="72"/>
      <c r="L26" s="72"/>
      <c r="M26" s="72"/>
      <c r="N26" s="72"/>
      <c r="O26" s="72"/>
      <c r="P26" s="72"/>
      <c r="Q26" s="71"/>
      <c r="R26" s="71" t="s">
        <v>187</v>
      </c>
      <c r="S26" s="71" t="s">
        <v>187</v>
      </c>
      <c r="T26" s="72" t="s">
        <v>196</v>
      </c>
      <c r="U26" s="72" t="s">
        <v>196</v>
      </c>
      <c r="V26" s="72" t="s">
        <v>134</v>
      </c>
      <c r="W26" s="72" t="s">
        <v>134</v>
      </c>
      <c r="X26" s="72" t="s">
        <v>134</v>
      </c>
      <c r="Y26" s="72" t="s">
        <v>134</v>
      </c>
      <c r="Z26" s="72" t="s">
        <v>134</v>
      </c>
      <c r="AA26" s="72" t="s">
        <v>134</v>
      </c>
      <c r="AB26" s="72" t="s">
        <v>134</v>
      </c>
      <c r="AC26" s="72" t="s">
        <v>134</v>
      </c>
      <c r="AD26" s="72" t="s">
        <v>134</v>
      </c>
      <c r="AE26" s="72"/>
      <c r="AF26" s="72"/>
      <c r="AG26" s="72"/>
      <c r="AH26" s="74"/>
      <c r="AI26" s="74"/>
      <c r="AJ26" s="72" t="s">
        <v>187</v>
      </c>
      <c r="AK26" s="72" t="s">
        <v>187</v>
      </c>
      <c r="AL26" s="74" t="s">
        <v>197</v>
      </c>
      <c r="AM26" s="74" t="s">
        <v>197</v>
      </c>
      <c r="AN26" s="74" t="s">
        <v>197</v>
      </c>
      <c r="AO26" s="74" t="s">
        <v>197</v>
      </c>
      <c r="AP26" s="74" t="s">
        <v>197</v>
      </c>
      <c r="AQ26" s="74" t="s">
        <v>197</v>
      </c>
      <c r="AR26" s="74" t="s">
        <v>197</v>
      </c>
      <c r="AS26" s="74" t="s">
        <v>197</v>
      </c>
      <c r="AT26" s="72" t="s">
        <v>196</v>
      </c>
      <c r="AU26" s="72" t="s">
        <v>196</v>
      </c>
      <c r="AV26" s="72" t="s">
        <v>196</v>
      </c>
      <c r="AW26" s="72" t="s">
        <v>196</v>
      </c>
      <c r="AX26" s="72" t="s">
        <v>196</v>
      </c>
      <c r="AY26" s="72" t="s">
        <v>196</v>
      </c>
      <c r="AZ26" s="72" t="s">
        <v>196</v>
      </c>
      <c r="BA26" s="72" t="s">
        <v>196</v>
      </c>
    </row>
    <row r="27" ht="15.75">
      <c r="C27" s="3" t="s">
        <v>93</v>
      </c>
    </row>
    <row r="28" spans="1:53" s="51" customFormat="1" ht="15">
      <c r="A28" s="48" t="s">
        <v>133</v>
      </c>
      <c r="B28" s="48"/>
      <c r="C28" s="48"/>
      <c r="D28" s="48"/>
      <c r="E28" s="48"/>
      <c r="F28" s="48"/>
      <c r="G28" s="48"/>
      <c r="H28" s="49" t="s">
        <v>134</v>
      </c>
      <c r="I28" s="48" t="s">
        <v>110</v>
      </c>
      <c r="J28" s="48"/>
      <c r="K28" s="48"/>
      <c r="L28" s="48"/>
      <c r="M28" s="48"/>
      <c r="N28" s="48"/>
      <c r="O28" s="48"/>
      <c r="P28" s="48"/>
      <c r="Q28" s="48"/>
      <c r="R28" s="48" t="s">
        <v>244</v>
      </c>
      <c r="S28" s="48"/>
      <c r="T28" s="48"/>
      <c r="U28" s="48"/>
      <c r="V28" s="48"/>
      <c r="W28" s="49"/>
      <c r="X28" s="49"/>
      <c r="Y28" s="48"/>
      <c r="Z28" s="50"/>
      <c r="AA28" s="49" t="s">
        <v>135</v>
      </c>
      <c r="AB28" s="49"/>
      <c r="AC28" s="49"/>
      <c r="AD28" s="50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28" ht="15">
      <c r="A29" s="48" t="s">
        <v>241</v>
      </c>
      <c r="B29" s="28"/>
      <c r="C29" s="27"/>
      <c r="D29" s="27"/>
      <c r="M29" s="28"/>
      <c r="N29" s="27"/>
      <c r="O29" s="27"/>
      <c r="AB29" s="28"/>
    </row>
    <row r="30" spans="1:28" ht="12.75">
      <c r="A30" s="27"/>
      <c r="B30" s="28"/>
      <c r="C30" s="27"/>
      <c r="D30" s="27"/>
      <c r="M30" s="27"/>
      <c r="N30" s="28"/>
      <c r="O30" s="28"/>
      <c r="AB30" s="27"/>
    </row>
    <row r="32" ht="15.75">
      <c r="O32" s="7" t="s">
        <v>247</v>
      </c>
    </row>
    <row r="34" spans="7:37" ht="15" customHeight="1">
      <c r="G34" s="58" t="s">
        <v>94</v>
      </c>
      <c r="H34" s="59"/>
      <c r="I34" s="59"/>
      <c r="J34" s="59"/>
      <c r="K34" s="114" t="s">
        <v>95</v>
      </c>
      <c r="L34" s="115"/>
      <c r="M34" s="115"/>
      <c r="N34" s="115"/>
      <c r="O34" s="116"/>
      <c r="P34" s="133" t="s">
        <v>171</v>
      </c>
      <c r="Q34" s="134"/>
      <c r="R34" s="134"/>
      <c r="S34" s="135"/>
      <c r="T34" s="134" t="s">
        <v>111</v>
      </c>
      <c r="U34" s="134"/>
      <c r="V34" s="134"/>
      <c r="W34" s="135"/>
      <c r="X34" s="58" t="s">
        <v>136</v>
      </c>
      <c r="Y34" s="59"/>
      <c r="Z34" s="59"/>
      <c r="AA34" s="114" t="s">
        <v>19</v>
      </c>
      <c r="AB34" s="115"/>
      <c r="AC34" s="115"/>
      <c r="AD34" s="116"/>
      <c r="AE34" s="114" t="s">
        <v>20</v>
      </c>
      <c r="AF34" s="115"/>
      <c r="AG34" s="115"/>
      <c r="AH34" s="116"/>
      <c r="AI34" s="114" t="s">
        <v>13</v>
      </c>
      <c r="AJ34" s="115"/>
      <c r="AK34" s="116"/>
    </row>
    <row r="35" spans="7:37" ht="12.75">
      <c r="G35" s="120" t="s">
        <v>21</v>
      </c>
      <c r="H35" s="127"/>
      <c r="I35" s="127"/>
      <c r="J35" s="110"/>
      <c r="K35" s="60"/>
      <c r="L35" s="61" t="s">
        <v>22</v>
      </c>
      <c r="M35" s="61"/>
      <c r="N35" s="62"/>
      <c r="O35" s="62"/>
      <c r="P35" s="136"/>
      <c r="Q35" s="137"/>
      <c r="R35" s="137"/>
      <c r="S35" s="138"/>
      <c r="T35" s="137"/>
      <c r="U35" s="137"/>
      <c r="V35" s="137"/>
      <c r="W35" s="138"/>
      <c r="X35" s="120" t="s">
        <v>137</v>
      </c>
      <c r="Y35" s="121"/>
      <c r="Z35" s="110"/>
      <c r="AA35" s="60"/>
      <c r="AB35" s="61"/>
      <c r="AC35" s="62"/>
      <c r="AD35" s="62"/>
      <c r="AE35" s="60"/>
      <c r="AF35" s="62"/>
      <c r="AG35" s="62"/>
      <c r="AH35" s="62"/>
      <c r="AI35" s="60"/>
      <c r="AJ35" s="62"/>
      <c r="AK35" s="63"/>
    </row>
    <row r="36" spans="7:37" ht="15" customHeight="1">
      <c r="G36" s="128">
        <f>AE36-SUM(K36:AA36)</f>
        <v>36</v>
      </c>
      <c r="H36" s="129"/>
      <c r="I36" s="129"/>
      <c r="J36" s="130"/>
      <c r="K36" s="117">
        <f>COUNTIF(B22:BA22,"Э")</f>
        <v>6</v>
      </c>
      <c r="L36" s="118"/>
      <c r="M36" s="118"/>
      <c r="N36" s="118"/>
      <c r="O36" s="119"/>
      <c r="P36" s="139">
        <f>COUNTIF(B22:BA22,"У")</f>
        <v>0</v>
      </c>
      <c r="Q36" s="139"/>
      <c r="R36" s="139"/>
      <c r="S36" s="139"/>
      <c r="T36" s="118">
        <f>COUNTIF(B22:BA22,"П")</f>
        <v>0</v>
      </c>
      <c r="U36" s="118"/>
      <c r="V36" s="118"/>
      <c r="W36" s="119"/>
      <c r="X36" s="117">
        <f>COUNTIF(B22:BA22,"Г")</f>
        <v>0</v>
      </c>
      <c r="Y36" s="118"/>
      <c r="Z36" s="119"/>
      <c r="AA36" s="117">
        <f>COUNTIF(B22:BA22,"К")</f>
        <v>10</v>
      </c>
      <c r="AB36" s="118"/>
      <c r="AC36" s="118"/>
      <c r="AD36" s="119"/>
      <c r="AE36" s="128">
        <v>52</v>
      </c>
      <c r="AF36" s="129"/>
      <c r="AG36" s="129"/>
      <c r="AH36" s="130"/>
      <c r="AI36" s="123" t="s">
        <v>14</v>
      </c>
      <c r="AJ36" s="124"/>
      <c r="AK36" s="125"/>
    </row>
    <row r="37" spans="7:37" ht="15" customHeight="1">
      <c r="G37" s="128">
        <f>AE37-SUM(K37:AA37)</f>
        <v>36</v>
      </c>
      <c r="H37" s="129"/>
      <c r="I37" s="129"/>
      <c r="J37" s="130"/>
      <c r="K37" s="117">
        <f>COUNTIF(B23:BA23,"Э")</f>
        <v>6</v>
      </c>
      <c r="L37" s="118"/>
      <c r="M37" s="118"/>
      <c r="N37" s="118"/>
      <c r="O37" s="119"/>
      <c r="P37" s="139">
        <f>COUNTIF(B23:BA23,"У")</f>
        <v>0</v>
      </c>
      <c r="Q37" s="139"/>
      <c r="R37" s="139"/>
      <c r="S37" s="139"/>
      <c r="T37" s="118">
        <f>COUNTIF(B23:BA23,"П")</f>
        <v>0</v>
      </c>
      <c r="U37" s="118"/>
      <c r="V37" s="118"/>
      <c r="W37" s="119"/>
      <c r="X37" s="117">
        <f>COUNTIF(B23:BA23,"Г")</f>
        <v>0</v>
      </c>
      <c r="Y37" s="118"/>
      <c r="Z37" s="119"/>
      <c r="AA37" s="117">
        <f>COUNTIF(B23:BA23,"К")</f>
        <v>10</v>
      </c>
      <c r="AB37" s="118"/>
      <c r="AC37" s="118"/>
      <c r="AD37" s="119"/>
      <c r="AE37" s="128">
        <v>52</v>
      </c>
      <c r="AF37" s="129"/>
      <c r="AG37" s="129"/>
      <c r="AH37" s="130"/>
      <c r="AI37" s="123" t="s">
        <v>15</v>
      </c>
      <c r="AJ37" s="124"/>
      <c r="AK37" s="125"/>
    </row>
    <row r="38" spans="7:37" ht="15" customHeight="1">
      <c r="G38" s="128">
        <f>AE38-SUM(K38:AA38)</f>
        <v>36</v>
      </c>
      <c r="H38" s="129"/>
      <c r="I38" s="129"/>
      <c r="J38" s="130"/>
      <c r="K38" s="117">
        <f>COUNTIF(B24:BA24,"Э")</f>
        <v>5</v>
      </c>
      <c r="L38" s="118"/>
      <c r="M38" s="118"/>
      <c r="N38" s="118"/>
      <c r="O38" s="119"/>
      <c r="P38" s="139">
        <f>COUNTIF(B24:BA24,"У")</f>
        <v>4</v>
      </c>
      <c r="Q38" s="139"/>
      <c r="R38" s="139"/>
      <c r="S38" s="139"/>
      <c r="T38" s="118">
        <f>COUNTIF(B24:BA24,"П")</f>
        <v>0</v>
      </c>
      <c r="U38" s="118"/>
      <c r="V38" s="118"/>
      <c r="W38" s="119"/>
      <c r="X38" s="117">
        <f>COUNTIF(B24:BA24,"Г")</f>
        <v>0</v>
      </c>
      <c r="Y38" s="118"/>
      <c r="Z38" s="119"/>
      <c r="AA38" s="117">
        <f>COUNTIF(B24:BA24,"К")</f>
        <v>7</v>
      </c>
      <c r="AB38" s="118"/>
      <c r="AC38" s="118"/>
      <c r="AD38" s="119"/>
      <c r="AE38" s="128">
        <v>52</v>
      </c>
      <c r="AF38" s="129"/>
      <c r="AG38" s="129"/>
      <c r="AH38" s="130"/>
      <c r="AI38" s="123" t="s">
        <v>16</v>
      </c>
      <c r="AJ38" s="124"/>
      <c r="AK38" s="125"/>
    </row>
    <row r="39" spans="7:37" ht="15" customHeight="1">
      <c r="G39" s="128">
        <f>AE39-SUM(K39:AA39)</f>
        <v>36</v>
      </c>
      <c r="H39" s="129"/>
      <c r="I39" s="129"/>
      <c r="J39" s="130"/>
      <c r="K39" s="117">
        <f>COUNTIF(B25:BA25,"Э")</f>
        <v>6</v>
      </c>
      <c r="L39" s="118"/>
      <c r="M39" s="118"/>
      <c r="N39" s="118"/>
      <c r="O39" s="119"/>
      <c r="P39" s="139">
        <f>COUNTIF(B25:BA25,"У")</f>
        <v>0</v>
      </c>
      <c r="Q39" s="139"/>
      <c r="R39" s="139"/>
      <c r="S39" s="139"/>
      <c r="T39" s="118">
        <f>COUNTIF(B25:BA25,"П")</f>
        <v>0</v>
      </c>
      <c r="U39" s="118"/>
      <c r="V39" s="118"/>
      <c r="W39" s="119"/>
      <c r="X39" s="117">
        <f>COUNTIF(B25:BA25,"Г")</f>
        <v>0</v>
      </c>
      <c r="Y39" s="118"/>
      <c r="Z39" s="119"/>
      <c r="AA39" s="117">
        <f>COUNTIF(B25:BA25,"К")</f>
        <v>10</v>
      </c>
      <c r="AB39" s="118"/>
      <c r="AC39" s="118"/>
      <c r="AD39" s="119"/>
      <c r="AE39" s="128">
        <v>52</v>
      </c>
      <c r="AF39" s="129"/>
      <c r="AG39" s="129"/>
      <c r="AH39" s="130"/>
      <c r="AI39" s="123" t="s">
        <v>245</v>
      </c>
      <c r="AJ39" s="124"/>
      <c r="AK39" s="125"/>
    </row>
    <row r="40" spans="7:37" ht="15" customHeight="1">
      <c r="G40" s="128">
        <f>AE40-SUM(K40:AA40)</f>
        <v>12</v>
      </c>
      <c r="H40" s="129"/>
      <c r="I40" s="129"/>
      <c r="J40" s="130"/>
      <c r="K40" s="117">
        <f>COUNTIF(B26:BA26,"Э")</f>
        <v>4</v>
      </c>
      <c r="L40" s="118"/>
      <c r="M40" s="118"/>
      <c r="N40" s="118"/>
      <c r="O40" s="119"/>
      <c r="P40" s="139">
        <f>COUNTIF(B26:BA26,"У")</f>
        <v>0</v>
      </c>
      <c r="Q40" s="139"/>
      <c r="R40" s="139"/>
      <c r="S40" s="139"/>
      <c r="T40" s="118">
        <f>COUNTIF(B26:BA26,"П")</f>
        <v>18</v>
      </c>
      <c r="U40" s="118"/>
      <c r="V40" s="118"/>
      <c r="W40" s="119"/>
      <c r="X40" s="117">
        <f>COUNTIF(B26:BA26,"Г")</f>
        <v>8</v>
      </c>
      <c r="Y40" s="118"/>
      <c r="Z40" s="119"/>
      <c r="AA40" s="117">
        <f>COUNTIF(B26:BA26,"К")</f>
        <v>10</v>
      </c>
      <c r="AB40" s="118"/>
      <c r="AC40" s="118"/>
      <c r="AD40" s="119"/>
      <c r="AE40" s="128">
        <v>52</v>
      </c>
      <c r="AF40" s="129"/>
      <c r="AG40" s="129"/>
      <c r="AH40" s="130"/>
      <c r="AI40" s="123" t="s">
        <v>18</v>
      </c>
      <c r="AJ40" s="124"/>
      <c r="AK40" s="125"/>
    </row>
    <row r="41" spans="7:37" ht="15" customHeight="1">
      <c r="G41" s="128">
        <f>SUM(G36:J40)</f>
        <v>156</v>
      </c>
      <c r="H41" s="129"/>
      <c r="I41" s="129"/>
      <c r="J41" s="130"/>
      <c r="K41" s="128">
        <f>SUM(K36:O40)</f>
        <v>27</v>
      </c>
      <c r="L41" s="129"/>
      <c r="M41" s="129"/>
      <c r="N41" s="129"/>
      <c r="O41" s="130"/>
      <c r="P41" s="140">
        <f>SUM(P36:S40)</f>
        <v>4</v>
      </c>
      <c r="Q41" s="140"/>
      <c r="R41" s="140"/>
      <c r="S41" s="140"/>
      <c r="T41" s="129">
        <f>SUM(T36:W40)</f>
        <v>18</v>
      </c>
      <c r="U41" s="129"/>
      <c r="V41" s="129"/>
      <c r="W41" s="130"/>
      <c r="X41" s="128">
        <f>SUM(X36:Z40)</f>
        <v>8</v>
      </c>
      <c r="Y41" s="129"/>
      <c r="Z41" s="130"/>
      <c r="AA41" s="128">
        <f>SUM(AA36:AD40)</f>
        <v>47</v>
      </c>
      <c r="AB41" s="129"/>
      <c r="AC41" s="129"/>
      <c r="AD41" s="130"/>
      <c r="AE41" s="128">
        <f>SUM(AE36:AH40)</f>
        <v>260</v>
      </c>
      <c r="AF41" s="129"/>
      <c r="AG41" s="129"/>
      <c r="AH41" s="130"/>
      <c r="AI41" s="123" t="s">
        <v>20</v>
      </c>
      <c r="AJ41" s="124"/>
      <c r="AK41" s="125"/>
    </row>
    <row r="42" spans="7:37" ht="12.75">
      <c r="G42" s="4"/>
      <c r="H42" s="15"/>
      <c r="I42" s="4"/>
      <c r="J42" s="4"/>
      <c r="K42" s="4"/>
      <c r="L42" s="15"/>
      <c r="M42" s="4"/>
      <c r="N42" s="4"/>
      <c r="O42" s="4"/>
      <c r="P42" s="4"/>
      <c r="Q42" s="4"/>
      <c r="R42" s="15"/>
      <c r="S42" s="4"/>
      <c r="T42" s="4"/>
      <c r="U42" s="4"/>
      <c r="V42" s="15"/>
      <c r="W42" s="4"/>
      <c r="X42" s="4"/>
      <c r="Y42" s="15"/>
      <c r="Z42" s="4"/>
      <c r="AA42" s="4"/>
      <c r="AB42" s="15"/>
      <c r="AC42" s="15"/>
      <c r="AD42" s="4"/>
      <c r="AE42" s="4"/>
      <c r="AF42" s="15"/>
      <c r="AG42" s="4"/>
      <c r="AH42" s="4"/>
      <c r="AI42" s="4"/>
      <c r="AJ42" s="4"/>
      <c r="AK42" s="4"/>
    </row>
  </sheetData>
  <mergeCells count="76">
    <mergeCell ref="AE40:AH40"/>
    <mergeCell ref="AE41:AH41"/>
    <mergeCell ref="AI36:AK36"/>
    <mergeCell ref="AI37:AK37"/>
    <mergeCell ref="AI38:AK38"/>
    <mergeCell ref="AI39:AK39"/>
    <mergeCell ref="AI40:AK40"/>
    <mergeCell ref="AE36:AH36"/>
    <mergeCell ref="AE37:AH37"/>
    <mergeCell ref="AE38:AH38"/>
    <mergeCell ref="AE39:AH39"/>
    <mergeCell ref="X41:Z41"/>
    <mergeCell ref="AA36:AD36"/>
    <mergeCell ref="AA37:AD37"/>
    <mergeCell ref="AA38:AD38"/>
    <mergeCell ref="AA39:AD39"/>
    <mergeCell ref="AA40:AD40"/>
    <mergeCell ref="AA41:AD41"/>
    <mergeCell ref="X37:Z37"/>
    <mergeCell ref="X38:Z38"/>
    <mergeCell ref="X39:Z39"/>
    <mergeCell ref="X40:Z40"/>
    <mergeCell ref="T39:W39"/>
    <mergeCell ref="T40:W40"/>
    <mergeCell ref="T41:W41"/>
    <mergeCell ref="P36:S36"/>
    <mergeCell ref="P37:S37"/>
    <mergeCell ref="P38:S38"/>
    <mergeCell ref="P39:S39"/>
    <mergeCell ref="P40:S40"/>
    <mergeCell ref="P41:S41"/>
    <mergeCell ref="P34:S35"/>
    <mergeCell ref="T36:W36"/>
    <mergeCell ref="T37:W37"/>
    <mergeCell ref="T38:W38"/>
    <mergeCell ref="T34:W35"/>
    <mergeCell ref="G40:J40"/>
    <mergeCell ref="G41:J41"/>
    <mergeCell ref="K36:O36"/>
    <mergeCell ref="K37:O37"/>
    <mergeCell ref="K38:O38"/>
    <mergeCell ref="K39:O39"/>
    <mergeCell ref="K40:O40"/>
    <mergeCell ref="K41:O41"/>
    <mergeCell ref="G36:J36"/>
    <mergeCell ref="G37:J37"/>
    <mergeCell ref="G38:J38"/>
    <mergeCell ref="G39:J39"/>
    <mergeCell ref="A1:BA1"/>
    <mergeCell ref="A8:BA8"/>
    <mergeCell ref="AS20:AV20"/>
    <mergeCell ref="AW20:BA20"/>
    <mergeCell ref="A2:BA2"/>
    <mergeCell ref="A3:BA3"/>
    <mergeCell ref="A4:BA4"/>
    <mergeCell ref="F20:I20"/>
    <mergeCell ref="J20:M20"/>
    <mergeCell ref="N20:R20"/>
    <mergeCell ref="A5:BA5"/>
    <mergeCell ref="AI41:AK41"/>
    <mergeCell ref="S12:Z12"/>
    <mergeCell ref="AA12:AH12"/>
    <mergeCell ref="B20:E20"/>
    <mergeCell ref="K34:O34"/>
    <mergeCell ref="G35:J35"/>
    <mergeCell ref="AA34:AD34"/>
    <mergeCell ref="AE34:AH34"/>
    <mergeCell ref="X36:Z36"/>
    <mergeCell ref="X35:Z35"/>
    <mergeCell ref="AN20:AR20"/>
    <mergeCell ref="AA20:AE20"/>
    <mergeCell ref="AI34:AK34"/>
    <mergeCell ref="S20:V20"/>
    <mergeCell ref="W20:Z20"/>
    <mergeCell ref="AF20:AI20"/>
    <mergeCell ref="AJ20:AM2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64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150"/>
  <sheetViews>
    <sheetView tabSelected="1" zoomScale="70" zoomScaleNormal="70" workbookViewId="0" topLeftCell="B46">
      <selection activeCell="I47" sqref="I47"/>
    </sheetView>
  </sheetViews>
  <sheetFormatPr defaultColWidth="8.796875" defaultRowHeight="13.5" customHeight="1" outlineLevelCol="1"/>
  <cols>
    <col min="1" max="1" width="9.19921875" style="10" customWidth="1"/>
    <col min="2" max="2" width="44.8984375" style="39" customWidth="1"/>
    <col min="3" max="3" width="5.09765625" style="10" customWidth="1" collapsed="1"/>
    <col min="4" max="6" width="4.09765625" style="43" hidden="1" customWidth="1" outlineLevel="1"/>
    <col min="7" max="7" width="3.3984375" style="43" hidden="1" customWidth="1" outlineLevel="1"/>
    <col min="8" max="8" width="7.19921875" style="10" customWidth="1" collapsed="1"/>
    <col min="9" max="16" width="4.19921875" style="43" hidden="1" customWidth="1" outlineLevel="1"/>
    <col min="17" max="17" width="5.09765625" style="10" customWidth="1" collapsed="1"/>
    <col min="18" max="18" width="5" style="42" customWidth="1"/>
    <col min="19" max="19" width="4.296875" style="11" customWidth="1"/>
    <col min="20" max="20" width="4.3984375" style="10" customWidth="1"/>
    <col min="21" max="22" width="4.296875" style="10" customWidth="1"/>
    <col min="23" max="23" width="4.3984375" style="10" customWidth="1"/>
    <col min="24" max="24" width="3.69921875" style="10" customWidth="1" collapsed="1"/>
    <col min="25" max="30" width="4.19921875" style="10" hidden="1" customWidth="1" outlineLevel="1"/>
    <col min="31" max="32" width="3.69921875" style="10" customWidth="1" collapsed="1"/>
    <col min="33" max="38" width="4.19921875" style="10" hidden="1" customWidth="1" outlineLevel="1"/>
    <col min="39" max="40" width="3.69921875" style="10" customWidth="1" collapsed="1"/>
    <col min="41" max="46" width="4.19921875" style="10" hidden="1" customWidth="1" outlineLevel="1"/>
    <col min="47" max="48" width="3.69921875" style="10" customWidth="1" collapsed="1"/>
    <col min="49" max="54" width="4.19921875" style="10" hidden="1" customWidth="1" outlineLevel="1"/>
    <col min="55" max="56" width="3.69921875" style="10" customWidth="1" collapsed="1"/>
    <col min="57" max="62" width="4.19921875" style="10" hidden="1" customWidth="1" outlineLevel="1"/>
    <col min="63" max="63" width="3.796875" style="10" customWidth="1" collapsed="1"/>
    <col min="64" max="68" width="9" style="18" customWidth="1"/>
    <col min="69" max="73" width="9" style="41" customWidth="1"/>
    <col min="74" max="16384" width="9" style="11" customWidth="1"/>
  </cols>
  <sheetData>
    <row r="1" spans="1:23" ht="17.25" customHeight="1">
      <c r="A1" s="38" t="s">
        <v>96</v>
      </c>
      <c r="C1" s="40"/>
      <c r="D1" s="12"/>
      <c r="E1" s="12"/>
      <c r="F1" s="12"/>
      <c r="G1" s="12"/>
      <c r="H1" s="40"/>
      <c r="I1" s="12"/>
      <c r="J1" s="12"/>
      <c r="K1" s="12"/>
      <c r="L1" s="12"/>
      <c r="M1" s="12"/>
      <c r="N1" s="12"/>
      <c r="O1" s="12"/>
      <c r="P1" s="12"/>
      <c r="Q1" s="40"/>
      <c r="R1" s="18"/>
      <c r="S1" s="41"/>
      <c r="T1" s="40"/>
      <c r="U1" s="40"/>
      <c r="V1" s="40"/>
      <c r="W1" s="40"/>
    </row>
    <row r="2" spans="1:23" ht="17.25" customHeight="1">
      <c r="A2" s="38"/>
      <c r="C2" s="40"/>
      <c r="D2" s="12"/>
      <c r="E2" s="12"/>
      <c r="F2" s="12"/>
      <c r="G2" s="12"/>
      <c r="H2" s="40"/>
      <c r="I2" s="12"/>
      <c r="J2" s="12"/>
      <c r="K2" s="12"/>
      <c r="L2" s="12"/>
      <c r="M2" s="12"/>
      <c r="N2" s="12"/>
      <c r="O2" s="12"/>
      <c r="P2" s="12"/>
      <c r="Q2" s="40"/>
      <c r="R2" s="18"/>
      <c r="S2" s="41"/>
      <c r="T2" s="40"/>
      <c r="U2" s="40"/>
      <c r="V2" s="40"/>
      <c r="W2" s="40"/>
    </row>
    <row r="3" spans="1:63" ht="13.5" customHeight="1">
      <c r="A3" s="45"/>
      <c r="B3" s="81"/>
      <c r="C3" s="45" t="s">
        <v>23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41" t="s">
        <v>236</v>
      </c>
      <c r="S3" s="141"/>
      <c r="T3" s="141"/>
      <c r="U3" s="141"/>
      <c r="V3" s="141"/>
      <c r="W3" s="141"/>
      <c r="X3" s="142" t="s">
        <v>87</v>
      </c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</row>
    <row r="4" spans="1:63" ht="13.5" customHeight="1">
      <c r="A4" s="45"/>
      <c r="B4" s="81"/>
      <c r="C4" s="45" t="s">
        <v>24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43" t="s">
        <v>20</v>
      </c>
      <c r="S4" s="145" t="s">
        <v>25</v>
      </c>
      <c r="T4" s="145"/>
      <c r="U4" s="145"/>
      <c r="V4" s="145"/>
      <c r="W4" s="47"/>
      <c r="X4" s="142" t="s">
        <v>26</v>
      </c>
      <c r="Y4" s="142"/>
      <c r="Z4" s="142"/>
      <c r="AA4" s="142"/>
      <c r="AB4" s="142"/>
      <c r="AC4" s="142"/>
      <c r="AD4" s="142"/>
      <c r="AE4" s="142"/>
      <c r="AF4" s="142" t="s">
        <v>27</v>
      </c>
      <c r="AG4" s="142"/>
      <c r="AH4" s="142"/>
      <c r="AI4" s="142"/>
      <c r="AJ4" s="142"/>
      <c r="AK4" s="142"/>
      <c r="AL4" s="142"/>
      <c r="AM4" s="142"/>
      <c r="AN4" s="142" t="s">
        <v>28</v>
      </c>
      <c r="AO4" s="142"/>
      <c r="AP4" s="142"/>
      <c r="AQ4" s="142"/>
      <c r="AR4" s="142"/>
      <c r="AS4" s="142"/>
      <c r="AT4" s="142"/>
      <c r="AU4" s="142"/>
      <c r="AV4" s="142" t="s">
        <v>29</v>
      </c>
      <c r="AW4" s="142"/>
      <c r="AX4" s="142"/>
      <c r="AY4" s="142"/>
      <c r="AZ4" s="142"/>
      <c r="BA4" s="142"/>
      <c r="BB4" s="142"/>
      <c r="BC4" s="142"/>
      <c r="BD4" s="142" t="s">
        <v>30</v>
      </c>
      <c r="BE4" s="142"/>
      <c r="BF4" s="142"/>
      <c r="BG4" s="142"/>
      <c r="BH4" s="142"/>
      <c r="BI4" s="142"/>
      <c r="BJ4" s="142"/>
      <c r="BK4" s="142"/>
    </row>
    <row r="5" spans="1:63" ht="13.5" customHeight="1">
      <c r="A5" s="45" t="s">
        <v>31</v>
      </c>
      <c r="B5" s="81" t="s">
        <v>32</v>
      </c>
      <c r="C5" s="45" t="s">
        <v>33</v>
      </c>
      <c r="D5" s="84"/>
      <c r="E5" s="84"/>
      <c r="F5" s="84"/>
      <c r="G5" s="84"/>
      <c r="H5" s="45" t="s">
        <v>34</v>
      </c>
      <c r="I5" s="84"/>
      <c r="J5" s="84"/>
      <c r="K5" s="84"/>
      <c r="L5" s="84"/>
      <c r="M5" s="84"/>
      <c r="N5" s="84"/>
      <c r="O5" s="84"/>
      <c r="P5" s="84"/>
      <c r="Q5" s="45" t="s">
        <v>35</v>
      </c>
      <c r="R5" s="144"/>
      <c r="S5" s="46" t="s">
        <v>20</v>
      </c>
      <c r="T5" s="47" t="s">
        <v>192</v>
      </c>
      <c r="U5" s="47" t="s">
        <v>36</v>
      </c>
      <c r="V5" s="47" t="s">
        <v>97</v>
      </c>
      <c r="W5" s="47" t="s">
        <v>210</v>
      </c>
      <c r="X5" s="77">
        <v>1</v>
      </c>
      <c r="Y5" s="77" t="s">
        <v>115</v>
      </c>
      <c r="Z5" s="77" t="s">
        <v>116</v>
      </c>
      <c r="AA5" s="77" t="s">
        <v>117</v>
      </c>
      <c r="AB5" s="77" t="s">
        <v>115</v>
      </c>
      <c r="AC5" s="77" t="s">
        <v>116</v>
      </c>
      <c r="AD5" s="77" t="s">
        <v>117</v>
      </c>
      <c r="AE5" s="77">
        <v>2</v>
      </c>
      <c r="AF5" s="77">
        <v>3</v>
      </c>
      <c r="AG5" s="77" t="s">
        <v>115</v>
      </c>
      <c r="AH5" s="77" t="s">
        <v>116</v>
      </c>
      <c r="AI5" s="77" t="s">
        <v>117</v>
      </c>
      <c r="AJ5" s="77" t="s">
        <v>115</v>
      </c>
      <c r="AK5" s="77" t="s">
        <v>116</v>
      </c>
      <c r="AL5" s="77" t="s">
        <v>117</v>
      </c>
      <c r="AM5" s="77">
        <v>4</v>
      </c>
      <c r="AN5" s="77">
        <v>5</v>
      </c>
      <c r="AO5" s="77" t="s">
        <v>115</v>
      </c>
      <c r="AP5" s="77" t="s">
        <v>116</v>
      </c>
      <c r="AQ5" s="77" t="s">
        <v>117</v>
      </c>
      <c r="AR5" s="77" t="s">
        <v>115</v>
      </c>
      <c r="AS5" s="77" t="s">
        <v>116</v>
      </c>
      <c r="AT5" s="77" t="s">
        <v>117</v>
      </c>
      <c r="AU5" s="77">
        <v>6</v>
      </c>
      <c r="AV5" s="77">
        <v>7</v>
      </c>
      <c r="AW5" s="77" t="s">
        <v>115</v>
      </c>
      <c r="AX5" s="77" t="s">
        <v>116</v>
      </c>
      <c r="AY5" s="77" t="s">
        <v>117</v>
      </c>
      <c r="AZ5" s="77" t="s">
        <v>115</v>
      </c>
      <c r="BA5" s="77" t="s">
        <v>116</v>
      </c>
      <c r="BB5" s="77" t="s">
        <v>117</v>
      </c>
      <c r="BC5" s="77">
        <v>8</v>
      </c>
      <c r="BD5" s="77">
        <v>9</v>
      </c>
      <c r="BE5" s="77" t="s">
        <v>115</v>
      </c>
      <c r="BF5" s="77" t="s">
        <v>116</v>
      </c>
      <c r="BG5" s="77" t="s">
        <v>117</v>
      </c>
      <c r="BH5" s="77" t="s">
        <v>115</v>
      </c>
      <c r="BI5" s="77" t="s">
        <v>116</v>
      </c>
      <c r="BJ5" s="77" t="s">
        <v>117</v>
      </c>
      <c r="BK5" s="77">
        <v>10</v>
      </c>
    </row>
    <row r="6" spans="1:63" ht="13.5" customHeight="1">
      <c r="A6" s="45"/>
      <c r="B6" s="81"/>
      <c r="C6" s="45"/>
      <c r="D6" s="84"/>
      <c r="E6" s="84"/>
      <c r="F6" s="84"/>
      <c r="G6" s="84"/>
      <c r="H6" s="45"/>
      <c r="I6" s="84"/>
      <c r="J6" s="84"/>
      <c r="K6" s="84"/>
      <c r="L6" s="84"/>
      <c r="M6" s="84"/>
      <c r="N6" s="84"/>
      <c r="O6" s="84"/>
      <c r="P6" s="84"/>
      <c r="Q6" s="45" t="s">
        <v>38</v>
      </c>
      <c r="R6" s="144"/>
      <c r="S6" s="46"/>
      <c r="T6" s="47"/>
      <c r="U6" s="47"/>
      <c r="V6" s="47"/>
      <c r="W6" s="47" t="s">
        <v>211</v>
      </c>
      <c r="X6" s="77">
        <v>18</v>
      </c>
      <c r="Y6" s="77">
        <v>18</v>
      </c>
      <c r="Z6" s="77">
        <v>18</v>
      </c>
      <c r="AA6" s="77">
        <v>18</v>
      </c>
      <c r="AB6" s="77">
        <v>18</v>
      </c>
      <c r="AC6" s="77">
        <v>18</v>
      </c>
      <c r="AD6" s="77">
        <v>18</v>
      </c>
      <c r="AE6" s="77">
        <v>18</v>
      </c>
      <c r="AF6" s="77">
        <v>18</v>
      </c>
      <c r="AG6" s="77">
        <v>18</v>
      </c>
      <c r="AH6" s="77">
        <v>18</v>
      </c>
      <c r="AI6" s="77">
        <v>18</v>
      </c>
      <c r="AJ6" s="77">
        <v>18</v>
      </c>
      <c r="AK6" s="77">
        <v>18</v>
      </c>
      <c r="AL6" s="77">
        <v>18</v>
      </c>
      <c r="AM6" s="77">
        <v>18</v>
      </c>
      <c r="AN6" s="77">
        <v>18</v>
      </c>
      <c r="AO6" s="77">
        <v>18</v>
      </c>
      <c r="AP6" s="77">
        <v>18</v>
      </c>
      <c r="AQ6" s="77">
        <v>18</v>
      </c>
      <c r="AR6" s="77">
        <v>18</v>
      </c>
      <c r="AS6" s="77">
        <v>18</v>
      </c>
      <c r="AT6" s="77">
        <v>18</v>
      </c>
      <c r="AU6" s="77">
        <v>18</v>
      </c>
      <c r="AV6" s="77">
        <v>18</v>
      </c>
      <c r="AW6" s="77">
        <v>18</v>
      </c>
      <c r="AX6" s="77">
        <v>18</v>
      </c>
      <c r="AY6" s="77">
        <v>18</v>
      </c>
      <c r="AZ6" s="77">
        <v>18</v>
      </c>
      <c r="BA6" s="77">
        <v>18</v>
      </c>
      <c r="BB6" s="77">
        <v>18</v>
      </c>
      <c r="BC6" s="77">
        <v>18</v>
      </c>
      <c r="BD6" s="77">
        <v>7</v>
      </c>
      <c r="BE6" s="77">
        <v>7</v>
      </c>
      <c r="BF6" s="77">
        <v>7</v>
      </c>
      <c r="BG6" s="77">
        <v>7</v>
      </c>
      <c r="BH6" s="77">
        <v>5</v>
      </c>
      <c r="BI6" s="77">
        <v>5</v>
      </c>
      <c r="BJ6" s="77">
        <v>5</v>
      </c>
      <c r="BK6" s="77">
        <v>5</v>
      </c>
    </row>
    <row r="7" spans="1:63" ht="13.5" customHeight="1">
      <c r="A7" s="77">
        <v>1</v>
      </c>
      <c r="B7" s="85">
        <v>2</v>
      </c>
      <c r="C7" s="77">
        <v>3</v>
      </c>
      <c r="D7" s="86"/>
      <c r="E7" s="86"/>
      <c r="F7" s="86"/>
      <c r="G7" s="86"/>
      <c r="H7" s="77">
        <v>4</v>
      </c>
      <c r="I7" s="86"/>
      <c r="J7" s="86"/>
      <c r="K7" s="86"/>
      <c r="L7" s="86"/>
      <c r="M7" s="86"/>
      <c r="N7" s="86"/>
      <c r="O7" s="86"/>
      <c r="P7" s="86"/>
      <c r="Q7" s="77">
        <v>5</v>
      </c>
      <c r="R7" s="83">
        <v>6</v>
      </c>
      <c r="S7" s="83">
        <v>7</v>
      </c>
      <c r="T7" s="82">
        <v>8</v>
      </c>
      <c r="U7" s="82">
        <v>9</v>
      </c>
      <c r="V7" s="82">
        <v>10</v>
      </c>
      <c r="W7" s="82">
        <v>11</v>
      </c>
      <c r="X7" s="77">
        <v>12</v>
      </c>
      <c r="Y7" s="77"/>
      <c r="Z7" s="77"/>
      <c r="AA7" s="77"/>
      <c r="AB7" s="77"/>
      <c r="AC7" s="77"/>
      <c r="AD7" s="77"/>
      <c r="AE7" s="77">
        <v>13</v>
      </c>
      <c r="AF7" s="77">
        <v>14</v>
      </c>
      <c r="AG7" s="77"/>
      <c r="AH7" s="77"/>
      <c r="AI7" s="77"/>
      <c r="AJ7" s="77"/>
      <c r="AK7" s="77"/>
      <c r="AL7" s="77"/>
      <c r="AM7" s="77">
        <v>15</v>
      </c>
      <c r="AN7" s="77">
        <v>16</v>
      </c>
      <c r="AO7" s="77"/>
      <c r="AP7" s="77"/>
      <c r="AQ7" s="77"/>
      <c r="AR7" s="77"/>
      <c r="AS7" s="77"/>
      <c r="AT7" s="77"/>
      <c r="AU7" s="77">
        <v>17</v>
      </c>
      <c r="AV7" s="77">
        <v>18</v>
      </c>
      <c r="AW7" s="77"/>
      <c r="AX7" s="77"/>
      <c r="AY7" s="77"/>
      <c r="AZ7" s="77"/>
      <c r="BA7" s="77"/>
      <c r="BB7" s="77"/>
      <c r="BC7" s="77">
        <v>19</v>
      </c>
      <c r="BD7" s="77">
        <v>20</v>
      </c>
      <c r="BE7" s="77"/>
      <c r="BF7" s="77"/>
      <c r="BG7" s="77"/>
      <c r="BH7" s="77"/>
      <c r="BI7" s="77"/>
      <c r="BJ7" s="77"/>
      <c r="BK7" s="77">
        <v>21</v>
      </c>
    </row>
    <row r="8" spans="1:63" ht="26.25" customHeight="1">
      <c r="A8" s="87" t="s">
        <v>42</v>
      </c>
      <c r="B8" s="88" t="s">
        <v>199</v>
      </c>
      <c r="C8" s="87"/>
      <c r="D8" s="89"/>
      <c r="E8" s="89"/>
      <c r="F8" s="89"/>
      <c r="G8" s="89"/>
      <c r="H8" s="87"/>
      <c r="I8" s="89"/>
      <c r="J8" s="89"/>
      <c r="K8" s="89"/>
      <c r="L8" s="89"/>
      <c r="M8" s="89"/>
      <c r="N8" s="89"/>
      <c r="O8" s="89"/>
      <c r="P8" s="89"/>
      <c r="Q8" s="87"/>
      <c r="R8" s="90">
        <f aca="true" t="shared" si="0" ref="R8:W8">SUM(R9,R15,R19)</f>
        <v>1500</v>
      </c>
      <c r="S8" s="90">
        <f t="shared" si="0"/>
        <v>1020</v>
      </c>
      <c r="T8" s="90">
        <f t="shared" si="0"/>
        <v>324</v>
      </c>
      <c r="U8" s="90">
        <f t="shared" si="0"/>
        <v>0</v>
      </c>
      <c r="V8" s="90">
        <f t="shared" si="0"/>
        <v>696</v>
      </c>
      <c r="W8" s="90">
        <f t="shared" si="0"/>
        <v>480</v>
      </c>
      <c r="X8" s="91"/>
      <c r="Y8" s="87"/>
      <c r="Z8" s="87"/>
      <c r="AA8" s="87"/>
      <c r="AB8" s="87"/>
      <c r="AC8" s="87"/>
      <c r="AD8" s="87"/>
      <c r="AE8" s="91"/>
      <c r="AF8" s="91"/>
      <c r="AG8" s="87"/>
      <c r="AH8" s="87"/>
      <c r="AI8" s="87"/>
      <c r="AJ8" s="87"/>
      <c r="AK8" s="87"/>
      <c r="AL8" s="87"/>
      <c r="AM8" s="91"/>
      <c r="AN8" s="91"/>
      <c r="AO8" s="87"/>
      <c r="AP8" s="87"/>
      <c r="AQ8" s="87"/>
      <c r="AR8" s="87"/>
      <c r="AS8" s="87"/>
      <c r="AT8" s="87"/>
      <c r="AU8" s="91"/>
      <c r="AV8" s="91"/>
      <c r="AW8" s="87"/>
      <c r="AX8" s="87"/>
      <c r="AY8" s="87"/>
      <c r="AZ8" s="87"/>
      <c r="BA8" s="87"/>
      <c r="BB8" s="87"/>
      <c r="BC8" s="91"/>
      <c r="BD8" s="91"/>
      <c r="BE8" s="87"/>
      <c r="BF8" s="87"/>
      <c r="BG8" s="87"/>
      <c r="BH8" s="87"/>
      <c r="BI8" s="87"/>
      <c r="BJ8" s="87"/>
      <c r="BK8" s="91"/>
    </row>
    <row r="9" spans="1:63" ht="15">
      <c r="A9" s="76" t="s">
        <v>43</v>
      </c>
      <c r="B9" s="92" t="s">
        <v>44</v>
      </c>
      <c r="C9" s="54"/>
      <c r="D9" s="20"/>
      <c r="E9" s="20"/>
      <c r="F9" s="20"/>
      <c r="G9" s="20"/>
      <c r="H9" s="54"/>
      <c r="I9" s="20"/>
      <c r="J9" s="20"/>
      <c r="K9" s="20"/>
      <c r="L9" s="20"/>
      <c r="M9" s="20"/>
      <c r="N9" s="20"/>
      <c r="O9" s="20"/>
      <c r="P9" s="20"/>
      <c r="Q9" s="17"/>
      <c r="R9" s="93">
        <f aca="true" t="shared" si="1" ref="R9:W9">SUM(R10:R14)</f>
        <v>1050</v>
      </c>
      <c r="S9" s="93">
        <f t="shared" si="1"/>
        <v>804</v>
      </c>
      <c r="T9" s="93">
        <f t="shared" si="1"/>
        <v>108</v>
      </c>
      <c r="U9" s="93">
        <f t="shared" si="1"/>
        <v>0</v>
      </c>
      <c r="V9" s="93">
        <f t="shared" si="1"/>
        <v>696</v>
      </c>
      <c r="W9" s="93">
        <f t="shared" si="1"/>
        <v>246</v>
      </c>
      <c r="X9" s="54"/>
      <c r="Y9" s="17"/>
      <c r="Z9" s="17"/>
      <c r="AA9" s="17"/>
      <c r="AB9" s="17"/>
      <c r="AC9" s="17"/>
      <c r="AD9" s="17"/>
      <c r="AE9" s="54"/>
      <c r="AF9" s="54"/>
      <c r="AG9" s="17"/>
      <c r="AH9" s="17"/>
      <c r="AI9" s="17"/>
      <c r="AJ9" s="17"/>
      <c r="AK9" s="17"/>
      <c r="AL9" s="17"/>
      <c r="AM9" s="54"/>
      <c r="AN9" s="54"/>
      <c r="AO9" s="17"/>
      <c r="AP9" s="17"/>
      <c r="AQ9" s="17"/>
      <c r="AR9" s="17"/>
      <c r="AS9" s="17"/>
      <c r="AT9" s="17"/>
      <c r="AU9" s="54"/>
      <c r="AV9" s="54"/>
      <c r="AW9" s="17"/>
      <c r="AX9" s="17"/>
      <c r="AY9" s="17"/>
      <c r="AZ9" s="17"/>
      <c r="BA9" s="17"/>
      <c r="BB9" s="17"/>
      <c r="BC9" s="54"/>
      <c r="BD9" s="54"/>
      <c r="BE9" s="17"/>
      <c r="BF9" s="17"/>
      <c r="BG9" s="17"/>
      <c r="BH9" s="17"/>
      <c r="BI9" s="17"/>
      <c r="BJ9" s="17"/>
      <c r="BK9" s="54"/>
    </row>
    <row r="10" spans="1:63" ht="15">
      <c r="A10" s="16" t="s">
        <v>45</v>
      </c>
      <c r="B10" s="32" t="s">
        <v>189</v>
      </c>
      <c r="C10" s="54" t="str">
        <f>D10&amp;" "&amp;E10&amp;" "&amp;F10&amp;" "&amp;G10</f>
        <v>2   </v>
      </c>
      <c r="D10" s="20">
        <v>2</v>
      </c>
      <c r="E10" s="20"/>
      <c r="F10" s="20"/>
      <c r="G10" s="20"/>
      <c r="H10" s="54" t="str">
        <f>I10&amp;" "&amp;M10&amp;" "&amp;O10&amp;" "&amp;P10</f>
        <v>1   </v>
      </c>
      <c r="I10" s="21">
        <v>1</v>
      </c>
      <c r="J10" s="21"/>
      <c r="K10" s="21"/>
      <c r="L10" s="21"/>
      <c r="M10" s="21"/>
      <c r="N10" s="21"/>
      <c r="O10" s="21"/>
      <c r="P10" s="21"/>
      <c r="Q10" s="16"/>
      <c r="R10" s="65">
        <v>340</v>
      </c>
      <c r="S10" s="65">
        <f>T10+U10+V10</f>
        <v>180</v>
      </c>
      <c r="T10" s="65">
        <f aca="true" t="shared" si="2" ref="T10:V11">Y10*Y$6+AB10*AB$6+AG10*AG$6+AJ10*AJ$6+AO10*AO$6+AR10*AR$6+AW10*AW$6+AZ10*AZ$6+BE10*BE$6+BH10*BH$6</f>
        <v>0</v>
      </c>
      <c r="U10" s="65">
        <f t="shared" si="2"/>
        <v>0</v>
      </c>
      <c r="V10" s="65">
        <f t="shared" si="2"/>
        <v>180</v>
      </c>
      <c r="W10" s="65">
        <f>R10-S10</f>
        <v>160</v>
      </c>
      <c r="X10" s="64" t="str">
        <f>IF(SUM(Y10:AA10)&gt;0,Y10&amp;"/"&amp;Z10&amp;"/"&amp;AA10,"")</f>
        <v>//5</v>
      </c>
      <c r="Y10" s="16"/>
      <c r="Z10" s="16"/>
      <c r="AA10" s="16">
        <v>5</v>
      </c>
      <c r="AB10" s="16"/>
      <c r="AC10" s="16"/>
      <c r="AD10" s="16">
        <v>5</v>
      </c>
      <c r="AE10" s="64" t="str">
        <f>IF(SUM(AB10:AD10)&gt;0,AB10&amp;"/"&amp;AC10&amp;"/"&amp;AD10,"")</f>
        <v>//5</v>
      </c>
      <c r="AF10" s="64">
        <f>IF(SUM(AG10:AI10)&gt;0,AG10&amp;"/"&amp;AH10&amp;"/"&amp;AI10,"")</f>
      </c>
      <c r="AG10" s="16"/>
      <c r="AH10" s="16"/>
      <c r="AI10" s="16"/>
      <c r="AJ10" s="16"/>
      <c r="AK10" s="16"/>
      <c r="AL10" s="16"/>
      <c r="AM10" s="64">
        <f>IF(SUM(AJ10:AL10)&gt;0,AJ10&amp;"/"&amp;AK10&amp;"/"&amp;AL10,"")</f>
      </c>
      <c r="AN10" s="64">
        <f>IF(SUM(AO10:AQ10)&gt;0,AO10&amp;"/"&amp;AP10&amp;"/"&amp;AQ10,"")</f>
      </c>
      <c r="AO10" s="16"/>
      <c r="AP10" s="16"/>
      <c r="AQ10" s="16"/>
      <c r="AR10" s="16"/>
      <c r="AS10" s="16"/>
      <c r="AT10" s="16"/>
      <c r="AU10" s="64">
        <f>IF(SUM(AR10:AT10)&gt;0,AR10&amp;"/"&amp;AS10&amp;"/"&amp;AT10,"")</f>
      </c>
      <c r="AV10" s="64">
        <f>IF(SUM(AW10:AY10)&gt;0,AW10&amp;"/"&amp;AX10&amp;"/"&amp;AY10,"")</f>
      </c>
      <c r="AW10" s="16"/>
      <c r="AX10" s="16"/>
      <c r="AY10" s="16"/>
      <c r="AZ10" s="16"/>
      <c r="BA10" s="16"/>
      <c r="BB10" s="16"/>
      <c r="BC10" s="64">
        <f>IF(SUM(AZ10:BB10)&gt;0,AZ10&amp;"/"&amp;BA10&amp;"/"&amp;BB10,"")</f>
      </c>
      <c r="BD10" s="64">
        <f>IF(SUM(BE10:BG10)&gt;0,BE10&amp;"/"&amp;BF10&amp;"/"&amp;BG10,"")</f>
      </c>
      <c r="BE10" s="16"/>
      <c r="BF10" s="16"/>
      <c r="BG10" s="16"/>
      <c r="BH10" s="16"/>
      <c r="BI10" s="16"/>
      <c r="BJ10" s="16"/>
      <c r="BK10" s="64">
        <f>IF(SUM(BH10:BJ10)&gt;0,BH10&amp;"/"&amp;BI10&amp;"/"&amp;BJ10,"")</f>
      </c>
    </row>
    <row r="11" spans="1:63" ht="15">
      <c r="A11" s="16" t="s">
        <v>46</v>
      </c>
      <c r="B11" s="32" t="s">
        <v>190</v>
      </c>
      <c r="C11" s="54" t="str">
        <f>D11&amp;" "&amp;E11&amp;" "&amp;F11&amp;" "&amp;G11</f>
        <v>   </v>
      </c>
      <c r="D11" s="20"/>
      <c r="E11" s="20"/>
      <c r="F11" s="20"/>
      <c r="G11" s="20"/>
      <c r="H11" s="54" t="str">
        <f>I11&amp;" "&amp;M11&amp;" "&amp;O11&amp;" "&amp;P11</f>
        <v>1-8.   </v>
      </c>
      <c r="I11" s="21" t="s">
        <v>212</v>
      </c>
      <c r="J11" s="21"/>
      <c r="K11" s="21"/>
      <c r="L11" s="21"/>
      <c r="M11" s="21"/>
      <c r="N11" s="21"/>
      <c r="O11" s="21"/>
      <c r="P11" s="21"/>
      <c r="Q11" s="16"/>
      <c r="R11" s="65">
        <v>408</v>
      </c>
      <c r="S11" s="65">
        <f>T11+U11+V11</f>
        <v>408</v>
      </c>
      <c r="T11" s="65">
        <f t="shared" si="2"/>
        <v>0</v>
      </c>
      <c r="U11" s="65">
        <f t="shared" si="2"/>
        <v>0</v>
      </c>
      <c r="V11" s="65">
        <v>408</v>
      </c>
      <c r="W11" s="65">
        <f aca="true" t="shared" si="3" ref="W11:W69">R11-S11</f>
        <v>0</v>
      </c>
      <c r="X11" s="64" t="str">
        <f aca="true" t="shared" si="4" ref="X11:X69">IF(SUM(Y11:AA11)&gt;0,Y11&amp;"/"&amp;Z11&amp;"/"&amp;AA11,"")</f>
        <v>//4</v>
      </c>
      <c r="Y11" s="16"/>
      <c r="Z11" s="16"/>
      <c r="AA11" s="16">
        <v>4</v>
      </c>
      <c r="AB11" s="16"/>
      <c r="AC11" s="16"/>
      <c r="AD11" s="16">
        <v>4</v>
      </c>
      <c r="AE11" s="64" t="str">
        <f aca="true" t="shared" si="5" ref="AE11:AE69">IF(SUM(AB11:AD11)&gt;0,AB11&amp;"/"&amp;AC11&amp;"/"&amp;AD11,"")</f>
        <v>//4</v>
      </c>
      <c r="AF11" s="64" t="str">
        <f aca="true" t="shared" si="6" ref="AF11:AF69">IF(SUM(AG11:AI11)&gt;0,AG11&amp;"/"&amp;AH11&amp;"/"&amp;AI11,"")</f>
        <v>//4</v>
      </c>
      <c r="AG11" s="16"/>
      <c r="AH11" s="16"/>
      <c r="AI11" s="16">
        <v>4</v>
      </c>
      <c r="AJ11" s="16"/>
      <c r="AK11" s="16"/>
      <c r="AL11" s="16">
        <v>4</v>
      </c>
      <c r="AM11" s="64" t="str">
        <f aca="true" t="shared" si="7" ref="AM11:AM69">IF(SUM(AJ11:AL11)&gt;0,AJ11&amp;"/"&amp;AK11&amp;"/"&amp;AL11,"")</f>
        <v>//4</v>
      </c>
      <c r="AN11" s="64" t="str">
        <f aca="true" t="shared" si="8" ref="AN11:AN69">IF(SUM(AO11:AQ11)&gt;0,AO11&amp;"/"&amp;AP11&amp;"/"&amp;AQ11,"")</f>
        <v>//2</v>
      </c>
      <c r="AO11" s="16"/>
      <c r="AP11" s="16"/>
      <c r="AQ11" s="16">
        <v>2</v>
      </c>
      <c r="AR11" s="16"/>
      <c r="AS11" s="16"/>
      <c r="AT11" s="16">
        <v>2</v>
      </c>
      <c r="AU11" s="64" t="str">
        <f aca="true" t="shared" si="9" ref="AU11:AU69">IF(SUM(AR11:AT11)&gt;0,AR11&amp;"/"&amp;AS11&amp;"/"&amp;AT11,"")</f>
        <v>//2</v>
      </c>
      <c r="AV11" s="64" t="str">
        <f aca="true" t="shared" si="10" ref="AV11:AV69">IF(SUM(AW11:AY11)&gt;0,AW11&amp;"/"&amp;AX11&amp;"/"&amp;AY11,"")</f>
        <v>//2</v>
      </c>
      <c r="AW11" s="16"/>
      <c r="AX11" s="16"/>
      <c r="AY11" s="16">
        <v>2</v>
      </c>
      <c r="AZ11" s="16"/>
      <c r="BA11" s="16"/>
      <c r="BB11" s="16">
        <v>1</v>
      </c>
      <c r="BC11" s="64" t="str">
        <f aca="true" t="shared" si="11" ref="BC11:BC69">IF(SUM(AZ11:BB11)&gt;0,AZ11&amp;"/"&amp;BA11&amp;"/"&amp;BB11,"")</f>
        <v>//1</v>
      </c>
      <c r="BD11" s="64">
        <f aca="true" t="shared" si="12" ref="BD11:BD69">IF(SUM(BE11:BG11)&gt;0,BE11&amp;"/"&amp;BF11&amp;"/"&amp;BG11,"")</f>
      </c>
      <c r="BE11" s="16"/>
      <c r="BF11" s="16"/>
      <c r="BG11" s="16"/>
      <c r="BH11" s="16"/>
      <c r="BI11" s="16"/>
      <c r="BJ11" s="16"/>
      <c r="BK11" s="64">
        <f aca="true" t="shared" si="13" ref="BK11:BK69">IF(SUM(BH11:BJ11)&gt;0,BH11&amp;"/"&amp;BI11&amp;"/"&amp;BJ11,"")</f>
      </c>
    </row>
    <row r="12" spans="1:63" ht="15">
      <c r="A12" s="16" t="s">
        <v>47</v>
      </c>
      <c r="B12" s="32" t="s">
        <v>48</v>
      </c>
      <c r="C12" s="54" t="str">
        <f aca="true" t="shared" si="14" ref="C12:C69">D12&amp;" "&amp;E12&amp;" "&amp;F12&amp;" "&amp;G12</f>
        <v>2   </v>
      </c>
      <c r="D12" s="20">
        <v>2</v>
      </c>
      <c r="E12" s="20"/>
      <c r="F12" s="20"/>
      <c r="G12" s="20"/>
      <c r="H12" s="54" t="str">
        <f aca="true" t="shared" si="15" ref="H12:H33">I12&amp;" "&amp;M12&amp;" "&amp;O12&amp;" "&amp;P12</f>
        <v>1   </v>
      </c>
      <c r="I12" s="21">
        <v>1</v>
      </c>
      <c r="J12" s="21"/>
      <c r="K12" s="21"/>
      <c r="L12" s="21"/>
      <c r="M12" s="21"/>
      <c r="N12" s="21"/>
      <c r="O12" s="21"/>
      <c r="P12" s="21"/>
      <c r="Q12" s="16"/>
      <c r="R12" s="65">
        <v>100</v>
      </c>
      <c r="S12" s="65">
        <f aca="true" t="shared" si="16" ref="S12:S69">T12+U12+V12</f>
        <v>72</v>
      </c>
      <c r="T12" s="65">
        <f aca="true" t="shared" si="17" ref="T12:T69">Y12*Y$6+AB12*AB$6+AG12*AG$6+AJ12*AJ$6+AO12*AO$6+AR12*AR$6+AW12*AW$6+AZ12*AZ$6+BE12*BE$6+BH12*BH$6</f>
        <v>72</v>
      </c>
      <c r="U12" s="65">
        <f aca="true" t="shared" si="18" ref="U12:U69">Z12*Z$6+AC12*AC$6+AH12*AH$6+AK12*AK$6+AP12*AP$6+AS12*AS$6+AX12*AX$6+BA12*BA$6+BF12*BF$6+BI12*BI$6</f>
        <v>0</v>
      </c>
      <c r="V12" s="65">
        <f aca="true" t="shared" si="19" ref="V12:V69">AA12*AA$6+AD12*AD$6+AI12*AI$6+AL12*AL$6+AQ12*AQ$6+AT12*AT$6+AY12*AY$6+BB12*BB$6+BG12*BG$6+BJ12*BJ$6</f>
        <v>0</v>
      </c>
      <c r="W12" s="65">
        <f t="shared" si="3"/>
        <v>28</v>
      </c>
      <c r="X12" s="64" t="str">
        <f t="shared" si="4"/>
        <v>2//</v>
      </c>
      <c r="Y12" s="16">
        <v>2</v>
      </c>
      <c r="Z12" s="16"/>
      <c r="AA12" s="16"/>
      <c r="AB12" s="16">
        <v>2</v>
      </c>
      <c r="AC12" s="16"/>
      <c r="AD12" s="16"/>
      <c r="AE12" s="64" t="str">
        <f t="shared" si="5"/>
        <v>2//</v>
      </c>
      <c r="AF12" s="64">
        <f t="shared" si="6"/>
      </c>
      <c r="AG12" s="16"/>
      <c r="AH12" s="16"/>
      <c r="AI12" s="16"/>
      <c r="AJ12" s="16"/>
      <c r="AK12" s="16"/>
      <c r="AL12" s="16"/>
      <c r="AM12" s="64">
        <f t="shared" si="7"/>
      </c>
      <c r="AN12" s="64">
        <f t="shared" si="8"/>
      </c>
      <c r="AO12" s="16"/>
      <c r="AP12" s="16"/>
      <c r="AQ12" s="16"/>
      <c r="AR12" s="16"/>
      <c r="AS12" s="16"/>
      <c r="AT12" s="16"/>
      <c r="AU12" s="64">
        <f t="shared" si="9"/>
      </c>
      <c r="AV12" s="64">
        <f t="shared" si="10"/>
      </c>
      <c r="AW12" s="16"/>
      <c r="AX12" s="16"/>
      <c r="AY12" s="16"/>
      <c r="AZ12" s="16"/>
      <c r="BA12" s="16"/>
      <c r="BB12" s="16"/>
      <c r="BC12" s="64">
        <f t="shared" si="11"/>
      </c>
      <c r="BD12" s="64">
        <f t="shared" si="12"/>
      </c>
      <c r="BE12" s="16"/>
      <c r="BF12" s="16"/>
      <c r="BG12" s="16"/>
      <c r="BH12" s="16"/>
      <c r="BI12" s="16"/>
      <c r="BJ12" s="16"/>
      <c r="BK12" s="64">
        <f t="shared" si="13"/>
      </c>
    </row>
    <row r="13" spans="1:63" ht="15">
      <c r="A13" s="16" t="s">
        <v>216</v>
      </c>
      <c r="B13" s="32" t="s">
        <v>89</v>
      </c>
      <c r="C13" s="54" t="str">
        <f t="shared" si="14"/>
        <v>   </v>
      </c>
      <c r="D13" s="20"/>
      <c r="E13" s="20"/>
      <c r="F13" s="20"/>
      <c r="G13" s="20"/>
      <c r="H13" s="54" t="str">
        <f>I13&amp;" "&amp;J13&amp;" "&amp;K13&amp;" "&amp;L13&amp;" "&amp;M13&amp;" "&amp;N13&amp;" "&amp;O13&amp;" "&amp;P13</f>
        <v>1 2      </v>
      </c>
      <c r="I13" s="21">
        <v>1</v>
      </c>
      <c r="J13" s="21">
        <v>2</v>
      </c>
      <c r="K13" s="21"/>
      <c r="L13" s="21"/>
      <c r="M13" s="21"/>
      <c r="N13" s="21"/>
      <c r="O13" s="21"/>
      <c r="P13" s="21"/>
      <c r="Q13" s="16"/>
      <c r="R13" s="65">
        <v>100</v>
      </c>
      <c r="S13" s="65">
        <f t="shared" si="16"/>
        <v>72</v>
      </c>
      <c r="T13" s="65">
        <f t="shared" si="17"/>
        <v>0</v>
      </c>
      <c r="U13" s="65">
        <f t="shared" si="18"/>
        <v>0</v>
      </c>
      <c r="V13" s="65">
        <f t="shared" si="19"/>
        <v>72</v>
      </c>
      <c r="W13" s="65">
        <f t="shared" si="3"/>
        <v>28</v>
      </c>
      <c r="X13" s="64" t="str">
        <f t="shared" si="4"/>
        <v>//2</v>
      </c>
      <c r="Y13" s="16"/>
      <c r="Z13" s="16"/>
      <c r="AA13" s="16">
        <v>2</v>
      </c>
      <c r="AB13" s="16"/>
      <c r="AC13" s="16"/>
      <c r="AD13" s="16">
        <v>2</v>
      </c>
      <c r="AE13" s="64" t="str">
        <f t="shared" si="5"/>
        <v>//2</v>
      </c>
      <c r="AF13" s="64">
        <f t="shared" si="6"/>
      </c>
      <c r="AG13" s="16"/>
      <c r="AH13" s="16"/>
      <c r="AI13" s="16"/>
      <c r="AJ13" s="16"/>
      <c r="AK13" s="16"/>
      <c r="AL13" s="16"/>
      <c r="AM13" s="64">
        <f t="shared" si="7"/>
      </c>
      <c r="AN13" s="64">
        <f t="shared" si="8"/>
      </c>
      <c r="AO13" s="16"/>
      <c r="AP13" s="16"/>
      <c r="AQ13" s="16"/>
      <c r="AR13" s="16"/>
      <c r="AS13" s="16"/>
      <c r="AT13" s="16"/>
      <c r="AU13" s="64">
        <f t="shared" si="9"/>
      </c>
      <c r="AV13" s="64">
        <f t="shared" si="10"/>
      </c>
      <c r="AW13" s="16"/>
      <c r="AX13" s="16"/>
      <c r="AY13" s="16"/>
      <c r="AZ13" s="16"/>
      <c r="BA13" s="16"/>
      <c r="BB13" s="16"/>
      <c r="BC13" s="64">
        <f t="shared" si="11"/>
      </c>
      <c r="BD13" s="64">
        <f t="shared" si="12"/>
      </c>
      <c r="BE13" s="16"/>
      <c r="BF13" s="16"/>
      <c r="BG13" s="16"/>
      <c r="BH13" s="16"/>
      <c r="BI13" s="16"/>
      <c r="BJ13" s="16"/>
      <c r="BK13" s="64">
        <f t="shared" si="13"/>
      </c>
    </row>
    <row r="14" spans="1:63" ht="15">
      <c r="A14" s="16" t="s">
        <v>217</v>
      </c>
      <c r="B14" s="32" t="s">
        <v>40</v>
      </c>
      <c r="C14" s="54" t="str">
        <f t="shared" si="14"/>
        <v>8   </v>
      </c>
      <c r="D14" s="20">
        <v>8</v>
      </c>
      <c r="E14" s="20"/>
      <c r="F14" s="20"/>
      <c r="G14" s="20"/>
      <c r="H14" s="54" t="str">
        <f t="shared" si="15"/>
        <v>   </v>
      </c>
      <c r="I14" s="21"/>
      <c r="J14" s="21"/>
      <c r="K14" s="21"/>
      <c r="L14" s="21"/>
      <c r="M14" s="21"/>
      <c r="N14" s="21"/>
      <c r="O14" s="21"/>
      <c r="P14" s="21"/>
      <c r="Q14" s="16"/>
      <c r="R14" s="65">
        <v>102</v>
      </c>
      <c r="S14" s="65">
        <f t="shared" si="16"/>
        <v>72</v>
      </c>
      <c r="T14" s="65">
        <f t="shared" si="17"/>
        <v>36</v>
      </c>
      <c r="U14" s="65">
        <f t="shared" si="18"/>
        <v>0</v>
      </c>
      <c r="V14" s="65">
        <f t="shared" si="19"/>
        <v>36</v>
      </c>
      <c r="W14" s="65">
        <f t="shared" si="3"/>
        <v>30</v>
      </c>
      <c r="X14" s="64">
        <f t="shared" si="4"/>
      </c>
      <c r="Y14" s="16"/>
      <c r="Z14" s="16"/>
      <c r="AA14" s="16"/>
      <c r="AB14" s="16"/>
      <c r="AC14" s="16"/>
      <c r="AD14" s="16"/>
      <c r="AE14" s="64">
        <f t="shared" si="5"/>
      </c>
      <c r="AF14" s="64">
        <f t="shared" si="6"/>
      </c>
      <c r="AG14" s="16"/>
      <c r="AH14" s="16"/>
      <c r="AI14" s="16"/>
      <c r="AJ14" s="16"/>
      <c r="AK14" s="16"/>
      <c r="AL14" s="16"/>
      <c r="AM14" s="64">
        <f t="shared" si="7"/>
      </c>
      <c r="AN14" s="64">
        <f t="shared" si="8"/>
      </c>
      <c r="AO14" s="16"/>
      <c r="AP14" s="16"/>
      <c r="AQ14" s="16"/>
      <c r="AR14" s="16"/>
      <c r="AS14" s="16"/>
      <c r="AT14" s="16"/>
      <c r="AU14" s="64">
        <f t="shared" si="9"/>
      </c>
      <c r="AV14" s="64">
        <f t="shared" si="10"/>
      </c>
      <c r="AW14" s="16"/>
      <c r="AX14" s="16"/>
      <c r="AY14" s="16"/>
      <c r="AZ14" s="16">
        <v>2</v>
      </c>
      <c r="BA14" s="16"/>
      <c r="BB14" s="16">
        <v>2</v>
      </c>
      <c r="BC14" s="64" t="str">
        <f t="shared" si="11"/>
        <v>2//2</v>
      </c>
      <c r="BD14" s="64">
        <f t="shared" si="12"/>
      </c>
      <c r="BE14" s="16"/>
      <c r="BF14" s="16"/>
      <c r="BG14" s="16"/>
      <c r="BH14" s="16"/>
      <c r="BI14" s="16"/>
      <c r="BJ14" s="16"/>
      <c r="BK14" s="64">
        <f t="shared" si="13"/>
      </c>
    </row>
    <row r="15" spans="1:63" ht="15">
      <c r="A15" s="17" t="s">
        <v>49</v>
      </c>
      <c r="B15" s="30" t="s">
        <v>50</v>
      </c>
      <c r="C15" s="54" t="str">
        <f t="shared" si="14"/>
        <v>   </v>
      </c>
      <c r="D15" s="20"/>
      <c r="E15" s="20"/>
      <c r="F15" s="20"/>
      <c r="G15" s="20"/>
      <c r="H15" s="54" t="str">
        <f t="shared" si="15"/>
        <v>   </v>
      </c>
      <c r="I15" s="21"/>
      <c r="J15" s="21"/>
      <c r="K15" s="21"/>
      <c r="L15" s="21"/>
      <c r="M15" s="21"/>
      <c r="N15" s="21"/>
      <c r="O15" s="21"/>
      <c r="P15" s="21"/>
      <c r="Q15" s="16"/>
      <c r="R15" s="101">
        <f aca="true" t="shared" si="20" ref="R15:W15">SUM(R16:R18)</f>
        <v>225</v>
      </c>
      <c r="S15" s="101">
        <f t="shared" si="20"/>
        <v>108</v>
      </c>
      <c r="T15" s="101">
        <f t="shared" si="20"/>
        <v>108</v>
      </c>
      <c r="U15" s="101">
        <f t="shared" si="20"/>
        <v>0</v>
      </c>
      <c r="V15" s="101">
        <f t="shared" si="20"/>
        <v>0</v>
      </c>
      <c r="W15" s="101">
        <f t="shared" si="20"/>
        <v>117</v>
      </c>
      <c r="X15" s="64">
        <f t="shared" si="4"/>
      </c>
      <c r="Y15" s="16"/>
      <c r="Z15" s="16"/>
      <c r="AA15" s="16"/>
      <c r="AB15" s="16"/>
      <c r="AC15" s="16"/>
      <c r="AD15" s="16"/>
      <c r="AE15" s="64">
        <f t="shared" si="5"/>
      </c>
      <c r="AF15" s="64">
        <f t="shared" si="6"/>
      </c>
      <c r="AG15" s="16"/>
      <c r="AH15" s="16"/>
      <c r="AI15" s="16"/>
      <c r="AJ15" s="16"/>
      <c r="AK15" s="16"/>
      <c r="AL15" s="16"/>
      <c r="AM15" s="64">
        <f t="shared" si="7"/>
      </c>
      <c r="AN15" s="64">
        <f t="shared" si="8"/>
      </c>
      <c r="AO15" s="16"/>
      <c r="AP15" s="16"/>
      <c r="AQ15" s="16"/>
      <c r="AR15" s="16"/>
      <c r="AS15" s="16"/>
      <c r="AT15" s="16"/>
      <c r="AU15" s="64">
        <f t="shared" si="9"/>
      </c>
      <c r="AV15" s="64">
        <f t="shared" si="10"/>
      </c>
      <c r="AW15" s="16"/>
      <c r="AX15" s="16"/>
      <c r="AY15" s="16"/>
      <c r="AZ15" s="16"/>
      <c r="BA15" s="16"/>
      <c r="BB15" s="16"/>
      <c r="BC15" s="64">
        <f t="shared" si="11"/>
      </c>
      <c r="BD15" s="64">
        <f t="shared" si="12"/>
      </c>
      <c r="BE15" s="16"/>
      <c r="BF15" s="16"/>
      <c r="BG15" s="16"/>
      <c r="BH15" s="16"/>
      <c r="BI15" s="16"/>
      <c r="BJ15" s="16"/>
      <c r="BK15" s="64">
        <f t="shared" si="13"/>
      </c>
    </row>
    <row r="16" spans="1:63" ht="15">
      <c r="A16" s="16" t="s">
        <v>81</v>
      </c>
      <c r="B16" s="32" t="s">
        <v>112</v>
      </c>
      <c r="C16" s="54" t="str">
        <f t="shared" si="14"/>
        <v>   </v>
      </c>
      <c r="D16" s="20"/>
      <c r="E16" s="20"/>
      <c r="F16" s="20"/>
      <c r="G16" s="20"/>
      <c r="H16" s="54" t="str">
        <f t="shared" si="15"/>
        <v>2   </v>
      </c>
      <c r="I16" s="21">
        <v>2</v>
      </c>
      <c r="J16" s="21"/>
      <c r="K16" s="21"/>
      <c r="L16" s="21"/>
      <c r="M16" s="21"/>
      <c r="N16" s="21"/>
      <c r="O16" s="21"/>
      <c r="P16" s="21"/>
      <c r="Q16" s="16"/>
      <c r="R16" s="65">
        <v>75</v>
      </c>
      <c r="S16" s="65">
        <f t="shared" si="16"/>
        <v>36</v>
      </c>
      <c r="T16" s="65">
        <f t="shared" si="17"/>
        <v>36</v>
      </c>
      <c r="U16" s="65">
        <f t="shared" si="18"/>
        <v>0</v>
      </c>
      <c r="V16" s="65">
        <f t="shared" si="19"/>
        <v>0</v>
      </c>
      <c r="W16" s="65">
        <f t="shared" si="3"/>
        <v>39</v>
      </c>
      <c r="X16" s="64">
        <f t="shared" si="4"/>
      </c>
      <c r="Y16" s="16"/>
      <c r="Z16" s="16"/>
      <c r="AA16" s="16"/>
      <c r="AB16" s="16">
        <v>2</v>
      </c>
      <c r="AC16" s="16"/>
      <c r="AD16" s="16"/>
      <c r="AE16" s="64" t="str">
        <f t="shared" si="5"/>
        <v>2//</v>
      </c>
      <c r="AF16" s="64">
        <f t="shared" si="6"/>
      </c>
      <c r="AG16" s="16"/>
      <c r="AH16" s="16"/>
      <c r="AI16" s="16"/>
      <c r="AJ16" s="16"/>
      <c r="AK16" s="16"/>
      <c r="AL16" s="16"/>
      <c r="AM16" s="64">
        <f t="shared" si="7"/>
      </c>
      <c r="AN16" s="64">
        <f t="shared" si="8"/>
      </c>
      <c r="AO16" s="16"/>
      <c r="AP16" s="16"/>
      <c r="AQ16" s="16"/>
      <c r="AR16" s="16"/>
      <c r="AS16" s="16"/>
      <c r="AT16" s="16"/>
      <c r="AU16" s="64">
        <f t="shared" si="9"/>
      </c>
      <c r="AV16" s="64">
        <f t="shared" si="10"/>
      </c>
      <c r="AW16" s="16"/>
      <c r="AX16" s="16"/>
      <c r="AY16" s="16"/>
      <c r="AZ16" s="16"/>
      <c r="BA16" s="16"/>
      <c r="BB16" s="16"/>
      <c r="BC16" s="64">
        <f t="shared" si="11"/>
      </c>
      <c r="BD16" s="64">
        <f t="shared" si="12"/>
      </c>
      <c r="BE16" s="16"/>
      <c r="BF16" s="16"/>
      <c r="BG16" s="16"/>
      <c r="BH16" s="16"/>
      <c r="BI16" s="16"/>
      <c r="BJ16" s="16"/>
      <c r="BK16" s="64">
        <f t="shared" si="13"/>
      </c>
    </row>
    <row r="17" spans="1:63" ht="15">
      <c r="A17" s="16" t="s">
        <v>82</v>
      </c>
      <c r="B17" s="32" t="s">
        <v>198</v>
      </c>
      <c r="C17" s="54" t="str">
        <f t="shared" si="14"/>
        <v>   </v>
      </c>
      <c r="D17" s="20"/>
      <c r="E17" s="20"/>
      <c r="F17" s="20"/>
      <c r="G17" s="20"/>
      <c r="H17" s="54" t="str">
        <f t="shared" si="15"/>
        <v>1   </v>
      </c>
      <c r="I17" s="21">
        <v>1</v>
      </c>
      <c r="J17" s="21"/>
      <c r="K17" s="21"/>
      <c r="L17" s="21"/>
      <c r="M17" s="21"/>
      <c r="N17" s="21"/>
      <c r="O17" s="21"/>
      <c r="P17" s="21"/>
      <c r="Q17" s="16"/>
      <c r="R17" s="65">
        <v>75</v>
      </c>
      <c r="S17" s="65">
        <f t="shared" si="16"/>
        <v>36</v>
      </c>
      <c r="T17" s="65">
        <f t="shared" si="17"/>
        <v>36</v>
      </c>
      <c r="U17" s="65">
        <f t="shared" si="18"/>
        <v>0</v>
      </c>
      <c r="V17" s="65">
        <f t="shared" si="19"/>
        <v>0</v>
      </c>
      <c r="W17" s="65">
        <f t="shared" si="3"/>
        <v>39</v>
      </c>
      <c r="X17" s="64" t="str">
        <f t="shared" si="4"/>
        <v>2//</v>
      </c>
      <c r="Y17" s="16">
        <v>2</v>
      </c>
      <c r="Z17" s="16"/>
      <c r="AA17" s="16"/>
      <c r="AB17" s="16"/>
      <c r="AC17" s="16"/>
      <c r="AD17" s="16"/>
      <c r="AE17" s="64">
        <f t="shared" si="5"/>
      </c>
      <c r="AF17" s="64">
        <f t="shared" si="6"/>
      </c>
      <c r="AG17" s="16"/>
      <c r="AH17" s="16"/>
      <c r="AI17" s="16"/>
      <c r="AJ17" s="16"/>
      <c r="AK17" s="16"/>
      <c r="AL17" s="16"/>
      <c r="AM17" s="64">
        <f t="shared" si="7"/>
      </c>
      <c r="AN17" s="64">
        <f t="shared" si="8"/>
      </c>
      <c r="AO17" s="16"/>
      <c r="AP17" s="16"/>
      <c r="AQ17" s="16"/>
      <c r="AR17" s="16"/>
      <c r="AS17" s="16"/>
      <c r="AT17" s="16"/>
      <c r="AU17" s="64">
        <f t="shared" si="9"/>
      </c>
      <c r="AV17" s="64">
        <f t="shared" si="10"/>
      </c>
      <c r="AW17" s="16"/>
      <c r="AX17" s="16"/>
      <c r="AY17" s="16"/>
      <c r="AZ17" s="16"/>
      <c r="BA17" s="16"/>
      <c r="BB17" s="16"/>
      <c r="BC17" s="64">
        <f t="shared" si="11"/>
      </c>
      <c r="BD17" s="64">
        <f t="shared" si="12"/>
      </c>
      <c r="BE17" s="16"/>
      <c r="BF17" s="16"/>
      <c r="BG17" s="16"/>
      <c r="BH17" s="16"/>
      <c r="BI17" s="16"/>
      <c r="BJ17" s="16"/>
      <c r="BK17" s="64">
        <f t="shared" si="13"/>
      </c>
    </row>
    <row r="18" spans="1:63" ht="15">
      <c r="A18" s="16" t="s">
        <v>113</v>
      </c>
      <c r="B18" s="32" t="s">
        <v>114</v>
      </c>
      <c r="C18" s="54" t="str">
        <f t="shared" si="14"/>
        <v>7   </v>
      </c>
      <c r="D18" s="20">
        <v>7</v>
      </c>
      <c r="E18" s="20"/>
      <c r="F18" s="20"/>
      <c r="G18" s="20"/>
      <c r="H18" s="54" t="str">
        <f t="shared" si="15"/>
        <v>   </v>
      </c>
      <c r="I18" s="21"/>
      <c r="J18" s="21"/>
      <c r="K18" s="21"/>
      <c r="L18" s="21"/>
      <c r="M18" s="21"/>
      <c r="N18" s="21"/>
      <c r="O18" s="21"/>
      <c r="P18" s="21"/>
      <c r="Q18" s="16"/>
      <c r="R18" s="65">
        <v>75</v>
      </c>
      <c r="S18" s="65">
        <f t="shared" si="16"/>
        <v>36</v>
      </c>
      <c r="T18" s="65">
        <f t="shared" si="17"/>
        <v>36</v>
      </c>
      <c r="U18" s="65">
        <f t="shared" si="18"/>
        <v>0</v>
      </c>
      <c r="V18" s="65">
        <f t="shared" si="19"/>
        <v>0</v>
      </c>
      <c r="W18" s="65">
        <f t="shared" si="3"/>
        <v>39</v>
      </c>
      <c r="X18" s="64">
        <f t="shared" si="4"/>
      </c>
      <c r="Y18" s="16"/>
      <c r="Z18" s="16"/>
      <c r="AA18" s="16"/>
      <c r="AB18" s="16"/>
      <c r="AC18" s="16"/>
      <c r="AD18" s="16"/>
      <c r="AE18" s="64">
        <f t="shared" si="5"/>
      </c>
      <c r="AF18" s="64">
        <f t="shared" si="6"/>
      </c>
      <c r="AG18" s="16"/>
      <c r="AH18" s="16"/>
      <c r="AI18" s="16"/>
      <c r="AJ18" s="16"/>
      <c r="AK18" s="16"/>
      <c r="AL18" s="16"/>
      <c r="AM18" s="64">
        <f t="shared" si="7"/>
      </c>
      <c r="AN18" s="64">
        <f t="shared" si="8"/>
      </c>
      <c r="AO18" s="16"/>
      <c r="AP18" s="16"/>
      <c r="AQ18" s="16"/>
      <c r="AR18" s="16"/>
      <c r="AS18" s="16"/>
      <c r="AT18" s="16"/>
      <c r="AU18" s="64">
        <f t="shared" si="9"/>
      </c>
      <c r="AV18" s="64" t="str">
        <f t="shared" si="10"/>
        <v>2//</v>
      </c>
      <c r="AW18" s="16">
        <v>2</v>
      </c>
      <c r="AX18" s="16"/>
      <c r="AY18" s="16"/>
      <c r="AZ18" s="16"/>
      <c r="BA18" s="16"/>
      <c r="BB18" s="16"/>
      <c r="BC18" s="64">
        <f t="shared" si="11"/>
      </c>
      <c r="BD18" s="64">
        <f t="shared" si="12"/>
      </c>
      <c r="BE18" s="16"/>
      <c r="BF18" s="16"/>
      <c r="BG18" s="16"/>
      <c r="BH18" s="16"/>
      <c r="BI18" s="16"/>
      <c r="BJ18" s="16"/>
      <c r="BK18" s="64">
        <f t="shared" si="13"/>
      </c>
    </row>
    <row r="19" spans="1:63" ht="26.25" customHeight="1">
      <c r="A19" s="16" t="s">
        <v>51</v>
      </c>
      <c r="B19" s="94" t="s">
        <v>200</v>
      </c>
      <c r="C19" s="54" t="str">
        <f t="shared" si="14"/>
        <v>   </v>
      </c>
      <c r="D19" s="20"/>
      <c r="E19" s="20"/>
      <c r="F19" s="20"/>
      <c r="G19" s="20"/>
      <c r="H19" s="54" t="str">
        <f>I19&amp;" "&amp;J19&amp;" "&amp;K19&amp;" "&amp;L19&amp;" "&amp;M19&amp;" "&amp;N19&amp;" "&amp;O19&amp;" "&amp;P19</f>
        <v>7 7 8     </v>
      </c>
      <c r="I19" s="21">
        <v>7</v>
      </c>
      <c r="J19" s="21">
        <v>7</v>
      </c>
      <c r="K19" s="21">
        <v>8</v>
      </c>
      <c r="L19" s="21"/>
      <c r="M19" s="21"/>
      <c r="N19" s="21"/>
      <c r="O19" s="21"/>
      <c r="P19" s="21"/>
      <c r="Q19" s="16"/>
      <c r="R19" s="101">
        <v>225</v>
      </c>
      <c r="S19" s="101">
        <f t="shared" si="16"/>
        <v>108</v>
      </c>
      <c r="T19" s="101">
        <f t="shared" si="17"/>
        <v>108</v>
      </c>
      <c r="U19" s="101">
        <f t="shared" si="18"/>
        <v>0</v>
      </c>
      <c r="V19" s="101">
        <f t="shared" si="19"/>
        <v>0</v>
      </c>
      <c r="W19" s="101">
        <f t="shared" si="3"/>
        <v>117</v>
      </c>
      <c r="X19" s="64">
        <f t="shared" si="4"/>
      </c>
      <c r="Y19" s="16"/>
      <c r="Z19" s="16"/>
      <c r="AA19" s="16"/>
      <c r="AB19" s="16"/>
      <c r="AC19" s="16"/>
      <c r="AD19" s="16"/>
      <c r="AE19" s="64">
        <f t="shared" si="5"/>
      </c>
      <c r="AF19" s="64">
        <f t="shared" si="6"/>
      </c>
      <c r="AG19" s="16"/>
      <c r="AH19" s="16"/>
      <c r="AI19" s="16"/>
      <c r="AJ19" s="16"/>
      <c r="AK19" s="16"/>
      <c r="AL19" s="16"/>
      <c r="AM19" s="64">
        <f t="shared" si="7"/>
      </c>
      <c r="AN19" s="64">
        <f t="shared" si="8"/>
      </c>
      <c r="AO19" s="16"/>
      <c r="AP19" s="16"/>
      <c r="AQ19" s="16"/>
      <c r="AR19" s="16"/>
      <c r="AS19" s="16"/>
      <c r="AT19" s="16"/>
      <c r="AU19" s="64">
        <f t="shared" si="9"/>
      </c>
      <c r="AV19" s="64" t="str">
        <f t="shared" si="10"/>
        <v>4//</v>
      </c>
      <c r="AW19" s="16">
        <v>4</v>
      </c>
      <c r="AX19" s="16"/>
      <c r="AY19" s="16"/>
      <c r="AZ19" s="16">
        <v>2</v>
      </c>
      <c r="BA19" s="16"/>
      <c r="BB19" s="16"/>
      <c r="BC19" s="64" t="str">
        <f t="shared" si="11"/>
        <v>2//</v>
      </c>
      <c r="BD19" s="64">
        <f t="shared" si="12"/>
      </c>
      <c r="BE19" s="16"/>
      <c r="BF19" s="16"/>
      <c r="BG19" s="16"/>
      <c r="BH19" s="16"/>
      <c r="BI19" s="16"/>
      <c r="BJ19" s="16"/>
      <c r="BK19" s="64">
        <f t="shared" si="13"/>
      </c>
    </row>
    <row r="20" spans="1:63" ht="26.25" customHeight="1">
      <c r="A20" s="87" t="s">
        <v>52</v>
      </c>
      <c r="B20" s="88" t="s">
        <v>145</v>
      </c>
      <c r="C20" s="87" t="str">
        <f t="shared" si="14"/>
        <v>   </v>
      </c>
      <c r="D20" s="89"/>
      <c r="E20" s="89"/>
      <c r="F20" s="89"/>
      <c r="G20" s="89"/>
      <c r="H20" s="87" t="str">
        <f t="shared" si="15"/>
        <v>   </v>
      </c>
      <c r="I20" s="89"/>
      <c r="J20" s="89"/>
      <c r="K20" s="89"/>
      <c r="L20" s="89"/>
      <c r="M20" s="89"/>
      <c r="N20" s="89"/>
      <c r="O20" s="89"/>
      <c r="P20" s="89"/>
      <c r="Q20" s="87"/>
      <c r="R20" s="90">
        <f aca="true" t="shared" si="21" ref="R20:W20">SUM(R21,R25)</f>
        <v>400</v>
      </c>
      <c r="S20" s="90">
        <f t="shared" si="21"/>
        <v>180</v>
      </c>
      <c r="T20" s="90">
        <f t="shared" si="21"/>
        <v>72</v>
      </c>
      <c r="U20" s="90">
        <f t="shared" si="21"/>
        <v>72</v>
      </c>
      <c r="V20" s="90">
        <f t="shared" si="21"/>
        <v>36</v>
      </c>
      <c r="W20" s="90">
        <f t="shared" si="21"/>
        <v>220</v>
      </c>
      <c r="X20" s="91">
        <f t="shared" si="4"/>
      </c>
      <c r="Y20" s="87"/>
      <c r="Z20" s="87"/>
      <c r="AA20" s="87"/>
      <c r="AB20" s="87"/>
      <c r="AC20" s="87"/>
      <c r="AD20" s="87"/>
      <c r="AE20" s="91">
        <f t="shared" si="5"/>
      </c>
      <c r="AF20" s="91">
        <f t="shared" si="6"/>
      </c>
      <c r="AG20" s="87"/>
      <c r="AH20" s="87"/>
      <c r="AI20" s="87"/>
      <c r="AJ20" s="87"/>
      <c r="AK20" s="87"/>
      <c r="AL20" s="87"/>
      <c r="AM20" s="91">
        <f t="shared" si="7"/>
      </c>
      <c r="AN20" s="91">
        <f t="shared" si="8"/>
      </c>
      <c r="AO20" s="87"/>
      <c r="AP20" s="87"/>
      <c r="AQ20" s="87"/>
      <c r="AR20" s="87"/>
      <c r="AS20" s="87"/>
      <c r="AT20" s="87"/>
      <c r="AU20" s="91">
        <f t="shared" si="9"/>
      </c>
      <c r="AV20" s="91">
        <f t="shared" si="10"/>
      </c>
      <c r="AW20" s="87"/>
      <c r="AX20" s="87"/>
      <c r="AY20" s="87"/>
      <c r="AZ20" s="87"/>
      <c r="BA20" s="87"/>
      <c r="BB20" s="87"/>
      <c r="BC20" s="91">
        <f t="shared" si="11"/>
      </c>
      <c r="BD20" s="91">
        <f t="shared" si="12"/>
      </c>
      <c r="BE20" s="87"/>
      <c r="BF20" s="87"/>
      <c r="BG20" s="87"/>
      <c r="BH20" s="87"/>
      <c r="BI20" s="87"/>
      <c r="BJ20" s="87"/>
      <c r="BK20" s="91">
        <f t="shared" si="13"/>
      </c>
    </row>
    <row r="21" spans="1:63" ht="15">
      <c r="A21" s="17" t="s">
        <v>53</v>
      </c>
      <c r="B21" s="30" t="s">
        <v>44</v>
      </c>
      <c r="C21" s="54" t="str">
        <f t="shared" si="14"/>
        <v>   </v>
      </c>
      <c r="D21" s="20"/>
      <c r="E21" s="20"/>
      <c r="F21" s="20"/>
      <c r="G21" s="20"/>
      <c r="H21" s="54" t="str">
        <f t="shared" si="15"/>
        <v>   </v>
      </c>
      <c r="I21" s="21"/>
      <c r="J21" s="21"/>
      <c r="K21" s="21"/>
      <c r="L21" s="21"/>
      <c r="M21" s="21"/>
      <c r="N21" s="21"/>
      <c r="O21" s="21"/>
      <c r="P21" s="21"/>
      <c r="Q21" s="16"/>
      <c r="R21" s="101">
        <f aca="true" t="shared" si="22" ref="R21:W21">SUM(R22:R24)</f>
        <v>320</v>
      </c>
      <c r="S21" s="101">
        <f t="shared" si="22"/>
        <v>144</v>
      </c>
      <c r="T21" s="101">
        <f t="shared" si="22"/>
        <v>72</v>
      </c>
      <c r="U21" s="101">
        <f t="shared" si="22"/>
        <v>36</v>
      </c>
      <c r="V21" s="101">
        <f t="shared" si="22"/>
        <v>36</v>
      </c>
      <c r="W21" s="101">
        <f t="shared" si="22"/>
        <v>176</v>
      </c>
      <c r="X21" s="64">
        <f t="shared" si="4"/>
      </c>
      <c r="Y21" s="16"/>
      <c r="Z21" s="16"/>
      <c r="AA21" s="16"/>
      <c r="AB21" s="16"/>
      <c r="AC21" s="16"/>
      <c r="AD21" s="16"/>
      <c r="AE21" s="64">
        <f t="shared" si="5"/>
      </c>
      <c r="AF21" s="64">
        <f t="shared" si="6"/>
      </c>
      <c r="AG21" s="16"/>
      <c r="AH21" s="16"/>
      <c r="AI21" s="16"/>
      <c r="AJ21" s="16"/>
      <c r="AK21" s="16"/>
      <c r="AL21" s="16"/>
      <c r="AM21" s="64">
        <f t="shared" si="7"/>
      </c>
      <c r="AN21" s="64">
        <f t="shared" si="8"/>
      </c>
      <c r="AO21" s="16"/>
      <c r="AP21" s="16"/>
      <c r="AQ21" s="16"/>
      <c r="AR21" s="16"/>
      <c r="AS21" s="16"/>
      <c r="AT21" s="16"/>
      <c r="AU21" s="64">
        <f t="shared" si="9"/>
      </c>
      <c r="AV21" s="64">
        <f t="shared" si="10"/>
      </c>
      <c r="AW21" s="16"/>
      <c r="AX21" s="16"/>
      <c r="AY21" s="16"/>
      <c r="AZ21" s="16"/>
      <c r="BA21" s="16"/>
      <c r="BB21" s="16"/>
      <c r="BC21" s="64">
        <f t="shared" si="11"/>
      </c>
      <c r="BD21" s="64">
        <f t="shared" si="12"/>
      </c>
      <c r="BE21" s="16"/>
      <c r="BF21" s="16"/>
      <c r="BG21" s="16"/>
      <c r="BH21" s="16"/>
      <c r="BI21" s="16"/>
      <c r="BJ21" s="16"/>
      <c r="BK21" s="64">
        <f t="shared" si="13"/>
      </c>
    </row>
    <row r="22" spans="1:63" ht="15">
      <c r="A22" s="17" t="s">
        <v>54</v>
      </c>
      <c r="B22" s="22" t="s">
        <v>146</v>
      </c>
      <c r="C22" s="54" t="str">
        <f t="shared" si="14"/>
        <v>1   </v>
      </c>
      <c r="D22" s="20">
        <v>1</v>
      </c>
      <c r="E22" s="20"/>
      <c r="F22" s="20"/>
      <c r="G22" s="20"/>
      <c r="H22" s="54" t="str">
        <f t="shared" si="15"/>
        <v>   </v>
      </c>
      <c r="I22" s="21"/>
      <c r="J22" s="21"/>
      <c r="K22" s="21"/>
      <c r="L22" s="21"/>
      <c r="M22" s="21"/>
      <c r="N22" s="21"/>
      <c r="O22" s="21"/>
      <c r="P22" s="21"/>
      <c r="Q22" s="16"/>
      <c r="R22" s="65">
        <v>100</v>
      </c>
      <c r="S22" s="65">
        <f t="shared" si="16"/>
        <v>54</v>
      </c>
      <c r="T22" s="65">
        <f t="shared" si="17"/>
        <v>18</v>
      </c>
      <c r="U22" s="65">
        <f t="shared" si="18"/>
        <v>36</v>
      </c>
      <c r="V22" s="65">
        <f t="shared" si="19"/>
        <v>0</v>
      </c>
      <c r="W22" s="65">
        <f t="shared" si="3"/>
        <v>46</v>
      </c>
      <c r="X22" s="64" t="str">
        <f t="shared" si="4"/>
        <v>1/2/</v>
      </c>
      <c r="Y22" s="16">
        <v>1</v>
      </c>
      <c r="Z22" s="16">
        <v>2</v>
      </c>
      <c r="AA22" s="16"/>
      <c r="AB22" s="16"/>
      <c r="AC22" s="16"/>
      <c r="AD22" s="16"/>
      <c r="AE22" s="64">
        <f t="shared" si="5"/>
      </c>
      <c r="AF22" s="64">
        <f t="shared" si="6"/>
      </c>
      <c r="AG22" s="16"/>
      <c r="AH22" s="16"/>
      <c r="AI22" s="16"/>
      <c r="AJ22" s="16"/>
      <c r="AK22" s="16"/>
      <c r="AL22" s="16"/>
      <c r="AM22" s="64">
        <f t="shared" si="7"/>
      </c>
      <c r="AN22" s="64">
        <f t="shared" si="8"/>
      </c>
      <c r="AO22" s="16"/>
      <c r="AP22" s="16"/>
      <c r="AQ22" s="16"/>
      <c r="AR22" s="16"/>
      <c r="AS22" s="16"/>
      <c r="AT22" s="16"/>
      <c r="AU22" s="64">
        <f t="shared" si="9"/>
      </c>
      <c r="AV22" s="64">
        <f t="shared" si="10"/>
      </c>
      <c r="AW22" s="16"/>
      <c r="AX22" s="16"/>
      <c r="AY22" s="16"/>
      <c r="AZ22" s="16"/>
      <c r="BA22" s="16"/>
      <c r="BB22" s="16"/>
      <c r="BC22" s="64">
        <f t="shared" si="11"/>
      </c>
      <c r="BD22" s="64">
        <f t="shared" si="12"/>
      </c>
      <c r="BE22" s="16"/>
      <c r="BF22" s="16"/>
      <c r="BG22" s="16"/>
      <c r="BH22" s="16"/>
      <c r="BI22" s="16"/>
      <c r="BJ22" s="16"/>
      <c r="BK22" s="64">
        <f t="shared" si="13"/>
      </c>
    </row>
    <row r="23" spans="1:63" ht="15">
      <c r="A23" s="17" t="s">
        <v>80</v>
      </c>
      <c r="B23" s="22" t="s">
        <v>140</v>
      </c>
      <c r="C23" s="54" t="str">
        <f t="shared" si="14"/>
        <v>   </v>
      </c>
      <c r="D23" s="20"/>
      <c r="E23" s="20"/>
      <c r="F23" s="20"/>
      <c r="G23" s="20"/>
      <c r="H23" s="54" t="str">
        <f t="shared" si="15"/>
        <v>6   </v>
      </c>
      <c r="I23" s="21">
        <v>6</v>
      </c>
      <c r="J23" s="21"/>
      <c r="K23" s="21"/>
      <c r="L23" s="21"/>
      <c r="M23" s="21"/>
      <c r="N23" s="21"/>
      <c r="O23" s="21"/>
      <c r="P23" s="21"/>
      <c r="Q23" s="16"/>
      <c r="R23" s="65">
        <v>120</v>
      </c>
      <c r="S23" s="65">
        <f t="shared" si="16"/>
        <v>36</v>
      </c>
      <c r="T23" s="65">
        <f t="shared" si="17"/>
        <v>36</v>
      </c>
      <c r="U23" s="65">
        <f t="shared" si="18"/>
        <v>0</v>
      </c>
      <c r="V23" s="65">
        <f t="shared" si="19"/>
        <v>0</v>
      </c>
      <c r="W23" s="65">
        <f t="shared" si="3"/>
        <v>84</v>
      </c>
      <c r="X23" s="64">
        <f t="shared" si="4"/>
      </c>
      <c r="Y23" s="16"/>
      <c r="Z23" s="16"/>
      <c r="AA23" s="16"/>
      <c r="AB23" s="16"/>
      <c r="AC23" s="16"/>
      <c r="AD23" s="16"/>
      <c r="AE23" s="64">
        <f t="shared" si="5"/>
      </c>
      <c r="AF23" s="64">
        <f t="shared" si="6"/>
      </c>
      <c r="AG23" s="16"/>
      <c r="AH23" s="16"/>
      <c r="AI23" s="16"/>
      <c r="AJ23" s="16"/>
      <c r="AK23" s="16"/>
      <c r="AL23" s="16"/>
      <c r="AM23" s="64">
        <f t="shared" si="7"/>
      </c>
      <c r="AN23" s="64">
        <f t="shared" si="8"/>
      </c>
      <c r="AO23" s="16"/>
      <c r="AP23" s="16"/>
      <c r="AQ23" s="16"/>
      <c r="AR23" s="16">
        <v>2</v>
      </c>
      <c r="AS23" s="16"/>
      <c r="AT23" s="16"/>
      <c r="AU23" s="64" t="str">
        <f t="shared" si="9"/>
        <v>2//</v>
      </c>
      <c r="AV23" s="64">
        <f t="shared" si="10"/>
      </c>
      <c r="AW23" s="16"/>
      <c r="AX23" s="16"/>
      <c r="AY23" s="16"/>
      <c r="AZ23" s="16"/>
      <c r="BA23" s="16"/>
      <c r="BB23" s="16"/>
      <c r="BC23" s="64">
        <f t="shared" si="11"/>
      </c>
      <c r="BD23" s="64">
        <f t="shared" si="12"/>
      </c>
      <c r="BE23" s="16"/>
      <c r="BF23" s="16"/>
      <c r="BG23" s="16"/>
      <c r="BH23" s="16"/>
      <c r="BI23" s="16"/>
      <c r="BJ23" s="16"/>
      <c r="BK23" s="64">
        <f t="shared" si="13"/>
      </c>
    </row>
    <row r="24" spans="1:63" ht="15">
      <c r="A24" s="17" t="s">
        <v>55</v>
      </c>
      <c r="B24" s="22" t="s">
        <v>90</v>
      </c>
      <c r="C24" s="54" t="str">
        <f t="shared" si="14"/>
        <v>   </v>
      </c>
      <c r="D24" s="20"/>
      <c r="E24" s="20"/>
      <c r="F24" s="20"/>
      <c r="G24" s="20"/>
      <c r="H24" s="54" t="str">
        <f t="shared" si="15"/>
        <v>3   </v>
      </c>
      <c r="I24" s="21">
        <v>3</v>
      </c>
      <c r="J24" s="21"/>
      <c r="K24" s="21"/>
      <c r="L24" s="21"/>
      <c r="M24" s="21"/>
      <c r="N24" s="21"/>
      <c r="O24" s="21"/>
      <c r="P24" s="21"/>
      <c r="Q24" s="16"/>
      <c r="R24" s="65">
        <v>100</v>
      </c>
      <c r="S24" s="65">
        <f t="shared" si="16"/>
        <v>54</v>
      </c>
      <c r="T24" s="65">
        <f t="shared" si="17"/>
        <v>18</v>
      </c>
      <c r="U24" s="65">
        <f t="shared" si="18"/>
        <v>0</v>
      </c>
      <c r="V24" s="65">
        <f t="shared" si="19"/>
        <v>36</v>
      </c>
      <c r="W24" s="65">
        <f t="shared" si="3"/>
        <v>46</v>
      </c>
      <c r="X24" s="64">
        <f t="shared" si="4"/>
      </c>
      <c r="Y24" s="16"/>
      <c r="Z24" s="16"/>
      <c r="AA24" s="16"/>
      <c r="AB24" s="16"/>
      <c r="AC24" s="16"/>
      <c r="AD24" s="16"/>
      <c r="AE24" s="64">
        <f t="shared" si="5"/>
      </c>
      <c r="AF24" s="64" t="str">
        <f t="shared" si="6"/>
        <v>1//2</v>
      </c>
      <c r="AG24" s="16">
        <v>1</v>
      </c>
      <c r="AH24" s="16"/>
      <c r="AI24" s="16">
        <v>2</v>
      </c>
      <c r="AJ24" s="16"/>
      <c r="AK24" s="16"/>
      <c r="AL24" s="16"/>
      <c r="AM24" s="64">
        <f t="shared" si="7"/>
      </c>
      <c r="AN24" s="64">
        <f t="shared" si="8"/>
      </c>
      <c r="AO24" s="16"/>
      <c r="AP24" s="16"/>
      <c r="AQ24" s="16"/>
      <c r="AR24" s="16"/>
      <c r="AS24" s="16"/>
      <c r="AT24" s="16"/>
      <c r="AU24" s="64">
        <f t="shared" si="9"/>
      </c>
      <c r="AV24" s="64">
        <f t="shared" si="10"/>
      </c>
      <c r="AW24" s="16"/>
      <c r="AX24" s="16"/>
      <c r="AY24" s="16"/>
      <c r="AZ24" s="16"/>
      <c r="BA24" s="16"/>
      <c r="BB24" s="16"/>
      <c r="BC24" s="64">
        <f t="shared" si="11"/>
      </c>
      <c r="BD24" s="64">
        <f t="shared" si="12"/>
      </c>
      <c r="BE24" s="16"/>
      <c r="BF24" s="16"/>
      <c r="BG24" s="16"/>
      <c r="BH24" s="16"/>
      <c r="BI24" s="16"/>
      <c r="BJ24" s="16"/>
      <c r="BK24" s="64">
        <f t="shared" si="13"/>
      </c>
    </row>
    <row r="25" spans="1:63" ht="15">
      <c r="A25" s="17" t="s">
        <v>56</v>
      </c>
      <c r="B25" s="30" t="s">
        <v>50</v>
      </c>
      <c r="C25" s="54" t="str">
        <f t="shared" si="14"/>
        <v>   </v>
      </c>
      <c r="D25" s="20"/>
      <c r="E25" s="20"/>
      <c r="F25" s="20"/>
      <c r="G25" s="20"/>
      <c r="H25" s="54" t="str">
        <f t="shared" si="15"/>
        <v>   </v>
      </c>
      <c r="I25" s="21"/>
      <c r="J25" s="21"/>
      <c r="K25" s="21"/>
      <c r="L25" s="21"/>
      <c r="M25" s="21"/>
      <c r="N25" s="21"/>
      <c r="O25" s="21"/>
      <c r="P25" s="21"/>
      <c r="Q25" s="16"/>
      <c r="R25" s="101">
        <f aca="true" t="shared" si="23" ref="R25:W25">R26</f>
        <v>80</v>
      </c>
      <c r="S25" s="101">
        <f t="shared" si="23"/>
        <v>36</v>
      </c>
      <c r="T25" s="101">
        <f t="shared" si="23"/>
        <v>0</v>
      </c>
      <c r="U25" s="101">
        <f t="shared" si="23"/>
        <v>36</v>
      </c>
      <c r="V25" s="101">
        <f t="shared" si="23"/>
        <v>0</v>
      </c>
      <c r="W25" s="101">
        <f t="shared" si="23"/>
        <v>44</v>
      </c>
      <c r="X25" s="64">
        <f t="shared" si="4"/>
      </c>
      <c r="Y25" s="16"/>
      <c r="Z25" s="16"/>
      <c r="AA25" s="16"/>
      <c r="AB25" s="16"/>
      <c r="AC25" s="16"/>
      <c r="AD25" s="16"/>
      <c r="AE25" s="64">
        <f t="shared" si="5"/>
      </c>
      <c r="AF25" s="64">
        <f t="shared" si="6"/>
      </c>
      <c r="AG25" s="16"/>
      <c r="AH25" s="16"/>
      <c r="AI25" s="16"/>
      <c r="AJ25" s="16"/>
      <c r="AK25" s="16"/>
      <c r="AL25" s="16"/>
      <c r="AM25" s="64">
        <f t="shared" si="7"/>
      </c>
      <c r="AN25" s="64">
        <f t="shared" si="8"/>
      </c>
      <c r="AO25" s="16"/>
      <c r="AP25" s="16"/>
      <c r="AQ25" s="16"/>
      <c r="AR25" s="16"/>
      <c r="AS25" s="16"/>
      <c r="AT25" s="16"/>
      <c r="AU25" s="64">
        <f t="shared" si="9"/>
      </c>
      <c r="AV25" s="64">
        <f t="shared" si="10"/>
      </c>
      <c r="AW25" s="16"/>
      <c r="AX25" s="16"/>
      <c r="AY25" s="16"/>
      <c r="AZ25" s="16"/>
      <c r="BA25" s="16"/>
      <c r="BB25" s="16"/>
      <c r="BC25" s="64">
        <f t="shared" si="11"/>
      </c>
      <c r="BD25" s="64">
        <f t="shared" si="12"/>
      </c>
      <c r="BE25" s="16"/>
      <c r="BF25" s="16"/>
      <c r="BG25" s="16"/>
      <c r="BH25" s="16"/>
      <c r="BI25" s="16"/>
      <c r="BJ25" s="16"/>
      <c r="BK25" s="64">
        <f t="shared" si="13"/>
      </c>
    </row>
    <row r="26" spans="1:63" ht="15">
      <c r="A26" s="17" t="s">
        <v>86</v>
      </c>
      <c r="B26" s="22" t="s">
        <v>147</v>
      </c>
      <c r="C26" s="54" t="str">
        <f t="shared" si="14"/>
        <v>   </v>
      </c>
      <c r="D26" s="20"/>
      <c r="E26" s="20"/>
      <c r="F26" s="20"/>
      <c r="G26" s="20"/>
      <c r="H26" s="54" t="str">
        <f t="shared" si="15"/>
        <v>7   </v>
      </c>
      <c r="I26" s="21">
        <v>7</v>
      </c>
      <c r="J26" s="21"/>
      <c r="K26" s="21"/>
      <c r="L26" s="21"/>
      <c r="M26" s="21"/>
      <c r="N26" s="21"/>
      <c r="O26" s="21"/>
      <c r="P26" s="21"/>
      <c r="Q26" s="16"/>
      <c r="R26" s="65">
        <v>80</v>
      </c>
      <c r="S26" s="65">
        <f t="shared" si="16"/>
        <v>36</v>
      </c>
      <c r="T26" s="65">
        <f t="shared" si="17"/>
        <v>0</v>
      </c>
      <c r="U26" s="65">
        <f t="shared" si="18"/>
        <v>36</v>
      </c>
      <c r="V26" s="65">
        <f t="shared" si="19"/>
        <v>0</v>
      </c>
      <c r="W26" s="65">
        <f t="shared" si="3"/>
        <v>44</v>
      </c>
      <c r="X26" s="64">
        <f t="shared" si="4"/>
      </c>
      <c r="Y26" s="16"/>
      <c r="Z26" s="16"/>
      <c r="AA26" s="16"/>
      <c r="AB26" s="16"/>
      <c r="AC26" s="16"/>
      <c r="AD26" s="16"/>
      <c r="AE26" s="64">
        <f t="shared" si="5"/>
      </c>
      <c r="AF26" s="64">
        <f t="shared" si="6"/>
      </c>
      <c r="AG26" s="16"/>
      <c r="AH26" s="16"/>
      <c r="AI26" s="16"/>
      <c r="AJ26" s="16"/>
      <c r="AK26" s="16"/>
      <c r="AL26" s="16"/>
      <c r="AM26" s="64">
        <f t="shared" si="7"/>
      </c>
      <c r="AN26" s="64">
        <f t="shared" si="8"/>
      </c>
      <c r="AO26" s="16"/>
      <c r="AP26" s="16"/>
      <c r="AQ26" s="16"/>
      <c r="AR26" s="16"/>
      <c r="AS26" s="16"/>
      <c r="AT26" s="16"/>
      <c r="AU26" s="64">
        <f t="shared" si="9"/>
      </c>
      <c r="AV26" s="64" t="str">
        <f t="shared" si="10"/>
        <v>/2/</v>
      </c>
      <c r="AW26" s="16"/>
      <c r="AX26" s="16">
        <v>2</v>
      </c>
      <c r="AY26" s="16"/>
      <c r="AZ26" s="16"/>
      <c r="BA26" s="16"/>
      <c r="BB26" s="16"/>
      <c r="BC26" s="64">
        <f t="shared" si="11"/>
      </c>
      <c r="BD26" s="64">
        <f t="shared" si="12"/>
      </c>
      <c r="BE26" s="16"/>
      <c r="BF26" s="16"/>
      <c r="BG26" s="16"/>
      <c r="BH26" s="16"/>
      <c r="BI26" s="16"/>
      <c r="BJ26" s="16"/>
      <c r="BK26" s="64">
        <f t="shared" si="13"/>
      </c>
    </row>
    <row r="27" spans="1:63" ht="26.25" customHeight="1">
      <c r="A27" s="87" t="s">
        <v>57</v>
      </c>
      <c r="B27" s="88" t="s">
        <v>119</v>
      </c>
      <c r="C27" s="87" t="str">
        <f t="shared" si="14"/>
        <v>   </v>
      </c>
      <c r="D27" s="89"/>
      <c r="E27" s="89"/>
      <c r="F27" s="89"/>
      <c r="G27" s="89"/>
      <c r="H27" s="87" t="str">
        <f t="shared" si="15"/>
        <v>   </v>
      </c>
      <c r="I27" s="89"/>
      <c r="J27" s="89"/>
      <c r="K27" s="89"/>
      <c r="L27" s="89"/>
      <c r="M27" s="89"/>
      <c r="N27" s="89"/>
      <c r="O27" s="89"/>
      <c r="P27" s="89"/>
      <c r="Q27" s="87"/>
      <c r="R27" s="90">
        <f aca="true" t="shared" si="24" ref="R27:W27">SUM(R28,R37,R39)</f>
        <v>1600</v>
      </c>
      <c r="S27" s="90">
        <f t="shared" si="24"/>
        <v>720</v>
      </c>
      <c r="T27" s="90">
        <f t="shared" si="24"/>
        <v>468</v>
      </c>
      <c r="U27" s="90">
        <f t="shared" si="24"/>
        <v>0</v>
      </c>
      <c r="V27" s="90">
        <f t="shared" si="24"/>
        <v>252</v>
      </c>
      <c r="W27" s="90">
        <f t="shared" si="24"/>
        <v>880</v>
      </c>
      <c r="X27" s="91">
        <f t="shared" si="4"/>
      </c>
      <c r="Y27" s="87"/>
      <c r="Z27" s="87"/>
      <c r="AA27" s="87"/>
      <c r="AB27" s="87"/>
      <c r="AC27" s="87"/>
      <c r="AD27" s="87"/>
      <c r="AE27" s="91">
        <f t="shared" si="5"/>
      </c>
      <c r="AF27" s="91">
        <f t="shared" si="6"/>
      </c>
      <c r="AG27" s="87"/>
      <c r="AH27" s="87"/>
      <c r="AI27" s="87"/>
      <c r="AJ27" s="87"/>
      <c r="AK27" s="87"/>
      <c r="AL27" s="87"/>
      <c r="AM27" s="91">
        <f t="shared" si="7"/>
      </c>
      <c r="AN27" s="91">
        <f t="shared" si="8"/>
      </c>
      <c r="AO27" s="87"/>
      <c r="AP27" s="87"/>
      <c r="AQ27" s="87"/>
      <c r="AR27" s="87"/>
      <c r="AS27" s="87"/>
      <c r="AT27" s="87"/>
      <c r="AU27" s="91">
        <f t="shared" si="9"/>
      </c>
      <c r="AV27" s="91">
        <f t="shared" si="10"/>
      </c>
      <c r="AW27" s="87"/>
      <c r="AX27" s="87"/>
      <c r="AY27" s="87"/>
      <c r="AZ27" s="87"/>
      <c r="BA27" s="87"/>
      <c r="BB27" s="87"/>
      <c r="BC27" s="91">
        <f t="shared" si="11"/>
      </c>
      <c r="BD27" s="91">
        <f t="shared" si="12"/>
      </c>
      <c r="BE27" s="87"/>
      <c r="BF27" s="87"/>
      <c r="BG27" s="87"/>
      <c r="BH27" s="87"/>
      <c r="BI27" s="87"/>
      <c r="BJ27" s="87"/>
      <c r="BK27" s="91">
        <f t="shared" si="13"/>
      </c>
    </row>
    <row r="28" spans="1:63" ht="15">
      <c r="A28" s="17" t="s">
        <v>58</v>
      </c>
      <c r="B28" s="30" t="s">
        <v>44</v>
      </c>
      <c r="C28" s="54" t="str">
        <f t="shared" si="14"/>
        <v>   </v>
      </c>
      <c r="D28" s="20"/>
      <c r="E28" s="20"/>
      <c r="F28" s="20"/>
      <c r="G28" s="20"/>
      <c r="H28" s="54" t="str">
        <f t="shared" si="15"/>
        <v>   </v>
      </c>
      <c r="I28" s="21"/>
      <c r="J28" s="21"/>
      <c r="K28" s="21"/>
      <c r="L28" s="21"/>
      <c r="M28" s="21"/>
      <c r="N28" s="21"/>
      <c r="O28" s="21"/>
      <c r="P28" s="21"/>
      <c r="Q28" s="16"/>
      <c r="R28" s="101">
        <f aca="true" t="shared" si="25" ref="R28:W28">SUM(R29,R30,R31:R36)</f>
        <v>1280</v>
      </c>
      <c r="S28" s="101">
        <f t="shared" si="25"/>
        <v>612</v>
      </c>
      <c r="T28" s="101">
        <f t="shared" si="25"/>
        <v>360</v>
      </c>
      <c r="U28" s="101">
        <f t="shared" si="25"/>
        <v>0</v>
      </c>
      <c r="V28" s="101">
        <f t="shared" si="25"/>
        <v>252</v>
      </c>
      <c r="W28" s="101">
        <f t="shared" si="25"/>
        <v>668</v>
      </c>
      <c r="X28" s="64">
        <f t="shared" si="4"/>
      </c>
      <c r="Y28" s="16"/>
      <c r="Z28" s="16"/>
      <c r="AA28" s="16"/>
      <c r="AB28" s="16"/>
      <c r="AC28" s="16"/>
      <c r="AD28" s="16"/>
      <c r="AE28" s="64">
        <f t="shared" si="5"/>
      </c>
      <c r="AF28" s="64">
        <f t="shared" si="6"/>
      </c>
      <c r="AG28" s="16"/>
      <c r="AH28" s="16"/>
      <c r="AI28" s="16"/>
      <c r="AJ28" s="16"/>
      <c r="AK28" s="16"/>
      <c r="AL28" s="16"/>
      <c r="AM28" s="64">
        <f t="shared" si="7"/>
      </c>
      <c r="AN28" s="64">
        <f t="shared" si="8"/>
      </c>
      <c r="AO28" s="16"/>
      <c r="AP28" s="16"/>
      <c r="AQ28" s="16"/>
      <c r="AR28" s="16"/>
      <c r="AS28" s="16"/>
      <c r="AT28" s="16"/>
      <c r="AU28" s="64">
        <f t="shared" si="9"/>
      </c>
      <c r="AV28" s="64">
        <f t="shared" si="10"/>
      </c>
      <c r="AW28" s="16"/>
      <c r="AX28" s="16"/>
      <c r="AY28" s="16"/>
      <c r="AZ28" s="16"/>
      <c r="BA28" s="16"/>
      <c r="BB28" s="16"/>
      <c r="BC28" s="64">
        <f t="shared" si="11"/>
      </c>
      <c r="BD28" s="64">
        <f t="shared" si="12"/>
      </c>
      <c r="BE28" s="16"/>
      <c r="BF28" s="16"/>
      <c r="BG28" s="16"/>
      <c r="BH28" s="16"/>
      <c r="BI28" s="16"/>
      <c r="BJ28" s="16"/>
      <c r="BK28" s="64">
        <f t="shared" si="13"/>
      </c>
    </row>
    <row r="29" spans="1:63" ht="15">
      <c r="A29" s="17" t="s">
        <v>59</v>
      </c>
      <c r="B29" s="53" t="s">
        <v>60</v>
      </c>
      <c r="C29" s="54" t="str">
        <f>D29&amp;" "&amp;E29&amp;" "&amp;F29&amp;" "&amp;G29</f>
        <v>7 8  </v>
      </c>
      <c r="D29" s="20">
        <v>7</v>
      </c>
      <c r="E29" s="20">
        <v>8</v>
      </c>
      <c r="F29" s="20"/>
      <c r="G29" s="20"/>
      <c r="H29" s="54" t="str">
        <f>I29&amp;" "&amp;M29&amp;" "&amp;O29&amp;" "&amp;P29</f>
        <v>   </v>
      </c>
      <c r="I29" s="21"/>
      <c r="J29" s="21"/>
      <c r="K29" s="21"/>
      <c r="L29" s="21"/>
      <c r="M29" s="21"/>
      <c r="N29" s="21"/>
      <c r="O29" s="21"/>
      <c r="P29" s="21"/>
      <c r="Q29" s="16"/>
      <c r="R29" s="65">
        <v>300</v>
      </c>
      <c r="S29" s="65">
        <f>T29+U29+V29</f>
        <v>144</v>
      </c>
      <c r="T29" s="65">
        <f aca="true" t="shared" si="26" ref="T29:V30">Y29*Y$6+AB29*AB$6+AG29*AG$6+AJ29*AJ$6+AO29*AO$6+AR29*AR$6+AW29*AW$6+AZ29*AZ$6+BE29*BE$6+BH29*BH$6</f>
        <v>72</v>
      </c>
      <c r="U29" s="65">
        <f t="shared" si="26"/>
        <v>0</v>
      </c>
      <c r="V29" s="65">
        <f t="shared" si="26"/>
        <v>72</v>
      </c>
      <c r="W29" s="65">
        <f>R29-S29</f>
        <v>156</v>
      </c>
      <c r="X29" s="64">
        <f>IF(SUM(Y29:AA29)&gt;0,Y29&amp;"/"&amp;Z29&amp;"/"&amp;AA29,"")</f>
      </c>
      <c r="Y29" s="16"/>
      <c r="Z29" s="16"/>
      <c r="AA29" s="16"/>
      <c r="AB29" s="16"/>
      <c r="AC29" s="16"/>
      <c r="AD29" s="16"/>
      <c r="AE29" s="64">
        <f>IF(SUM(AB29:AD29)&gt;0,AB29&amp;"/"&amp;AC29&amp;"/"&amp;AD29,"")</f>
      </c>
      <c r="AF29" s="64">
        <f>IF(SUM(AG29:AI29)&gt;0,AG29&amp;"/"&amp;AH29&amp;"/"&amp;AI29,"")</f>
      </c>
      <c r="AG29" s="16"/>
      <c r="AH29" s="16"/>
      <c r="AI29" s="16"/>
      <c r="AJ29" s="16"/>
      <c r="AK29" s="16"/>
      <c r="AL29" s="16"/>
      <c r="AM29" s="64">
        <f>IF(SUM(AJ29:AL29)&gt;0,AJ29&amp;"/"&amp;AK29&amp;"/"&amp;AL29,"")</f>
      </c>
      <c r="AN29" s="64">
        <f>IF(SUM(AO29:AQ29)&gt;0,AO29&amp;"/"&amp;AP29&amp;"/"&amp;AQ29,"")</f>
      </c>
      <c r="AO29" s="16"/>
      <c r="AP29" s="16"/>
      <c r="AQ29" s="16"/>
      <c r="AR29" s="16"/>
      <c r="AS29" s="16"/>
      <c r="AT29" s="16"/>
      <c r="AU29" s="64">
        <f>IF(SUM(AR29:AT29)&gt;0,AR29&amp;"/"&amp;AS29&amp;"/"&amp;AT29,"")</f>
      </c>
      <c r="AV29" s="64" t="str">
        <f>IF(SUM(AW29:AY29)&gt;0,AW29&amp;"/"&amp;AX29&amp;"/"&amp;AY29,"")</f>
        <v>2//2</v>
      </c>
      <c r="AW29" s="16">
        <v>2</v>
      </c>
      <c r="AX29" s="16"/>
      <c r="AY29" s="16">
        <v>2</v>
      </c>
      <c r="AZ29" s="16">
        <v>2</v>
      </c>
      <c r="BA29" s="16"/>
      <c r="BB29" s="16">
        <v>2</v>
      </c>
      <c r="BC29" s="64" t="str">
        <f>IF(SUM(AZ29:BB29)&gt;0,AZ29&amp;"/"&amp;BA29&amp;"/"&amp;BB29,"")</f>
        <v>2//2</v>
      </c>
      <c r="BD29" s="64">
        <f>IF(SUM(BE29:BG29)&gt;0,BE29&amp;"/"&amp;BF29&amp;"/"&amp;BG29,"")</f>
      </c>
      <c r="BE29" s="16"/>
      <c r="BF29" s="16"/>
      <c r="BG29" s="16"/>
      <c r="BH29" s="16"/>
      <c r="BI29" s="16"/>
      <c r="BJ29" s="16"/>
      <c r="BK29" s="64">
        <f>IF(SUM(BH29:BJ29)&gt;0,BH29&amp;"/"&amp;BI29&amp;"/"&amp;BJ29,"")</f>
      </c>
    </row>
    <row r="30" spans="1:63" ht="15">
      <c r="A30" s="17" t="s">
        <v>61</v>
      </c>
      <c r="B30" s="53" t="s">
        <v>62</v>
      </c>
      <c r="C30" s="54" t="str">
        <f>D30&amp;" "&amp;E30&amp;" "&amp;F30&amp;" "&amp;G30</f>
        <v>7 8  </v>
      </c>
      <c r="D30" s="20">
        <v>7</v>
      </c>
      <c r="E30" s="20">
        <v>8</v>
      </c>
      <c r="F30" s="20"/>
      <c r="G30" s="20"/>
      <c r="H30" s="54" t="str">
        <f>I30&amp;" "&amp;M30&amp;" "&amp;O30&amp;" "&amp;P30</f>
        <v>   </v>
      </c>
      <c r="I30" s="21"/>
      <c r="J30" s="21"/>
      <c r="K30" s="21"/>
      <c r="L30" s="21"/>
      <c r="M30" s="21"/>
      <c r="N30" s="21"/>
      <c r="O30" s="21"/>
      <c r="P30" s="21"/>
      <c r="Q30" s="16"/>
      <c r="R30" s="65">
        <v>300</v>
      </c>
      <c r="S30" s="65">
        <f>T30+U30+V30</f>
        <v>144</v>
      </c>
      <c r="T30" s="65">
        <f t="shared" si="26"/>
        <v>72</v>
      </c>
      <c r="U30" s="65">
        <f t="shared" si="26"/>
        <v>0</v>
      </c>
      <c r="V30" s="65">
        <f t="shared" si="26"/>
        <v>72</v>
      </c>
      <c r="W30" s="65">
        <f>R30-S30</f>
        <v>156</v>
      </c>
      <c r="X30" s="64">
        <f>IF(SUM(Y30:AA30)&gt;0,Y30&amp;"/"&amp;Z30&amp;"/"&amp;AA30,"")</f>
      </c>
      <c r="Y30" s="16"/>
      <c r="Z30" s="16"/>
      <c r="AA30" s="16"/>
      <c r="AB30" s="16"/>
      <c r="AC30" s="16"/>
      <c r="AD30" s="16"/>
      <c r="AE30" s="64">
        <f>IF(SUM(AB30:AD30)&gt;0,AB30&amp;"/"&amp;AC30&amp;"/"&amp;AD30,"")</f>
      </c>
      <c r="AF30" s="64">
        <f>IF(SUM(AG30:AI30)&gt;0,AG30&amp;"/"&amp;AH30&amp;"/"&amp;AI30,"")</f>
      </c>
      <c r="AG30" s="16"/>
      <c r="AH30" s="16"/>
      <c r="AI30" s="16"/>
      <c r="AJ30" s="16"/>
      <c r="AK30" s="16"/>
      <c r="AL30" s="16"/>
      <c r="AM30" s="64">
        <f>IF(SUM(AJ30:AL30)&gt;0,AJ30&amp;"/"&amp;AK30&amp;"/"&amp;AL30,"")</f>
      </c>
      <c r="AN30" s="64">
        <f>IF(SUM(AO30:AQ30)&gt;0,AO30&amp;"/"&amp;AP30&amp;"/"&amp;AQ30,"")</f>
      </c>
      <c r="AO30" s="16"/>
      <c r="AP30" s="16"/>
      <c r="AQ30" s="16"/>
      <c r="AR30" s="16"/>
      <c r="AS30" s="16"/>
      <c r="AT30" s="16"/>
      <c r="AU30" s="64">
        <f>IF(SUM(AR30:AT30)&gt;0,AR30&amp;"/"&amp;AS30&amp;"/"&amp;AT30,"")</f>
      </c>
      <c r="AV30" s="64" t="str">
        <f>IF(SUM(AW30:AY30)&gt;0,AW30&amp;"/"&amp;AX30&amp;"/"&amp;AY30,"")</f>
        <v>2//2</v>
      </c>
      <c r="AW30" s="16">
        <v>2</v>
      </c>
      <c r="AX30" s="16"/>
      <c r="AY30" s="16">
        <v>2</v>
      </c>
      <c r="AZ30" s="16">
        <v>2</v>
      </c>
      <c r="BA30" s="16"/>
      <c r="BB30" s="16">
        <v>2</v>
      </c>
      <c r="BC30" s="64" t="str">
        <f>IF(SUM(AZ30:BB30)&gt;0,AZ30&amp;"/"&amp;BA30&amp;"/"&amp;BB30,"")</f>
        <v>2//2</v>
      </c>
      <c r="BD30" s="64">
        <f>IF(SUM(BE30:BG30)&gt;0,BE30&amp;"/"&amp;BF30&amp;"/"&amp;BG30,"")</f>
      </c>
      <c r="BE30" s="16"/>
      <c r="BF30" s="16"/>
      <c r="BG30" s="16"/>
      <c r="BH30" s="16"/>
      <c r="BI30" s="16"/>
      <c r="BJ30" s="16"/>
      <c r="BK30" s="64">
        <f>IF(SUM(BH30:BJ30)&gt;0,BH30&amp;"/"&amp;BI30&amp;"/"&amp;BJ30,"")</f>
      </c>
    </row>
    <row r="31" spans="1:63" ht="15">
      <c r="A31" s="16" t="s">
        <v>63</v>
      </c>
      <c r="B31" s="32" t="s">
        <v>148</v>
      </c>
      <c r="C31" s="54" t="str">
        <f t="shared" si="14"/>
        <v>   </v>
      </c>
      <c r="D31" s="20"/>
      <c r="E31" s="20"/>
      <c r="F31" s="20"/>
      <c r="G31" s="20"/>
      <c r="H31" s="54" t="str">
        <f t="shared" si="15"/>
        <v>8   </v>
      </c>
      <c r="I31" s="21">
        <v>8</v>
      </c>
      <c r="J31" s="21"/>
      <c r="K31" s="21"/>
      <c r="L31" s="21"/>
      <c r="M31" s="21"/>
      <c r="N31" s="21"/>
      <c r="O31" s="21"/>
      <c r="P31" s="21"/>
      <c r="Q31" s="16"/>
      <c r="R31" s="65">
        <v>72</v>
      </c>
      <c r="S31" s="65">
        <f t="shared" si="16"/>
        <v>36</v>
      </c>
      <c r="T31" s="65">
        <f t="shared" si="17"/>
        <v>36</v>
      </c>
      <c r="U31" s="65">
        <f t="shared" si="18"/>
        <v>0</v>
      </c>
      <c r="V31" s="65">
        <f t="shared" si="19"/>
        <v>0</v>
      </c>
      <c r="W31" s="65">
        <f t="shared" si="3"/>
        <v>36</v>
      </c>
      <c r="X31" s="64">
        <f t="shared" si="4"/>
      </c>
      <c r="Y31" s="16"/>
      <c r="Z31" s="16"/>
      <c r="AA31" s="16"/>
      <c r="AB31" s="16"/>
      <c r="AC31" s="16"/>
      <c r="AD31" s="16"/>
      <c r="AE31" s="64">
        <f t="shared" si="5"/>
      </c>
      <c r="AF31" s="64">
        <f t="shared" si="6"/>
      </c>
      <c r="AG31" s="16"/>
      <c r="AH31" s="16"/>
      <c r="AI31" s="16"/>
      <c r="AJ31" s="16"/>
      <c r="AK31" s="16"/>
      <c r="AL31" s="16"/>
      <c r="AM31" s="64">
        <f t="shared" si="7"/>
      </c>
      <c r="AN31" s="64">
        <f t="shared" si="8"/>
      </c>
      <c r="AO31" s="16"/>
      <c r="AP31" s="16"/>
      <c r="AQ31" s="16"/>
      <c r="AR31" s="16"/>
      <c r="AS31" s="16"/>
      <c r="AT31" s="16"/>
      <c r="AU31" s="64">
        <f t="shared" si="9"/>
      </c>
      <c r="AV31" s="64">
        <f t="shared" si="10"/>
      </c>
      <c r="AW31" s="16"/>
      <c r="AX31" s="16"/>
      <c r="AY31" s="16"/>
      <c r="AZ31" s="16">
        <v>2</v>
      </c>
      <c r="BA31" s="16"/>
      <c r="BB31" s="16"/>
      <c r="BC31" s="64" t="str">
        <f t="shared" si="11"/>
        <v>2//</v>
      </c>
      <c r="BD31" s="64">
        <f t="shared" si="12"/>
      </c>
      <c r="BE31" s="16"/>
      <c r="BF31" s="16"/>
      <c r="BG31" s="16"/>
      <c r="BH31" s="16"/>
      <c r="BI31" s="16"/>
      <c r="BJ31" s="16"/>
      <c r="BK31" s="64">
        <f t="shared" si="13"/>
      </c>
    </row>
    <row r="32" spans="1:63" ht="15">
      <c r="A32" s="16" t="s">
        <v>118</v>
      </c>
      <c r="B32" s="32" t="s">
        <v>149</v>
      </c>
      <c r="C32" s="54" t="str">
        <f t="shared" si="14"/>
        <v>7 8  </v>
      </c>
      <c r="D32" s="20">
        <v>7</v>
      </c>
      <c r="E32" s="20">
        <v>8</v>
      </c>
      <c r="F32" s="20"/>
      <c r="G32" s="20"/>
      <c r="H32" s="54" t="str">
        <f t="shared" si="15"/>
        <v>   </v>
      </c>
      <c r="I32" s="21"/>
      <c r="J32" s="21"/>
      <c r="K32" s="21"/>
      <c r="L32" s="21"/>
      <c r="M32" s="21"/>
      <c r="N32" s="21"/>
      <c r="O32" s="21"/>
      <c r="P32" s="21"/>
      <c r="Q32" s="16">
        <v>8</v>
      </c>
      <c r="R32" s="65">
        <v>332</v>
      </c>
      <c r="S32" s="65">
        <f t="shared" si="16"/>
        <v>144</v>
      </c>
      <c r="T32" s="65">
        <f t="shared" si="17"/>
        <v>72</v>
      </c>
      <c r="U32" s="65">
        <f t="shared" si="18"/>
        <v>0</v>
      </c>
      <c r="V32" s="65">
        <f t="shared" si="19"/>
        <v>72</v>
      </c>
      <c r="W32" s="65">
        <f t="shared" si="3"/>
        <v>188</v>
      </c>
      <c r="X32" s="64">
        <f t="shared" si="4"/>
      </c>
      <c r="Y32" s="16"/>
      <c r="Z32" s="16"/>
      <c r="AA32" s="16"/>
      <c r="AB32" s="16"/>
      <c r="AC32" s="16"/>
      <c r="AD32" s="16"/>
      <c r="AE32" s="64">
        <f t="shared" si="5"/>
      </c>
      <c r="AF32" s="64">
        <f t="shared" si="6"/>
      </c>
      <c r="AG32" s="16"/>
      <c r="AH32" s="16"/>
      <c r="AI32" s="16"/>
      <c r="AJ32" s="16"/>
      <c r="AK32" s="16"/>
      <c r="AL32" s="16"/>
      <c r="AM32" s="64">
        <f t="shared" si="7"/>
      </c>
      <c r="AN32" s="64">
        <f t="shared" si="8"/>
      </c>
      <c r="AO32" s="16"/>
      <c r="AP32" s="16"/>
      <c r="AQ32" s="16"/>
      <c r="AR32" s="16"/>
      <c r="AS32" s="16"/>
      <c r="AT32" s="16"/>
      <c r="AU32" s="64">
        <f t="shared" si="9"/>
      </c>
      <c r="AV32" s="64" t="str">
        <f t="shared" si="10"/>
        <v>2//2</v>
      </c>
      <c r="AW32" s="16">
        <v>2</v>
      </c>
      <c r="AX32" s="16"/>
      <c r="AY32" s="16">
        <v>2</v>
      </c>
      <c r="AZ32" s="16">
        <v>2</v>
      </c>
      <c r="BA32" s="16"/>
      <c r="BB32" s="16">
        <v>2</v>
      </c>
      <c r="BC32" s="64" t="str">
        <f t="shared" si="11"/>
        <v>2//2</v>
      </c>
      <c r="BD32" s="64">
        <f t="shared" si="12"/>
      </c>
      <c r="BE32" s="16"/>
      <c r="BF32" s="16"/>
      <c r="BG32" s="16"/>
      <c r="BH32" s="16"/>
      <c r="BI32" s="16"/>
      <c r="BJ32" s="16"/>
      <c r="BK32" s="64">
        <f t="shared" si="13"/>
      </c>
    </row>
    <row r="33" spans="1:63" ht="15">
      <c r="A33" s="35" t="s">
        <v>64</v>
      </c>
      <c r="B33" s="33" t="s">
        <v>218</v>
      </c>
      <c r="C33" s="54" t="str">
        <f t="shared" si="14"/>
        <v>   </v>
      </c>
      <c r="D33" s="20"/>
      <c r="E33" s="20"/>
      <c r="F33" s="20"/>
      <c r="G33" s="20"/>
      <c r="H33" s="54" t="str">
        <f t="shared" si="15"/>
        <v>5   </v>
      </c>
      <c r="I33" s="21">
        <v>5</v>
      </c>
      <c r="J33" s="21"/>
      <c r="K33" s="21"/>
      <c r="L33" s="21"/>
      <c r="M33" s="21"/>
      <c r="N33" s="21"/>
      <c r="O33" s="21"/>
      <c r="P33" s="21"/>
      <c r="Q33" s="16"/>
      <c r="R33" s="65">
        <v>72</v>
      </c>
      <c r="S33" s="65">
        <f t="shared" si="16"/>
        <v>36</v>
      </c>
      <c r="T33" s="65">
        <f t="shared" si="17"/>
        <v>18</v>
      </c>
      <c r="U33" s="65">
        <f t="shared" si="18"/>
        <v>0</v>
      </c>
      <c r="V33" s="65">
        <f t="shared" si="19"/>
        <v>18</v>
      </c>
      <c r="W33" s="65">
        <f t="shared" si="3"/>
        <v>36</v>
      </c>
      <c r="X33" s="64">
        <f t="shared" si="4"/>
      </c>
      <c r="Y33" s="16"/>
      <c r="Z33" s="16"/>
      <c r="AA33" s="16"/>
      <c r="AB33" s="16"/>
      <c r="AC33" s="16"/>
      <c r="AD33" s="16"/>
      <c r="AE33" s="64">
        <f t="shared" si="5"/>
      </c>
      <c r="AF33" s="64">
        <f t="shared" si="6"/>
      </c>
      <c r="AG33" s="16"/>
      <c r="AH33" s="16"/>
      <c r="AI33" s="16"/>
      <c r="AJ33" s="16"/>
      <c r="AK33" s="16"/>
      <c r="AL33" s="16"/>
      <c r="AM33" s="64">
        <f t="shared" si="7"/>
      </c>
      <c r="AN33" s="64" t="str">
        <f t="shared" si="8"/>
        <v>1//1</v>
      </c>
      <c r="AO33" s="16">
        <v>1</v>
      </c>
      <c r="AP33" s="16"/>
      <c r="AQ33" s="16">
        <v>1</v>
      </c>
      <c r="AR33" s="16"/>
      <c r="AS33" s="16"/>
      <c r="AT33" s="16"/>
      <c r="AU33" s="64">
        <f t="shared" si="9"/>
      </c>
      <c r="AV33" s="64">
        <f t="shared" si="10"/>
      </c>
      <c r="AW33" s="16"/>
      <c r="AX33" s="16"/>
      <c r="AY33" s="16"/>
      <c r="AZ33" s="16"/>
      <c r="BA33" s="16"/>
      <c r="BB33" s="16"/>
      <c r="BC33" s="64">
        <f t="shared" si="11"/>
      </c>
      <c r="BD33" s="64">
        <f t="shared" si="12"/>
      </c>
      <c r="BE33" s="16"/>
      <c r="BF33" s="16"/>
      <c r="BG33" s="16"/>
      <c r="BH33" s="16"/>
      <c r="BI33" s="16"/>
      <c r="BJ33" s="16"/>
      <c r="BK33" s="64">
        <f t="shared" si="13"/>
      </c>
    </row>
    <row r="34" spans="1:63" ht="15">
      <c r="A34" s="16" t="s">
        <v>65</v>
      </c>
      <c r="B34" s="34" t="s">
        <v>219</v>
      </c>
      <c r="C34" s="54" t="str">
        <f t="shared" si="14"/>
        <v>   </v>
      </c>
      <c r="D34" s="20"/>
      <c r="E34" s="20"/>
      <c r="F34" s="20"/>
      <c r="G34" s="20"/>
      <c r="H34" s="54" t="str">
        <f aca="true" t="shared" si="27" ref="H34:H58">I34&amp;" "&amp;M34&amp;" "&amp;O34&amp;" "&amp;P34</f>
        <v>5   </v>
      </c>
      <c r="I34" s="21">
        <v>5</v>
      </c>
      <c r="J34" s="21"/>
      <c r="K34" s="21"/>
      <c r="L34" s="21"/>
      <c r="M34" s="21"/>
      <c r="N34" s="21"/>
      <c r="O34" s="21"/>
      <c r="P34" s="21"/>
      <c r="Q34" s="16"/>
      <c r="R34" s="65">
        <v>72</v>
      </c>
      <c r="S34" s="65">
        <f t="shared" si="16"/>
        <v>36</v>
      </c>
      <c r="T34" s="65">
        <f t="shared" si="17"/>
        <v>18</v>
      </c>
      <c r="U34" s="65">
        <f t="shared" si="18"/>
        <v>0</v>
      </c>
      <c r="V34" s="65">
        <f t="shared" si="19"/>
        <v>18</v>
      </c>
      <c r="W34" s="65">
        <f t="shared" si="3"/>
        <v>36</v>
      </c>
      <c r="X34" s="64">
        <f t="shared" si="4"/>
      </c>
      <c r="Y34" s="16"/>
      <c r="Z34" s="16"/>
      <c r="AA34" s="16"/>
      <c r="AB34" s="16"/>
      <c r="AC34" s="16"/>
      <c r="AD34" s="16"/>
      <c r="AE34" s="64">
        <f t="shared" si="5"/>
      </c>
      <c r="AF34" s="64">
        <f t="shared" si="6"/>
      </c>
      <c r="AG34" s="16"/>
      <c r="AH34" s="16"/>
      <c r="AI34" s="16"/>
      <c r="AJ34" s="16"/>
      <c r="AK34" s="16"/>
      <c r="AL34" s="16"/>
      <c r="AM34" s="64">
        <f t="shared" si="7"/>
      </c>
      <c r="AN34" s="64" t="str">
        <f t="shared" si="8"/>
        <v>1//1</v>
      </c>
      <c r="AO34" s="16">
        <v>1</v>
      </c>
      <c r="AP34" s="16"/>
      <c r="AQ34" s="16">
        <v>1</v>
      </c>
      <c r="AR34" s="16"/>
      <c r="AS34" s="16"/>
      <c r="AT34" s="16"/>
      <c r="AU34" s="64">
        <f t="shared" si="9"/>
      </c>
      <c r="AV34" s="64">
        <f t="shared" si="10"/>
      </c>
      <c r="AW34" s="16"/>
      <c r="AX34" s="16"/>
      <c r="AY34" s="16"/>
      <c r="AZ34" s="16"/>
      <c r="BA34" s="16"/>
      <c r="BB34" s="16"/>
      <c r="BC34" s="64">
        <f t="shared" si="11"/>
      </c>
      <c r="BD34" s="64">
        <f t="shared" si="12"/>
      </c>
      <c r="BE34" s="16"/>
      <c r="BF34" s="16"/>
      <c r="BG34" s="16"/>
      <c r="BH34" s="16"/>
      <c r="BI34" s="16"/>
      <c r="BJ34" s="16"/>
      <c r="BK34" s="64">
        <f t="shared" si="13"/>
      </c>
    </row>
    <row r="35" spans="1:63" ht="15">
      <c r="A35" s="16" t="s">
        <v>66</v>
      </c>
      <c r="B35" s="32" t="s">
        <v>67</v>
      </c>
      <c r="C35" s="54" t="str">
        <f t="shared" si="14"/>
        <v>   </v>
      </c>
      <c r="D35" s="20"/>
      <c r="E35" s="20"/>
      <c r="F35" s="20"/>
      <c r="G35" s="20"/>
      <c r="H35" s="54" t="str">
        <f t="shared" si="27"/>
        <v>6   </v>
      </c>
      <c r="I35" s="21">
        <v>6</v>
      </c>
      <c r="J35" s="21"/>
      <c r="K35" s="21"/>
      <c r="L35" s="21"/>
      <c r="M35" s="21"/>
      <c r="N35" s="21"/>
      <c r="O35" s="21"/>
      <c r="P35" s="21"/>
      <c r="Q35" s="16"/>
      <c r="R35" s="65">
        <v>72</v>
      </c>
      <c r="S35" s="65">
        <f t="shared" si="16"/>
        <v>36</v>
      </c>
      <c r="T35" s="65">
        <f t="shared" si="17"/>
        <v>36</v>
      </c>
      <c r="U35" s="65">
        <f t="shared" si="18"/>
        <v>0</v>
      </c>
      <c r="V35" s="65">
        <f t="shared" si="19"/>
        <v>0</v>
      </c>
      <c r="W35" s="65">
        <f t="shared" si="3"/>
        <v>36</v>
      </c>
      <c r="X35" s="64">
        <f t="shared" si="4"/>
      </c>
      <c r="Y35" s="16"/>
      <c r="Z35" s="16"/>
      <c r="AA35" s="16"/>
      <c r="AB35" s="16"/>
      <c r="AC35" s="16"/>
      <c r="AD35" s="16"/>
      <c r="AE35" s="64">
        <f t="shared" si="5"/>
      </c>
      <c r="AF35" s="64">
        <f t="shared" si="6"/>
      </c>
      <c r="AG35" s="16"/>
      <c r="AH35" s="16"/>
      <c r="AI35" s="16"/>
      <c r="AJ35" s="16"/>
      <c r="AK35" s="16"/>
      <c r="AL35" s="16"/>
      <c r="AM35" s="64">
        <f t="shared" si="7"/>
      </c>
      <c r="AN35" s="64">
        <f t="shared" si="8"/>
      </c>
      <c r="AO35" s="16"/>
      <c r="AP35" s="16"/>
      <c r="AQ35" s="16"/>
      <c r="AR35" s="16">
        <v>2</v>
      </c>
      <c r="AS35" s="16"/>
      <c r="AT35" s="16"/>
      <c r="AU35" s="64" t="str">
        <f t="shared" si="9"/>
        <v>2//</v>
      </c>
      <c r="AV35" s="64">
        <f t="shared" si="10"/>
      </c>
      <c r="AW35" s="16"/>
      <c r="AX35" s="16"/>
      <c r="AY35" s="16"/>
      <c r="AZ35" s="16"/>
      <c r="BA35" s="16"/>
      <c r="BB35" s="16"/>
      <c r="BC35" s="64">
        <f t="shared" si="11"/>
      </c>
      <c r="BD35" s="64">
        <f t="shared" si="12"/>
      </c>
      <c r="BE35" s="16"/>
      <c r="BF35" s="16"/>
      <c r="BG35" s="16"/>
      <c r="BH35" s="16"/>
      <c r="BI35" s="16"/>
      <c r="BJ35" s="16"/>
      <c r="BK35" s="64">
        <f t="shared" si="13"/>
      </c>
    </row>
    <row r="36" spans="1:63" ht="15">
      <c r="A36" s="16" t="s">
        <v>220</v>
      </c>
      <c r="B36" s="32" t="s">
        <v>242</v>
      </c>
      <c r="C36" s="54" t="str">
        <f>D36&amp;" "&amp;E36&amp;" "&amp;F36&amp;" "&amp;G36</f>
        <v>   </v>
      </c>
      <c r="D36" s="20"/>
      <c r="E36" s="20"/>
      <c r="F36" s="20"/>
      <c r="G36" s="20"/>
      <c r="H36" s="54" t="str">
        <f>I36&amp;" "&amp;M36&amp;" "&amp;O36&amp;" "&amp;P36</f>
        <v>8   </v>
      </c>
      <c r="I36" s="21">
        <v>8</v>
      </c>
      <c r="J36" s="21"/>
      <c r="K36" s="21"/>
      <c r="L36" s="21"/>
      <c r="M36" s="21"/>
      <c r="N36" s="21"/>
      <c r="O36" s="21"/>
      <c r="P36" s="21"/>
      <c r="Q36" s="16"/>
      <c r="R36" s="65">
        <v>60</v>
      </c>
      <c r="S36" s="65">
        <f>T36+U36+V36</f>
        <v>36</v>
      </c>
      <c r="T36" s="65">
        <f>Y36*Y$6+AB36*AB$6+AG36*AG$6+AJ36*AJ$6+AO36*AO$6+AR36*AR$6+AW36*AW$6+AZ36*AZ$6+BE36*BE$6+BH36*BH$6</f>
        <v>36</v>
      </c>
      <c r="U36" s="65">
        <f>Z36*Z$6+AC36*AC$6+AH36*AH$6+AK36*AK$6+AP36*AP$6+AS36*AS$6+AX36*AX$6+BA36*BA$6+BF36*BF$6+BI36*BI$6</f>
        <v>0</v>
      </c>
      <c r="V36" s="65">
        <f>AA36*AA$6+AD36*AD$6+AI36*AI$6+AL36*AL$6+AQ36*AQ$6+AT36*AT$6+AY36*AY$6+BB36*BB$6+BG36*BG$6+BJ36*BJ$6</f>
        <v>0</v>
      </c>
      <c r="W36" s="65">
        <f>R36-S36</f>
        <v>24</v>
      </c>
      <c r="X36" s="64">
        <f>IF(SUM(Y36:AA36)&gt;0,Y36&amp;"/"&amp;Z36&amp;"/"&amp;AA36,"")</f>
      </c>
      <c r="Y36" s="16"/>
      <c r="Z36" s="16"/>
      <c r="AA36" s="16"/>
      <c r="AB36" s="16"/>
      <c r="AC36" s="16"/>
      <c r="AD36" s="16"/>
      <c r="AE36" s="64">
        <f>IF(SUM(AB36:AD36)&gt;0,AB36&amp;"/"&amp;AC36&amp;"/"&amp;AD36,"")</f>
      </c>
      <c r="AF36" s="64">
        <f>IF(SUM(AG36:AI36)&gt;0,AG36&amp;"/"&amp;AH36&amp;"/"&amp;AI36,"")</f>
      </c>
      <c r="AG36" s="16"/>
      <c r="AH36" s="16"/>
      <c r="AI36" s="16"/>
      <c r="AJ36" s="16"/>
      <c r="AK36" s="16"/>
      <c r="AL36" s="16"/>
      <c r="AM36" s="64">
        <f>IF(SUM(AJ36:AL36)&gt;0,AJ36&amp;"/"&amp;AK36&amp;"/"&amp;AL36,"")</f>
      </c>
      <c r="AN36" s="64">
        <f>IF(SUM(AO36:AQ36)&gt;0,AO36&amp;"/"&amp;AP36&amp;"/"&amp;AQ36,"")</f>
      </c>
      <c r="AO36" s="16"/>
      <c r="AP36" s="16"/>
      <c r="AQ36" s="16"/>
      <c r="AR36" s="16"/>
      <c r="AS36" s="16"/>
      <c r="AT36" s="16"/>
      <c r="AU36" s="64">
        <f>IF(SUM(AR36:AT36)&gt;0,AR36&amp;"/"&amp;AS36&amp;"/"&amp;AT36,"")</f>
      </c>
      <c r="AV36" s="64">
        <f>IF(SUM(AW36:AY36)&gt;0,AW36&amp;"/"&amp;AX36&amp;"/"&amp;AY36,"")</f>
      </c>
      <c r="AW36" s="16"/>
      <c r="AX36" s="16"/>
      <c r="AY36" s="16"/>
      <c r="AZ36" s="16">
        <v>2</v>
      </c>
      <c r="BA36" s="16"/>
      <c r="BB36" s="16"/>
      <c r="BC36" s="64" t="str">
        <f>IF(SUM(AZ36:BB36)&gt;0,AZ36&amp;"/"&amp;BA36&amp;"/"&amp;BB36,"")</f>
        <v>2//</v>
      </c>
      <c r="BD36" s="64">
        <f>IF(SUM(BE36:BG36)&gt;0,BE36&amp;"/"&amp;BF36&amp;"/"&amp;BG36,"")</f>
      </c>
      <c r="BE36" s="16"/>
      <c r="BF36" s="16"/>
      <c r="BG36" s="16"/>
      <c r="BH36" s="16"/>
      <c r="BI36" s="16"/>
      <c r="BJ36" s="16"/>
      <c r="BK36" s="64">
        <f>IF(SUM(BH36:BJ36)&gt;0,BH36&amp;"/"&amp;BI36&amp;"/"&amp;BJ36,"")</f>
      </c>
    </row>
    <row r="37" spans="1:63" ht="15">
      <c r="A37" s="16" t="s">
        <v>68</v>
      </c>
      <c r="B37" s="37" t="s">
        <v>50</v>
      </c>
      <c r="C37" s="54" t="str">
        <f t="shared" si="14"/>
        <v>   </v>
      </c>
      <c r="D37" s="20"/>
      <c r="E37" s="20"/>
      <c r="F37" s="20"/>
      <c r="G37" s="20"/>
      <c r="H37" s="54" t="str">
        <f t="shared" si="27"/>
        <v>   </v>
      </c>
      <c r="I37" s="21"/>
      <c r="J37" s="21"/>
      <c r="K37" s="21"/>
      <c r="L37" s="21"/>
      <c r="M37" s="21"/>
      <c r="N37" s="21"/>
      <c r="O37" s="21"/>
      <c r="P37" s="21"/>
      <c r="Q37" s="16"/>
      <c r="R37" s="101">
        <f aca="true" t="shared" si="28" ref="R37:W37">SUM(R38:R38)</f>
        <v>160</v>
      </c>
      <c r="S37" s="101">
        <f t="shared" si="28"/>
        <v>36</v>
      </c>
      <c r="T37" s="101">
        <f t="shared" si="28"/>
        <v>36</v>
      </c>
      <c r="U37" s="101">
        <f t="shared" si="28"/>
        <v>0</v>
      </c>
      <c r="V37" s="101">
        <f t="shared" si="28"/>
        <v>0</v>
      </c>
      <c r="W37" s="101">
        <f t="shared" si="28"/>
        <v>124</v>
      </c>
      <c r="X37" s="64">
        <f t="shared" si="4"/>
      </c>
      <c r="Y37" s="16"/>
      <c r="Z37" s="16"/>
      <c r="AA37" s="16"/>
      <c r="AB37" s="16"/>
      <c r="AC37" s="16"/>
      <c r="AD37" s="16"/>
      <c r="AE37" s="64">
        <f t="shared" si="5"/>
      </c>
      <c r="AF37" s="64">
        <f t="shared" si="6"/>
      </c>
      <c r="AG37" s="16"/>
      <c r="AH37" s="16"/>
      <c r="AI37" s="16"/>
      <c r="AJ37" s="16"/>
      <c r="AK37" s="16"/>
      <c r="AL37" s="16"/>
      <c r="AM37" s="64">
        <f t="shared" si="7"/>
      </c>
      <c r="AN37" s="64">
        <f t="shared" si="8"/>
      </c>
      <c r="AO37" s="16"/>
      <c r="AP37" s="16"/>
      <c r="AQ37" s="16"/>
      <c r="AR37" s="16"/>
      <c r="AS37" s="16"/>
      <c r="AT37" s="16"/>
      <c r="AU37" s="64">
        <f t="shared" si="9"/>
      </c>
      <c r="AV37" s="64">
        <f t="shared" si="10"/>
      </c>
      <c r="AW37" s="16"/>
      <c r="AX37" s="16"/>
      <c r="AY37" s="16"/>
      <c r="AZ37" s="16"/>
      <c r="BA37" s="16"/>
      <c r="BB37" s="16"/>
      <c r="BC37" s="64">
        <f t="shared" si="11"/>
      </c>
      <c r="BD37" s="64">
        <f t="shared" si="12"/>
      </c>
      <c r="BE37" s="16"/>
      <c r="BF37" s="16"/>
      <c r="BG37" s="16"/>
      <c r="BH37" s="16"/>
      <c r="BI37" s="16"/>
      <c r="BJ37" s="16"/>
      <c r="BK37" s="64">
        <f t="shared" si="13"/>
      </c>
    </row>
    <row r="38" spans="1:63" ht="15">
      <c r="A38" s="16" t="s">
        <v>201</v>
      </c>
      <c r="B38" s="31" t="s">
        <v>150</v>
      </c>
      <c r="C38" s="54" t="str">
        <f t="shared" si="14"/>
        <v>   </v>
      </c>
      <c r="D38" s="20"/>
      <c r="E38" s="20"/>
      <c r="F38" s="20"/>
      <c r="G38" s="20"/>
      <c r="H38" s="54" t="str">
        <f t="shared" si="27"/>
        <v>8   </v>
      </c>
      <c r="I38" s="21">
        <v>8</v>
      </c>
      <c r="J38" s="21"/>
      <c r="K38" s="21"/>
      <c r="L38" s="21"/>
      <c r="M38" s="21"/>
      <c r="N38" s="21"/>
      <c r="O38" s="21"/>
      <c r="P38" s="21"/>
      <c r="Q38" s="16"/>
      <c r="R38" s="65">
        <v>160</v>
      </c>
      <c r="S38" s="65">
        <f t="shared" si="16"/>
        <v>36</v>
      </c>
      <c r="T38" s="65">
        <f t="shared" si="17"/>
        <v>36</v>
      </c>
      <c r="U38" s="65">
        <f t="shared" si="18"/>
        <v>0</v>
      </c>
      <c r="V38" s="65">
        <f t="shared" si="19"/>
        <v>0</v>
      </c>
      <c r="W38" s="65">
        <f t="shared" si="3"/>
        <v>124</v>
      </c>
      <c r="X38" s="64">
        <f t="shared" si="4"/>
      </c>
      <c r="Y38" s="16"/>
      <c r="Z38" s="16"/>
      <c r="AA38" s="16"/>
      <c r="AB38" s="16"/>
      <c r="AC38" s="16"/>
      <c r="AD38" s="16"/>
      <c r="AE38" s="64">
        <f t="shared" si="5"/>
      </c>
      <c r="AF38" s="64">
        <f t="shared" si="6"/>
      </c>
      <c r="AG38" s="16"/>
      <c r="AH38" s="16"/>
      <c r="AI38" s="16"/>
      <c r="AJ38" s="16"/>
      <c r="AK38" s="16"/>
      <c r="AL38" s="16"/>
      <c r="AM38" s="64">
        <f t="shared" si="7"/>
      </c>
      <c r="AN38" s="64">
        <f t="shared" si="8"/>
      </c>
      <c r="AO38" s="16"/>
      <c r="AP38" s="16"/>
      <c r="AQ38" s="16"/>
      <c r="AR38" s="16"/>
      <c r="AS38" s="16"/>
      <c r="AT38" s="16"/>
      <c r="AU38" s="64">
        <f t="shared" si="9"/>
      </c>
      <c r="AV38" s="64">
        <f t="shared" si="10"/>
      </c>
      <c r="AW38" s="16"/>
      <c r="AX38" s="16"/>
      <c r="AY38" s="16"/>
      <c r="AZ38" s="16">
        <v>2</v>
      </c>
      <c r="BA38" s="16"/>
      <c r="BB38" s="16"/>
      <c r="BC38" s="64" t="str">
        <f t="shared" si="11"/>
        <v>2//</v>
      </c>
      <c r="BD38" s="64">
        <f t="shared" si="12"/>
      </c>
      <c r="BE38" s="16"/>
      <c r="BF38" s="16"/>
      <c r="BG38" s="16"/>
      <c r="BH38" s="16"/>
      <c r="BI38" s="16"/>
      <c r="BJ38" s="16"/>
      <c r="BK38" s="64">
        <f t="shared" si="13"/>
      </c>
    </row>
    <row r="39" spans="1:63" ht="26.25" customHeight="1">
      <c r="A39" s="17" t="s">
        <v>69</v>
      </c>
      <c r="B39" s="30" t="s">
        <v>200</v>
      </c>
      <c r="C39" s="54" t="str">
        <f t="shared" si="14"/>
        <v>   </v>
      </c>
      <c r="D39" s="20"/>
      <c r="E39" s="20"/>
      <c r="F39" s="20"/>
      <c r="G39" s="20"/>
      <c r="H39" s="54" t="str">
        <f>I39&amp;" "&amp;J39&amp;" "&amp;K39&amp;" "&amp;L39&amp;" "&amp;M39&amp;" "&amp;N39&amp;" "&amp;O39&amp;" "&amp;P39</f>
        <v>7 8      </v>
      </c>
      <c r="I39" s="21">
        <v>7</v>
      </c>
      <c r="J39" s="21">
        <v>8</v>
      </c>
      <c r="K39" s="21"/>
      <c r="L39" s="21"/>
      <c r="M39" s="21"/>
      <c r="N39" s="21"/>
      <c r="O39" s="21"/>
      <c r="P39" s="21"/>
      <c r="Q39" s="16"/>
      <c r="R39" s="101">
        <v>160</v>
      </c>
      <c r="S39" s="101">
        <f t="shared" si="16"/>
        <v>72</v>
      </c>
      <c r="T39" s="101">
        <f t="shared" si="17"/>
        <v>72</v>
      </c>
      <c r="U39" s="101">
        <f t="shared" si="18"/>
        <v>0</v>
      </c>
      <c r="V39" s="101">
        <f t="shared" si="19"/>
        <v>0</v>
      </c>
      <c r="W39" s="101">
        <f t="shared" si="3"/>
        <v>88</v>
      </c>
      <c r="X39" s="64">
        <f t="shared" si="4"/>
      </c>
      <c r="Y39" s="16"/>
      <c r="Z39" s="16"/>
      <c r="AA39" s="16"/>
      <c r="AB39" s="16"/>
      <c r="AC39" s="16"/>
      <c r="AD39" s="16"/>
      <c r="AE39" s="64">
        <f t="shared" si="5"/>
      </c>
      <c r="AF39" s="64">
        <f t="shared" si="6"/>
      </c>
      <c r="AG39" s="16"/>
      <c r="AH39" s="16"/>
      <c r="AI39" s="16"/>
      <c r="AJ39" s="16"/>
      <c r="AK39" s="16"/>
      <c r="AL39" s="16"/>
      <c r="AM39" s="64">
        <f t="shared" si="7"/>
      </c>
      <c r="AN39" s="64">
        <f t="shared" si="8"/>
      </c>
      <c r="AO39" s="16"/>
      <c r="AP39" s="16"/>
      <c r="AQ39" s="16"/>
      <c r="AR39" s="16"/>
      <c r="AS39" s="16"/>
      <c r="AT39" s="16"/>
      <c r="AU39" s="64">
        <f t="shared" si="9"/>
      </c>
      <c r="AV39" s="64" t="str">
        <f t="shared" si="10"/>
        <v>2//</v>
      </c>
      <c r="AW39" s="16">
        <v>2</v>
      </c>
      <c r="AX39" s="16"/>
      <c r="AY39" s="16"/>
      <c r="AZ39" s="16">
        <v>2</v>
      </c>
      <c r="BA39" s="16"/>
      <c r="BB39" s="16"/>
      <c r="BC39" s="64" t="str">
        <f t="shared" si="11"/>
        <v>2//</v>
      </c>
      <c r="BD39" s="64">
        <f t="shared" si="12"/>
      </c>
      <c r="BE39" s="16"/>
      <c r="BF39" s="16"/>
      <c r="BG39" s="16"/>
      <c r="BH39" s="16"/>
      <c r="BI39" s="16"/>
      <c r="BJ39" s="16"/>
      <c r="BK39" s="64">
        <f t="shared" si="13"/>
      </c>
    </row>
    <row r="40" spans="1:63" ht="26.25" customHeight="1">
      <c r="A40" s="87" t="s">
        <v>70</v>
      </c>
      <c r="B40" s="88" t="s">
        <v>71</v>
      </c>
      <c r="C40" s="87" t="str">
        <f t="shared" si="14"/>
        <v>   </v>
      </c>
      <c r="D40" s="89"/>
      <c r="E40" s="89"/>
      <c r="F40" s="89"/>
      <c r="G40" s="89"/>
      <c r="H40" s="87" t="str">
        <f t="shared" si="27"/>
        <v>   </v>
      </c>
      <c r="I40" s="89"/>
      <c r="J40" s="89"/>
      <c r="K40" s="89"/>
      <c r="L40" s="89"/>
      <c r="M40" s="89"/>
      <c r="N40" s="89"/>
      <c r="O40" s="89"/>
      <c r="P40" s="89"/>
      <c r="Q40" s="87" t="s">
        <v>214</v>
      </c>
      <c r="R40" s="90">
        <f aca="true" t="shared" si="29" ref="R40:W40">SUM(R41,R68,R71)</f>
        <v>4934</v>
      </c>
      <c r="S40" s="90">
        <f t="shared" si="29"/>
        <v>2536</v>
      </c>
      <c r="T40" s="90">
        <f t="shared" si="29"/>
        <v>1498</v>
      </c>
      <c r="U40" s="90">
        <f t="shared" si="29"/>
        <v>0</v>
      </c>
      <c r="V40" s="90">
        <f t="shared" si="29"/>
        <v>1038</v>
      </c>
      <c r="W40" s="90">
        <f t="shared" si="29"/>
        <v>2398</v>
      </c>
      <c r="X40" s="91">
        <f t="shared" si="4"/>
      </c>
      <c r="Y40" s="87"/>
      <c r="Z40" s="87"/>
      <c r="AA40" s="87"/>
      <c r="AB40" s="87"/>
      <c r="AC40" s="87"/>
      <c r="AD40" s="87"/>
      <c r="AE40" s="91">
        <f t="shared" si="5"/>
      </c>
      <c r="AF40" s="91">
        <f t="shared" si="6"/>
      </c>
      <c r="AG40" s="87"/>
      <c r="AH40" s="87"/>
      <c r="AI40" s="87"/>
      <c r="AJ40" s="87"/>
      <c r="AK40" s="87"/>
      <c r="AL40" s="87"/>
      <c r="AM40" s="91">
        <f t="shared" si="7"/>
      </c>
      <c r="AN40" s="91">
        <f t="shared" si="8"/>
      </c>
      <c r="AO40" s="87"/>
      <c r="AP40" s="87"/>
      <c r="AQ40" s="87"/>
      <c r="AR40" s="87"/>
      <c r="AS40" s="87"/>
      <c r="AT40" s="87"/>
      <c r="AU40" s="91">
        <f t="shared" si="9"/>
      </c>
      <c r="AV40" s="91">
        <f t="shared" si="10"/>
      </c>
      <c r="AW40" s="87"/>
      <c r="AX40" s="87"/>
      <c r="AY40" s="87"/>
      <c r="AZ40" s="87"/>
      <c r="BA40" s="87"/>
      <c r="BB40" s="87"/>
      <c r="BC40" s="91">
        <f t="shared" si="11"/>
      </c>
      <c r="BD40" s="91">
        <f t="shared" si="12"/>
      </c>
      <c r="BE40" s="87"/>
      <c r="BF40" s="87"/>
      <c r="BG40" s="87"/>
      <c r="BH40" s="87"/>
      <c r="BI40" s="87"/>
      <c r="BJ40" s="87"/>
      <c r="BK40" s="91">
        <f t="shared" si="13"/>
      </c>
    </row>
    <row r="41" spans="1:63" ht="15">
      <c r="A41" s="17" t="s">
        <v>72</v>
      </c>
      <c r="B41" s="37" t="s">
        <v>44</v>
      </c>
      <c r="C41" s="54" t="str">
        <f t="shared" si="14"/>
        <v>   </v>
      </c>
      <c r="D41" s="20"/>
      <c r="E41" s="20"/>
      <c r="F41" s="20"/>
      <c r="G41" s="20"/>
      <c r="H41" s="54" t="str">
        <f t="shared" si="27"/>
        <v>   </v>
      </c>
      <c r="I41" s="21"/>
      <c r="J41" s="21"/>
      <c r="K41" s="21"/>
      <c r="L41" s="21"/>
      <c r="M41" s="21"/>
      <c r="N41" s="21"/>
      <c r="O41" s="21"/>
      <c r="P41" s="21"/>
      <c r="Q41" s="16"/>
      <c r="R41" s="101">
        <f aca="true" t="shared" si="30" ref="R41:W41">SUM(R42:R48,R51:R67)</f>
        <v>4534</v>
      </c>
      <c r="S41" s="101">
        <f t="shared" si="30"/>
        <v>2334</v>
      </c>
      <c r="T41" s="101">
        <f t="shared" si="30"/>
        <v>1360</v>
      </c>
      <c r="U41" s="101">
        <f t="shared" si="30"/>
        <v>0</v>
      </c>
      <c r="V41" s="101">
        <f t="shared" si="30"/>
        <v>974</v>
      </c>
      <c r="W41" s="101">
        <f t="shared" si="30"/>
        <v>2200</v>
      </c>
      <c r="X41" s="64">
        <f t="shared" si="4"/>
      </c>
      <c r="Y41" s="16"/>
      <c r="Z41" s="16"/>
      <c r="AA41" s="16"/>
      <c r="AB41" s="16"/>
      <c r="AC41" s="16"/>
      <c r="AD41" s="16"/>
      <c r="AE41" s="64">
        <f t="shared" si="5"/>
      </c>
      <c r="AF41" s="64">
        <f t="shared" si="6"/>
      </c>
      <c r="AG41" s="16"/>
      <c r="AH41" s="16"/>
      <c r="AI41" s="16"/>
      <c r="AJ41" s="16"/>
      <c r="AK41" s="16"/>
      <c r="AL41" s="16"/>
      <c r="AM41" s="64">
        <f t="shared" si="7"/>
      </c>
      <c r="AN41" s="64">
        <f t="shared" si="8"/>
      </c>
      <c r="AO41" s="16"/>
      <c r="AP41" s="16"/>
      <c r="AQ41" s="16"/>
      <c r="AR41" s="16"/>
      <c r="AS41" s="16"/>
      <c r="AT41" s="16"/>
      <c r="AU41" s="64">
        <f t="shared" si="9"/>
      </c>
      <c r="AV41" s="64">
        <f t="shared" si="10"/>
      </c>
      <c r="AW41" s="16"/>
      <c r="AX41" s="16"/>
      <c r="AY41" s="16"/>
      <c r="AZ41" s="16"/>
      <c r="BA41" s="16"/>
      <c r="BB41" s="16"/>
      <c r="BC41" s="64">
        <f t="shared" si="11"/>
      </c>
      <c r="BD41" s="64">
        <f t="shared" si="12"/>
      </c>
      <c r="BE41" s="16"/>
      <c r="BF41" s="16"/>
      <c r="BG41" s="16"/>
      <c r="BH41" s="16"/>
      <c r="BI41" s="16"/>
      <c r="BJ41" s="16"/>
      <c r="BK41" s="64">
        <f t="shared" si="13"/>
      </c>
    </row>
    <row r="42" spans="1:63" ht="15">
      <c r="A42" s="17" t="s">
        <v>151</v>
      </c>
      <c r="B42" s="22" t="s">
        <v>152</v>
      </c>
      <c r="C42" s="54" t="str">
        <f t="shared" si="14"/>
        <v>1 2  </v>
      </c>
      <c r="D42" s="20">
        <v>1</v>
      </c>
      <c r="E42" s="20">
        <v>2</v>
      </c>
      <c r="F42" s="20"/>
      <c r="G42" s="20"/>
      <c r="H42" s="54" t="str">
        <f t="shared" si="27"/>
        <v>   </v>
      </c>
      <c r="I42" s="21"/>
      <c r="J42" s="21"/>
      <c r="K42" s="21"/>
      <c r="L42" s="21"/>
      <c r="M42" s="21"/>
      <c r="N42" s="21"/>
      <c r="O42" s="21"/>
      <c r="P42" s="21"/>
      <c r="Q42" s="16"/>
      <c r="R42" s="65">
        <v>240</v>
      </c>
      <c r="S42" s="65">
        <f t="shared" si="16"/>
        <v>126</v>
      </c>
      <c r="T42" s="65">
        <f t="shared" si="17"/>
        <v>72</v>
      </c>
      <c r="U42" s="65">
        <f t="shared" si="18"/>
        <v>0</v>
      </c>
      <c r="V42" s="65">
        <f t="shared" si="19"/>
        <v>54</v>
      </c>
      <c r="W42" s="65">
        <f t="shared" si="3"/>
        <v>114</v>
      </c>
      <c r="X42" s="64" t="str">
        <f t="shared" si="4"/>
        <v>2//1</v>
      </c>
      <c r="Y42" s="16">
        <v>2</v>
      </c>
      <c r="Z42" s="16"/>
      <c r="AA42" s="16">
        <v>1</v>
      </c>
      <c r="AB42" s="16">
        <v>2</v>
      </c>
      <c r="AC42" s="16"/>
      <c r="AD42" s="16">
        <v>2</v>
      </c>
      <c r="AE42" s="64" t="str">
        <f t="shared" si="5"/>
        <v>2//2</v>
      </c>
      <c r="AF42" s="64">
        <f t="shared" si="6"/>
      </c>
      <c r="AG42" s="16"/>
      <c r="AH42" s="16"/>
      <c r="AI42" s="16"/>
      <c r="AJ42" s="16"/>
      <c r="AK42" s="16"/>
      <c r="AL42" s="16"/>
      <c r="AM42" s="64">
        <f t="shared" si="7"/>
      </c>
      <c r="AN42" s="64">
        <f t="shared" si="8"/>
      </c>
      <c r="AO42" s="16"/>
      <c r="AP42" s="16"/>
      <c r="AQ42" s="16"/>
      <c r="AR42" s="16"/>
      <c r="AS42" s="16"/>
      <c r="AT42" s="16"/>
      <c r="AU42" s="64">
        <f t="shared" si="9"/>
      </c>
      <c r="AV42" s="64">
        <f t="shared" si="10"/>
      </c>
      <c r="AW42" s="16"/>
      <c r="AX42" s="16"/>
      <c r="AY42" s="16"/>
      <c r="AZ42" s="16"/>
      <c r="BA42" s="16"/>
      <c r="BB42" s="16"/>
      <c r="BC42" s="64">
        <f t="shared" si="11"/>
      </c>
      <c r="BD42" s="64">
        <f t="shared" si="12"/>
      </c>
      <c r="BE42" s="16"/>
      <c r="BF42" s="16"/>
      <c r="BG42" s="16"/>
      <c r="BH42" s="16"/>
      <c r="BI42" s="16"/>
      <c r="BJ42" s="16"/>
      <c r="BK42" s="64">
        <f t="shared" si="13"/>
      </c>
    </row>
    <row r="43" spans="1:63" ht="15">
      <c r="A43" s="17" t="s">
        <v>73</v>
      </c>
      <c r="B43" s="22" t="s">
        <v>153</v>
      </c>
      <c r="C43" s="54" t="str">
        <f t="shared" si="14"/>
        <v>2   </v>
      </c>
      <c r="D43" s="20">
        <v>2</v>
      </c>
      <c r="E43" s="20"/>
      <c r="F43" s="20"/>
      <c r="G43" s="20"/>
      <c r="H43" s="54" t="str">
        <f t="shared" si="27"/>
        <v>1   </v>
      </c>
      <c r="I43" s="21">
        <v>1</v>
      </c>
      <c r="J43" s="21"/>
      <c r="K43" s="21"/>
      <c r="L43" s="21"/>
      <c r="M43" s="21"/>
      <c r="N43" s="21"/>
      <c r="O43" s="21"/>
      <c r="P43" s="21"/>
      <c r="Q43" s="16"/>
      <c r="R43" s="65">
        <v>288</v>
      </c>
      <c r="S43" s="65">
        <f t="shared" si="16"/>
        <v>144</v>
      </c>
      <c r="T43" s="65">
        <f t="shared" si="17"/>
        <v>72</v>
      </c>
      <c r="U43" s="65">
        <f t="shared" si="18"/>
        <v>0</v>
      </c>
      <c r="V43" s="65">
        <f t="shared" si="19"/>
        <v>72</v>
      </c>
      <c r="W43" s="65">
        <f t="shared" si="3"/>
        <v>144</v>
      </c>
      <c r="X43" s="64" t="str">
        <f t="shared" si="4"/>
        <v>2//2</v>
      </c>
      <c r="Y43" s="16">
        <v>2</v>
      </c>
      <c r="Z43" s="16"/>
      <c r="AA43" s="16">
        <v>2</v>
      </c>
      <c r="AB43" s="16">
        <v>2</v>
      </c>
      <c r="AC43" s="16"/>
      <c r="AD43" s="16">
        <v>2</v>
      </c>
      <c r="AE43" s="64" t="str">
        <f t="shared" si="5"/>
        <v>2//2</v>
      </c>
      <c r="AF43" s="64">
        <f t="shared" si="6"/>
      </c>
      <c r="AG43" s="16"/>
      <c r="AH43" s="16"/>
      <c r="AI43" s="16"/>
      <c r="AJ43" s="16"/>
      <c r="AK43" s="16"/>
      <c r="AL43" s="16"/>
      <c r="AM43" s="64">
        <f t="shared" si="7"/>
      </c>
      <c r="AN43" s="64">
        <f t="shared" si="8"/>
      </c>
      <c r="AO43" s="16"/>
      <c r="AP43" s="16"/>
      <c r="AQ43" s="16"/>
      <c r="AR43" s="16"/>
      <c r="AS43" s="16"/>
      <c r="AT43" s="16"/>
      <c r="AU43" s="64">
        <f t="shared" si="9"/>
      </c>
      <c r="AV43" s="64">
        <f t="shared" si="10"/>
      </c>
      <c r="AW43" s="16"/>
      <c r="AX43" s="16"/>
      <c r="AY43" s="16"/>
      <c r="AZ43" s="16"/>
      <c r="BA43" s="16"/>
      <c r="BB43" s="16"/>
      <c r="BC43" s="64">
        <f t="shared" si="11"/>
      </c>
      <c r="BD43" s="64">
        <f t="shared" si="12"/>
      </c>
      <c r="BE43" s="16"/>
      <c r="BF43" s="16"/>
      <c r="BG43" s="16"/>
      <c r="BH43" s="16"/>
      <c r="BI43" s="16"/>
      <c r="BJ43" s="16"/>
      <c r="BK43" s="64">
        <f t="shared" si="13"/>
      </c>
    </row>
    <row r="44" spans="1:63" ht="15">
      <c r="A44" s="17" t="s">
        <v>74</v>
      </c>
      <c r="B44" s="31" t="s">
        <v>154</v>
      </c>
      <c r="C44" s="54" t="str">
        <f t="shared" si="14"/>
        <v>1   </v>
      </c>
      <c r="D44" s="20">
        <v>1</v>
      </c>
      <c r="E44" s="20"/>
      <c r="F44" s="20"/>
      <c r="G44" s="20"/>
      <c r="H44" s="54" t="str">
        <f t="shared" si="27"/>
        <v>   </v>
      </c>
      <c r="I44" s="21"/>
      <c r="J44" s="21"/>
      <c r="K44" s="21"/>
      <c r="L44" s="21"/>
      <c r="M44" s="21"/>
      <c r="N44" s="21"/>
      <c r="O44" s="21"/>
      <c r="P44" s="21"/>
      <c r="Q44" s="16"/>
      <c r="R44" s="65">
        <v>240</v>
      </c>
      <c r="S44" s="65">
        <f t="shared" si="16"/>
        <v>108</v>
      </c>
      <c r="T44" s="65">
        <f t="shared" si="17"/>
        <v>72</v>
      </c>
      <c r="U44" s="65">
        <f t="shared" si="18"/>
        <v>0</v>
      </c>
      <c r="V44" s="65">
        <f t="shared" si="19"/>
        <v>36</v>
      </c>
      <c r="W44" s="65">
        <f t="shared" si="3"/>
        <v>132</v>
      </c>
      <c r="X44" s="64" t="str">
        <f t="shared" si="4"/>
        <v>4//2</v>
      </c>
      <c r="Y44" s="16">
        <v>4</v>
      </c>
      <c r="Z44" s="16"/>
      <c r="AA44" s="16">
        <v>2</v>
      </c>
      <c r="AB44" s="16"/>
      <c r="AC44" s="16"/>
      <c r="AD44" s="16"/>
      <c r="AE44" s="64">
        <f t="shared" si="5"/>
      </c>
      <c r="AF44" s="64">
        <f t="shared" si="6"/>
      </c>
      <c r="AG44" s="16"/>
      <c r="AH44" s="16"/>
      <c r="AI44" s="16"/>
      <c r="AJ44" s="16"/>
      <c r="AK44" s="16"/>
      <c r="AL44" s="16"/>
      <c r="AM44" s="64">
        <f t="shared" si="7"/>
      </c>
      <c r="AN44" s="64">
        <f t="shared" si="8"/>
      </c>
      <c r="AO44" s="16"/>
      <c r="AP44" s="16"/>
      <c r="AQ44" s="16"/>
      <c r="AR44" s="16"/>
      <c r="AS44" s="16"/>
      <c r="AT44" s="16"/>
      <c r="AU44" s="64">
        <f t="shared" si="9"/>
      </c>
      <c r="AV44" s="64">
        <f t="shared" si="10"/>
      </c>
      <c r="AW44" s="16"/>
      <c r="AX44" s="16"/>
      <c r="AY44" s="16"/>
      <c r="AZ44" s="16"/>
      <c r="BA44" s="16"/>
      <c r="BB44" s="16"/>
      <c r="BC44" s="64">
        <f t="shared" si="11"/>
      </c>
      <c r="BD44" s="64">
        <f t="shared" si="12"/>
      </c>
      <c r="BE44" s="16"/>
      <c r="BF44" s="16"/>
      <c r="BG44" s="16"/>
      <c r="BH44" s="16"/>
      <c r="BI44" s="16"/>
      <c r="BJ44" s="16"/>
      <c r="BK44" s="64">
        <f t="shared" si="13"/>
      </c>
    </row>
    <row r="45" spans="1:63" ht="15">
      <c r="A45" s="17" t="s">
        <v>75</v>
      </c>
      <c r="B45" s="31" t="s">
        <v>155</v>
      </c>
      <c r="C45" s="54" t="str">
        <f t="shared" si="14"/>
        <v>   </v>
      </c>
      <c r="D45" s="20"/>
      <c r="E45" s="20"/>
      <c r="F45" s="20"/>
      <c r="G45" s="20"/>
      <c r="H45" s="54" t="str">
        <f t="shared" si="27"/>
        <v>2   </v>
      </c>
      <c r="I45" s="21">
        <v>2</v>
      </c>
      <c r="J45" s="21"/>
      <c r="K45" s="21"/>
      <c r="L45" s="21"/>
      <c r="M45" s="21"/>
      <c r="N45" s="21"/>
      <c r="O45" s="21"/>
      <c r="P45" s="21"/>
      <c r="Q45" s="16"/>
      <c r="R45" s="65">
        <v>144</v>
      </c>
      <c r="S45" s="65">
        <f t="shared" si="16"/>
        <v>72</v>
      </c>
      <c r="T45" s="65">
        <f t="shared" si="17"/>
        <v>36</v>
      </c>
      <c r="U45" s="65">
        <f t="shared" si="18"/>
        <v>0</v>
      </c>
      <c r="V45" s="65">
        <f t="shared" si="19"/>
        <v>36</v>
      </c>
      <c r="W45" s="65">
        <f t="shared" si="3"/>
        <v>72</v>
      </c>
      <c r="X45" s="64">
        <f t="shared" si="4"/>
      </c>
      <c r="Y45" s="16"/>
      <c r="Z45" s="16"/>
      <c r="AA45" s="16"/>
      <c r="AB45" s="16">
        <v>2</v>
      </c>
      <c r="AC45" s="16"/>
      <c r="AD45" s="16">
        <v>2</v>
      </c>
      <c r="AE45" s="64" t="str">
        <f t="shared" si="5"/>
        <v>2//2</v>
      </c>
      <c r="AF45" s="64">
        <f t="shared" si="6"/>
      </c>
      <c r="AG45" s="16"/>
      <c r="AH45" s="16"/>
      <c r="AI45" s="16"/>
      <c r="AJ45" s="16"/>
      <c r="AK45" s="16"/>
      <c r="AL45" s="16"/>
      <c r="AM45" s="64">
        <f t="shared" si="7"/>
      </c>
      <c r="AN45" s="64">
        <f t="shared" si="8"/>
      </c>
      <c r="AO45" s="16"/>
      <c r="AP45" s="16"/>
      <c r="AQ45" s="16"/>
      <c r="AR45" s="16"/>
      <c r="AS45" s="16"/>
      <c r="AT45" s="16"/>
      <c r="AU45" s="64">
        <f t="shared" si="9"/>
      </c>
      <c r="AV45" s="64">
        <f t="shared" si="10"/>
      </c>
      <c r="AW45" s="16"/>
      <c r="AX45" s="16"/>
      <c r="AY45" s="16"/>
      <c r="AZ45" s="16"/>
      <c r="BA45" s="16"/>
      <c r="BB45" s="16"/>
      <c r="BC45" s="64">
        <f t="shared" si="11"/>
      </c>
      <c r="BD45" s="64">
        <f t="shared" si="12"/>
      </c>
      <c r="BE45" s="16"/>
      <c r="BF45" s="16"/>
      <c r="BG45" s="16"/>
      <c r="BH45" s="16"/>
      <c r="BI45" s="16"/>
      <c r="BJ45" s="16"/>
      <c r="BK45" s="64">
        <f t="shared" si="13"/>
      </c>
    </row>
    <row r="46" spans="1:63" ht="15">
      <c r="A46" s="17" t="s">
        <v>76</v>
      </c>
      <c r="B46" s="31" t="s">
        <v>156</v>
      </c>
      <c r="C46" s="54" t="str">
        <f t="shared" si="14"/>
        <v>   </v>
      </c>
      <c r="D46" s="20"/>
      <c r="E46" s="20"/>
      <c r="F46" s="20"/>
      <c r="G46" s="20"/>
      <c r="H46" s="54" t="str">
        <f t="shared" si="27"/>
        <v>2   </v>
      </c>
      <c r="I46" s="21">
        <v>2</v>
      </c>
      <c r="J46" s="21"/>
      <c r="K46" s="21"/>
      <c r="L46" s="21"/>
      <c r="M46" s="21"/>
      <c r="N46" s="21"/>
      <c r="O46" s="21"/>
      <c r="P46" s="21"/>
      <c r="Q46" s="16"/>
      <c r="R46" s="65">
        <v>108</v>
      </c>
      <c r="S46" s="65">
        <f t="shared" si="16"/>
        <v>54</v>
      </c>
      <c r="T46" s="65">
        <f t="shared" si="17"/>
        <v>36</v>
      </c>
      <c r="U46" s="65">
        <f t="shared" si="18"/>
        <v>0</v>
      </c>
      <c r="V46" s="65">
        <f t="shared" si="19"/>
        <v>18</v>
      </c>
      <c r="W46" s="65">
        <f t="shared" si="3"/>
        <v>54</v>
      </c>
      <c r="X46" s="64">
        <f t="shared" si="4"/>
      </c>
      <c r="Y46" s="16"/>
      <c r="Z46" s="16"/>
      <c r="AA46" s="16"/>
      <c r="AB46" s="16">
        <v>2</v>
      </c>
      <c r="AC46" s="16"/>
      <c r="AD46" s="16">
        <v>1</v>
      </c>
      <c r="AE46" s="64" t="str">
        <f t="shared" si="5"/>
        <v>2//1</v>
      </c>
      <c r="AF46" s="64">
        <f t="shared" si="6"/>
      </c>
      <c r="AG46" s="16"/>
      <c r="AH46" s="16"/>
      <c r="AI46" s="16"/>
      <c r="AJ46" s="16"/>
      <c r="AK46" s="16"/>
      <c r="AL46" s="16"/>
      <c r="AM46" s="64">
        <f t="shared" si="7"/>
      </c>
      <c r="AN46" s="64">
        <f t="shared" si="8"/>
      </c>
      <c r="AO46" s="16"/>
      <c r="AP46" s="16"/>
      <c r="AQ46" s="16"/>
      <c r="AR46" s="16"/>
      <c r="AS46" s="16"/>
      <c r="AT46" s="16"/>
      <c r="AU46" s="64">
        <f t="shared" si="9"/>
      </c>
      <c r="AV46" s="64">
        <f t="shared" si="10"/>
      </c>
      <c r="AW46" s="16"/>
      <c r="AX46" s="16"/>
      <c r="AY46" s="16"/>
      <c r="AZ46" s="16"/>
      <c r="BA46" s="16"/>
      <c r="BB46" s="16"/>
      <c r="BC46" s="64">
        <f t="shared" si="11"/>
      </c>
      <c r="BD46" s="64">
        <f t="shared" si="12"/>
      </c>
      <c r="BE46" s="16"/>
      <c r="BF46" s="16"/>
      <c r="BG46" s="16"/>
      <c r="BH46" s="16"/>
      <c r="BI46" s="16"/>
      <c r="BJ46" s="16"/>
      <c r="BK46" s="64">
        <f t="shared" si="13"/>
      </c>
    </row>
    <row r="47" spans="1:63" ht="15">
      <c r="A47" s="17" t="s">
        <v>120</v>
      </c>
      <c r="B47" s="31" t="s">
        <v>157</v>
      </c>
      <c r="C47" s="54" t="str">
        <f t="shared" si="14"/>
        <v>4   </v>
      </c>
      <c r="D47" s="20">
        <v>4</v>
      </c>
      <c r="E47" s="20"/>
      <c r="F47" s="20"/>
      <c r="G47" s="20"/>
      <c r="H47" s="54" t="str">
        <f>I47&amp;" "&amp;J47&amp;" "&amp;K47&amp;" "&amp;L47&amp;" "&amp;M47&amp;" "&amp;N47&amp;" "&amp;O47&amp;" "&amp;P47</f>
        <v>3       </v>
      </c>
      <c r="I47" s="21">
        <v>3</v>
      </c>
      <c r="J47" s="21"/>
      <c r="K47" s="21"/>
      <c r="L47" s="21"/>
      <c r="M47" s="21"/>
      <c r="N47" s="21"/>
      <c r="O47" s="21"/>
      <c r="P47" s="21"/>
      <c r="Q47" s="16"/>
      <c r="R47" s="65">
        <v>188</v>
      </c>
      <c r="S47" s="65">
        <f t="shared" si="16"/>
        <v>144</v>
      </c>
      <c r="T47" s="65">
        <f t="shared" si="17"/>
        <v>72</v>
      </c>
      <c r="U47" s="65">
        <f t="shared" si="18"/>
        <v>0</v>
      </c>
      <c r="V47" s="65">
        <f t="shared" si="19"/>
        <v>72</v>
      </c>
      <c r="W47" s="65">
        <f t="shared" si="3"/>
        <v>44</v>
      </c>
      <c r="X47" s="64">
        <f t="shared" si="4"/>
      </c>
      <c r="Y47" s="16"/>
      <c r="Z47" s="16"/>
      <c r="AA47" s="16"/>
      <c r="AB47" s="16"/>
      <c r="AC47" s="16"/>
      <c r="AD47" s="16"/>
      <c r="AE47" s="64">
        <f t="shared" si="5"/>
      </c>
      <c r="AF47" s="64" t="str">
        <f t="shared" si="6"/>
        <v>2//2</v>
      </c>
      <c r="AG47" s="16">
        <v>2</v>
      </c>
      <c r="AH47" s="16"/>
      <c r="AI47" s="16">
        <v>2</v>
      </c>
      <c r="AJ47" s="16">
        <v>2</v>
      </c>
      <c r="AK47" s="16"/>
      <c r="AL47" s="16">
        <v>2</v>
      </c>
      <c r="AM47" s="64" t="str">
        <f t="shared" si="7"/>
        <v>2//2</v>
      </c>
      <c r="AN47" s="64">
        <f t="shared" si="8"/>
      </c>
      <c r="AO47" s="16"/>
      <c r="AP47" s="16"/>
      <c r="AQ47" s="16"/>
      <c r="AR47" s="16"/>
      <c r="AS47" s="16"/>
      <c r="AT47" s="16"/>
      <c r="AU47" s="64">
        <f t="shared" si="9"/>
      </c>
      <c r="AV47" s="64">
        <f t="shared" si="10"/>
      </c>
      <c r="AW47" s="16"/>
      <c r="AX47" s="16"/>
      <c r="AY47" s="16"/>
      <c r="AZ47" s="16"/>
      <c r="BA47" s="16"/>
      <c r="BB47" s="16"/>
      <c r="BC47" s="64">
        <f t="shared" si="11"/>
      </c>
      <c r="BD47" s="64">
        <f t="shared" si="12"/>
      </c>
      <c r="BE47" s="16"/>
      <c r="BF47" s="16"/>
      <c r="BG47" s="16"/>
      <c r="BH47" s="16"/>
      <c r="BI47" s="16"/>
      <c r="BJ47" s="16"/>
      <c r="BK47" s="64">
        <f t="shared" si="13"/>
      </c>
    </row>
    <row r="48" spans="1:63" ht="15">
      <c r="A48" s="17" t="s">
        <v>121</v>
      </c>
      <c r="B48" s="29" t="s">
        <v>158</v>
      </c>
      <c r="C48" s="54" t="str">
        <f t="shared" si="14"/>
        <v>   </v>
      </c>
      <c r="D48" s="20"/>
      <c r="E48" s="20"/>
      <c r="F48" s="20"/>
      <c r="G48" s="20"/>
      <c r="H48" s="54" t="str">
        <f t="shared" si="27"/>
        <v>   </v>
      </c>
      <c r="I48" s="21"/>
      <c r="J48" s="21"/>
      <c r="K48" s="21"/>
      <c r="L48" s="21"/>
      <c r="M48" s="21"/>
      <c r="N48" s="21"/>
      <c r="O48" s="21"/>
      <c r="P48" s="21"/>
      <c r="Q48" s="16"/>
      <c r="R48" s="65">
        <f aca="true" t="shared" si="31" ref="R48:W48">SUM(R49:R50)</f>
        <v>468</v>
      </c>
      <c r="S48" s="65">
        <f t="shared" si="31"/>
        <v>252</v>
      </c>
      <c r="T48" s="65">
        <f t="shared" si="31"/>
        <v>144</v>
      </c>
      <c r="U48" s="65">
        <f t="shared" si="31"/>
        <v>0</v>
      </c>
      <c r="V48" s="65">
        <f t="shared" si="31"/>
        <v>108</v>
      </c>
      <c r="W48" s="65">
        <f t="shared" si="31"/>
        <v>216</v>
      </c>
      <c r="X48" s="64">
        <f t="shared" si="4"/>
      </c>
      <c r="Y48" s="16"/>
      <c r="Z48" s="16"/>
      <c r="AA48" s="16"/>
      <c r="AB48" s="16"/>
      <c r="AC48" s="16"/>
      <c r="AD48" s="16"/>
      <c r="AE48" s="64">
        <f t="shared" si="5"/>
      </c>
      <c r="AF48" s="64">
        <f t="shared" si="6"/>
      </c>
      <c r="AG48" s="16"/>
      <c r="AH48" s="16"/>
      <c r="AI48" s="16"/>
      <c r="AJ48" s="16"/>
      <c r="AK48" s="16"/>
      <c r="AL48" s="16"/>
      <c r="AM48" s="64">
        <f t="shared" si="7"/>
      </c>
      <c r="AN48" s="64">
        <f t="shared" si="8"/>
      </c>
      <c r="AO48" s="16"/>
      <c r="AP48" s="16"/>
      <c r="AQ48" s="16"/>
      <c r="AR48" s="16"/>
      <c r="AS48" s="16"/>
      <c r="AT48" s="16"/>
      <c r="AU48" s="64">
        <f t="shared" si="9"/>
      </c>
      <c r="AV48" s="64">
        <f t="shared" si="10"/>
      </c>
      <c r="AW48" s="16"/>
      <c r="AX48" s="16"/>
      <c r="AY48" s="16"/>
      <c r="AZ48" s="16"/>
      <c r="BA48" s="16"/>
      <c r="BB48" s="16"/>
      <c r="BC48" s="64">
        <f t="shared" si="11"/>
      </c>
      <c r="BD48" s="64">
        <f t="shared" si="12"/>
      </c>
      <c r="BE48" s="16"/>
      <c r="BF48" s="16"/>
      <c r="BG48" s="16"/>
      <c r="BH48" s="16"/>
      <c r="BI48" s="16"/>
      <c r="BJ48" s="16"/>
      <c r="BK48" s="64">
        <f t="shared" si="13"/>
      </c>
    </row>
    <row r="49" spans="1:63" ht="15">
      <c r="A49" s="17" t="s">
        <v>185</v>
      </c>
      <c r="B49" s="31" t="s">
        <v>159</v>
      </c>
      <c r="C49" s="54" t="str">
        <f t="shared" si="14"/>
        <v>3 4  </v>
      </c>
      <c r="D49" s="20">
        <v>3</v>
      </c>
      <c r="E49" s="20">
        <v>4</v>
      </c>
      <c r="F49" s="20"/>
      <c r="G49" s="20"/>
      <c r="H49" s="54" t="str">
        <f t="shared" si="27"/>
        <v>   </v>
      </c>
      <c r="I49" s="21"/>
      <c r="J49" s="21"/>
      <c r="K49" s="21"/>
      <c r="L49" s="21"/>
      <c r="M49" s="21"/>
      <c r="N49" s="21"/>
      <c r="O49" s="21"/>
      <c r="P49" s="21"/>
      <c r="Q49" s="16"/>
      <c r="R49" s="65">
        <v>210</v>
      </c>
      <c r="S49" s="65">
        <f t="shared" si="16"/>
        <v>108</v>
      </c>
      <c r="T49" s="65">
        <f t="shared" si="17"/>
        <v>72</v>
      </c>
      <c r="U49" s="65">
        <f t="shared" si="18"/>
        <v>0</v>
      </c>
      <c r="V49" s="65">
        <f t="shared" si="19"/>
        <v>36</v>
      </c>
      <c r="W49" s="65">
        <f t="shared" si="3"/>
        <v>102</v>
      </c>
      <c r="X49" s="64">
        <f t="shared" si="4"/>
      </c>
      <c r="Y49" s="16"/>
      <c r="Z49" s="16"/>
      <c r="AA49" s="16"/>
      <c r="AB49" s="16"/>
      <c r="AC49" s="16"/>
      <c r="AD49" s="16"/>
      <c r="AE49" s="64">
        <f t="shared" si="5"/>
      </c>
      <c r="AF49" s="64" t="str">
        <f t="shared" si="6"/>
        <v>2//1</v>
      </c>
      <c r="AG49" s="16">
        <v>2</v>
      </c>
      <c r="AH49" s="16"/>
      <c r="AI49" s="16">
        <v>1</v>
      </c>
      <c r="AJ49" s="16">
        <v>2</v>
      </c>
      <c r="AK49" s="16"/>
      <c r="AL49" s="16">
        <v>1</v>
      </c>
      <c r="AM49" s="64" t="str">
        <f t="shared" si="7"/>
        <v>2//1</v>
      </c>
      <c r="AN49" s="64">
        <f t="shared" si="8"/>
      </c>
      <c r="AO49" s="16"/>
      <c r="AP49" s="16"/>
      <c r="AQ49" s="16"/>
      <c r="AR49" s="16"/>
      <c r="AS49" s="16"/>
      <c r="AT49" s="16"/>
      <c r="AU49" s="64">
        <f t="shared" si="9"/>
      </c>
      <c r="AV49" s="64">
        <f t="shared" si="10"/>
      </c>
      <c r="AW49" s="16"/>
      <c r="AX49" s="16"/>
      <c r="AY49" s="16"/>
      <c r="AZ49" s="16"/>
      <c r="BA49" s="16"/>
      <c r="BB49" s="16"/>
      <c r="BC49" s="64">
        <f t="shared" si="11"/>
      </c>
      <c r="BD49" s="64">
        <f t="shared" si="12"/>
      </c>
      <c r="BE49" s="16"/>
      <c r="BF49" s="16"/>
      <c r="BG49" s="16"/>
      <c r="BH49" s="16"/>
      <c r="BI49" s="16"/>
      <c r="BJ49" s="16"/>
      <c r="BK49" s="64">
        <f t="shared" si="13"/>
      </c>
    </row>
    <row r="50" spans="1:63" ht="15">
      <c r="A50" s="17" t="s">
        <v>186</v>
      </c>
      <c r="B50" s="31" t="s">
        <v>160</v>
      </c>
      <c r="C50" s="54" t="str">
        <f t="shared" si="14"/>
        <v>6   </v>
      </c>
      <c r="D50" s="20">
        <v>6</v>
      </c>
      <c r="E50" s="20"/>
      <c r="F50" s="20"/>
      <c r="G50" s="20"/>
      <c r="H50" s="54" t="str">
        <f t="shared" si="27"/>
        <v>5   </v>
      </c>
      <c r="I50" s="21">
        <v>5</v>
      </c>
      <c r="J50" s="21"/>
      <c r="K50" s="21"/>
      <c r="L50" s="21"/>
      <c r="M50" s="21"/>
      <c r="N50" s="21"/>
      <c r="O50" s="21"/>
      <c r="P50" s="21"/>
      <c r="Q50" s="16"/>
      <c r="R50" s="65">
        <v>258</v>
      </c>
      <c r="S50" s="65">
        <f t="shared" si="16"/>
        <v>144</v>
      </c>
      <c r="T50" s="65">
        <f t="shared" si="17"/>
        <v>72</v>
      </c>
      <c r="U50" s="65">
        <f t="shared" si="18"/>
        <v>0</v>
      </c>
      <c r="V50" s="65">
        <f t="shared" si="19"/>
        <v>72</v>
      </c>
      <c r="W50" s="65">
        <f t="shared" si="3"/>
        <v>114</v>
      </c>
      <c r="X50" s="64">
        <f t="shared" si="4"/>
      </c>
      <c r="Y50" s="16"/>
      <c r="Z50" s="16"/>
      <c r="AA50" s="16"/>
      <c r="AB50" s="16"/>
      <c r="AC50" s="16"/>
      <c r="AD50" s="16"/>
      <c r="AE50" s="64">
        <f t="shared" si="5"/>
      </c>
      <c r="AF50" s="64">
        <f t="shared" si="6"/>
      </c>
      <c r="AG50" s="16"/>
      <c r="AH50" s="16"/>
      <c r="AI50" s="16"/>
      <c r="AJ50" s="16"/>
      <c r="AK50" s="16"/>
      <c r="AL50" s="16"/>
      <c r="AM50" s="64">
        <f t="shared" si="7"/>
      </c>
      <c r="AN50" s="64" t="str">
        <f t="shared" si="8"/>
        <v>2//2</v>
      </c>
      <c r="AO50" s="16">
        <v>2</v>
      </c>
      <c r="AP50" s="16"/>
      <c r="AQ50" s="16">
        <v>2</v>
      </c>
      <c r="AR50" s="16">
        <v>2</v>
      </c>
      <c r="AS50" s="16"/>
      <c r="AT50" s="16">
        <v>2</v>
      </c>
      <c r="AU50" s="64" t="str">
        <f t="shared" si="9"/>
        <v>2//2</v>
      </c>
      <c r="AV50" s="64">
        <f t="shared" si="10"/>
      </c>
      <c r="AW50" s="16"/>
      <c r="AX50" s="16"/>
      <c r="AY50" s="16"/>
      <c r="AZ50" s="16"/>
      <c r="BA50" s="16"/>
      <c r="BB50" s="16"/>
      <c r="BC50" s="64">
        <f t="shared" si="11"/>
      </c>
      <c r="BD50" s="64">
        <f t="shared" si="12"/>
      </c>
      <c r="BE50" s="16"/>
      <c r="BF50" s="16"/>
      <c r="BG50" s="16"/>
      <c r="BH50" s="16"/>
      <c r="BI50" s="16"/>
      <c r="BJ50" s="16"/>
      <c r="BK50" s="64">
        <f t="shared" si="13"/>
      </c>
    </row>
    <row r="51" spans="1:63" ht="15">
      <c r="A51" s="17" t="s">
        <v>122</v>
      </c>
      <c r="B51" s="31" t="s">
        <v>161</v>
      </c>
      <c r="C51" s="54" t="str">
        <f t="shared" si="14"/>
        <v>6   </v>
      </c>
      <c r="D51" s="20">
        <v>6</v>
      </c>
      <c r="E51" s="20"/>
      <c r="F51" s="20"/>
      <c r="G51" s="20"/>
      <c r="H51" s="54" t="str">
        <f t="shared" si="27"/>
        <v>   </v>
      </c>
      <c r="I51" s="21"/>
      <c r="J51" s="21"/>
      <c r="K51" s="21"/>
      <c r="L51" s="21"/>
      <c r="M51" s="21"/>
      <c r="N51" s="21"/>
      <c r="O51" s="21"/>
      <c r="P51" s="21"/>
      <c r="Q51" s="16"/>
      <c r="R51" s="65">
        <v>180</v>
      </c>
      <c r="S51" s="65">
        <f t="shared" si="16"/>
        <v>90</v>
      </c>
      <c r="T51" s="65">
        <f t="shared" si="17"/>
        <v>54</v>
      </c>
      <c r="U51" s="65">
        <f t="shared" si="18"/>
        <v>0</v>
      </c>
      <c r="V51" s="65">
        <f t="shared" si="19"/>
        <v>36</v>
      </c>
      <c r="W51" s="65">
        <f t="shared" si="3"/>
        <v>90</v>
      </c>
      <c r="X51" s="64">
        <f t="shared" si="4"/>
      </c>
      <c r="Y51" s="16"/>
      <c r="Z51" s="16"/>
      <c r="AA51" s="16"/>
      <c r="AB51" s="16"/>
      <c r="AC51" s="16"/>
      <c r="AD51" s="16"/>
      <c r="AE51" s="64">
        <f t="shared" si="5"/>
      </c>
      <c r="AF51" s="64">
        <f t="shared" si="6"/>
      </c>
      <c r="AG51" s="16"/>
      <c r="AH51" s="16"/>
      <c r="AI51" s="16"/>
      <c r="AJ51" s="16"/>
      <c r="AK51" s="16"/>
      <c r="AL51" s="16"/>
      <c r="AM51" s="64">
        <f t="shared" si="7"/>
      </c>
      <c r="AN51" s="64">
        <f t="shared" si="8"/>
      </c>
      <c r="AO51" s="16"/>
      <c r="AP51" s="16"/>
      <c r="AQ51" s="16"/>
      <c r="AR51" s="16">
        <v>3</v>
      </c>
      <c r="AS51" s="16"/>
      <c r="AT51" s="16">
        <v>2</v>
      </c>
      <c r="AU51" s="64" t="str">
        <f t="shared" si="9"/>
        <v>3//2</v>
      </c>
      <c r="AV51" s="64">
        <f t="shared" si="10"/>
      </c>
      <c r="AW51" s="16"/>
      <c r="AX51" s="16"/>
      <c r="AY51" s="16"/>
      <c r="AZ51" s="16"/>
      <c r="BA51" s="16"/>
      <c r="BB51" s="16"/>
      <c r="BC51" s="64">
        <f t="shared" si="11"/>
      </c>
      <c r="BD51" s="64">
        <f t="shared" si="12"/>
      </c>
      <c r="BE51" s="16"/>
      <c r="BF51" s="16"/>
      <c r="BG51" s="16"/>
      <c r="BH51" s="16"/>
      <c r="BI51" s="16"/>
      <c r="BJ51" s="16"/>
      <c r="BK51" s="64">
        <f t="shared" si="13"/>
      </c>
    </row>
    <row r="52" spans="1:63" ht="15">
      <c r="A52" s="17" t="s">
        <v>123</v>
      </c>
      <c r="B52" s="22" t="s">
        <v>162</v>
      </c>
      <c r="C52" s="54" t="str">
        <f t="shared" si="14"/>
        <v>4   </v>
      </c>
      <c r="D52" s="20">
        <v>4</v>
      </c>
      <c r="E52" s="20"/>
      <c r="F52" s="20"/>
      <c r="G52" s="20"/>
      <c r="H52" s="54" t="str">
        <f t="shared" si="27"/>
        <v>3   </v>
      </c>
      <c r="I52" s="21">
        <v>3</v>
      </c>
      <c r="J52" s="21"/>
      <c r="K52" s="21"/>
      <c r="L52" s="21"/>
      <c r="M52" s="21"/>
      <c r="N52" s="21"/>
      <c r="O52" s="21"/>
      <c r="P52" s="21"/>
      <c r="Q52" s="16"/>
      <c r="R52" s="65">
        <v>216</v>
      </c>
      <c r="S52" s="65">
        <f t="shared" si="16"/>
        <v>108</v>
      </c>
      <c r="T52" s="65">
        <f t="shared" si="17"/>
        <v>72</v>
      </c>
      <c r="U52" s="65">
        <f t="shared" si="18"/>
        <v>0</v>
      </c>
      <c r="V52" s="65">
        <f t="shared" si="19"/>
        <v>36</v>
      </c>
      <c r="W52" s="65">
        <f t="shared" si="3"/>
        <v>108</v>
      </c>
      <c r="X52" s="64">
        <f t="shared" si="4"/>
      </c>
      <c r="Y52" s="16"/>
      <c r="Z52" s="16"/>
      <c r="AA52" s="16"/>
      <c r="AB52" s="16"/>
      <c r="AC52" s="16"/>
      <c r="AD52" s="16"/>
      <c r="AE52" s="64">
        <f t="shared" si="5"/>
      </c>
      <c r="AF52" s="64" t="str">
        <f t="shared" si="6"/>
        <v>2//1</v>
      </c>
      <c r="AG52" s="16">
        <v>2</v>
      </c>
      <c r="AH52" s="16"/>
      <c r="AI52" s="16">
        <v>1</v>
      </c>
      <c r="AJ52" s="16">
        <v>2</v>
      </c>
      <c r="AK52" s="16"/>
      <c r="AL52" s="16">
        <v>1</v>
      </c>
      <c r="AM52" s="64" t="str">
        <f t="shared" si="7"/>
        <v>2//1</v>
      </c>
      <c r="AN52" s="64">
        <f t="shared" si="8"/>
      </c>
      <c r="AO52" s="16"/>
      <c r="AP52" s="16"/>
      <c r="AQ52" s="16"/>
      <c r="AR52" s="16"/>
      <c r="AS52" s="16"/>
      <c r="AT52" s="16"/>
      <c r="AU52" s="64">
        <f t="shared" si="9"/>
      </c>
      <c r="AV52" s="64">
        <f t="shared" si="10"/>
      </c>
      <c r="AW52" s="16"/>
      <c r="AX52" s="16"/>
      <c r="AY52" s="16"/>
      <c r="AZ52" s="16"/>
      <c r="BA52" s="16"/>
      <c r="BB52" s="16"/>
      <c r="BC52" s="64">
        <f t="shared" si="11"/>
      </c>
      <c r="BD52" s="64">
        <f t="shared" si="12"/>
      </c>
      <c r="BE52" s="16"/>
      <c r="BF52" s="16"/>
      <c r="BG52" s="16"/>
      <c r="BH52" s="16"/>
      <c r="BI52" s="16"/>
      <c r="BJ52" s="16"/>
      <c r="BK52" s="64">
        <f t="shared" si="13"/>
      </c>
    </row>
    <row r="53" spans="1:63" ht="15">
      <c r="A53" s="17" t="s">
        <v>124</v>
      </c>
      <c r="B53" s="31" t="s">
        <v>163</v>
      </c>
      <c r="C53" s="54" t="str">
        <f t="shared" si="14"/>
        <v>5   </v>
      </c>
      <c r="D53" s="20">
        <v>5</v>
      </c>
      <c r="E53" s="20"/>
      <c r="F53" s="20"/>
      <c r="G53" s="20"/>
      <c r="H53" s="54" t="str">
        <f t="shared" si="27"/>
        <v>   </v>
      </c>
      <c r="I53" s="21"/>
      <c r="J53" s="21"/>
      <c r="K53" s="21"/>
      <c r="L53" s="21"/>
      <c r="M53" s="21"/>
      <c r="N53" s="21"/>
      <c r="O53" s="21"/>
      <c r="P53" s="21"/>
      <c r="Q53" s="16"/>
      <c r="R53" s="65">
        <v>180</v>
      </c>
      <c r="S53" s="65">
        <f t="shared" si="16"/>
        <v>90</v>
      </c>
      <c r="T53" s="65">
        <f t="shared" si="17"/>
        <v>54</v>
      </c>
      <c r="U53" s="65">
        <f t="shared" si="18"/>
        <v>0</v>
      </c>
      <c r="V53" s="65">
        <f t="shared" si="19"/>
        <v>36</v>
      </c>
      <c r="W53" s="65">
        <f t="shared" si="3"/>
        <v>90</v>
      </c>
      <c r="X53" s="64">
        <f t="shared" si="4"/>
      </c>
      <c r="Y53" s="16"/>
      <c r="Z53" s="16"/>
      <c r="AA53" s="16"/>
      <c r="AB53" s="16"/>
      <c r="AC53" s="16"/>
      <c r="AD53" s="16"/>
      <c r="AE53" s="64">
        <f t="shared" si="5"/>
      </c>
      <c r="AF53" s="64">
        <f t="shared" si="6"/>
      </c>
      <c r="AG53" s="16"/>
      <c r="AH53" s="16"/>
      <c r="AI53" s="16"/>
      <c r="AJ53" s="16"/>
      <c r="AK53" s="16"/>
      <c r="AL53" s="16"/>
      <c r="AM53" s="64">
        <f t="shared" si="7"/>
      </c>
      <c r="AN53" s="64" t="str">
        <f t="shared" si="8"/>
        <v>3//2</v>
      </c>
      <c r="AO53" s="16">
        <v>3</v>
      </c>
      <c r="AP53" s="16"/>
      <c r="AQ53" s="16">
        <v>2</v>
      </c>
      <c r="AR53" s="16"/>
      <c r="AS53" s="16"/>
      <c r="AT53" s="16"/>
      <c r="AU53" s="64">
        <f t="shared" si="9"/>
      </c>
      <c r="AV53" s="64">
        <f t="shared" si="10"/>
      </c>
      <c r="AW53" s="16"/>
      <c r="AX53" s="16"/>
      <c r="AY53" s="16"/>
      <c r="AZ53" s="16"/>
      <c r="BA53" s="16"/>
      <c r="BB53" s="16"/>
      <c r="BC53" s="64">
        <f t="shared" si="11"/>
      </c>
      <c r="BD53" s="64">
        <f t="shared" si="12"/>
      </c>
      <c r="BE53" s="16"/>
      <c r="BF53" s="16"/>
      <c r="BG53" s="16"/>
      <c r="BH53" s="16"/>
      <c r="BI53" s="16"/>
      <c r="BJ53" s="16"/>
      <c r="BK53" s="64">
        <f t="shared" si="13"/>
      </c>
    </row>
    <row r="54" spans="1:63" ht="15">
      <c r="A54" s="17" t="s">
        <v>125</v>
      </c>
      <c r="B54" s="31" t="s">
        <v>164</v>
      </c>
      <c r="C54" s="54" t="str">
        <f t="shared" si="14"/>
        <v>3 4  </v>
      </c>
      <c r="D54" s="20">
        <v>3</v>
      </c>
      <c r="E54" s="20">
        <v>4</v>
      </c>
      <c r="F54" s="20"/>
      <c r="G54" s="20"/>
      <c r="H54" s="54" t="str">
        <f t="shared" si="27"/>
        <v>   </v>
      </c>
      <c r="I54" s="21"/>
      <c r="J54" s="21"/>
      <c r="K54" s="21"/>
      <c r="L54" s="21"/>
      <c r="M54" s="21"/>
      <c r="N54" s="21"/>
      <c r="O54" s="21"/>
      <c r="P54" s="21"/>
      <c r="Q54" s="16"/>
      <c r="R54" s="65">
        <v>288</v>
      </c>
      <c r="S54" s="65">
        <f t="shared" si="16"/>
        <v>144</v>
      </c>
      <c r="T54" s="65">
        <f t="shared" si="17"/>
        <v>72</v>
      </c>
      <c r="U54" s="65">
        <f t="shared" si="18"/>
        <v>0</v>
      </c>
      <c r="V54" s="65">
        <f t="shared" si="19"/>
        <v>72</v>
      </c>
      <c r="W54" s="65">
        <f t="shared" si="3"/>
        <v>144</v>
      </c>
      <c r="X54" s="64">
        <f t="shared" si="4"/>
      </c>
      <c r="Y54" s="16"/>
      <c r="Z54" s="16"/>
      <c r="AA54" s="16"/>
      <c r="AB54" s="16"/>
      <c r="AC54" s="16"/>
      <c r="AD54" s="16"/>
      <c r="AE54" s="64">
        <f t="shared" si="5"/>
      </c>
      <c r="AF54" s="64" t="str">
        <f t="shared" si="6"/>
        <v>2//2</v>
      </c>
      <c r="AG54" s="16">
        <v>2</v>
      </c>
      <c r="AH54" s="16"/>
      <c r="AI54" s="16">
        <v>2</v>
      </c>
      <c r="AJ54" s="16">
        <v>2</v>
      </c>
      <c r="AK54" s="16"/>
      <c r="AL54" s="16">
        <v>2</v>
      </c>
      <c r="AM54" s="64" t="str">
        <f t="shared" si="7"/>
        <v>2//2</v>
      </c>
      <c r="AN54" s="64">
        <f t="shared" si="8"/>
      </c>
      <c r="AO54" s="16"/>
      <c r="AP54" s="16"/>
      <c r="AQ54" s="16"/>
      <c r="AR54" s="16"/>
      <c r="AS54" s="16"/>
      <c r="AT54" s="16"/>
      <c r="AU54" s="64">
        <f t="shared" si="9"/>
      </c>
      <c r="AV54" s="64">
        <f t="shared" si="10"/>
      </c>
      <c r="AW54" s="16"/>
      <c r="AX54" s="16"/>
      <c r="AY54" s="16"/>
      <c r="AZ54" s="16"/>
      <c r="BA54" s="16"/>
      <c r="BB54" s="16"/>
      <c r="BC54" s="64">
        <f t="shared" si="11"/>
      </c>
      <c r="BD54" s="64">
        <f t="shared" si="12"/>
      </c>
      <c r="BE54" s="16"/>
      <c r="BF54" s="16"/>
      <c r="BG54" s="16"/>
      <c r="BH54" s="16"/>
      <c r="BI54" s="16"/>
      <c r="BJ54" s="16"/>
      <c r="BK54" s="64">
        <f t="shared" si="13"/>
      </c>
    </row>
    <row r="55" spans="1:63" ht="15">
      <c r="A55" s="17" t="s">
        <v>126</v>
      </c>
      <c r="B55" s="22" t="s">
        <v>165</v>
      </c>
      <c r="C55" s="54" t="str">
        <f t="shared" si="14"/>
        <v>5   </v>
      </c>
      <c r="D55" s="20">
        <v>5</v>
      </c>
      <c r="E55" s="20"/>
      <c r="F55" s="20"/>
      <c r="G55" s="20"/>
      <c r="H55" s="54" t="str">
        <f t="shared" si="27"/>
        <v>   </v>
      </c>
      <c r="I55" s="21"/>
      <c r="J55" s="21"/>
      <c r="K55" s="21"/>
      <c r="L55" s="21"/>
      <c r="M55" s="21"/>
      <c r="N55" s="21"/>
      <c r="O55" s="21"/>
      <c r="P55" s="21"/>
      <c r="Q55" s="16"/>
      <c r="R55" s="65">
        <v>180</v>
      </c>
      <c r="S55" s="65">
        <f t="shared" si="16"/>
        <v>90</v>
      </c>
      <c r="T55" s="65">
        <f t="shared" si="17"/>
        <v>54</v>
      </c>
      <c r="U55" s="65">
        <f t="shared" si="18"/>
        <v>0</v>
      </c>
      <c r="V55" s="65">
        <f t="shared" si="19"/>
        <v>36</v>
      </c>
      <c r="W55" s="65">
        <f t="shared" si="3"/>
        <v>90</v>
      </c>
      <c r="X55" s="64">
        <f t="shared" si="4"/>
      </c>
      <c r="Y55" s="16"/>
      <c r="Z55" s="16"/>
      <c r="AA55" s="16"/>
      <c r="AB55" s="16"/>
      <c r="AC55" s="16"/>
      <c r="AD55" s="16"/>
      <c r="AE55" s="64">
        <f t="shared" si="5"/>
      </c>
      <c r="AF55" s="64">
        <f t="shared" si="6"/>
      </c>
      <c r="AG55" s="16"/>
      <c r="AH55" s="16"/>
      <c r="AI55" s="16"/>
      <c r="AJ55" s="16"/>
      <c r="AK55" s="16"/>
      <c r="AL55" s="16"/>
      <c r="AM55" s="64">
        <f t="shared" si="7"/>
      </c>
      <c r="AN55" s="64" t="str">
        <f t="shared" si="8"/>
        <v>3//2</v>
      </c>
      <c r="AO55" s="16">
        <v>3</v>
      </c>
      <c r="AP55" s="16"/>
      <c r="AQ55" s="16">
        <v>2</v>
      </c>
      <c r="AR55" s="16"/>
      <c r="AS55" s="16"/>
      <c r="AT55" s="16"/>
      <c r="AU55" s="64">
        <f t="shared" si="9"/>
      </c>
      <c r="AV55" s="64">
        <f t="shared" si="10"/>
      </c>
      <c r="AW55" s="16"/>
      <c r="AX55" s="16"/>
      <c r="AY55" s="16"/>
      <c r="AZ55" s="16"/>
      <c r="BA55" s="16"/>
      <c r="BB55" s="16"/>
      <c r="BC55" s="64">
        <f t="shared" si="11"/>
      </c>
      <c r="BD55" s="64">
        <f t="shared" si="12"/>
      </c>
      <c r="BE55" s="16"/>
      <c r="BF55" s="16"/>
      <c r="BG55" s="16"/>
      <c r="BH55" s="16"/>
      <c r="BI55" s="16"/>
      <c r="BJ55" s="16"/>
      <c r="BK55" s="64">
        <f t="shared" si="13"/>
      </c>
    </row>
    <row r="56" spans="1:63" ht="15">
      <c r="A56" s="17" t="s">
        <v>127</v>
      </c>
      <c r="B56" s="22" t="s">
        <v>166</v>
      </c>
      <c r="C56" s="54" t="str">
        <f t="shared" si="14"/>
        <v>6   </v>
      </c>
      <c r="D56" s="20">
        <v>6</v>
      </c>
      <c r="E56" s="20"/>
      <c r="F56" s="20"/>
      <c r="G56" s="20"/>
      <c r="H56" s="54" t="str">
        <f t="shared" si="27"/>
        <v>   </v>
      </c>
      <c r="I56" s="21"/>
      <c r="J56" s="21"/>
      <c r="K56" s="21"/>
      <c r="L56" s="21"/>
      <c r="M56" s="21"/>
      <c r="N56" s="21"/>
      <c r="O56" s="21"/>
      <c r="P56" s="21"/>
      <c r="Q56" s="16"/>
      <c r="R56" s="65">
        <v>132</v>
      </c>
      <c r="S56" s="65">
        <f t="shared" si="16"/>
        <v>72</v>
      </c>
      <c r="T56" s="65">
        <f t="shared" si="17"/>
        <v>36</v>
      </c>
      <c r="U56" s="65">
        <f t="shared" si="18"/>
        <v>0</v>
      </c>
      <c r="V56" s="65">
        <f t="shared" si="19"/>
        <v>36</v>
      </c>
      <c r="W56" s="65">
        <f t="shared" si="3"/>
        <v>60</v>
      </c>
      <c r="X56" s="64">
        <f t="shared" si="4"/>
      </c>
      <c r="Y56" s="16"/>
      <c r="Z56" s="16"/>
      <c r="AA56" s="16"/>
      <c r="AB56" s="16"/>
      <c r="AC56" s="16"/>
      <c r="AD56" s="16"/>
      <c r="AE56" s="64">
        <f t="shared" si="5"/>
      </c>
      <c r="AF56" s="64">
        <f t="shared" si="6"/>
      </c>
      <c r="AG56" s="16"/>
      <c r="AH56" s="16"/>
      <c r="AI56" s="16"/>
      <c r="AJ56" s="16"/>
      <c r="AK56" s="16"/>
      <c r="AL56" s="16"/>
      <c r="AM56" s="64">
        <f t="shared" si="7"/>
      </c>
      <c r="AN56" s="64">
        <f t="shared" si="8"/>
      </c>
      <c r="AO56" s="16"/>
      <c r="AP56" s="16"/>
      <c r="AQ56" s="16"/>
      <c r="AR56" s="16">
        <v>2</v>
      </c>
      <c r="AS56" s="16"/>
      <c r="AT56" s="16">
        <v>2</v>
      </c>
      <c r="AU56" s="64" t="str">
        <f t="shared" si="9"/>
        <v>2//2</v>
      </c>
      <c r="AV56" s="64">
        <f t="shared" si="10"/>
      </c>
      <c r="AW56" s="16"/>
      <c r="AX56" s="16"/>
      <c r="AY56" s="16"/>
      <c r="AZ56" s="16"/>
      <c r="BA56" s="16"/>
      <c r="BB56" s="16"/>
      <c r="BC56" s="64">
        <f t="shared" si="11"/>
      </c>
      <c r="BD56" s="64">
        <f t="shared" si="12"/>
      </c>
      <c r="BE56" s="16"/>
      <c r="BF56" s="16"/>
      <c r="BG56" s="16"/>
      <c r="BH56" s="16"/>
      <c r="BI56" s="16"/>
      <c r="BJ56" s="16"/>
      <c r="BK56" s="64">
        <f t="shared" si="13"/>
      </c>
    </row>
    <row r="57" spans="1:63" ht="15">
      <c r="A57" s="17" t="s">
        <v>128</v>
      </c>
      <c r="B57" s="32" t="s">
        <v>167</v>
      </c>
      <c r="C57" s="54" t="str">
        <f t="shared" si="14"/>
        <v>6   </v>
      </c>
      <c r="D57" s="20">
        <v>6</v>
      </c>
      <c r="E57" s="20"/>
      <c r="F57" s="20"/>
      <c r="G57" s="20"/>
      <c r="H57" s="54" t="str">
        <f t="shared" si="27"/>
        <v>   </v>
      </c>
      <c r="I57" s="21"/>
      <c r="J57" s="21"/>
      <c r="K57" s="21"/>
      <c r="L57" s="21"/>
      <c r="M57" s="21"/>
      <c r="N57" s="21"/>
      <c r="O57" s="21"/>
      <c r="P57" s="21"/>
      <c r="Q57" s="16"/>
      <c r="R57" s="65">
        <v>116</v>
      </c>
      <c r="S57" s="65">
        <f t="shared" si="16"/>
        <v>54</v>
      </c>
      <c r="T57" s="65">
        <f t="shared" si="17"/>
        <v>36</v>
      </c>
      <c r="U57" s="65">
        <f t="shared" si="18"/>
        <v>0</v>
      </c>
      <c r="V57" s="65">
        <f t="shared" si="19"/>
        <v>18</v>
      </c>
      <c r="W57" s="65">
        <f t="shared" si="3"/>
        <v>62</v>
      </c>
      <c r="X57" s="64">
        <f t="shared" si="4"/>
      </c>
      <c r="Y57" s="16"/>
      <c r="Z57" s="16"/>
      <c r="AA57" s="16"/>
      <c r="AB57" s="16"/>
      <c r="AC57" s="16"/>
      <c r="AD57" s="16"/>
      <c r="AE57" s="64">
        <f t="shared" si="5"/>
      </c>
      <c r="AF57" s="64">
        <f t="shared" si="6"/>
      </c>
      <c r="AG57" s="16"/>
      <c r="AH57" s="16"/>
      <c r="AI57" s="16"/>
      <c r="AJ57" s="16"/>
      <c r="AK57" s="16"/>
      <c r="AL57" s="16"/>
      <c r="AM57" s="64">
        <f t="shared" si="7"/>
      </c>
      <c r="AN57" s="64">
        <f t="shared" si="8"/>
      </c>
      <c r="AO57" s="16"/>
      <c r="AP57" s="16"/>
      <c r="AQ57" s="16"/>
      <c r="AR57" s="16">
        <v>2</v>
      </c>
      <c r="AS57" s="16"/>
      <c r="AT57" s="16">
        <v>1</v>
      </c>
      <c r="AU57" s="64" t="str">
        <f t="shared" si="9"/>
        <v>2//1</v>
      </c>
      <c r="AV57" s="64">
        <f t="shared" si="10"/>
      </c>
      <c r="AW57" s="16"/>
      <c r="AX57" s="16"/>
      <c r="AY57" s="16"/>
      <c r="AZ57" s="16"/>
      <c r="BA57" s="16"/>
      <c r="BB57" s="16"/>
      <c r="BC57" s="64">
        <f t="shared" si="11"/>
      </c>
      <c r="BD57" s="64">
        <f t="shared" si="12"/>
      </c>
      <c r="BE57" s="16"/>
      <c r="BF57" s="16"/>
      <c r="BG57" s="16"/>
      <c r="BH57" s="16"/>
      <c r="BI57" s="16"/>
      <c r="BJ57" s="16"/>
      <c r="BK57" s="64">
        <f t="shared" si="13"/>
      </c>
    </row>
    <row r="58" spans="1:63" ht="15">
      <c r="A58" s="17" t="s">
        <v>129</v>
      </c>
      <c r="B58" s="22" t="s">
        <v>168</v>
      </c>
      <c r="C58" s="54" t="str">
        <f t="shared" si="14"/>
        <v>3   </v>
      </c>
      <c r="D58" s="20">
        <v>3</v>
      </c>
      <c r="E58" s="20"/>
      <c r="F58" s="20"/>
      <c r="G58" s="20"/>
      <c r="H58" s="54" t="str">
        <f t="shared" si="27"/>
        <v>   </v>
      </c>
      <c r="I58" s="21"/>
      <c r="J58" s="21"/>
      <c r="K58" s="21"/>
      <c r="L58" s="21"/>
      <c r="M58" s="21"/>
      <c r="N58" s="21"/>
      <c r="O58" s="21"/>
      <c r="P58" s="21"/>
      <c r="Q58" s="16"/>
      <c r="R58" s="65">
        <v>132</v>
      </c>
      <c r="S58" s="65">
        <f t="shared" si="16"/>
        <v>72</v>
      </c>
      <c r="T58" s="65">
        <f t="shared" si="17"/>
        <v>36</v>
      </c>
      <c r="U58" s="65">
        <f t="shared" si="18"/>
        <v>0</v>
      </c>
      <c r="V58" s="65">
        <f t="shared" si="19"/>
        <v>36</v>
      </c>
      <c r="W58" s="65">
        <f t="shared" si="3"/>
        <v>60</v>
      </c>
      <c r="X58" s="64">
        <f t="shared" si="4"/>
      </c>
      <c r="Y58" s="16"/>
      <c r="Z58" s="16"/>
      <c r="AA58" s="16"/>
      <c r="AB58" s="16"/>
      <c r="AC58" s="16"/>
      <c r="AD58" s="16"/>
      <c r="AE58" s="64">
        <f t="shared" si="5"/>
      </c>
      <c r="AF58" s="64" t="str">
        <f t="shared" si="6"/>
        <v>2//2</v>
      </c>
      <c r="AG58" s="16">
        <v>2</v>
      </c>
      <c r="AH58" s="16"/>
      <c r="AI58" s="16">
        <v>2</v>
      </c>
      <c r="AJ58" s="16"/>
      <c r="AK58" s="16"/>
      <c r="AL58" s="16"/>
      <c r="AM58" s="64">
        <f t="shared" si="7"/>
      </c>
      <c r="AN58" s="64">
        <f t="shared" si="8"/>
      </c>
      <c r="AO58" s="16"/>
      <c r="AP58" s="16"/>
      <c r="AQ58" s="16"/>
      <c r="AR58" s="16"/>
      <c r="AS58" s="16"/>
      <c r="AT58" s="16"/>
      <c r="AU58" s="64">
        <f t="shared" si="9"/>
      </c>
      <c r="AV58" s="64">
        <f t="shared" si="10"/>
      </c>
      <c r="AW58" s="16"/>
      <c r="AX58" s="16"/>
      <c r="AY58" s="16"/>
      <c r="AZ58" s="16"/>
      <c r="BA58" s="16"/>
      <c r="BB58" s="16"/>
      <c r="BC58" s="64">
        <f t="shared" si="11"/>
      </c>
      <c r="BD58" s="64">
        <f t="shared" si="12"/>
      </c>
      <c r="BE58" s="16"/>
      <c r="BF58" s="16"/>
      <c r="BG58" s="16"/>
      <c r="BH58" s="16"/>
      <c r="BI58" s="16"/>
      <c r="BJ58" s="16"/>
      <c r="BK58" s="64">
        <f t="shared" si="13"/>
      </c>
    </row>
    <row r="59" spans="1:63" ht="15">
      <c r="A59" s="17" t="s">
        <v>130</v>
      </c>
      <c r="B59" s="22" t="s">
        <v>169</v>
      </c>
      <c r="C59" s="54" t="str">
        <f t="shared" si="14"/>
        <v>   </v>
      </c>
      <c r="D59" s="20"/>
      <c r="E59" s="20"/>
      <c r="F59" s="20"/>
      <c r="G59" s="20"/>
      <c r="H59" s="54" t="str">
        <f>I59&amp;" "&amp;J59&amp;" "&amp;K59&amp;" "&amp;L59&amp;" "&amp;M59&amp;" "&amp;N59&amp;" "&amp;O59&amp;" "&amp;P59</f>
        <v>3       </v>
      </c>
      <c r="I59" s="21">
        <v>3</v>
      </c>
      <c r="J59" s="21"/>
      <c r="K59" s="21"/>
      <c r="L59" s="21"/>
      <c r="M59" s="21"/>
      <c r="N59" s="21"/>
      <c r="O59" s="21"/>
      <c r="P59" s="21"/>
      <c r="Q59" s="16"/>
      <c r="R59" s="65">
        <v>132</v>
      </c>
      <c r="S59" s="65">
        <f t="shared" si="16"/>
        <v>72</v>
      </c>
      <c r="T59" s="65">
        <f t="shared" si="17"/>
        <v>36</v>
      </c>
      <c r="U59" s="65">
        <f t="shared" si="18"/>
        <v>0</v>
      </c>
      <c r="V59" s="65">
        <f t="shared" si="19"/>
        <v>36</v>
      </c>
      <c r="W59" s="65">
        <f t="shared" si="3"/>
        <v>60</v>
      </c>
      <c r="X59" s="64">
        <f t="shared" si="4"/>
      </c>
      <c r="Y59" s="16"/>
      <c r="Z59" s="16"/>
      <c r="AA59" s="16"/>
      <c r="AB59" s="16"/>
      <c r="AC59" s="16"/>
      <c r="AD59" s="16"/>
      <c r="AE59" s="64">
        <f t="shared" si="5"/>
      </c>
      <c r="AF59" s="64" t="str">
        <f t="shared" si="6"/>
        <v>2//2</v>
      </c>
      <c r="AG59" s="16">
        <v>2</v>
      </c>
      <c r="AH59" s="16"/>
      <c r="AI59" s="16">
        <v>2</v>
      </c>
      <c r="AJ59" s="16"/>
      <c r="AK59" s="16"/>
      <c r="AL59" s="16"/>
      <c r="AM59" s="64">
        <f t="shared" si="7"/>
      </c>
      <c r="AN59" s="64">
        <f t="shared" si="8"/>
      </c>
      <c r="AO59" s="16"/>
      <c r="AP59" s="16"/>
      <c r="AQ59" s="16"/>
      <c r="AR59" s="16"/>
      <c r="AS59" s="16"/>
      <c r="AT59" s="16"/>
      <c r="AU59" s="64">
        <f t="shared" si="9"/>
      </c>
      <c r="AV59" s="64">
        <f t="shared" si="10"/>
      </c>
      <c r="AW59" s="16"/>
      <c r="AX59" s="16"/>
      <c r="AY59" s="16"/>
      <c r="AZ59" s="16"/>
      <c r="BA59" s="16"/>
      <c r="BB59" s="16"/>
      <c r="BC59" s="64">
        <f t="shared" si="11"/>
      </c>
      <c r="BD59" s="64">
        <f t="shared" si="12"/>
      </c>
      <c r="BE59" s="16"/>
      <c r="BF59" s="16"/>
      <c r="BG59" s="16"/>
      <c r="BH59" s="16"/>
      <c r="BI59" s="16"/>
      <c r="BJ59" s="16"/>
      <c r="BK59" s="64">
        <f t="shared" si="13"/>
      </c>
    </row>
    <row r="60" spans="1:63" ht="15">
      <c r="A60" s="17" t="s">
        <v>131</v>
      </c>
      <c r="B60" s="22" t="s">
        <v>221</v>
      </c>
      <c r="C60" s="54" t="str">
        <f>D60&amp;" "&amp;E60&amp;" "&amp;F60&amp;" "&amp;G60</f>
        <v>   </v>
      </c>
      <c r="D60" s="20"/>
      <c r="E60" s="20"/>
      <c r="F60" s="20"/>
      <c r="G60" s="20"/>
      <c r="H60" s="54" t="str">
        <f>I60&amp;" "&amp;J60&amp;" "&amp;K60&amp;" "&amp;L60&amp;" "&amp;M60&amp;" "&amp;N60&amp;" "&amp;O60&amp;" "&amp;P60</f>
        <v>4       </v>
      </c>
      <c r="I60" s="21">
        <v>4</v>
      </c>
      <c r="J60" s="21"/>
      <c r="K60" s="21"/>
      <c r="L60" s="21"/>
      <c r="M60" s="21"/>
      <c r="N60" s="21"/>
      <c r="O60" s="21"/>
      <c r="P60" s="21"/>
      <c r="Q60" s="16"/>
      <c r="R60" s="65">
        <v>144</v>
      </c>
      <c r="S60" s="65">
        <f>T60+U60+V60</f>
        <v>72</v>
      </c>
      <c r="T60" s="65">
        <f>Y60*Y$6+AB60*AB$6+AG60*AG$6+AJ60*AJ$6+AO60*AO$6+AR60*AR$6+AW60*AW$6+AZ60*AZ$6+BE60*BE$6+BH60*BH$6</f>
        <v>36</v>
      </c>
      <c r="U60" s="65">
        <f>Z60*Z$6+AC60*AC$6+AH60*AH$6+AK60*AK$6+AP60*AP$6+AS60*AS$6+AX60*AX$6+BA60*BA$6+BF60*BF$6+BI60*BI$6</f>
        <v>0</v>
      </c>
      <c r="V60" s="65">
        <f>AA60*AA$6+AD60*AD$6+AI60*AI$6+AL60*AL$6+AQ60*AQ$6+AT60*AT$6+AY60*AY$6+BB60*BB$6+BG60*BG$6+BJ60*BJ$6</f>
        <v>36</v>
      </c>
      <c r="W60" s="65">
        <f>R60-S60</f>
        <v>72</v>
      </c>
      <c r="X60" s="64">
        <f>IF(SUM(Y60:AA60)&gt;0,Y60&amp;"/"&amp;Z60&amp;"/"&amp;AA60,"")</f>
      </c>
      <c r="Y60" s="16"/>
      <c r="Z60" s="16"/>
      <c r="AA60" s="16"/>
      <c r="AB60" s="16"/>
      <c r="AC60" s="16"/>
      <c r="AD60" s="16"/>
      <c r="AE60" s="64">
        <f>IF(SUM(AB60:AD60)&gt;0,AB60&amp;"/"&amp;AC60&amp;"/"&amp;AD60,"")</f>
      </c>
      <c r="AF60" s="64">
        <f>IF(SUM(AG60:AI60)&gt;0,AG60&amp;"/"&amp;AH60&amp;"/"&amp;AI60,"")</f>
      </c>
      <c r="AG60" s="16"/>
      <c r="AH60" s="16"/>
      <c r="AI60" s="16"/>
      <c r="AJ60" s="16">
        <v>2</v>
      </c>
      <c r="AK60" s="16"/>
      <c r="AL60" s="16">
        <v>2</v>
      </c>
      <c r="AM60" s="64" t="str">
        <f>IF(SUM(AJ60:AL60)&gt;0,AJ60&amp;"/"&amp;AK60&amp;"/"&amp;AL60,"")</f>
        <v>2//2</v>
      </c>
      <c r="AN60" s="64">
        <f>IF(SUM(AO60:AQ60)&gt;0,AO60&amp;"/"&amp;AP60&amp;"/"&amp;AQ60,"")</f>
      </c>
      <c r="AO60" s="16"/>
      <c r="AP60" s="16"/>
      <c r="AQ60" s="16"/>
      <c r="AR60" s="16"/>
      <c r="AS60" s="16"/>
      <c r="AT60" s="16"/>
      <c r="AU60" s="64">
        <f>IF(SUM(AR60:AT60)&gt;0,AR60&amp;"/"&amp;AS60&amp;"/"&amp;AT60,"")</f>
      </c>
      <c r="AV60" s="64">
        <f>IF(SUM(AW60:AY60)&gt;0,AW60&amp;"/"&amp;AX60&amp;"/"&amp;AY60,"")</f>
      </c>
      <c r="AW60" s="16"/>
      <c r="AX60" s="16"/>
      <c r="AY60" s="16"/>
      <c r="AZ60" s="16"/>
      <c r="BA60" s="16"/>
      <c r="BB60" s="16"/>
      <c r="BC60" s="64">
        <f>IF(SUM(AZ60:BB60)&gt;0,AZ60&amp;"/"&amp;BA60&amp;"/"&amp;BB60,"")</f>
      </c>
      <c r="BD60" s="64">
        <f>IF(SUM(BE60:BG60)&gt;0,BE60&amp;"/"&amp;BF60&amp;"/"&amp;BG60,"")</f>
      </c>
      <c r="BE60" s="16"/>
      <c r="BF60" s="16"/>
      <c r="BG60" s="16"/>
      <c r="BH60" s="16"/>
      <c r="BI60" s="16"/>
      <c r="BJ60" s="16"/>
      <c r="BK60" s="64">
        <f>IF(SUM(BH60:BJ60)&gt;0,BH60&amp;"/"&amp;BI60&amp;"/"&amp;BJ60,"")</f>
      </c>
    </row>
    <row r="61" spans="1:63" ht="15">
      <c r="A61" s="17" t="s">
        <v>223</v>
      </c>
      <c r="B61" s="22" t="s">
        <v>229</v>
      </c>
      <c r="C61" s="54" t="str">
        <f aca="true" t="shared" si="32" ref="C61:C66">D61&amp;" "&amp;E61&amp;" "&amp;F61&amp;" "&amp;G61</f>
        <v>5   </v>
      </c>
      <c r="D61" s="20">
        <v>5</v>
      </c>
      <c r="E61" s="20"/>
      <c r="F61" s="20"/>
      <c r="G61" s="20"/>
      <c r="H61" s="54" t="str">
        <f aca="true" t="shared" si="33" ref="H61:H66">I61&amp;" "&amp;J61&amp;" "&amp;K61&amp;" "&amp;L61&amp;" "&amp;M61&amp;" "&amp;N61&amp;" "&amp;O61&amp;" "&amp;P61</f>
        <v>       </v>
      </c>
      <c r="I61" s="21"/>
      <c r="J61" s="21"/>
      <c r="K61" s="21"/>
      <c r="L61" s="21"/>
      <c r="M61" s="21"/>
      <c r="N61" s="21"/>
      <c r="O61" s="21"/>
      <c r="P61" s="21"/>
      <c r="Q61" s="16"/>
      <c r="R61" s="65">
        <v>144</v>
      </c>
      <c r="S61" s="65">
        <f aca="true" t="shared" si="34" ref="S61:S66">T61+U61+V61</f>
        <v>72</v>
      </c>
      <c r="T61" s="65">
        <f aca="true" t="shared" si="35" ref="T61:T66">Y61*Y$6+AB61*AB$6+AG61*AG$6+AJ61*AJ$6+AO61*AO$6+AR61*AR$6+AW61*AW$6+AZ61*AZ$6+BE61*BE$6+BH61*BH$6</f>
        <v>36</v>
      </c>
      <c r="U61" s="65">
        <f aca="true" t="shared" si="36" ref="U61:U66">Z61*Z$6+AC61*AC$6+AH61*AH$6+AK61*AK$6+AP61*AP$6+AS61*AS$6+AX61*AX$6+BA61*BA$6+BF61*BF$6+BI61*BI$6</f>
        <v>0</v>
      </c>
      <c r="V61" s="65">
        <f aca="true" t="shared" si="37" ref="V61:V66">AA61*AA$6+AD61*AD$6+AI61*AI$6+AL61*AL$6+AQ61*AQ$6+AT61*AT$6+AY61*AY$6+BB61*BB$6+BG61*BG$6+BJ61*BJ$6</f>
        <v>36</v>
      </c>
      <c r="W61" s="65">
        <f aca="true" t="shared" si="38" ref="W61:W66">R61-S61</f>
        <v>72</v>
      </c>
      <c r="X61" s="64">
        <f aca="true" t="shared" si="39" ref="X61:X66">IF(SUM(Y61:AA61)&gt;0,Y61&amp;"/"&amp;Z61&amp;"/"&amp;AA61,"")</f>
      </c>
      <c r="Y61" s="16"/>
      <c r="Z61" s="16"/>
      <c r="AA61" s="16"/>
      <c r="AB61" s="16"/>
      <c r="AC61" s="16"/>
      <c r="AD61" s="16"/>
      <c r="AE61" s="64">
        <f aca="true" t="shared" si="40" ref="AE61:AE66">IF(SUM(AB61:AD61)&gt;0,AB61&amp;"/"&amp;AC61&amp;"/"&amp;AD61,"")</f>
      </c>
      <c r="AF61" s="64">
        <f aca="true" t="shared" si="41" ref="AF61:AF66">IF(SUM(AG61:AI61)&gt;0,AG61&amp;"/"&amp;AH61&amp;"/"&amp;AI61,"")</f>
      </c>
      <c r="AG61" s="16"/>
      <c r="AH61" s="16"/>
      <c r="AI61" s="16"/>
      <c r="AJ61" s="16"/>
      <c r="AK61" s="16"/>
      <c r="AL61" s="16"/>
      <c r="AM61" s="64">
        <f aca="true" t="shared" si="42" ref="AM61:AM66">IF(SUM(AJ61:AL61)&gt;0,AJ61&amp;"/"&amp;AK61&amp;"/"&amp;AL61,"")</f>
      </c>
      <c r="AN61" s="64" t="str">
        <f aca="true" t="shared" si="43" ref="AN61:AN66">IF(SUM(AO61:AQ61)&gt;0,AO61&amp;"/"&amp;AP61&amp;"/"&amp;AQ61,"")</f>
        <v>2//2</v>
      </c>
      <c r="AO61" s="16">
        <v>2</v>
      </c>
      <c r="AP61" s="16"/>
      <c r="AQ61" s="16">
        <v>2</v>
      </c>
      <c r="AR61" s="16"/>
      <c r="AS61" s="16"/>
      <c r="AT61" s="16"/>
      <c r="AU61" s="64">
        <f aca="true" t="shared" si="44" ref="AU61:AU66">IF(SUM(AR61:AT61)&gt;0,AR61&amp;"/"&amp;AS61&amp;"/"&amp;AT61,"")</f>
      </c>
      <c r="AV61" s="64">
        <f aca="true" t="shared" si="45" ref="AV61:AV66">IF(SUM(AW61:AY61)&gt;0,AW61&amp;"/"&amp;AX61&amp;"/"&amp;AY61,"")</f>
      </c>
      <c r="AW61" s="16"/>
      <c r="AX61" s="16"/>
      <c r="AY61" s="16"/>
      <c r="AZ61" s="16"/>
      <c r="BA61" s="16"/>
      <c r="BB61" s="16"/>
      <c r="BC61" s="64">
        <f aca="true" t="shared" si="46" ref="BC61:BC66">IF(SUM(AZ61:BB61)&gt;0,AZ61&amp;"/"&amp;BA61&amp;"/"&amp;BB61,"")</f>
      </c>
      <c r="BD61" s="64">
        <f aca="true" t="shared" si="47" ref="BD61:BD67">IF(SUM(BE61:BG61)&gt;0,BE61&amp;"/"&amp;BF61&amp;"/"&amp;BG61,"")</f>
      </c>
      <c r="BE61" s="16"/>
      <c r="BF61" s="16"/>
      <c r="BG61" s="16"/>
      <c r="BH61" s="16"/>
      <c r="BI61" s="16"/>
      <c r="BJ61" s="16"/>
      <c r="BK61" s="64">
        <f aca="true" t="shared" si="48" ref="BK61:BK66">IF(SUM(BH61:BJ61)&gt;0,BH61&amp;"/"&amp;BI61&amp;"/"&amp;BJ61,"")</f>
      </c>
    </row>
    <row r="62" spans="1:63" ht="15">
      <c r="A62" s="17" t="s">
        <v>224</v>
      </c>
      <c r="B62" s="22" t="s">
        <v>222</v>
      </c>
      <c r="C62" s="54" t="str">
        <f t="shared" si="32"/>
        <v>3   </v>
      </c>
      <c r="D62" s="20">
        <v>3</v>
      </c>
      <c r="E62" s="20"/>
      <c r="F62" s="20"/>
      <c r="G62" s="20"/>
      <c r="H62" s="54" t="str">
        <f t="shared" si="33"/>
        <v>       </v>
      </c>
      <c r="I62" s="21"/>
      <c r="J62" s="21"/>
      <c r="K62" s="21"/>
      <c r="L62" s="21"/>
      <c r="M62" s="21"/>
      <c r="N62" s="21"/>
      <c r="O62" s="21"/>
      <c r="P62" s="21"/>
      <c r="Q62" s="16"/>
      <c r="R62" s="65">
        <v>130</v>
      </c>
      <c r="S62" s="65">
        <f t="shared" si="34"/>
        <v>54</v>
      </c>
      <c r="T62" s="65">
        <f t="shared" si="35"/>
        <v>36</v>
      </c>
      <c r="U62" s="65">
        <f t="shared" si="36"/>
        <v>0</v>
      </c>
      <c r="V62" s="65">
        <f t="shared" si="37"/>
        <v>18</v>
      </c>
      <c r="W62" s="65">
        <f t="shared" si="38"/>
        <v>76</v>
      </c>
      <c r="X62" s="64">
        <f t="shared" si="39"/>
      </c>
      <c r="Y62" s="16"/>
      <c r="Z62" s="16"/>
      <c r="AA62" s="16"/>
      <c r="AB62" s="16"/>
      <c r="AC62" s="16"/>
      <c r="AD62" s="16"/>
      <c r="AE62" s="64">
        <f t="shared" si="40"/>
      </c>
      <c r="AF62" s="64" t="str">
        <f t="shared" si="41"/>
        <v>2//1</v>
      </c>
      <c r="AG62" s="16">
        <v>2</v>
      </c>
      <c r="AH62" s="16"/>
      <c r="AI62" s="16">
        <v>1</v>
      </c>
      <c r="AJ62" s="16"/>
      <c r="AK62" s="16"/>
      <c r="AL62" s="16"/>
      <c r="AM62" s="64">
        <f t="shared" si="42"/>
      </c>
      <c r="AN62" s="64">
        <f t="shared" si="43"/>
      </c>
      <c r="AO62" s="16"/>
      <c r="AP62" s="16"/>
      <c r="AQ62" s="16"/>
      <c r="AR62" s="16"/>
      <c r="AS62" s="16"/>
      <c r="AT62" s="16"/>
      <c r="AU62" s="64">
        <f t="shared" si="44"/>
      </c>
      <c r="AV62" s="64">
        <f t="shared" si="45"/>
      </c>
      <c r="AW62" s="16"/>
      <c r="AX62" s="16"/>
      <c r="AY62" s="16"/>
      <c r="AZ62" s="16"/>
      <c r="BA62" s="16"/>
      <c r="BB62" s="16"/>
      <c r="BC62" s="64">
        <f t="shared" si="46"/>
      </c>
      <c r="BD62" s="64">
        <f t="shared" si="47"/>
      </c>
      <c r="BE62" s="16"/>
      <c r="BF62" s="16"/>
      <c r="BG62" s="16"/>
      <c r="BH62" s="16"/>
      <c r="BI62" s="16"/>
      <c r="BJ62" s="16"/>
      <c r="BK62" s="64">
        <f t="shared" si="48"/>
      </c>
    </row>
    <row r="63" spans="1:63" ht="15">
      <c r="A63" s="17" t="s">
        <v>225</v>
      </c>
      <c r="B63" s="22" t="s">
        <v>237</v>
      </c>
      <c r="C63" s="54" t="str">
        <f t="shared" si="32"/>
        <v>5   </v>
      </c>
      <c r="D63" s="20">
        <v>5</v>
      </c>
      <c r="E63" s="20"/>
      <c r="F63" s="20"/>
      <c r="G63" s="20"/>
      <c r="H63" s="54" t="str">
        <f t="shared" si="33"/>
        <v>       </v>
      </c>
      <c r="I63" s="21"/>
      <c r="J63" s="21"/>
      <c r="K63" s="21"/>
      <c r="L63" s="21"/>
      <c r="M63" s="21"/>
      <c r="N63" s="21"/>
      <c r="O63" s="21"/>
      <c r="P63" s="21"/>
      <c r="Q63" s="16"/>
      <c r="R63" s="65">
        <v>132</v>
      </c>
      <c r="S63" s="65">
        <f t="shared" si="34"/>
        <v>72</v>
      </c>
      <c r="T63" s="65">
        <f t="shared" si="35"/>
        <v>36</v>
      </c>
      <c r="U63" s="65">
        <f t="shared" si="36"/>
        <v>0</v>
      </c>
      <c r="V63" s="65">
        <f t="shared" si="37"/>
        <v>36</v>
      </c>
      <c r="W63" s="65">
        <f t="shared" si="38"/>
        <v>60</v>
      </c>
      <c r="X63" s="64">
        <f t="shared" si="39"/>
      </c>
      <c r="Y63" s="16"/>
      <c r="Z63" s="16"/>
      <c r="AA63" s="16"/>
      <c r="AB63" s="16"/>
      <c r="AC63" s="16"/>
      <c r="AD63" s="16"/>
      <c r="AE63" s="64">
        <f t="shared" si="40"/>
      </c>
      <c r="AF63" s="64">
        <f t="shared" si="41"/>
      </c>
      <c r="AG63" s="16"/>
      <c r="AH63" s="16"/>
      <c r="AI63" s="16"/>
      <c r="AJ63" s="16"/>
      <c r="AK63" s="16"/>
      <c r="AL63" s="16"/>
      <c r="AM63" s="64">
        <f t="shared" si="42"/>
      </c>
      <c r="AN63" s="64" t="str">
        <f t="shared" si="43"/>
        <v>2//2</v>
      </c>
      <c r="AO63" s="16">
        <v>2</v>
      </c>
      <c r="AP63" s="16"/>
      <c r="AQ63" s="16">
        <v>2</v>
      </c>
      <c r="AR63" s="16"/>
      <c r="AS63" s="16"/>
      <c r="AT63" s="16"/>
      <c r="AU63" s="64">
        <f t="shared" si="44"/>
      </c>
      <c r="AV63" s="64">
        <f t="shared" si="45"/>
      </c>
      <c r="AW63" s="16"/>
      <c r="AX63" s="16"/>
      <c r="AY63" s="16"/>
      <c r="AZ63" s="16"/>
      <c r="BA63" s="16"/>
      <c r="BB63" s="16"/>
      <c r="BC63" s="64">
        <f t="shared" si="46"/>
      </c>
      <c r="BD63" s="64">
        <f t="shared" si="47"/>
      </c>
      <c r="BE63" s="16"/>
      <c r="BF63" s="16"/>
      <c r="BG63" s="16"/>
      <c r="BH63" s="16"/>
      <c r="BI63" s="16"/>
      <c r="BJ63" s="16"/>
      <c r="BK63" s="64">
        <f t="shared" si="48"/>
      </c>
    </row>
    <row r="64" spans="1:63" ht="25.5">
      <c r="A64" s="17" t="s">
        <v>226</v>
      </c>
      <c r="B64" s="22" t="s">
        <v>235</v>
      </c>
      <c r="C64" s="54" t="str">
        <f t="shared" si="32"/>
        <v>   </v>
      </c>
      <c r="D64" s="20"/>
      <c r="E64" s="20"/>
      <c r="F64" s="20"/>
      <c r="G64" s="20"/>
      <c r="H64" s="54" t="str">
        <f t="shared" si="33"/>
        <v>7       </v>
      </c>
      <c r="I64" s="21">
        <v>7</v>
      </c>
      <c r="J64" s="21"/>
      <c r="K64" s="21"/>
      <c r="L64" s="21"/>
      <c r="M64" s="21"/>
      <c r="N64" s="21"/>
      <c r="O64" s="21"/>
      <c r="P64" s="21"/>
      <c r="Q64" s="16"/>
      <c r="R64" s="65">
        <v>108</v>
      </c>
      <c r="S64" s="65">
        <f t="shared" si="34"/>
        <v>54</v>
      </c>
      <c r="T64" s="65">
        <f t="shared" si="35"/>
        <v>36</v>
      </c>
      <c r="U64" s="65">
        <f t="shared" si="36"/>
        <v>0</v>
      </c>
      <c r="V64" s="65">
        <f t="shared" si="37"/>
        <v>18</v>
      </c>
      <c r="W64" s="65">
        <f t="shared" si="38"/>
        <v>54</v>
      </c>
      <c r="X64" s="64">
        <f t="shared" si="39"/>
      </c>
      <c r="Y64" s="16"/>
      <c r="Z64" s="16"/>
      <c r="AA64" s="16"/>
      <c r="AB64" s="16"/>
      <c r="AC64" s="16"/>
      <c r="AD64" s="16"/>
      <c r="AE64" s="64">
        <f t="shared" si="40"/>
      </c>
      <c r="AF64" s="64">
        <f t="shared" si="41"/>
      </c>
      <c r="AG64" s="16"/>
      <c r="AH64" s="16"/>
      <c r="AI64" s="16"/>
      <c r="AJ64" s="16"/>
      <c r="AK64" s="16"/>
      <c r="AL64" s="16"/>
      <c r="AM64" s="64">
        <f t="shared" si="42"/>
      </c>
      <c r="AN64" s="64">
        <f t="shared" si="43"/>
      </c>
      <c r="AO64" s="16"/>
      <c r="AP64" s="16"/>
      <c r="AQ64" s="16"/>
      <c r="AR64" s="16"/>
      <c r="AS64" s="16"/>
      <c r="AT64" s="16"/>
      <c r="AU64" s="64">
        <f t="shared" si="44"/>
      </c>
      <c r="AV64" s="64" t="str">
        <f t="shared" si="45"/>
        <v>2//1</v>
      </c>
      <c r="AW64" s="16">
        <v>2</v>
      </c>
      <c r="AX64" s="16"/>
      <c r="AY64" s="16">
        <v>1</v>
      </c>
      <c r="AZ64" s="16"/>
      <c r="BA64" s="16"/>
      <c r="BB64" s="16"/>
      <c r="BC64" s="64">
        <f t="shared" si="46"/>
      </c>
      <c r="BD64" s="64">
        <f t="shared" si="47"/>
      </c>
      <c r="BE64" s="16"/>
      <c r="BF64" s="16"/>
      <c r="BG64" s="16"/>
      <c r="BH64" s="16"/>
      <c r="BI64" s="16"/>
      <c r="BJ64" s="16"/>
      <c r="BK64" s="64">
        <f t="shared" si="48"/>
      </c>
    </row>
    <row r="65" spans="1:63" ht="15">
      <c r="A65" s="17" t="s">
        <v>227</v>
      </c>
      <c r="B65" s="22" t="s">
        <v>230</v>
      </c>
      <c r="C65" s="54" t="str">
        <f t="shared" si="32"/>
        <v>   </v>
      </c>
      <c r="D65" s="20"/>
      <c r="E65" s="20"/>
      <c r="F65" s="20"/>
      <c r="G65" s="20"/>
      <c r="H65" s="54" t="str">
        <f t="shared" si="33"/>
        <v>9       </v>
      </c>
      <c r="I65" s="21">
        <v>9</v>
      </c>
      <c r="J65" s="21"/>
      <c r="K65" s="21"/>
      <c r="L65" s="21"/>
      <c r="M65" s="21"/>
      <c r="N65" s="21"/>
      <c r="O65" s="21"/>
      <c r="P65" s="21"/>
      <c r="Q65" s="16"/>
      <c r="R65" s="65">
        <v>72</v>
      </c>
      <c r="S65" s="65">
        <f t="shared" si="34"/>
        <v>28</v>
      </c>
      <c r="T65" s="65">
        <f t="shared" si="35"/>
        <v>28</v>
      </c>
      <c r="U65" s="65">
        <f t="shared" si="36"/>
        <v>0</v>
      </c>
      <c r="V65" s="65">
        <f t="shared" si="37"/>
        <v>0</v>
      </c>
      <c r="W65" s="65">
        <f t="shared" si="38"/>
        <v>44</v>
      </c>
      <c r="X65" s="64">
        <f t="shared" si="39"/>
      </c>
      <c r="Y65" s="16"/>
      <c r="Z65" s="16"/>
      <c r="AA65" s="16"/>
      <c r="AB65" s="16"/>
      <c r="AC65" s="16"/>
      <c r="AD65" s="16"/>
      <c r="AE65" s="64">
        <f t="shared" si="40"/>
      </c>
      <c r="AF65" s="64">
        <f t="shared" si="41"/>
      </c>
      <c r="AG65" s="16"/>
      <c r="AH65" s="16"/>
      <c r="AI65" s="16"/>
      <c r="AJ65" s="16"/>
      <c r="AK65" s="16"/>
      <c r="AL65" s="16"/>
      <c r="AM65" s="64">
        <f t="shared" si="42"/>
      </c>
      <c r="AN65" s="64">
        <f t="shared" si="43"/>
      </c>
      <c r="AO65" s="16"/>
      <c r="AP65" s="16"/>
      <c r="AQ65" s="16"/>
      <c r="AR65" s="16"/>
      <c r="AS65" s="16"/>
      <c r="AT65" s="16"/>
      <c r="AU65" s="64">
        <f t="shared" si="44"/>
      </c>
      <c r="AV65" s="64">
        <f t="shared" si="45"/>
      </c>
      <c r="AW65" s="16"/>
      <c r="AX65" s="16"/>
      <c r="AY65" s="16"/>
      <c r="AZ65" s="16"/>
      <c r="BA65" s="16"/>
      <c r="BB65" s="16"/>
      <c r="BC65" s="64">
        <f t="shared" si="46"/>
      </c>
      <c r="BD65" s="64" t="str">
        <f t="shared" si="47"/>
        <v>4//</v>
      </c>
      <c r="BE65" s="16">
        <v>4</v>
      </c>
      <c r="BF65" s="16"/>
      <c r="BG65" s="16"/>
      <c r="BH65" s="16"/>
      <c r="BI65" s="16"/>
      <c r="BJ65" s="16"/>
      <c r="BK65" s="64">
        <f t="shared" si="48"/>
      </c>
    </row>
    <row r="66" spans="1:63" ht="15">
      <c r="A66" s="17" t="s">
        <v>228</v>
      </c>
      <c r="B66" s="22" t="s">
        <v>231</v>
      </c>
      <c r="C66" s="54" t="str">
        <f t="shared" si="32"/>
        <v>   </v>
      </c>
      <c r="D66" s="20"/>
      <c r="E66" s="20"/>
      <c r="F66" s="20"/>
      <c r="G66" s="20"/>
      <c r="H66" s="54" t="str">
        <f t="shared" si="33"/>
        <v>6       </v>
      </c>
      <c r="I66" s="21">
        <v>6</v>
      </c>
      <c r="J66" s="21"/>
      <c r="K66" s="21"/>
      <c r="L66" s="21"/>
      <c r="M66" s="21"/>
      <c r="N66" s="21"/>
      <c r="O66" s="21"/>
      <c r="P66" s="21"/>
      <c r="Q66" s="16"/>
      <c r="R66" s="65">
        <v>72</v>
      </c>
      <c r="S66" s="65">
        <f t="shared" si="34"/>
        <v>36</v>
      </c>
      <c r="T66" s="65">
        <f t="shared" si="35"/>
        <v>36</v>
      </c>
      <c r="U66" s="65">
        <f t="shared" si="36"/>
        <v>0</v>
      </c>
      <c r="V66" s="65">
        <f t="shared" si="37"/>
        <v>0</v>
      </c>
      <c r="W66" s="65">
        <f t="shared" si="38"/>
        <v>36</v>
      </c>
      <c r="X66" s="64">
        <f t="shared" si="39"/>
      </c>
      <c r="Y66" s="16"/>
      <c r="Z66" s="16"/>
      <c r="AA66" s="16"/>
      <c r="AB66" s="16"/>
      <c r="AC66" s="16"/>
      <c r="AD66" s="16"/>
      <c r="AE66" s="64">
        <f t="shared" si="40"/>
      </c>
      <c r="AF66" s="64">
        <f t="shared" si="41"/>
      </c>
      <c r="AG66" s="16"/>
      <c r="AH66" s="16"/>
      <c r="AI66" s="16"/>
      <c r="AJ66" s="16"/>
      <c r="AK66" s="16"/>
      <c r="AL66" s="16"/>
      <c r="AM66" s="64">
        <f t="shared" si="42"/>
      </c>
      <c r="AN66" s="64">
        <f t="shared" si="43"/>
      </c>
      <c r="AO66" s="16"/>
      <c r="AP66" s="16"/>
      <c r="AQ66" s="16"/>
      <c r="AR66" s="16">
        <v>2</v>
      </c>
      <c r="AS66" s="16"/>
      <c r="AT66" s="16"/>
      <c r="AU66" s="64" t="str">
        <f t="shared" si="44"/>
        <v>2//</v>
      </c>
      <c r="AV66" s="64">
        <f t="shared" si="45"/>
      </c>
      <c r="AW66" s="16"/>
      <c r="AX66" s="16"/>
      <c r="AY66" s="16"/>
      <c r="AZ66" s="16"/>
      <c r="BA66" s="16"/>
      <c r="BB66" s="16"/>
      <c r="BC66" s="64">
        <f t="shared" si="46"/>
      </c>
      <c r="BD66" s="64">
        <f t="shared" si="47"/>
      </c>
      <c r="BE66" s="16"/>
      <c r="BF66" s="16"/>
      <c r="BG66" s="16"/>
      <c r="BH66" s="16"/>
      <c r="BI66" s="16"/>
      <c r="BJ66" s="16"/>
      <c r="BK66" s="64">
        <f t="shared" si="48"/>
      </c>
    </row>
    <row r="67" spans="1:63" ht="15">
      <c r="A67" s="87" t="s">
        <v>170</v>
      </c>
      <c r="B67" s="88" t="s">
        <v>142</v>
      </c>
      <c r="C67" s="87" t="str">
        <f t="shared" si="14"/>
        <v>9 10  </v>
      </c>
      <c r="D67" s="89">
        <v>9</v>
      </c>
      <c r="E67" s="89">
        <v>10</v>
      </c>
      <c r="F67" s="89"/>
      <c r="G67" s="89"/>
      <c r="H67" s="91" t="str">
        <f>I67&amp;" "&amp;J67&amp;" "&amp;K67&amp;" "&amp;L67&amp;" "&amp;M67&amp;" "&amp;N67&amp;" "&amp;O67&amp;" "&amp;P67</f>
        <v>6 6 6 9    </v>
      </c>
      <c r="I67" s="89">
        <v>6</v>
      </c>
      <c r="J67" s="89">
        <v>6</v>
      </c>
      <c r="K67" s="89">
        <v>6</v>
      </c>
      <c r="L67" s="89">
        <v>9</v>
      </c>
      <c r="M67" s="89"/>
      <c r="N67" s="89"/>
      <c r="O67" s="89"/>
      <c r="P67" s="89"/>
      <c r="Q67" s="87"/>
      <c r="R67" s="90">
        <v>500</v>
      </c>
      <c r="S67" s="90">
        <f t="shared" si="16"/>
        <v>254</v>
      </c>
      <c r="T67" s="90">
        <f t="shared" si="17"/>
        <v>162</v>
      </c>
      <c r="U67" s="90">
        <f t="shared" si="18"/>
        <v>0</v>
      </c>
      <c r="V67" s="90">
        <f t="shared" si="19"/>
        <v>92</v>
      </c>
      <c r="W67" s="90">
        <f t="shared" si="3"/>
        <v>246</v>
      </c>
      <c r="X67" s="91">
        <f t="shared" si="4"/>
      </c>
      <c r="Y67" s="87"/>
      <c r="Z67" s="87"/>
      <c r="AA67" s="87"/>
      <c r="AB67" s="87"/>
      <c r="AC67" s="87"/>
      <c r="AD67" s="87"/>
      <c r="AE67" s="91">
        <f t="shared" si="5"/>
      </c>
      <c r="AF67" s="91">
        <f t="shared" si="6"/>
      </c>
      <c r="AG67" s="87"/>
      <c r="AH67" s="87"/>
      <c r="AI67" s="87"/>
      <c r="AJ67" s="87"/>
      <c r="AK67" s="87"/>
      <c r="AL67" s="87"/>
      <c r="AM67" s="91">
        <f t="shared" si="7"/>
      </c>
      <c r="AN67" s="91">
        <f t="shared" si="8"/>
      </c>
      <c r="AO67" s="87"/>
      <c r="AP67" s="87"/>
      <c r="AQ67" s="87"/>
      <c r="AR67" s="87">
        <v>4</v>
      </c>
      <c r="AS67" s="87"/>
      <c r="AT67" s="87">
        <v>3</v>
      </c>
      <c r="AU67" s="91" t="str">
        <f t="shared" si="9"/>
        <v>4//3</v>
      </c>
      <c r="AV67" s="91">
        <f t="shared" si="10"/>
      </c>
      <c r="AW67" s="87"/>
      <c r="AX67" s="87"/>
      <c r="AY67" s="87"/>
      <c r="AZ67" s="87"/>
      <c r="BA67" s="87"/>
      <c r="BB67" s="87"/>
      <c r="BC67" s="91">
        <f t="shared" si="11"/>
      </c>
      <c r="BD67" s="105" t="str">
        <f t="shared" si="47"/>
        <v>10//4</v>
      </c>
      <c r="BE67" s="87">
        <v>10</v>
      </c>
      <c r="BF67" s="87"/>
      <c r="BG67" s="87">
        <v>4</v>
      </c>
      <c r="BH67" s="87">
        <v>4</v>
      </c>
      <c r="BI67" s="87"/>
      <c r="BJ67" s="87">
        <v>2</v>
      </c>
      <c r="BK67" s="91" t="str">
        <f t="shared" si="13"/>
        <v>4//2</v>
      </c>
    </row>
    <row r="68" spans="1:63" ht="15">
      <c r="A68" s="17" t="s">
        <v>77</v>
      </c>
      <c r="B68" s="30" t="s">
        <v>50</v>
      </c>
      <c r="C68" s="54" t="str">
        <f t="shared" si="14"/>
        <v>   </v>
      </c>
      <c r="D68" s="20"/>
      <c r="E68" s="20"/>
      <c r="F68" s="20"/>
      <c r="G68" s="20"/>
      <c r="H68" s="54" t="str">
        <f>I68&amp;" "&amp;M68&amp;" "&amp;O68&amp;" "&amp;O68&amp;" "&amp;P68</f>
        <v>    </v>
      </c>
      <c r="I68" s="21"/>
      <c r="J68" s="21"/>
      <c r="K68" s="21"/>
      <c r="L68" s="21"/>
      <c r="M68" s="21"/>
      <c r="N68" s="21"/>
      <c r="O68" s="21"/>
      <c r="P68" s="21"/>
      <c r="Q68" s="16"/>
      <c r="R68" s="101">
        <f aca="true" t="shared" si="49" ref="R68:W68">SUM(R69:R70)</f>
        <v>200</v>
      </c>
      <c r="S68" s="101">
        <f t="shared" si="49"/>
        <v>94</v>
      </c>
      <c r="T68" s="101">
        <f t="shared" si="49"/>
        <v>66</v>
      </c>
      <c r="U68" s="101">
        <f t="shared" si="49"/>
        <v>0</v>
      </c>
      <c r="V68" s="101">
        <f t="shared" si="49"/>
        <v>28</v>
      </c>
      <c r="W68" s="101">
        <f t="shared" si="49"/>
        <v>106</v>
      </c>
      <c r="X68" s="64">
        <f t="shared" si="4"/>
      </c>
      <c r="Y68" s="16"/>
      <c r="Z68" s="16"/>
      <c r="AA68" s="16"/>
      <c r="AB68" s="16"/>
      <c r="AC68" s="16"/>
      <c r="AD68" s="16"/>
      <c r="AE68" s="64">
        <f t="shared" si="5"/>
      </c>
      <c r="AF68" s="64">
        <f t="shared" si="6"/>
      </c>
      <c r="AG68" s="16"/>
      <c r="AH68" s="16"/>
      <c r="AI68" s="16"/>
      <c r="AJ68" s="16"/>
      <c r="AK68" s="16"/>
      <c r="AL68" s="16"/>
      <c r="AM68" s="64">
        <f t="shared" si="7"/>
      </c>
      <c r="AN68" s="64">
        <f t="shared" si="8"/>
      </c>
      <c r="AO68" s="16"/>
      <c r="AP68" s="16"/>
      <c r="AQ68" s="16"/>
      <c r="AR68" s="16"/>
      <c r="AS68" s="16"/>
      <c r="AT68" s="16"/>
      <c r="AU68" s="64">
        <f t="shared" si="9"/>
      </c>
      <c r="AV68" s="64">
        <f t="shared" si="10"/>
      </c>
      <c r="AW68" s="16"/>
      <c r="AX68" s="16"/>
      <c r="AY68" s="16"/>
      <c r="AZ68" s="16"/>
      <c r="BA68" s="16"/>
      <c r="BB68" s="16"/>
      <c r="BC68" s="64">
        <f t="shared" si="11"/>
      </c>
      <c r="BD68" s="64">
        <f t="shared" si="12"/>
      </c>
      <c r="BE68" s="16"/>
      <c r="BF68" s="16"/>
      <c r="BG68" s="16"/>
      <c r="BH68" s="16"/>
      <c r="BI68" s="16"/>
      <c r="BJ68" s="16"/>
      <c r="BK68" s="64">
        <f t="shared" si="13"/>
      </c>
    </row>
    <row r="69" spans="1:63" ht="15">
      <c r="A69" s="17" t="s">
        <v>83</v>
      </c>
      <c r="B69" s="34" t="s">
        <v>193</v>
      </c>
      <c r="C69" s="54" t="str">
        <f t="shared" si="14"/>
        <v>   </v>
      </c>
      <c r="D69" s="20"/>
      <c r="E69" s="20"/>
      <c r="F69" s="20"/>
      <c r="G69" s="20"/>
      <c r="H69" s="54" t="str">
        <f>I69&amp;" "&amp;M69&amp;" "&amp;O69&amp;" "&amp;O69&amp;" "&amp;P69</f>
        <v>10    </v>
      </c>
      <c r="I69" s="21">
        <v>10</v>
      </c>
      <c r="J69" s="21"/>
      <c r="K69" s="21"/>
      <c r="L69" s="21"/>
      <c r="M69" s="21"/>
      <c r="N69" s="21"/>
      <c r="O69" s="21"/>
      <c r="P69" s="21"/>
      <c r="Q69" s="16"/>
      <c r="R69" s="65">
        <v>100</v>
      </c>
      <c r="S69" s="65">
        <f t="shared" si="16"/>
        <v>40</v>
      </c>
      <c r="T69" s="65">
        <f t="shared" si="17"/>
        <v>30</v>
      </c>
      <c r="U69" s="65">
        <f t="shared" si="18"/>
        <v>0</v>
      </c>
      <c r="V69" s="65">
        <f t="shared" si="19"/>
        <v>10</v>
      </c>
      <c r="W69" s="65">
        <f t="shared" si="3"/>
        <v>60</v>
      </c>
      <c r="X69" s="64">
        <f t="shared" si="4"/>
      </c>
      <c r="Y69" s="16"/>
      <c r="Z69" s="16"/>
      <c r="AA69" s="16"/>
      <c r="AB69" s="16"/>
      <c r="AC69" s="16"/>
      <c r="AD69" s="16"/>
      <c r="AE69" s="64">
        <f t="shared" si="5"/>
      </c>
      <c r="AF69" s="64">
        <f t="shared" si="6"/>
      </c>
      <c r="AG69" s="16"/>
      <c r="AH69" s="16"/>
      <c r="AI69" s="16"/>
      <c r="AJ69" s="16"/>
      <c r="AK69" s="16"/>
      <c r="AL69" s="16"/>
      <c r="AM69" s="64">
        <f t="shared" si="7"/>
      </c>
      <c r="AN69" s="64">
        <f t="shared" si="8"/>
      </c>
      <c r="AO69" s="16"/>
      <c r="AP69" s="16"/>
      <c r="AQ69" s="16"/>
      <c r="AR69" s="16"/>
      <c r="AS69" s="16"/>
      <c r="AT69" s="16"/>
      <c r="AU69" s="64">
        <f t="shared" si="9"/>
      </c>
      <c r="AV69" s="64">
        <f t="shared" si="10"/>
      </c>
      <c r="AW69" s="16"/>
      <c r="AX69" s="16"/>
      <c r="AY69" s="16"/>
      <c r="AZ69" s="16"/>
      <c r="BA69" s="16"/>
      <c r="BB69" s="16"/>
      <c r="BC69" s="64">
        <f t="shared" si="11"/>
      </c>
      <c r="BD69" s="64">
        <f t="shared" si="12"/>
      </c>
      <c r="BE69" s="16"/>
      <c r="BF69" s="16"/>
      <c r="BG69" s="16"/>
      <c r="BH69" s="16">
        <v>6</v>
      </c>
      <c r="BI69" s="16"/>
      <c r="BJ69" s="16">
        <v>2</v>
      </c>
      <c r="BK69" s="64" t="str">
        <f t="shared" si="13"/>
        <v>6//2</v>
      </c>
    </row>
    <row r="70" spans="1:63" ht="15">
      <c r="A70" s="17" t="s">
        <v>88</v>
      </c>
      <c r="B70" s="31" t="s">
        <v>194</v>
      </c>
      <c r="C70" s="54" t="str">
        <f>D70&amp;" "&amp;E70&amp;" "&amp;F70&amp;" "&amp;G70</f>
        <v>   </v>
      </c>
      <c r="D70" s="20"/>
      <c r="E70" s="20"/>
      <c r="F70" s="20"/>
      <c r="G70" s="20"/>
      <c r="H70" s="54" t="str">
        <f>I70&amp;" "&amp;M70&amp;" "&amp;O70&amp;" "&amp;O70&amp;" "&amp;P70</f>
        <v>5    </v>
      </c>
      <c r="I70" s="21">
        <v>5</v>
      </c>
      <c r="J70" s="21"/>
      <c r="K70" s="21"/>
      <c r="L70" s="21"/>
      <c r="M70" s="21"/>
      <c r="N70" s="21"/>
      <c r="O70" s="21"/>
      <c r="P70" s="21"/>
      <c r="Q70" s="16"/>
      <c r="R70" s="65">
        <v>100</v>
      </c>
      <c r="S70" s="65">
        <f>T70+U70+V70</f>
        <v>54</v>
      </c>
      <c r="T70" s="65">
        <f aca="true" t="shared" si="50" ref="T70:V72">Y70*Y$6+AB70*AB$6+AG70*AG$6+AJ70*AJ$6+AO70*AO$6+AR70*AR$6+AW70*AW$6+AZ70*AZ$6+BE70*BE$6+BH70*BH$6</f>
        <v>36</v>
      </c>
      <c r="U70" s="65">
        <f t="shared" si="50"/>
        <v>0</v>
      </c>
      <c r="V70" s="65">
        <f t="shared" si="50"/>
        <v>18</v>
      </c>
      <c r="W70" s="65">
        <f>R70-S70</f>
        <v>46</v>
      </c>
      <c r="X70" s="64">
        <f>IF(SUM(Y70:AA70)&gt;0,Y70&amp;"/"&amp;Z70&amp;"/"&amp;AA70,"")</f>
      </c>
      <c r="Y70" s="16"/>
      <c r="Z70" s="16"/>
      <c r="AA70" s="16"/>
      <c r="AB70" s="16"/>
      <c r="AC70" s="16"/>
      <c r="AD70" s="16"/>
      <c r="AE70" s="64">
        <f>IF(SUM(AB70:AD70)&gt;0,AB70&amp;"/"&amp;AC70&amp;"/"&amp;AD70,"")</f>
      </c>
      <c r="AF70" s="64">
        <f>IF(SUM(AG70:AI70)&gt;0,AG70&amp;"/"&amp;AH70&amp;"/"&amp;AI70,"")</f>
      </c>
      <c r="AG70" s="16"/>
      <c r="AH70" s="16"/>
      <c r="AI70" s="16"/>
      <c r="AJ70" s="16"/>
      <c r="AK70" s="16"/>
      <c r="AL70" s="16"/>
      <c r="AM70" s="64">
        <f>IF(SUM(AJ70:AL70)&gt;0,AJ70&amp;"/"&amp;AK70&amp;"/"&amp;AL70,"")</f>
      </c>
      <c r="AN70" s="64" t="str">
        <f>IF(SUM(AO70:AQ70)&gt;0,AO70&amp;"/"&amp;AP70&amp;"/"&amp;AQ70,"")</f>
        <v>2//1</v>
      </c>
      <c r="AO70" s="16">
        <v>2</v>
      </c>
      <c r="AP70" s="16"/>
      <c r="AQ70" s="16">
        <v>1</v>
      </c>
      <c r="AR70" s="16"/>
      <c r="AS70" s="16"/>
      <c r="AT70" s="16"/>
      <c r="AU70" s="64">
        <f>IF(SUM(AR70:AT70)&gt;0,AR70&amp;"/"&amp;AS70&amp;"/"&amp;AT70,"")</f>
      </c>
      <c r="AV70" s="64">
        <f>IF(SUM(AW70:AY70)&gt;0,AW70&amp;"/"&amp;AX70&amp;"/"&amp;AY70,"")</f>
      </c>
      <c r="AW70" s="16"/>
      <c r="AX70" s="16"/>
      <c r="AY70" s="16"/>
      <c r="AZ70" s="16"/>
      <c r="BA70" s="16"/>
      <c r="BB70" s="16"/>
      <c r="BC70" s="64">
        <f>IF(SUM(AZ70:BB70)&gt;0,AZ70&amp;"/"&amp;BA70&amp;"/"&amp;BB70,"")</f>
      </c>
      <c r="BD70" s="64">
        <f>IF(SUM(BE70:BG70)&gt;0,BE70&amp;"/"&amp;BF70&amp;"/"&amp;BG70,"")</f>
      </c>
      <c r="BE70" s="16"/>
      <c r="BF70" s="16"/>
      <c r="BG70" s="16"/>
      <c r="BH70" s="16"/>
      <c r="BI70" s="16"/>
      <c r="BJ70" s="16"/>
      <c r="BK70" s="64">
        <f>IF(SUM(BH70:BJ70)&gt;0,BH70&amp;"/"&amp;BI70&amp;"/"&amp;BJ70,"")</f>
      </c>
    </row>
    <row r="71" spans="1:63" ht="26.25" customHeight="1">
      <c r="A71" s="17" t="s">
        <v>78</v>
      </c>
      <c r="B71" s="95" t="s">
        <v>232</v>
      </c>
      <c r="C71" s="54" t="str">
        <f>D71&amp;" "&amp;E71&amp;" "&amp;F71&amp;" "&amp;G71</f>
        <v>   </v>
      </c>
      <c r="D71" s="20"/>
      <c r="E71" s="20"/>
      <c r="F71" s="20"/>
      <c r="G71" s="20"/>
      <c r="H71" s="54" t="str">
        <f>I71&amp;" "&amp;J71&amp;" "&amp;K71&amp;" "&amp;L71&amp;" "&amp;M71&amp;" "&amp;N71&amp;" "&amp;O71&amp;" "&amp;P71</f>
        <v>4 4      </v>
      </c>
      <c r="I71" s="21">
        <v>4</v>
      </c>
      <c r="J71" s="21">
        <v>4</v>
      </c>
      <c r="K71" s="21"/>
      <c r="L71" s="21"/>
      <c r="M71" s="21"/>
      <c r="N71" s="21"/>
      <c r="O71" s="21"/>
      <c r="P71" s="21"/>
      <c r="Q71" s="16"/>
      <c r="R71" s="101">
        <v>200</v>
      </c>
      <c r="S71" s="101">
        <f>T71+U71+V71</f>
        <v>108</v>
      </c>
      <c r="T71" s="101">
        <f t="shared" si="50"/>
        <v>72</v>
      </c>
      <c r="U71" s="101">
        <f t="shared" si="50"/>
        <v>0</v>
      </c>
      <c r="V71" s="101">
        <f t="shared" si="50"/>
        <v>36</v>
      </c>
      <c r="W71" s="101">
        <f>R71-S71</f>
        <v>92</v>
      </c>
      <c r="X71" s="64">
        <f>IF(SUM(Y71:AA71)&gt;0,Y71&amp;"/"&amp;Z71&amp;"/"&amp;AA71,"")</f>
      </c>
      <c r="Y71" s="16"/>
      <c r="Z71" s="16"/>
      <c r="AA71" s="16"/>
      <c r="AB71" s="16"/>
      <c r="AC71" s="16"/>
      <c r="AD71" s="16"/>
      <c r="AE71" s="64">
        <f>IF(SUM(AB71:AD71)&gt;0,AB71&amp;"/"&amp;AC71&amp;"/"&amp;AD71,"")</f>
      </c>
      <c r="AF71" s="64">
        <f>IF(SUM(AG71:AI71)&gt;0,AG71&amp;"/"&amp;AH71&amp;"/"&amp;AI71,"")</f>
      </c>
      <c r="AG71" s="16"/>
      <c r="AH71" s="16"/>
      <c r="AI71" s="16"/>
      <c r="AJ71" s="16">
        <v>4</v>
      </c>
      <c r="AK71" s="16"/>
      <c r="AL71" s="16">
        <v>2</v>
      </c>
      <c r="AM71" s="64" t="str">
        <f>IF(SUM(AJ71:AL71)&gt;0,AJ71&amp;"/"&amp;AK71&amp;"/"&amp;AL71,"")</f>
        <v>4//2</v>
      </c>
      <c r="AN71" s="64">
        <f>IF(SUM(AO71:AQ71)&gt;0,AO71&amp;"/"&amp;AP71&amp;"/"&amp;AQ71,"")</f>
      </c>
      <c r="AO71" s="16"/>
      <c r="AP71" s="16"/>
      <c r="AQ71" s="16"/>
      <c r="AR71" s="16"/>
      <c r="AS71" s="16"/>
      <c r="AT71" s="16"/>
      <c r="AU71" s="64">
        <f>IF(SUM(AR71:AT71)&gt;0,AR71&amp;"/"&amp;AS71&amp;"/"&amp;AT71,"")</f>
      </c>
      <c r="AV71" s="64">
        <f>IF(SUM(AW71:AY71)&gt;0,AW71&amp;"/"&amp;AX71&amp;"/"&amp;AY71,"")</f>
      </c>
      <c r="AW71" s="16"/>
      <c r="AX71" s="16"/>
      <c r="AY71" s="16"/>
      <c r="AZ71" s="16"/>
      <c r="BA71" s="16"/>
      <c r="BB71" s="16"/>
      <c r="BC71" s="64">
        <f>IF(SUM(AZ71:BB71)&gt;0,AZ71&amp;"/"&amp;BA71&amp;"/"&amp;BB71,"")</f>
      </c>
      <c r="BD71" s="64">
        <f>IF(SUM(BE71:BG71)&gt;0,BE71&amp;"/"&amp;BF71&amp;"/"&amp;BG71,"")</f>
      </c>
      <c r="BE71" s="16"/>
      <c r="BF71" s="16"/>
      <c r="BG71" s="16"/>
      <c r="BH71" s="16"/>
      <c r="BI71" s="16"/>
      <c r="BJ71" s="16"/>
      <c r="BK71" s="64">
        <f>IF(SUM(BH71:BJ71)&gt;0,BH71&amp;"/"&amp;BI71&amp;"/"&amp;BJ71,"")</f>
      </c>
    </row>
    <row r="72" spans="1:63" ht="26.25" customHeight="1">
      <c r="A72" s="87" t="s">
        <v>79</v>
      </c>
      <c r="B72" s="88" t="s">
        <v>215</v>
      </c>
      <c r="C72" s="87" t="str">
        <f>D72&amp;" "&amp;E72&amp;" "&amp;F72&amp;" "&amp;G72</f>
        <v>   </v>
      </c>
      <c r="D72" s="89"/>
      <c r="E72" s="89"/>
      <c r="F72" s="89"/>
      <c r="G72" s="89"/>
      <c r="H72" s="104" t="str">
        <f>I72&amp;" "&amp;J72&amp;" "&amp;K72&amp;" "&amp;L72&amp;" "&amp;M72&amp;" "&amp;N72&amp;" "&amp;O72&amp;" "&amp;P72</f>
        <v>3 4 5 6 7 8  </v>
      </c>
      <c r="I72" s="89">
        <v>3</v>
      </c>
      <c r="J72" s="89">
        <v>4</v>
      </c>
      <c r="K72" s="89">
        <v>5</v>
      </c>
      <c r="L72" s="89">
        <v>6</v>
      </c>
      <c r="M72" s="89">
        <v>7</v>
      </c>
      <c r="N72" s="89">
        <v>8</v>
      </c>
      <c r="O72" s="89"/>
      <c r="P72" s="89"/>
      <c r="Q72" s="87"/>
      <c r="R72" s="90">
        <v>450</v>
      </c>
      <c r="S72" s="90">
        <f>T72+U72+V72</f>
        <v>432</v>
      </c>
      <c r="T72" s="90">
        <f t="shared" si="50"/>
        <v>432</v>
      </c>
      <c r="U72" s="90">
        <f t="shared" si="50"/>
        <v>0</v>
      </c>
      <c r="V72" s="90">
        <f t="shared" si="50"/>
        <v>0</v>
      </c>
      <c r="W72" s="90">
        <f>R72-S72</f>
        <v>18</v>
      </c>
      <c r="X72" s="91">
        <f>IF(SUM(Y72:AA72)&gt;0,Y72&amp;"/"&amp;Z72&amp;"/"&amp;AA72,"")</f>
      </c>
      <c r="Y72" s="87"/>
      <c r="Z72" s="87"/>
      <c r="AA72" s="87"/>
      <c r="AB72" s="87"/>
      <c r="AC72" s="87"/>
      <c r="AD72" s="87"/>
      <c r="AE72" s="91">
        <f>IF(SUM(AB72:AD72)&gt;0,AB72&amp;"/"&amp;AC72&amp;"/"&amp;AD72,"")</f>
      </c>
      <c r="AF72" s="91" t="str">
        <f>IF(SUM(AG72:AI72)&gt;0,AG72&amp;"/"&amp;AH72&amp;"/"&amp;AI72,"")</f>
        <v>4//</v>
      </c>
      <c r="AG72" s="87">
        <v>4</v>
      </c>
      <c r="AH72" s="87"/>
      <c r="AI72" s="87"/>
      <c r="AJ72" s="87">
        <v>4</v>
      </c>
      <c r="AK72" s="87"/>
      <c r="AL72" s="87"/>
      <c r="AM72" s="91" t="str">
        <f>IF(SUM(AJ72:AL72)&gt;0,AJ72&amp;"/"&amp;AK72&amp;"/"&amp;AL72,"")</f>
        <v>4//</v>
      </c>
      <c r="AN72" s="91" t="str">
        <f>IF(SUM(AO72:AQ72)&gt;0,AO72&amp;"/"&amp;AP72&amp;"/"&amp;AQ72,"")</f>
        <v>4//</v>
      </c>
      <c r="AO72" s="87">
        <v>4</v>
      </c>
      <c r="AP72" s="87"/>
      <c r="AQ72" s="87"/>
      <c r="AR72" s="87">
        <v>4</v>
      </c>
      <c r="AS72" s="87"/>
      <c r="AT72" s="87"/>
      <c r="AU72" s="91" t="str">
        <f>IF(SUM(AR72:AT72)&gt;0,AR72&amp;"/"&amp;AS72&amp;"/"&amp;AT72,"")</f>
        <v>4//</v>
      </c>
      <c r="AV72" s="91" t="str">
        <f>IF(SUM(AW72:AY72)&gt;0,AW72&amp;"/"&amp;AX72&amp;"/"&amp;AY72,"")</f>
        <v>4//</v>
      </c>
      <c r="AW72" s="87">
        <v>4</v>
      </c>
      <c r="AX72" s="87"/>
      <c r="AY72" s="87"/>
      <c r="AZ72" s="87">
        <v>4</v>
      </c>
      <c r="BA72" s="87"/>
      <c r="BB72" s="87"/>
      <c r="BC72" s="91" t="str">
        <f>IF(SUM(AZ72:BB72)&gt;0,AZ72&amp;"/"&amp;BA72&amp;"/"&amp;BB72,"")</f>
        <v>4//</v>
      </c>
      <c r="BD72" s="91">
        <f>IF(SUM(BE72:BG72)&gt;0,BE72&amp;"/"&amp;BF72&amp;"/"&amp;BG72,"")</f>
      </c>
      <c r="BE72" s="87"/>
      <c r="BF72" s="87"/>
      <c r="BG72" s="87"/>
      <c r="BH72" s="87"/>
      <c r="BI72" s="87"/>
      <c r="BJ72" s="87"/>
      <c r="BK72" s="91">
        <f>IF(SUM(BH72:BJ72)&gt;0,BH72&amp;"/"&amp;BI72&amp;"/"&amp;BJ72,"")</f>
      </c>
    </row>
    <row r="73" spans="1:63" ht="15">
      <c r="A73" s="76"/>
      <c r="B73" s="22" t="s">
        <v>84</v>
      </c>
      <c r="C73" s="17"/>
      <c r="D73" s="20"/>
      <c r="E73" s="20"/>
      <c r="F73" s="20"/>
      <c r="G73" s="20"/>
      <c r="H73" s="17"/>
      <c r="I73" s="20"/>
      <c r="J73" s="20"/>
      <c r="K73" s="20"/>
      <c r="L73" s="20"/>
      <c r="M73" s="20"/>
      <c r="N73" s="20"/>
      <c r="O73" s="20"/>
      <c r="P73" s="20"/>
      <c r="Q73" s="17"/>
      <c r="R73" s="102">
        <f>S73+W73</f>
        <v>8884</v>
      </c>
      <c r="S73" s="102">
        <f>SUM(S8,S20,S27,S40+S72)</f>
        <v>4888</v>
      </c>
      <c r="T73" s="102">
        <f>SUM(T8,T20,T27,T40+T72)</f>
        <v>2794</v>
      </c>
      <c r="U73" s="102">
        <f>SUM(U8,U20,U27,U40+U72)</f>
        <v>72</v>
      </c>
      <c r="V73" s="102">
        <f>SUM(V8,V20,V27,V40+V72)</f>
        <v>2022</v>
      </c>
      <c r="W73" s="102">
        <f>SUM(W8,W20,W27,W40+W72)</f>
        <v>3996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7"/>
      <c r="AP73" s="97"/>
      <c r="AQ73" s="97"/>
      <c r="AR73" s="97"/>
      <c r="AS73" s="97"/>
      <c r="AT73" s="97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</row>
    <row r="74" spans="1:63" ht="15">
      <c r="A74" s="76"/>
      <c r="B74" s="98" t="s">
        <v>41</v>
      </c>
      <c r="C74" s="54" t="s">
        <v>233</v>
      </c>
      <c r="D74" s="64"/>
      <c r="E74" s="64"/>
      <c r="F74" s="64"/>
      <c r="G74" s="64"/>
      <c r="H74" s="54"/>
      <c r="I74" s="20"/>
      <c r="J74" s="20"/>
      <c r="K74" s="20"/>
      <c r="L74" s="20"/>
      <c r="M74" s="20"/>
      <c r="N74" s="20"/>
      <c r="O74" s="20"/>
      <c r="P74" s="20"/>
      <c r="Q74" s="17"/>
      <c r="R74" s="54"/>
      <c r="S74" s="54"/>
      <c r="T74" s="54"/>
      <c r="U74" s="54"/>
      <c r="V74" s="54"/>
      <c r="W74" s="54"/>
      <c r="X74" s="96">
        <f>SUM(Y74:AA74)</f>
        <v>27</v>
      </c>
      <c r="Y74" s="96">
        <f aca="true" t="shared" si="51" ref="Y74:AD74">SUM(Y9:Y71)-Y11</f>
        <v>13</v>
      </c>
      <c r="Z74" s="96">
        <f t="shared" si="51"/>
        <v>2</v>
      </c>
      <c r="AA74" s="96">
        <f t="shared" si="51"/>
        <v>12</v>
      </c>
      <c r="AB74" s="96">
        <f t="shared" si="51"/>
        <v>12</v>
      </c>
      <c r="AC74" s="96">
        <f t="shared" si="51"/>
        <v>0</v>
      </c>
      <c r="AD74" s="96">
        <f t="shared" si="51"/>
        <v>14</v>
      </c>
      <c r="AE74" s="96">
        <f>SUM(AB74:AD74)</f>
        <v>26</v>
      </c>
      <c r="AF74" s="96">
        <f>SUM(AG74:AI74)</f>
        <v>28</v>
      </c>
      <c r="AG74" s="96">
        <f aca="true" t="shared" si="52" ref="AG74:AL74">SUM(AG9:AG71)-AG11</f>
        <v>15</v>
      </c>
      <c r="AH74" s="96">
        <f t="shared" si="52"/>
        <v>0</v>
      </c>
      <c r="AI74" s="96">
        <f t="shared" si="52"/>
        <v>13</v>
      </c>
      <c r="AJ74" s="96">
        <f t="shared" si="52"/>
        <v>14</v>
      </c>
      <c r="AK74" s="96">
        <f t="shared" si="52"/>
        <v>0</v>
      </c>
      <c r="AL74" s="96">
        <f t="shared" si="52"/>
        <v>10</v>
      </c>
      <c r="AM74" s="96">
        <f>SUM(AJ74:AL74)</f>
        <v>24</v>
      </c>
      <c r="AN74" s="96">
        <f>SUM(AO74:AQ74)</f>
        <v>29</v>
      </c>
      <c r="AO74" s="96">
        <f aca="true" t="shared" si="53" ref="AO74:AT74">SUM(AO9:AO71)-AO11</f>
        <v>16</v>
      </c>
      <c r="AP74" s="96">
        <f t="shared" si="53"/>
        <v>0</v>
      </c>
      <c r="AQ74" s="96">
        <f t="shared" si="53"/>
        <v>13</v>
      </c>
      <c r="AR74" s="96">
        <f t="shared" si="53"/>
        <v>19</v>
      </c>
      <c r="AS74" s="96">
        <f t="shared" si="53"/>
        <v>0</v>
      </c>
      <c r="AT74" s="96">
        <f t="shared" si="53"/>
        <v>10</v>
      </c>
      <c r="AU74" s="96">
        <f>SUM(AR74:AT74)</f>
        <v>29</v>
      </c>
      <c r="AV74" s="96">
        <f>SUM(AW74:AY74)</f>
        <v>25</v>
      </c>
      <c r="AW74" s="96">
        <f aca="true" t="shared" si="54" ref="AW74:BB74">SUM(AW9:AW71)-AW11</f>
        <v>16</v>
      </c>
      <c r="AX74" s="96">
        <f t="shared" si="54"/>
        <v>2</v>
      </c>
      <c r="AY74" s="96">
        <f t="shared" si="54"/>
        <v>7</v>
      </c>
      <c r="AZ74" s="96">
        <f t="shared" si="54"/>
        <v>18</v>
      </c>
      <c r="BA74" s="96">
        <f t="shared" si="54"/>
        <v>0</v>
      </c>
      <c r="BB74" s="96">
        <f t="shared" si="54"/>
        <v>8</v>
      </c>
      <c r="BC74" s="96">
        <f>SUM(AZ74:BB74)</f>
        <v>26</v>
      </c>
      <c r="BD74" s="96">
        <f>SUM(BE74:BG74)</f>
        <v>18</v>
      </c>
      <c r="BE74" s="96">
        <f aca="true" t="shared" si="55" ref="BE74:BJ74">SUM(BE9:BE71)-BE11</f>
        <v>14</v>
      </c>
      <c r="BF74" s="96">
        <f t="shared" si="55"/>
        <v>0</v>
      </c>
      <c r="BG74" s="96">
        <f t="shared" si="55"/>
        <v>4</v>
      </c>
      <c r="BH74" s="96">
        <f t="shared" si="55"/>
        <v>10</v>
      </c>
      <c r="BI74" s="96">
        <f t="shared" si="55"/>
        <v>0</v>
      </c>
      <c r="BJ74" s="96">
        <f t="shared" si="55"/>
        <v>4</v>
      </c>
      <c r="BK74" s="96">
        <f>SUM(BH74:BJ74)</f>
        <v>14</v>
      </c>
    </row>
    <row r="75" spans="1:63" ht="15">
      <c r="A75" s="76"/>
      <c r="B75" s="99">
        <f>(S73-S72-S11)/156</f>
        <v>25.94871794871795</v>
      </c>
      <c r="C75" s="100" t="s">
        <v>234</v>
      </c>
      <c r="D75" s="100"/>
      <c r="E75" s="100"/>
      <c r="F75" s="100"/>
      <c r="G75" s="100"/>
      <c r="H75" s="100"/>
      <c r="I75" s="20"/>
      <c r="J75" s="20"/>
      <c r="K75" s="20"/>
      <c r="L75" s="20"/>
      <c r="M75" s="20"/>
      <c r="N75" s="20"/>
      <c r="O75" s="20"/>
      <c r="P75" s="20"/>
      <c r="Q75" s="17"/>
      <c r="R75" s="54"/>
      <c r="S75" s="54"/>
      <c r="T75" s="54"/>
      <c r="U75" s="54"/>
      <c r="V75" s="54"/>
      <c r="W75" s="54"/>
      <c r="X75" s="54">
        <f>SUM(Y9:AA72)*X6</f>
        <v>558</v>
      </c>
      <c r="Y75" s="54"/>
      <c r="Z75" s="54"/>
      <c r="AA75" s="54"/>
      <c r="AB75" s="54"/>
      <c r="AC75" s="54"/>
      <c r="AD75" s="54"/>
      <c r="AE75" s="54">
        <f>SUM(AB10:AD72)*AE6</f>
        <v>540</v>
      </c>
      <c r="AF75" s="54">
        <f>SUM(AG9:AI72)*AF6</f>
        <v>648</v>
      </c>
      <c r="AG75" s="54"/>
      <c r="AH75" s="54"/>
      <c r="AI75" s="54"/>
      <c r="AJ75" s="54"/>
      <c r="AK75" s="54"/>
      <c r="AL75" s="54"/>
      <c r="AM75" s="54">
        <f>SUM(AJ10:AL72)*AM6</f>
        <v>576</v>
      </c>
      <c r="AN75" s="54">
        <f>SUM(AO9:AQ72)*AN6</f>
        <v>630</v>
      </c>
      <c r="AO75" s="54"/>
      <c r="AP75" s="54"/>
      <c r="AQ75" s="54"/>
      <c r="AR75" s="54"/>
      <c r="AS75" s="54"/>
      <c r="AT75" s="54"/>
      <c r="AU75" s="54">
        <f>SUM(AR10:AT72)*AU6</f>
        <v>630</v>
      </c>
      <c r="AV75" s="54">
        <f>SUM(AW9:AY72)*AV6</f>
        <v>558</v>
      </c>
      <c r="AW75" s="54"/>
      <c r="AX75" s="54"/>
      <c r="AY75" s="54"/>
      <c r="AZ75" s="54"/>
      <c r="BA75" s="54"/>
      <c r="BB75" s="54"/>
      <c r="BC75" s="54">
        <f>SUM(AZ10:BB72)*BC6</f>
        <v>558</v>
      </c>
      <c r="BD75" s="54">
        <f>SUM(BE9:BG72)*BD6</f>
        <v>126</v>
      </c>
      <c r="BE75" s="54"/>
      <c r="BF75" s="54"/>
      <c r="BG75" s="54"/>
      <c r="BH75" s="54"/>
      <c r="BI75" s="54"/>
      <c r="BJ75" s="54"/>
      <c r="BK75" s="54">
        <f>SUM(BH10:BJ72)*BK6</f>
        <v>70</v>
      </c>
    </row>
    <row r="76" spans="1:63" ht="15">
      <c r="A76" s="76"/>
      <c r="B76" s="22"/>
      <c r="C76" s="54" t="s">
        <v>132</v>
      </c>
      <c r="D76" s="64"/>
      <c r="E76" s="64"/>
      <c r="F76" s="64"/>
      <c r="G76" s="64"/>
      <c r="H76" s="54"/>
      <c r="I76" s="20"/>
      <c r="J76" s="20"/>
      <c r="K76" s="20"/>
      <c r="L76" s="20"/>
      <c r="M76" s="20"/>
      <c r="N76" s="20"/>
      <c r="O76" s="20"/>
      <c r="P76" s="20"/>
      <c r="Q76" s="17"/>
      <c r="R76" s="16"/>
      <c r="S76" s="54"/>
      <c r="T76" s="54">
        <f>SUM(X76:BK76)</f>
        <v>3</v>
      </c>
      <c r="U76" s="54"/>
      <c r="V76" s="54"/>
      <c r="W76" s="54"/>
      <c r="X76" s="54"/>
      <c r="Y76" s="17"/>
      <c r="Z76" s="17"/>
      <c r="AA76" s="17"/>
      <c r="AB76" s="17"/>
      <c r="AC76" s="17"/>
      <c r="AD76" s="17"/>
      <c r="AE76" s="54"/>
      <c r="AF76" s="54"/>
      <c r="AG76" s="17"/>
      <c r="AH76" s="17"/>
      <c r="AI76" s="17"/>
      <c r="AJ76" s="17"/>
      <c r="AK76" s="17"/>
      <c r="AL76" s="17"/>
      <c r="AM76" s="17">
        <v>1</v>
      </c>
      <c r="AN76" s="17"/>
      <c r="AO76" s="17"/>
      <c r="AP76" s="17"/>
      <c r="AQ76" s="17"/>
      <c r="AR76" s="17"/>
      <c r="AS76" s="17"/>
      <c r="AT76" s="17"/>
      <c r="AU76" s="17">
        <v>1</v>
      </c>
      <c r="AV76" s="17"/>
      <c r="AW76" s="17"/>
      <c r="AX76" s="17"/>
      <c r="AY76" s="17"/>
      <c r="AZ76" s="17"/>
      <c r="BA76" s="17"/>
      <c r="BB76" s="17"/>
      <c r="BC76" s="17">
        <v>1</v>
      </c>
      <c r="BD76" s="17"/>
      <c r="BE76" s="17"/>
      <c r="BF76" s="17"/>
      <c r="BG76" s="17"/>
      <c r="BH76" s="17"/>
      <c r="BI76" s="17"/>
      <c r="BJ76" s="17"/>
      <c r="BK76" s="17"/>
    </row>
    <row r="77" spans="1:63" ht="15">
      <c r="A77" s="76"/>
      <c r="B77" s="22"/>
      <c r="C77" s="54" t="s">
        <v>37</v>
      </c>
      <c r="D77" s="64"/>
      <c r="E77" s="64"/>
      <c r="F77" s="64"/>
      <c r="G77" s="64"/>
      <c r="H77" s="54"/>
      <c r="I77" s="20"/>
      <c r="J77" s="20"/>
      <c r="K77" s="20"/>
      <c r="L77" s="20"/>
      <c r="M77" s="20"/>
      <c r="N77" s="20"/>
      <c r="O77" s="20"/>
      <c r="P77" s="20"/>
      <c r="Q77" s="17"/>
      <c r="R77" s="16"/>
      <c r="S77" s="54"/>
      <c r="T77" s="54">
        <f>SUM(X77:BK77)</f>
        <v>33</v>
      </c>
      <c r="U77" s="54"/>
      <c r="V77" s="54"/>
      <c r="W77" s="54"/>
      <c r="X77" s="64">
        <f>COUNTIF($D$10:$G$71,X5)</f>
        <v>3</v>
      </c>
      <c r="Y77" s="64">
        <f aca="true" t="shared" si="56" ref="Y77:BK77">COUNTIF($D$10:$G$72,Y5)</f>
        <v>0</v>
      </c>
      <c r="Z77" s="64">
        <f t="shared" si="56"/>
        <v>0</v>
      </c>
      <c r="AA77" s="64">
        <f t="shared" si="56"/>
        <v>0</v>
      </c>
      <c r="AB77" s="64">
        <f t="shared" si="56"/>
        <v>0</v>
      </c>
      <c r="AC77" s="64">
        <f t="shared" si="56"/>
        <v>0</v>
      </c>
      <c r="AD77" s="64">
        <f t="shared" si="56"/>
        <v>0</v>
      </c>
      <c r="AE77" s="64">
        <f t="shared" si="56"/>
        <v>4</v>
      </c>
      <c r="AF77" s="64">
        <f t="shared" si="56"/>
        <v>4</v>
      </c>
      <c r="AG77" s="64">
        <f t="shared" si="56"/>
        <v>0</v>
      </c>
      <c r="AH77" s="64">
        <f t="shared" si="56"/>
        <v>0</v>
      </c>
      <c r="AI77" s="64">
        <f t="shared" si="56"/>
        <v>0</v>
      </c>
      <c r="AJ77" s="64">
        <f t="shared" si="56"/>
        <v>0</v>
      </c>
      <c r="AK77" s="64">
        <f t="shared" si="56"/>
        <v>0</v>
      </c>
      <c r="AL77" s="64">
        <f t="shared" si="56"/>
        <v>0</v>
      </c>
      <c r="AM77" s="64">
        <f t="shared" si="56"/>
        <v>4</v>
      </c>
      <c r="AN77" s="64">
        <f t="shared" si="56"/>
        <v>4</v>
      </c>
      <c r="AO77" s="64">
        <f t="shared" si="56"/>
        <v>0</v>
      </c>
      <c r="AP77" s="64">
        <f t="shared" si="56"/>
        <v>0</v>
      </c>
      <c r="AQ77" s="64">
        <f t="shared" si="56"/>
        <v>0</v>
      </c>
      <c r="AR77" s="64">
        <f t="shared" si="56"/>
        <v>0</v>
      </c>
      <c r="AS77" s="64">
        <f t="shared" si="56"/>
        <v>0</v>
      </c>
      <c r="AT77" s="64">
        <f t="shared" si="56"/>
        <v>0</v>
      </c>
      <c r="AU77" s="64">
        <f t="shared" si="56"/>
        <v>4</v>
      </c>
      <c r="AV77" s="64">
        <f t="shared" si="56"/>
        <v>4</v>
      </c>
      <c r="AW77" s="64">
        <f t="shared" si="56"/>
        <v>0</v>
      </c>
      <c r="AX77" s="64">
        <f t="shared" si="56"/>
        <v>0</v>
      </c>
      <c r="AY77" s="64">
        <f t="shared" si="56"/>
        <v>0</v>
      </c>
      <c r="AZ77" s="64">
        <f t="shared" si="56"/>
        <v>0</v>
      </c>
      <c r="BA77" s="64">
        <f t="shared" si="56"/>
        <v>0</v>
      </c>
      <c r="BB77" s="64">
        <f t="shared" si="56"/>
        <v>0</v>
      </c>
      <c r="BC77" s="64">
        <f t="shared" si="56"/>
        <v>4</v>
      </c>
      <c r="BD77" s="64">
        <f t="shared" si="56"/>
        <v>1</v>
      </c>
      <c r="BE77" s="64">
        <f t="shared" si="56"/>
        <v>0</v>
      </c>
      <c r="BF77" s="64">
        <f t="shared" si="56"/>
        <v>0</v>
      </c>
      <c r="BG77" s="64">
        <f t="shared" si="56"/>
        <v>0</v>
      </c>
      <c r="BH77" s="64">
        <f t="shared" si="56"/>
        <v>0</v>
      </c>
      <c r="BI77" s="64">
        <f t="shared" si="56"/>
        <v>0</v>
      </c>
      <c r="BJ77" s="64">
        <f t="shared" si="56"/>
        <v>0</v>
      </c>
      <c r="BK77" s="64">
        <f t="shared" si="56"/>
        <v>1</v>
      </c>
    </row>
    <row r="78" spans="1:63" ht="15">
      <c r="A78" s="76"/>
      <c r="B78" s="22"/>
      <c r="C78" s="54" t="s">
        <v>39</v>
      </c>
      <c r="D78" s="64"/>
      <c r="E78" s="64"/>
      <c r="F78" s="64"/>
      <c r="G78" s="64"/>
      <c r="H78" s="54"/>
      <c r="I78" s="20"/>
      <c r="J78" s="20"/>
      <c r="K78" s="20"/>
      <c r="L78" s="20"/>
      <c r="M78" s="20"/>
      <c r="N78" s="20"/>
      <c r="O78" s="20"/>
      <c r="P78" s="20"/>
      <c r="Q78" s="17"/>
      <c r="R78" s="16"/>
      <c r="S78" s="54"/>
      <c r="T78" s="54">
        <f>SUM(X78:BK78)</f>
        <v>39</v>
      </c>
      <c r="U78" s="54"/>
      <c r="V78" s="54"/>
      <c r="W78" s="54"/>
      <c r="X78" s="64">
        <f>COUNTIF($I$9:$P$71,X5)</f>
        <v>5</v>
      </c>
      <c r="Y78" s="64">
        <f aca="true" t="shared" si="57" ref="Y78:BK78">COUNTIF($I$9:$P$71,Y5)</f>
        <v>0</v>
      </c>
      <c r="Z78" s="64">
        <f t="shared" si="57"/>
        <v>0</v>
      </c>
      <c r="AA78" s="64">
        <f t="shared" si="57"/>
        <v>0</v>
      </c>
      <c r="AB78" s="64">
        <f t="shared" si="57"/>
        <v>0</v>
      </c>
      <c r="AC78" s="64">
        <f t="shared" si="57"/>
        <v>0</v>
      </c>
      <c r="AD78" s="64">
        <f t="shared" si="57"/>
        <v>0</v>
      </c>
      <c r="AE78" s="64">
        <f t="shared" si="57"/>
        <v>4</v>
      </c>
      <c r="AF78" s="64">
        <f t="shared" si="57"/>
        <v>4</v>
      </c>
      <c r="AG78" s="64">
        <f t="shared" si="57"/>
        <v>0</v>
      </c>
      <c r="AH78" s="64">
        <f t="shared" si="57"/>
        <v>0</v>
      </c>
      <c r="AI78" s="64">
        <f t="shared" si="57"/>
        <v>0</v>
      </c>
      <c r="AJ78" s="64">
        <f t="shared" si="57"/>
        <v>0</v>
      </c>
      <c r="AK78" s="64">
        <f t="shared" si="57"/>
        <v>0</v>
      </c>
      <c r="AL78" s="64">
        <f t="shared" si="57"/>
        <v>0</v>
      </c>
      <c r="AM78" s="64">
        <f t="shared" si="57"/>
        <v>3</v>
      </c>
      <c r="AN78" s="64">
        <f t="shared" si="57"/>
        <v>4</v>
      </c>
      <c r="AO78" s="64">
        <f t="shared" si="57"/>
        <v>0</v>
      </c>
      <c r="AP78" s="64">
        <f t="shared" si="57"/>
        <v>0</v>
      </c>
      <c r="AQ78" s="64">
        <f t="shared" si="57"/>
        <v>0</v>
      </c>
      <c r="AR78" s="64">
        <f t="shared" si="57"/>
        <v>0</v>
      </c>
      <c r="AS78" s="64">
        <f t="shared" si="57"/>
        <v>0</v>
      </c>
      <c r="AT78" s="64">
        <f t="shared" si="57"/>
        <v>0</v>
      </c>
      <c r="AU78" s="64">
        <f t="shared" si="57"/>
        <v>6</v>
      </c>
      <c r="AV78" s="64">
        <f t="shared" si="57"/>
        <v>5</v>
      </c>
      <c r="AW78" s="64">
        <f t="shared" si="57"/>
        <v>0</v>
      </c>
      <c r="AX78" s="64">
        <f t="shared" si="57"/>
        <v>0</v>
      </c>
      <c r="AY78" s="64">
        <f t="shared" si="57"/>
        <v>0</v>
      </c>
      <c r="AZ78" s="64">
        <f t="shared" si="57"/>
        <v>0</v>
      </c>
      <c r="BA78" s="64">
        <f t="shared" si="57"/>
        <v>0</v>
      </c>
      <c r="BB78" s="64">
        <f t="shared" si="57"/>
        <v>0</v>
      </c>
      <c r="BC78" s="64">
        <f t="shared" si="57"/>
        <v>5</v>
      </c>
      <c r="BD78" s="64">
        <f t="shared" si="57"/>
        <v>2</v>
      </c>
      <c r="BE78" s="64">
        <f t="shared" si="57"/>
        <v>0</v>
      </c>
      <c r="BF78" s="64">
        <f t="shared" si="57"/>
        <v>0</v>
      </c>
      <c r="BG78" s="64">
        <f t="shared" si="57"/>
        <v>0</v>
      </c>
      <c r="BH78" s="64">
        <f t="shared" si="57"/>
        <v>0</v>
      </c>
      <c r="BI78" s="64">
        <f t="shared" si="57"/>
        <v>0</v>
      </c>
      <c r="BJ78" s="64">
        <f t="shared" si="57"/>
        <v>0</v>
      </c>
      <c r="BK78" s="64">
        <f t="shared" si="57"/>
        <v>1</v>
      </c>
    </row>
    <row r="79" spans="2:40" ht="13.5" customHeight="1">
      <c r="B79" s="55"/>
      <c r="C79" s="56"/>
      <c r="D79" s="57"/>
      <c r="E79" s="57"/>
      <c r="F79" s="57"/>
      <c r="G79" s="57"/>
      <c r="H79" s="56"/>
      <c r="I79" s="57"/>
      <c r="J79" s="57"/>
      <c r="K79" s="57"/>
      <c r="L79" s="57"/>
      <c r="M79" s="57"/>
      <c r="N79" s="57"/>
      <c r="O79" s="57"/>
      <c r="P79" s="57"/>
      <c r="Q79" s="56"/>
      <c r="S79" s="42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</row>
    <row r="80" ht="13.5" customHeight="1"/>
    <row r="81" ht="13.5" customHeight="1"/>
    <row r="82" ht="13.5" customHeight="1"/>
    <row r="83" spans="1:47" ht="28.5" customHeight="1">
      <c r="A83" s="10"/>
      <c r="B83" s="162" t="s">
        <v>171</v>
      </c>
      <c r="C83" s="163"/>
      <c r="D83" s="163"/>
      <c r="E83" s="163"/>
      <c r="F83" s="163"/>
      <c r="G83" s="163"/>
      <c r="H83" s="163"/>
      <c r="I83" s="78"/>
      <c r="J83" s="78"/>
      <c r="K83" s="78"/>
      <c r="L83" s="78"/>
      <c r="M83" s="78"/>
      <c r="N83" s="78"/>
      <c r="O83" s="78"/>
      <c r="P83" s="78"/>
      <c r="Q83" s="147" t="s">
        <v>111</v>
      </c>
      <c r="R83" s="148"/>
      <c r="S83" s="148"/>
      <c r="T83" s="148"/>
      <c r="U83" s="149"/>
      <c r="V83" s="147" t="s">
        <v>98</v>
      </c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9"/>
    </row>
    <row r="84" spans="1:47" ht="45" customHeight="1">
      <c r="A84" s="10"/>
      <c r="B84" s="79" t="s">
        <v>172</v>
      </c>
      <c r="C84" s="79" t="s">
        <v>173</v>
      </c>
      <c r="D84" s="79"/>
      <c r="E84" s="79"/>
      <c r="F84" s="79"/>
      <c r="G84" s="79"/>
      <c r="H84" s="79" t="s">
        <v>174</v>
      </c>
      <c r="I84" s="79"/>
      <c r="J84" s="79"/>
      <c r="K84" s="79"/>
      <c r="L84" s="79"/>
      <c r="M84" s="79"/>
      <c r="N84" s="79"/>
      <c r="O84" s="79"/>
      <c r="P84" s="79"/>
      <c r="Q84" s="146" t="s">
        <v>172</v>
      </c>
      <c r="R84" s="146"/>
      <c r="S84" s="146"/>
      <c r="T84" s="79" t="s">
        <v>173</v>
      </c>
      <c r="U84" s="79" t="s">
        <v>174</v>
      </c>
      <c r="V84" s="150" t="s">
        <v>175</v>
      </c>
      <c r="W84" s="151"/>
      <c r="X84" s="151"/>
      <c r="Y84" s="151"/>
      <c r="Z84" s="151"/>
      <c r="AA84" s="151"/>
      <c r="AB84" s="151"/>
      <c r="AC84" s="151"/>
      <c r="AD84" s="151"/>
      <c r="AE84" s="152"/>
      <c r="AF84" s="146" t="s">
        <v>205</v>
      </c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</row>
    <row r="85" spans="1:47" ht="33.75" customHeight="1">
      <c r="A85" s="10"/>
      <c r="B85" s="80" t="s">
        <v>208</v>
      </c>
      <c r="C85" s="79">
        <v>6</v>
      </c>
      <c r="D85" s="79"/>
      <c r="E85" s="79"/>
      <c r="F85" s="79"/>
      <c r="G85" s="79"/>
      <c r="H85" s="79">
        <v>4</v>
      </c>
      <c r="I85" s="79"/>
      <c r="J85" s="79"/>
      <c r="K85" s="79"/>
      <c r="L85" s="79"/>
      <c r="M85" s="79"/>
      <c r="N85" s="79"/>
      <c r="O85" s="79"/>
      <c r="P85" s="79"/>
      <c r="Q85" s="159" t="s">
        <v>206</v>
      </c>
      <c r="R85" s="160"/>
      <c r="S85" s="161"/>
      <c r="T85" s="79" t="s">
        <v>207</v>
      </c>
      <c r="U85" s="79">
        <v>18</v>
      </c>
      <c r="V85" s="153" t="s">
        <v>213</v>
      </c>
      <c r="W85" s="154"/>
      <c r="X85" s="154"/>
      <c r="Y85" s="154"/>
      <c r="Z85" s="154"/>
      <c r="AA85" s="154"/>
      <c r="AB85" s="154"/>
      <c r="AC85" s="154"/>
      <c r="AD85" s="154"/>
      <c r="AE85" s="155"/>
      <c r="AF85" s="146" t="s">
        <v>176</v>
      </c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</row>
    <row r="86" spans="1:47" ht="25.5" customHeight="1">
      <c r="A86" s="10"/>
      <c r="B86" s="80" t="s">
        <v>177</v>
      </c>
      <c r="C86" s="79"/>
      <c r="D86" s="79"/>
      <c r="E86" s="79"/>
      <c r="F86" s="79"/>
      <c r="G86" s="79"/>
      <c r="H86" s="79">
        <v>4</v>
      </c>
      <c r="I86" s="79"/>
      <c r="J86" s="79"/>
      <c r="K86" s="79"/>
      <c r="L86" s="79"/>
      <c r="M86" s="79"/>
      <c r="N86" s="79"/>
      <c r="O86" s="79"/>
      <c r="P86" s="79"/>
      <c r="Q86" s="159" t="s">
        <v>177</v>
      </c>
      <c r="R86" s="160"/>
      <c r="S86" s="161"/>
      <c r="T86" s="79"/>
      <c r="U86" s="79">
        <v>18</v>
      </c>
      <c r="V86" s="156"/>
      <c r="W86" s="157"/>
      <c r="X86" s="157"/>
      <c r="Y86" s="157"/>
      <c r="Z86" s="157"/>
      <c r="AA86" s="157"/>
      <c r="AB86" s="157"/>
      <c r="AC86" s="157"/>
      <c r="AD86" s="157"/>
      <c r="AE86" s="158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</row>
    <row r="87" ht="15"/>
    <row r="88" ht="15"/>
    <row r="89" spans="1:2" ht="15">
      <c r="A89" s="10"/>
      <c r="B89" s="39" t="s">
        <v>191</v>
      </c>
    </row>
    <row r="90" spans="1:16" ht="15.75">
      <c r="A90" s="10"/>
      <c r="B90" s="44" t="s">
        <v>195</v>
      </c>
      <c r="C90" s="52"/>
      <c r="D90" s="52"/>
      <c r="E90" s="52"/>
      <c r="F90" s="52"/>
      <c r="G90" s="52"/>
      <c r="I90" s="52"/>
      <c r="J90" s="52"/>
      <c r="K90" s="52"/>
      <c r="L90" s="52"/>
      <c r="M90" s="52"/>
      <c r="N90" s="52"/>
      <c r="O90" s="52"/>
      <c r="P90" s="52"/>
    </row>
    <row r="91" ht="15">
      <c r="B91" s="10"/>
    </row>
    <row r="92" ht="15"/>
    <row r="93" spans="1:19" ht="15">
      <c r="A93" s="10"/>
      <c r="B93" s="39" t="s">
        <v>108</v>
      </c>
      <c r="M93" s="10"/>
      <c r="N93" s="42"/>
      <c r="O93" s="11"/>
      <c r="P93" s="10"/>
      <c r="R93" s="10"/>
      <c r="S93" s="10"/>
    </row>
    <row r="94" spans="13:63" ht="15">
      <c r="M94" s="10"/>
      <c r="N94" s="42"/>
      <c r="O94" s="11"/>
      <c r="P94" s="10"/>
      <c r="R94" s="10"/>
      <c r="S94" s="10"/>
      <c r="BH94" s="18"/>
      <c r="BI94" s="18"/>
      <c r="BJ94" s="18"/>
      <c r="BK94" s="18"/>
    </row>
    <row r="95" spans="1:63" ht="15">
      <c r="A95" s="10"/>
      <c r="B95" s="39" t="s">
        <v>209</v>
      </c>
      <c r="C95" s="10" t="s">
        <v>248</v>
      </c>
      <c r="M95" s="10"/>
      <c r="N95" s="42"/>
      <c r="O95" s="11"/>
      <c r="P95" s="10"/>
      <c r="R95" s="10"/>
      <c r="S95" s="10"/>
      <c r="W95" s="10" t="s">
        <v>250</v>
      </c>
      <c r="BH95" s="18"/>
      <c r="BI95" s="18"/>
      <c r="BJ95" s="18"/>
      <c r="BK95" s="18"/>
    </row>
    <row r="96" spans="13:63" ht="15">
      <c r="M96" s="10"/>
      <c r="N96" s="42"/>
      <c r="O96" s="11"/>
      <c r="P96" s="10"/>
      <c r="R96" s="10"/>
      <c r="S96" s="10"/>
      <c r="BH96" s="18"/>
      <c r="BI96" s="18"/>
      <c r="BJ96" s="18"/>
      <c r="BK96" s="18"/>
    </row>
    <row r="97" spans="1:63" ht="15">
      <c r="A97" s="10"/>
      <c r="B97" s="39" t="s">
        <v>109</v>
      </c>
      <c r="C97" s="10" t="s">
        <v>249</v>
      </c>
      <c r="M97" s="10"/>
      <c r="N97" s="42"/>
      <c r="O97" s="11"/>
      <c r="P97" s="10"/>
      <c r="R97" s="10"/>
      <c r="S97" s="10"/>
      <c r="W97" s="10" t="s">
        <v>251</v>
      </c>
      <c r="BH97" s="18"/>
      <c r="BI97" s="18"/>
      <c r="BJ97" s="18"/>
      <c r="BK97" s="18"/>
    </row>
    <row r="98" spans="8:63" ht="15">
      <c r="H98" s="43"/>
      <c r="M98" s="10"/>
      <c r="N98" s="42"/>
      <c r="O98" s="11"/>
      <c r="P98" s="10"/>
      <c r="R98" s="10"/>
      <c r="S98" s="10"/>
      <c r="BH98" s="18"/>
      <c r="BI98" s="18"/>
      <c r="BJ98" s="18"/>
      <c r="BK98" s="18"/>
    </row>
    <row r="99" spans="2:63" ht="15">
      <c r="B99" s="10"/>
      <c r="H99" s="43"/>
      <c r="M99" s="10"/>
      <c r="N99" s="42"/>
      <c r="O99" s="11"/>
      <c r="P99" s="10"/>
      <c r="R99" s="10"/>
      <c r="S99" s="10"/>
      <c r="BH99" s="18"/>
      <c r="BI99" s="18"/>
      <c r="BJ99" s="18"/>
      <c r="BK99" s="18"/>
    </row>
    <row r="100" spans="2:63" ht="15">
      <c r="B100" s="10"/>
      <c r="H100" s="43"/>
      <c r="M100" s="10"/>
      <c r="N100" s="42"/>
      <c r="O100" s="11"/>
      <c r="P100" s="10"/>
      <c r="R100" s="10"/>
      <c r="S100" s="10"/>
      <c r="BH100" s="18"/>
      <c r="BI100" s="18"/>
      <c r="BJ100" s="18"/>
      <c r="BK100" s="18"/>
    </row>
    <row r="101" spans="2:63" ht="15">
      <c r="B101" s="10"/>
      <c r="H101" s="43"/>
      <c r="M101" s="10"/>
      <c r="N101" s="42"/>
      <c r="O101" s="11"/>
      <c r="P101" s="10"/>
      <c r="R101" s="10"/>
      <c r="S101" s="10"/>
      <c r="BH101" s="18"/>
      <c r="BI101" s="18"/>
      <c r="BJ101" s="18"/>
      <c r="BK101" s="18"/>
    </row>
    <row r="102" spans="2:63" ht="15">
      <c r="B102" s="10"/>
      <c r="H102" s="43"/>
      <c r="M102" s="10"/>
      <c r="N102" s="42"/>
      <c r="O102" s="11"/>
      <c r="P102" s="10"/>
      <c r="R102" s="10"/>
      <c r="S102" s="10"/>
      <c r="BH102" s="18"/>
      <c r="BI102" s="18"/>
      <c r="BJ102" s="18"/>
      <c r="BK102" s="18"/>
    </row>
    <row r="103" spans="2:63" ht="15">
      <c r="B103" s="10"/>
      <c r="H103" s="43"/>
      <c r="M103" s="10"/>
      <c r="N103" s="42"/>
      <c r="O103" s="11"/>
      <c r="P103" s="10"/>
      <c r="R103" s="10"/>
      <c r="S103" s="10"/>
      <c r="BH103" s="18"/>
      <c r="BI103" s="18"/>
      <c r="BJ103" s="18"/>
      <c r="BK103" s="18"/>
    </row>
    <row r="104" spans="2:63" ht="15">
      <c r="B104" s="10"/>
      <c r="H104" s="43"/>
      <c r="M104" s="10"/>
      <c r="N104" s="42"/>
      <c r="O104" s="11"/>
      <c r="P104" s="10"/>
      <c r="R104" s="10"/>
      <c r="S104" s="10"/>
      <c r="BH104" s="18"/>
      <c r="BI104" s="18"/>
      <c r="BJ104" s="18"/>
      <c r="BK104" s="18"/>
    </row>
    <row r="105" spans="2:63" ht="15">
      <c r="B105" s="10"/>
      <c r="H105" s="43"/>
      <c r="M105" s="10"/>
      <c r="N105" s="42"/>
      <c r="O105" s="11"/>
      <c r="P105" s="10"/>
      <c r="R105" s="10"/>
      <c r="S105" s="10"/>
      <c r="BH105" s="18"/>
      <c r="BI105" s="18"/>
      <c r="BJ105" s="18"/>
      <c r="BK105" s="18"/>
    </row>
    <row r="106" spans="2:63" ht="15">
      <c r="B106" s="10"/>
      <c r="H106" s="43"/>
      <c r="M106" s="10"/>
      <c r="N106" s="42"/>
      <c r="O106" s="11"/>
      <c r="P106" s="10"/>
      <c r="R106" s="10"/>
      <c r="S106" s="10"/>
      <c r="BH106" s="18"/>
      <c r="BI106" s="18"/>
      <c r="BJ106" s="18"/>
      <c r="BK106" s="18"/>
    </row>
    <row r="107" spans="2:63" ht="15">
      <c r="B107" s="10"/>
      <c r="H107" s="43"/>
      <c r="M107" s="10"/>
      <c r="N107" s="42"/>
      <c r="O107" s="11"/>
      <c r="P107" s="10"/>
      <c r="R107" s="10"/>
      <c r="S107" s="10"/>
      <c r="BH107" s="18"/>
      <c r="BI107" s="18"/>
      <c r="BJ107" s="18"/>
      <c r="BK107" s="18"/>
    </row>
    <row r="108" spans="2:63" ht="15">
      <c r="B108" s="10"/>
      <c r="H108" s="43"/>
      <c r="M108" s="10"/>
      <c r="N108" s="42"/>
      <c r="O108" s="11"/>
      <c r="P108" s="10"/>
      <c r="R108" s="10"/>
      <c r="S108" s="10"/>
      <c r="BH108" s="18"/>
      <c r="BI108" s="18"/>
      <c r="BJ108" s="18"/>
      <c r="BK108" s="18"/>
    </row>
    <row r="109" spans="2:63" ht="15">
      <c r="B109" s="10"/>
      <c r="H109" s="43"/>
      <c r="M109" s="10"/>
      <c r="N109" s="42"/>
      <c r="O109" s="11"/>
      <c r="P109" s="10"/>
      <c r="R109" s="10"/>
      <c r="S109" s="10"/>
      <c r="BH109" s="18"/>
      <c r="BI109" s="18"/>
      <c r="BJ109" s="18"/>
      <c r="BK109" s="18"/>
    </row>
    <row r="110" spans="2:63" ht="15">
      <c r="B110" s="10"/>
      <c r="H110" s="43"/>
      <c r="M110" s="10"/>
      <c r="N110" s="42"/>
      <c r="O110" s="11"/>
      <c r="P110" s="10"/>
      <c r="R110" s="10"/>
      <c r="S110" s="10"/>
      <c r="BH110" s="18"/>
      <c r="BI110" s="18"/>
      <c r="BJ110" s="18"/>
      <c r="BK110" s="18"/>
    </row>
    <row r="111" spans="2:63" ht="15">
      <c r="B111" s="10"/>
      <c r="H111" s="43"/>
      <c r="M111" s="10"/>
      <c r="N111" s="42"/>
      <c r="O111" s="11"/>
      <c r="P111" s="10"/>
      <c r="R111" s="10"/>
      <c r="S111" s="10"/>
      <c r="BH111" s="18"/>
      <c r="BI111" s="18"/>
      <c r="BJ111" s="18"/>
      <c r="BK111" s="18"/>
    </row>
    <row r="112" spans="2:63" ht="15">
      <c r="B112" s="10"/>
      <c r="H112" s="43"/>
      <c r="M112" s="10"/>
      <c r="N112" s="42"/>
      <c r="O112" s="11"/>
      <c r="P112" s="10"/>
      <c r="R112" s="10"/>
      <c r="S112" s="10"/>
      <c r="BH112" s="18"/>
      <c r="BI112" s="18"/>
      <c r="BJ112" s="18"/>
      <c r="BK112" s="18"/>
    </row>
    <row r="113" spans="2:63" ht="15">
      <c r="B113" s="10"/>
      <c r="H113" s="43"/>
      <c r="M113" s="10"/>
      <c r="N113" s="42"/>
      <c r="O113" s="11"/>
      <c r="P113" s="10"/>
      <c r="R113" s="10"/>
      <c r="S113" s="10"/>
      <c r="BH113" s="18"/>
      <c r="BI113" s="18"/>
      <c r="BJ113" s="18"/>
      <c r="BK113" s="18"/>
    </row>
    <row r="114" spans="8:63" ht="15">
      <c r="H114" s="43"/>
      <c r="M114" s="10"/>
      <c r="N114" s="42"/>
      <c r="O114" s="11"/>
      <c r="P114" s="10"/>
      <c r="R114" s="10"/>
      <c r="S114" s="10"/>
      <c r="BH114" s="18"/>
      <c r="BI114" s="18"/>
      <c r="BJ114" s="18"/>
      <c r="BK114" s="18"/>
    </row>
    <row r="115" spans="13:63" ht="15">
      <c r="M115" s="10"/>
      <c r="N115" s="42"/>
      <c r="O115" s="11"/>
      <c r="P115" s="10"/>
      <c r="R115" s="10"/>
      <c r="S115" s="10"/>
      <c r="BH115" s="18"/>
      <c r="BI115" s="18"/>
      <c r="BJ115" s="18"/>
      <c r="BK115" s="18"/>
    </row>
    <row r="116" spans="13:63" ht="15">
      <c r="M116" s="10"/>
      <c r="N116" s="42"/>
      <c r="O116" s="11"/>
      <c r="P116" s="10"/>
      <c r="R116" s="10"/>
      <c r="S116" s="10"/>
      <c r="BH116" s="18"/>
      <c r="BI116" s="18"/>
      <c r="BJ116" s="18"/>
      <c r="BK116" s="18"/>
    </row>
    <row r="117" spans="13:63" ht="15">
      <c r="M117" s="10"/>
      <c r="N117" s="42"/>
      <c r="O117" s="11"/>
      <c r="P117" s="10"/>
      <c r="R117" s="10"/>
      <c r="S117" s="10"/>
      <c r="BH117" s="18"/>
      <c r="BI117" s="18"/>
      <c r="BJ117" s="18"/>
      <c r="BK117" s="18"/>
    </row>
    <row r="118" spans="1:23" ht="15.75">
      <c r="A118" s="38" t="s">
        <v>240</v>
      </c>
      <c r="C118" s="40"/>
      <c r="D118" s="12"/>
      <c r="E118" s="12"/>
      <c r="F118" s="12"/>
      <c r="G118" s="12"/>
      <c r="H118" s="40"/>
      <c r="I118" s="12"/>
      <c r="J118" s="12"/>
      <c r="K118" s="12"/>
      <c r="L118" s="12"/>
      <c r="M118" s="12"/>
      <c r="N118" s="12"/>
      <c r="O118" s="12"/>
      <c r="P118" s="12"/>
      <c r="Q118" s="40"/>
      <c r="R118" s="18"/>
      <c r="S118" s="41"/>
      <c r="T118" s="40"/>
      <c r="U118" s="40"/>
      <c r="V118" s="40"/>
      <c r="W118" s="40"/>
    </row>
    <row r="119" spans="1:23" ht="13.5" customHeight="1">
      <c r="A119" s="38"/>
      <c r="C119" s="40"/>
      <c r="D119" s="12"/>
      <c r="E119" s="12"/>
      <c r="F119" s="12"/>
      <c r="G119" s="12"/>
      <c r="H119" s="40"/>
      <c r="I119" s="12"/>
      <c r="J119" s="12"/>
      <c r="K119" s="12"/>
      <c r="L119" s="12"/>
      <c r="M119" s="12"/>
      <c r="N119" s="12"/>
      <c r="O119" s="12"/>
      <c r="P119" s="12"/>
      <c r="Q119" s="40"/>
      <c r="R119" s="18"/>
      <c r="S119" s="41"/>
      <c r="T119" s="40"/>
      <c r="U119" s="40"/>
      <c r="V119" s="40"/>
      <c r="W119" s="40"/>
    </row>
    <row r="120" spans="1:63" ht="13.5" customHeight="1">
      <c r="A120" s="45"/>
      <c r="B120" s="81"/>
      <c r="C120" s="45" t="s">
        <v>23</v>
      </c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141" t="s">
        <v>236</v>
      </c>
      <c r="S120" s="141"/>
      <c r="T120" s="141"/>
      <c r="U120" s="141"/>
      <c r="V120" s="141"/>
      <c r="W120" s="141"/>
      <c r="X120" s="142" t="s">
        <v>87</v>
      </c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</row>
    <row r="121" spans="1:63" ht="13.5" customHeight="1">
      <c r="A121" s="45"/>
      <c r="B121" s="81"/>
      <c r="C121" s="45" t="s">
        <v>24</v>
      </c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143" t="s">
        <v>20</v>
      </c>
      <c r="S121" s="145" t="s">
        <v>25</v>
      </c>
      <c r="T121" s="145"/>
      <c r="U121" s="145"/>
      <c r="V121" s="145"/>
      <c r="W121" s="47"/>
      <c r="X121" s="142" t="s">
        <v>26</v>
      </c>
      <c r="Y121" s="142"/>
      <c r="Z121" s="142"/>
      <c r="AA121" s="142"/>
      <c r="AB121" s="142"/>
      <c r="AC121" s="142"/>
      <c r="AD121" s="142"/>
      <c r="AE121" s="142"/>
      <c r="AF121" s="142" t="s">
        <v>27</v>
      </c>
      <c r="AG121" s="142"/>
      <c r="AH121" s="142"/>
      <c r="AI121" s="142"/>
      <c r="AJ121" s="142"/>
      <c r="AK121" s="142"/>
      <c r="AL121" s="142"/>
      <c r="AM121" s="142"/>
      <c r="AN121" s="142" t="s">
        <v>28</v>
      </c>
      <c r="AO121" s="142"/>
      <c r="AP121" s="142"/>
      <c r="AQ121" s="142"/>
      <c r="AR121" s="142"/>
      <c r="AS121" s="142"/>
      <c r="AT121" s="142"/>
      <c r="AU121" s="142"/>
      <c r="AV121" s="142" t="s">
        <v>29</v>
      </c>
      <c r="AW121" s="142"/>
      <c r="AX121" s="142"/>
      <c r="AY121" s="142"/>
      <c r="AZ121" s="142"/>
      <c r="BA121" s="142"/>
      <c r="BB121" s="142"/>
      <c r="BC121" s="142"/>
      <c r="BD121" s="142" t="s">
        <v>30</v>
      </c>
      <c r="BE121" s="142"/>
      <c r="BF121" s="142"/>
      <c r="BG121" s="142"/>
      <c r="BH121" s="142"/>
      <c r="BI121" s="142"/>
      <c r="BJ121" s="142"/>
      <c r="BK121" s="142"/>
    </row>
    <row r="122" spans="1:63" ht="13.5" customHeight="1">
      <c r="A122" s="45" t="s">
        <v>31</v>
      </c>
      <c r="B122" s="81" t="s">
        <v>32</v>
      </c>
      <c r="C122" s="45" t="s">
        <v>33</v>
      </c>
      <c r="D122" s="84"/>
      <c r="E122" s="84"/>
      <c r="F122" s="84"/>
      <c r="G122" s="84"/>
      <c r="H122" s="45" t="s">
        <v>34</v>
      </c>
      <c r="I122" s="84"/>
      <c r="J122" s="84"/>
      <c r="K122" s="84"/>
      <c r="L122" s="84"/>
      <c r="M122" s="84"/>
      <c r="N122" s="84"/>
      <c r="O122" s="84"/>
      <c r="P122" s="84"/>
      <c r="Q122" s="45" t="s">
        <v>35</v>
      </c>
      <c r="R122" s="144"/>
      <c r="S122" s="46" t="s">
        <v>20</v>
      </c>
      <c r="T122" s="47" t="s">
        <v>192</v>
      </c>
      <c r="U122" s="47" t="s">
        <v>36</v>
      </c>
      <c r="V122" s="47" t="s">
        <v>97</v>
      </c>
      <c r="W122" s="47" t="s">
        <v>210</v>
      </c>
      <c r="X122" s="77">
        <v>1</v>
      </c>
      <c r="Y122" s="77" t="s">
        <v>115</v>
      </c>
      <c r="Z122" s="77" t="s">
        <v>116</v>
      </c>
      <c r="AA122" s="77" t="s">
        <v>117</v>
      </c>
      <c r="AB122" s="77" t="s">
        <v>115</v>
      </c>
      <c r="AC122" s="77" t="s">
        <v>116</v>
      </c>
      <c r="AD122" s="77" t="s">
        <v>117</v>
      </c>
      <c r="AE122" s="77">
        <v>2</v>
      </c>
      <c r="AF122" s="77">
        <v>3</v>
      </c>
      <c r="AG122" s="77" t="s">
        <v>115</v>
      </c>
      <c r="AH122" s="77" t="s">
        <v>116</v>
      </c>
      <c r="AI122" s="77" t="s">
        <v>117</v>
      </c>
      <c r="AJ122" s="77" t="s">
        <v>115</v>
      </c>
      <c r="AK122" s="77" t="s">
        <v>116</v>
      </c>
      <c r="AL122" s="77" t="s">
        <v>117</v>
      </c>
      <c r="AM122" s="77">
        <v>4</v>
      </c>
      <c r="AN122" s="77">
        <v>5</v>
      </c>
      <c r="AO122" s="77" t="s">
        <v>115</v>
      </c>
      <c r="AP122" s="77" t="s">
        <v>116</v>
      </c>
      <c r="AQ122" s="77" t="s">
        <v>117</v>
      </c>
      <c r="AR122" s="77" t="s">
        <v>115</v>
      </c>
      <c r="AS122" s="77" t="s">
        <v>116</v>
      </c>
      <c r="AT122" s="77" t="s">
        <v>117</v>
      </c>
      <c r="AU122" s="77">
        <v>6</v>
      </c>
      <c r="AV122" s="77">
        <v>7</v>
      </c>
      <c r="AW122" s="77" t="s">
        <v>115</v>
      </c>
      <c r="AX122" s="77" t="s">
        <v>116</v>
      </c>
      <c r="AY122" s="77" t="s">
        <v>117</v>
      </c>
      <c r="AZ122" s="77" t="s">
        <v>115</v>
      </c>
      <c r="BA122" s="77" t="s">
        <v>116</v>
      </c>
      <c r="BB122" s="77" t="s">
        <v>117</v>
      </c>
      <c r="BC122" s="77">
        <v>8</v>
      </c>
      <c r="BD122" s="77">
        <v>9</v>
      </c>
      <c r="BE122" s="77" t="s">
        <v>115</v>
      </c>
      <c r="BF122" s="77" t="s">
        <v>116</v>
      </c>
      <c r="BG122" s="77" t="s">
        <v>117</v>
      </c>
      <c r="BH122" s="77" t="s">
        <v>115</v>
      </c>
      <c r="BI122" s="77" t="s">
        <v>116</v>
      </c>
      <c r="BJ122" s="77" t="s">
        <v>117</v>
      </c>
      <c r="BK122" s="77">
        <v>10</v>
      </c>
    </row>
    <row r="123" spans="1:63" ht="13.5" customHeight="1">
      <c r="A123" s="45"/>
      <c r="B123" s="81"/>
      <c r="C123" s="45"/>
      <c r="D123" s="84"/>
      <c r="E123" s="84"/>
      <c r="F123" s="84"/>
      <c r="G123" s="84"/>
      <c r="H123" s="45"/>
      <c r="I123" s="84"/>
      <c r="J123" s="84"/>
      <c r="K123" s="84"/>
      <c r="L123" s="84"/>
      <c r="M123" s="84"/>
      <c r="N123" s="84"/>
      <c r="O123" s="84"/>
      <c r="P123" s="84"/>
      <c r="Q123" s="45" t="s">
        <v>38</v>
      </c>
      <c r="R123" s="144"/>
      <c r="S123" s="46"/>
      <c r="T123" s="47"/>
      <c r="U123" s="47"/>
      <c r="V123" s="47"/>
      <c r="W123" s="47" t="s">
        <v>211</v>
      </c>
      <c r="X123" s="77">
        <v>18</v>
      </c>
      <c r="Y123" s="77">
        <v>18</v>
      </c>
      <c r="Z123" s="77">
        <v>18</v>
      </c>
      <c r="AA123" s="77">
        <v>18</v>
      </c>
      <c r="AB123" s="77">
        <v>18</v>
      </c>
      <c r="AC123" s="77">
        <v>18</v>
      </c>
      <c r="AD123" s="77">
        <v>18</v>
      </c>
      <c r="AE123" s="77">
        <v>18</v>
      </c>
      <c r="AF123" s="77">
        <v>18</v>
      </c>
      <c r="AG123" s="77">
        <v>18</v>
      </c>
      <c r="AH123" s="77">
        <v>18</v>
      </c>
      <c r="AI123" s="77">
        <v>18</v>
      </c>
      <c r="AJ123" s="77">
        <v>18</v>
      </c>
      <c r="AK123" s="77">
        <v>18</v>
      </c>
      <c r="AL123" s="77">
        <v>18</v>
      </c>
      <c r="AM123" s="77">
        <v>18</v>
      </c>
      <c r="AN123" s="77">
        <v>18</v>
      </c>
      <c r="AO123" s="77">
        <v>18</v>
      </c>
      <c r="AP123" s="77">
        <v>18</v>
      </c>
      <c r="AQ123" s="77">
        <v>18</v>
      </c>
      <c r="AR123" s="77">
        <v>18</v>
      </c>
      <c r="AS123" s="77">
        <v>18</v>
      </c>
      <c r="AT123" s="77">
        <v>18</v>
      </c>
      <c r="AU123" s="77">
        <v>18</v>
      </c>
      <c r="AV123" s="77">
        <v>18</v>
      </c>
      <c r="AW123" s="77">
        <v>18</v>
      </c>
      <c r="AX123" s="77">
        <v>18</v>
      </c>
      <c r="AY123" s="77">
        <v>18</v>
      </c>
      <c r="AZ123" s="77">
        <v>18</v>
      </c>
      <c r="BA123" s="77">
        <v>18</v>
      </c>
      <c r="BB123" s="77">
        <v>18</v>
      </c>
      <c r="BC123" s="77">
        <v>18</v>
      </c>
      <c r="BD123" s="77">
        <v>7</v>
      </c>
      <c r="BE123" s="77">
        <v>7</v>
      </c>
      <c r="BF123" s="77">
        <v>7</v>
      </c>
      <c r="BG123" s="77">
        <v>7</v>
      </c>
      <c r="BH123" s="77">
        <v>5</v>
      </c>
      <c r="BI123" s="77">
        <v>5</v>
      </c>
      <c r="BJ123" s="77">
        <v>5</v>
      </c>
      <c r="BK123" s="77">
        <v>5</v>
      </c>
    </row>
    <row r="124" spans="1:63" ht="13.5" customHeight="1">
      <c r="A124" s="77">
        <v>1</v>
      </c>
      <c r="B124" s="85">
        <v>2</v>
      </c>
      <c r="C124" s="77">
        <v>3</v>
      </c>
      <c r="D124" s="86"/>
      <c r="E124" s="86"/>
      <c r="F124" s="86"/>
      <c r="G124" s="86"/>
      <c r="H124" s="77">
        <v>4</v>
      </c>
      <c r="I124" s="86"/>
      <c r="J124" s="86"/>
      <c r="K124" s="86"/>
      <c r="L124" s="86"/>
      <c r="M124" s="86"/>
      <c r="N124" s="86"/>
      <c r="O124" s="86"/>
      <c r="P124" s="86"/>
      <c r="Q124" s="77">
        <v>5</v>
      </c>
      <c r="R124" s="83">
        <v>6</v>
      </c>
      <c r="S124" s="83">
        <v>7</v>
      </c>
      <c r="T124" s="82">
        <v>8</v>
      </c>
      <c r="U124" s="82">
        <v>9</v>
      </c>
      <c r="V124" s="82">
        <v>10</v>
      </c>
      <c r="W124" s="82">
        <v>11</v>
      </c>
      <c r="X124" s="77">
        <v>12</v>
      </c>
      <c r="Y124" s="77"/>
      <c r="Z124" s="77"/>
      <c r="AA124" s="77"/>
      <c r="AB124" s="77"/>
      <c r="AC124" s="77"/>
      <c r="AD124" s="77"/>
      <c r="AE124" s="77">
        <v>13</v>
      </c>
      <c r="AF124" s="77">
        <v>14</v>
      </c>
      <c r="AG124" s="77"/>
      <c r="AH124" s="77"/>
      <c r="AI124" s="77"/>
      <c r="AJ124" s="77"/>
      <c r="AK124" s="77"/>
      <c r="AL124" s="77"/>
      <c r="AM124" s="77">
        <v>15</v>
      </c>
      <c r="AN124" s="77">
        <v>16</v>
      </c>
      <c r="AO124" s="77"/>
      <c r="AP124" s="77"/>
      <c r="AQ124" s="77"/>
      <c r="AR124" s="77"/>
      <c r="AS124" s="77"/>
      <c r="AT124" s="77"/>
      <c r="AU124" s="77">
        <v>17</v>
      </c>
      <c r="AV124" s="77">
        <v>18</v>
      </c>
      <c r="AW124" s="77"/>
      <c r="AX124" s="77"/>
      <c r="AY124" s="77"/>
      <c r="AZ124" s="77"/>
      <c r="BA124" s="77"/>
      <c r="BB124" s="77"/>
      <c r="BC124" s="77">
        <v>19</v>
      </c>
      <c r="BD124" s="77">
        <v>20</v>
      </c>
      <c r="BE124" s="77"/>
      <c r="BF124" s="77"/>
      <c r="BG124" s="77"/>
      <c r="BH124" s="77"/>
      <c r="BI124" s="77"/>
      <c r="BJ124" s="77"/>
      <c r="BK124" s="77">
        <v>21</v>
      </c>
    </row>
    <row r="125" spans="1:63" ht="25.5" customHeight="1">
      <c r="A125" s="106" t="s">
        <v>170</v>
      </c>
      <c r="B125" s="88" t="s">
        <v>142</v>
      </c>
      <c r="C125" s="87"/>
      <c r="D125" s="89"/>
      <c r="E125" s="89"/>
      <c r="F125" s="89"/>
      <c r="G125" s="89"/>
      <c r="H125" s="87"/>
      <c r="I125" s="89"/>
      <c r="J125" s="89"/>
      <c r="K125" s="89"/>
      <c r="L125" s="89"/>
      <c r="M125" s="89"/>
      <c r="N125" s="89"/>
      <c r="O125" s="89"/>
      <c r="P125" s="89"/>
      <c r="Q125" s="87"/>
      <c r="R125" s="90">
        <f aca="true" t="shared" si="58" ref="R125:W125">SUM(R126:R130)</f>
        <v>500</v>
      </c>
      <c r="S125" s="90">
        <f t="shared" si="58"/>
        <v>254</v>
      </c>
      <c r="T125" s="90">
        <f t="shared" si="58"/>
        <v>162</v>
      </c>
      <c r="U125" s="90">
        <f t="shared" si="58"/>
        <v>0</v>
      </c>
      <c r="V125" s="90">
        <f t="shared" si="58"/>
        <v>92</v>
      </c>
      <c r="W125" s="90">
        <f t="shared" si="58"/>
        <v>246</v>
      </c>
      <c r="X125" s="91"/>
      <c r="Y125" s="87"/>
      <c r="Z125" s="87"/>
      <c r="AA125" s="87"/>
      <c r="AB125" s="87"/>
      <c r="AC125" s="87"/>
      <c r="AD125" s="87"/>
      <c r="AE125" s="91"/>
      <c r="AF125" s="91"/>
      <c r="AG125" s="87"/>
      <c r="AH125" s="87"/>
      <c r="AI125" s="87"/>
      <c r="AJ125" s="87"/>
      <c r="AK125" s="87"/>
      <c r="AL125" s="87"/>
      <c r="AM125" s="91"/>
      <c r="AN125" s="91"/>
      <c r="AO125" s="87"/>
      <c r="AP125" s="87"/>
      <c r="AQ125" s="87"/>
      <c r="AR125" s="87"/>
      <c r="AS125" s="87"/>
      <c r="AT125" s="87"/>
      <c r="AU125" s="91"/>
      <c r="AV125" s="91"/>
      <c r="AW125" s="87"/>
      <c r="AX125" s="87"/>
      <c r="AY125" s="87"/>
      <c r="AZ125" s="87"/>
      <c r="BA125" s="87"/>
      <c r="BB125" s="87"/>
      <c r="BC125" s="91"/>
      <c r="BD125" s="91"/>
      <c r="BE125" s="87"/>
      <c r="BF125" s="87"/>
      <c r="BG125" s="87"/>
      <c r="BH125" s="87"/>
      <c r="BI125" s="87"/>
      <c r="BJ125" s="87"/>
      <c r="BK125" s="91"/>
    </row>
    <row r="126" spans="1:63" ht="13.5" customHeight="1">
      <c r="A126" s="107" t="s">
        <v>178</v>
      </c>
      <c r="B126" s="32" t="s">
        <v>238</v>
      </c>
      <c r="C126" s="54" t="str">
        <f>D126&amp;" "&amp;E126&amp;" "&amp;F126&amp;" "&amp;G126</f>
        <v>   </v>
      </c>
      <c r="D126" s="20"/>
      <c r="E126" s="20"/>
      <c r="F126" s="20"/>
      <c r="G126" s="20"/>
      <c r="H126" s="54" t="str">
        <f>I126&amp;" "&amp;M126&amp;" "&amp;O126&amp;" "&amp;P126</f>
        <v>6   </v>
      </c>
      <c r="I126" s="21">
        <v>6</v>
      </c>
      <c r="J126" s="21"/>
      <c r="K126" s="21"/>
      <c r="L126" s="21"/>
      <c r="M126" s="21"/>
      <c r="N126" s="21"/>
      <c r="O126" s="21"/>
      <c r="P126" s="21"/>
      <c r="Q126" s="16"/>
      <c r="R126" s="65">
        <v>74</v>
      </c>
      <c r="S126" s="65">
        <f>T126+U126+V126</f>
        <v>36</v>
      </c>
      <c r="T126" s="65">
        <f aca="true" t="shared" si="59" ref="T126:V130">Y126*Y$6+AB126*AB$6+AG126*AG$6+AJ126*AJ$6+AO126*AO$6+AR126*AR$6+AW126*AW$6+AZ126*AZ$6+BE126*BE$6+BH126*BH$6</f>
        <v>18</v>
      </c>
      <c r="U126" s="65">
        <f t="shared" si="59"/>
        <v>0</v>
      </c>
      <c r="V126" s="65">
        <f t="shared" si="59"/>
        <v>18</v>
      </c>
      <c r="W126" s="65">
        <f>R126-S126</f>
        <v>38</v>
      </c>
      <c r="X126" s="64">
        <f>IF(SUM(Y126:AA126)&gt;0,Y126&amp;"/"&amp;Z126&amp;"/"&amp;AA126,"")</f>
      </c>
      <c r="Y126" s="16"/>
      <c r="Z126" s="16"/>
      <c r="AA126" s="16"/>
      <c r="AB126" s="16"/>
      <c r="AC126" s="16"/>
      <c r="AD126" s="16"/>
      <c r="AE126" s="64">
        <f>IF(SUM(AB126:AD126)&gt;0,AB126&amp;"/"&amp;AC126&amp;"/"&amp;AD126,"")</f>
      </c>
      <c r="AF126" s="64">
        <f>IF(SUM(AG126:AI126)&gt;0,AG126&amp;"/"&amp;AH126&amp;"/"&amp;AI126,"")</f>
      </c>
      <c r="AG126" s="16"/>
      <c r="AH126" s="16"/>
      <c r="AI126" s="16"/>
      <c r="AJ126" s="16"/>
      <c r="AK126" s="16"/>
      <c r="AL126" s="16"/>
      <c r="AM126" s="64">
        <f>IF(SUM(AJ126:AL126)&gt;0,AJ126&amp;"/"&amp;AK126&amp;"/"&amp;AL126,"")</f>
      </c>
      <c r="AN126" s="64">
        <f>IF(SUM(AO126:AQ126)&gt;0,AO126&amp;"/"&amp;AP126&amp;"/"&amp;AQ126,"")</f>
      </c>
      <c r="AO126" s="16"/>
      <c r="AP126" s="16"/>
      <c r="AQ126" s="16"/>
      <c r="AR126" s="16">
        <v>1</v>
      </c>
      <c r="AS126" s="16"/>
      <c r="AT126" s="16">
        <v>1</v>
      </c>
      <c r="AU126" s="64" t="str">
        <f>IF(SUM(AR126:AT126)&gt;0,AR126&amp;"/"&amp;AS126&amp;"/"&amp;AT126,"")</f>
        <v>1//1</v>
      </c>
      <c r="AV126" s="64">
        <f>IF(SUM(AW126:AY126)&gt;0,AW126&amp;"/"&amp;AX126&amp;"/"&amp;AY126,"")</f>
      </c>
      <c r="AW126" s="16"/>
      <c r="AX126" s="16"/>
      <c r="AY126" s="16"/>
      <c r="AZ126" s="16"/>
      <c r="BA126" s="16"/>
      <c r="BB126" s="16"/>
      <c r="BC126" s="64">
        <f>IF(SUM(AZ126:BB126)&gt;0,AZ126&amp;"/"&amp;BA126&amp;"/"&amp;BB126,"")</f>
      </c>
      <c r="BD126" s="64">
        <f>IF(SUM(BE126:BG126)&gt;0,BE126&amp;"/"&amp;BF126&amp;"/"&amp;BG126,"")</f>
      </c>
      <c r="BE126" s="16"/>
      <c r="BF126" s="16"/>
      <c r="BG126" s="16"/>
      <c r="BH126" s="16"/>
      <c r="BI126" s="16"/>
      <c r="BJ126" s="16"/>
      <c r="BK126" s="64">
        <f>IF(SUM(BH126:BJ126)&gt;0,BH126&amp;"/"&amp;BI126&amp;"/"&amp;BJ126,"")</f>
      </c>
    </row>
    <row r="127" spans="1:63" ht="13.5" customHeight="1">
      <c r="A127" s="107" t="s">
        <v>141</v>
      </c>
      <c r="B127" s="32" t="s">
        <v>182</v>
      </c>
      <c r="C127" s="54" t="str">
        <f>D127&amp;" "&amp;E127&amp;" "&amp;F127&amp;" "&amp;G127</f>
        <v>   </v>
      </c>
      <c r="D127" s="20"/>
      <c r="E127" s="20"/>
      <c r="F127" s="20"/>
      <c r="G127" s="20"/>
      <c r="H127" s="54" t="str">
        <f>I127&amp;" "&amp;M127&amp;" "&amp;O127&amp;" "&amp;P127</f>
        <v>6   </v>
      </c>
      <c r="I127" s="21">
        <v>6</v>
      </c>
      <c r="J127" s="21"/>
      <c r="K127" s="21"/>
      <c r="L127" s="21"/>
      <c r="M127" s="21"/>
      <c r="N127" s="21"/>
      <c r="O127" s="21"/>
      <c r="P127" s="21"/>
      <c r="Q127" s="16"/>
      <c r="R127" s="65">
        <v>108</v>
      </c>
      <c r="S127" s="65">
        <f>T127+U127+V127</f>
        <v>54</v>
      </c>
      <c r="T127" s="65">
        <f t="shared" si="59"/>
        <v>36</v>
      </c>
      <c r="U127" s="65">
        <f t="shared" si="59"/>
        <v>0</v>
      </c>
      <c r="V127" s="65">
        <f t="shared" si="59"/>
        <v>18</v>
      </c>
      <c r="W127" s="65">
        <f>R127-S127</f>
        <v>54</v>
      </c>
      <c r="X127" s="64">
        <f>IF(SUM(Y127:AA127)&gt;0,Y127&amp;"/"&amp;Z127&amp;"/"&amp;AA127,"")</f>
      </c>
      <c r="Y127" s="16"/>
      <c r="Z127" s="16"/>
      <c r="AA127" s="16"/>
      <c r="AB127" s="16"/>
      <c r="AC127" s="16"/>
      <c r="AD127" s="16"/>
      <c r="AE127" s="64">
        <f>IF(SUM(AB127:AD127)&gt;0,AB127&amp;"/"&amp;AC127&amp;"/"&amp;AD127,"")</f>
      </c>
      <c r="AF127" s="64">
        <f>IF(SUM(AG127:AI127)&gt;0,AG127&amp;"/"&amp;AH127&amp;"/"&amp;AI127,"")</f>
      </c>
      <c r="AG127" s="16"/>
      <c r="AH127" s="16"/>
      <c r="AI127" s="16"/>
      <c r="AJ127" s="16"/>
      <c r="AK127" s="16"/>
      <c r="AL127" s="16"/>
      <c r="AM127" s="64">
        <f>IF(SUM(AJ127:AL127)&gt;0,AJ127&amp;"/"&amp;AK127&amp;"/"&amp;AL127,"")</f>
      </c>
      <c r="AN127" s="64">
        <f>IF(SUM(AO127:AQ127)&gt;0,AO127&amp;"/"&amp;AP127&amp;"/"&amp;AQ127,"")</f>
      </c>
      <c r="AO127" s="16"/>
      <c r="AP127" s="16"/>
      <c r="AQ127" s="16"/>
      <c r="AR127" s="16">
        <v>2</v>
      </c>
      <c r="AS127" s="16"/>
      <c r="AT127" s="16">
        <v>1</v>
      </c>
      <c r="AU127" s="64" t="str">
        <f>IF(SUM(AR127:AT127)&gt;0,AR127&amp;"/"&amp;AS127&amp;"/"&amp;AT127,"")</f>
        <v>2//1</v>
      </c>
      <c r="AV127" s="64">
        <f>IF(SUM(AW127:AY127)&gt;0,AW127&amp;"/"&amp;AX127&amp;"/"&amp;AY127,"")</f>
      </c>
      <c r="AW127" s="16"/>
      <c r="AX127" s="16"/>
      <c r="AY127" s="16"/>
      <c r="AZ127" s="16"/>
      <c r="BA127" s="16"/>
      <c r="BB127" s="16"/>
      <c r="BC127" s="64">
        <f>IF(SUM(AZ127:BB127)&gt;0,AZ127&amp;"/"&amp;BA127&amp;"/"&amp;BB127,"")</f>
      </c>
      <c r="BD127" s="64">
        <f>IF(SUM(BE127:BG127)&gt;0,BE127&amp;"/"&amp;BF127&amp;"/"&amp;BG127,"")</f>
      </c>
      <c r="BE127" s="16"/>
      <c r="BF127" s="16"/>
      <c r="BG127" s="16"/>
      <c r="BH127" s="16"/>
      <c r="BI127" s="16"/>
      <c r="BJ127" s="16"/>
      <c r="BK127" s="64">
        <f>IF(SUM(BH127:BJ127)&gt;0,BH127&amp;"/"&amp;BI127&amp;"/"&amp;BJ127,"")</f>
      </c>
    </row>
    <row r="128" spans="1:63" ht="13.5" customHeight="1">
      <c r="A128" s="107" t="s">
        <v>179</v>
      </c>
      <c r="B128" s="32" t="s">
        <v>239</v>
      </c>
      <c r="C128" s="54" t="str">
        <f>D128&amp;" "&amp;E128&amp;" "&amp;F128&amp;" "&amp;G128</f>
        <v>   </v>
      </c>
      <c r="D128" s="20"/>
      <c r="E128" s="20"/>
      <c r="F128" s="20"/>
      <c r="G128" s="20"/>
      <c r="H128" s="54" t="str">
        <f>I128&amp;" "&amp;M128&amp;" "&amp;O128&amp;" "&amp;P128</f>
        <v>6   </v>
      </c>
      <c r="I128" s="21">
        <v>6</v>
      </c>
      <c r="J128" s="21"/>
      <c r="K128" s="21"/>
      <c r="L128" s="21"/>
      <c r="M128" s="21"/>
      <c r="N128" s="21"/>
      <c r="O128" s="21"/>
      <c r="P128" s="21"/>
      <c r="Q128" s="16"/>
      <c r="R128" s="65">
        <v>74</v>
      </c>
      <c r="S128" s="65">
        <f>T128+U128+V128</f>
        <v>36</v>
      </c>
      <c r="T128" s="65">
        <f t="shared" si="59"/>
        <v>18</v>
      </c>
      <c r="U128" s="65">
        <f t="shared" si="59"/>
        <v>0</v>
      </c>
      <c r="V128" s="65">
        <f t="shared" si="59"/>
        <v>18</v>
      </c>
      <c r="W128" s="65">
        <f>R128-S128</f>
        <v>38</v>
      </c>
      <c r="X128" s="64">
        <f>IF(SUM(Y128:AA128)&gt;0,Y128&amp;"/"&amp;Z128&amp;"/"&amp;AA128,"")</f>
      </c>
      <c r="Y128" s="16"/>
      <c r="Z128" s="16"/>
      <c r="AA128" s="16"/>
      <c r="AB128" s="16"/>
      <c r="AC128" s="16"/>
      <c r="AD128" s="16"/>
      <c r="AE128" s="64">
        <f>IF(SUM(AB128:AD128)&gt;0,AB128&amp;"/"&amp;AC128&amp;"/"&amp;AD128,"")</f>
      </c>
      <c r="AF128" s="64">
        <f>IF(SUM(AG128:AI128)&gt;0,AG128&amp;"/"&amp;AH128&amp;"/"&amp;AI128,"")</f>
      </c>
      <c r="AG128" s="16"/>
      <c r="AH128" s="16"/>
      <c r="AI128" s="16"/>
      <c r="AJ128" s="16"/>
      <c r="AK128" s="16"/>
      <c r="AL128" s="16"/>
      <c r="AM128" s="64">
        <f>IF(SUM(AJ128:AL128)&gt;0,AJ128&amp;"/"&amp;AK128&amp;"/"&amp;AL128,"")</f>
      </c>
      <c r="AN128" s="64">
        <f>IF(SUM(AO128:AQ128)&gt;0,AO128&amp;"/"&amp;AP128&amp;"/"&amp;AQ128,"")</f>
      </c>
      <c r="AO128" s="16"/>
      <c r="AP128" s="16"/>
      <c r="AQ128" s="16"/>
      <c r="AR128" s="16">
        <v>1</v>
      </c>
      <c r="AS128" s="16"/>
      <c r="AT128" s="16">
        <v>1</v>
      </c>
      <c r="AU128" s="64" t="str">
        <f>IF(SUM(AR128:AT128)&gt;0,AR128&amp;"/"&amp;AS128&amp;"/"&amp;AT128,"")</f>
        <v>1//1</v>
      </c>
      <c r="AV128" s="64">
        <f>IF(SUM(AW128:AY128)&gt;0,AW128&amp;"/"&amp;AX128&amp;"/"&amp;AY128,"")</f>
      </c>
      <c r="AW128" s="16"/>
      <c r="AX128" s="16"/>
      <c r="AY128" s="16"/>
      <c r="AZ128" s="16"/>
      <c r="BA128" s="16"/>
      <c r="BB128" s="16"/>
      <c r="BC128" s="64">
        <f>IF(SUM(AZ128:BB128)&gt;0,AZ128&amp;"/"&amp;BA128&amp;"/"&amp;BB128,"")</f>
      </c>
      <c r="BD128" s="64">
        <f>IF(SUM(BE128:BG128)&gt;0,BE128&amp;"/"&amp;BF128&amp;"/"&amp;BG128,"")</f>
      </c>
      <c r="BE128" s="16"/>
      <c r="BF128" s="16"/>
      <c r="BG128" s="16"/>
      <c r="BH128" s="16"/>
      <c r="BI128" s="16"/>
      <c r="BJ128" s="16"/>
      <c r="BK128" s="64">
        <f>IF(SUM(BH128:BJ128)&gt;0,BH128&amp;"/"&amp;BI128&amp;"/"&amp;BJ128,"")</f>
      </c>
    </row>
    <row r="129" spans="1:63" ht="13.5" customHeight="1">
      <c r="A129" s="107" t="s">
        <v>180</v>
      </c>
      <c r="B129" s="32" t="s">
        <v>183</v>
      </c>
      <c r="C129" s="54" t="str">
        <f>D129&amp;" "&amp;E129&amp;" "&amp;F129&amp;" "&amp;G129</f>
        <v>   </v>
      </c>
      <c r="D129" s="20"/>
      <c r="E129" s="20"/>
      <c r="F129" s="20"/>
      <c r="G129" s="20"/>
      <c r="H129" s="54" t="str">
        <f>I129&amp;" "&amp;J129&amp;" "&amp;K129&amp;" "&amp;L129&amp;" "&amp;M129&amp;" "&amp;N129&amp;" "&amp;O129&amp;" "&amp;P129</f>
        <v>9       </v>
      </c>
      <c r="I129" s="21">
        <v>9</v>
      </c>
      <c r="J129" s="21"/>
      <c r="K129" s="21"/>
      <c r="L129" s="21"/>
      <c r="M129" s="21"/>
      <c r="N129" s="21"/>
      <c r="O129" s="21"/>
      <c r="P129" s="21"/>
      <c r="Q129" s="16"/>
      <c r="R129" s="65">
        <v>100</v>
      </c>
      <c r="S129" s="65">
        <f>T129+U129+V129</f>
        <v>56</v>
      </c>
      <c r="T129" s="65">
        <f t="shared" si="59"/>
        <v>42</v>
      </c>
      <c r="U129" s="65">
        <f t="shared" si="59"/>
        <v>0</v>
      </c>
      <c r="V129" s="65">
        <f t="shared" si="59"/>
        <v>14</v>
      </c>
      <c r="W129" s="65">
        <f>R129-S129</f>
        <v>44</v>
      </c>
      <c r="X129" s="64">
        <f>IF(SUM(Y129:AA129)&gt;0,Y129&amp;"/"&amp;Z129&amp;"/"&amp;AA129,"")</f>
      </c>
      <c r="Y129" s="16"/>
      <c r="Z129" s="16"/>
      <c r="AA129" s="16"/>
      <c r="AB129" s="16"/>
      <c r="AC129" s="16"/>
      <c r="AD129" s="16"/>
      <c r="AE129" s="64">
        <f>IF(SUM(AB129:AD129)&gt;0,AB129&amp;"/"&amp;AC129&amp;"/"&amp;AD129,"")</f>
      </c>
      <c r="AF129" s="64">
        <f>IF(SUM(AG129:AI129)&gt;0,AG129&amp;"/"&amp;AH129&amp;"/"&amp;AI129,"")</f>
      </c>
      <c r="AG129" s="16"/>
      <c r="AH129" s="16"/>
      <c r="AI129" s="16"/>
      <c r="AJ129" s="16"/>
      <c r="AK129" s="16"/>
      <c r="AL129" s="16"/>
      <c r="AM129" s="64">
        <f>IF(SUM(AJ129:AL129)&gt;0,AJ129&amp;"/"&amp;AK129&amp;"/"&amp;AL129,"")</f>
      </c>
      <c r="AN129" s="64">
        <f>IF(SUM(AO129:AQ129)&gt;0,AO129&amp;"/"&amp;AP129&amp;"/"&amp;AQ129,"")</f>
      </c>
      <c r="AO129" s="16"/>
      <c r="AP129" s="16"/>
      <c r="AQ129" s="16"/>
      <c r="AR129" s="16"/>
      <c r="AS129" s="16"/>
      <c r="AT129" s="16"/>
      <c r="AU129" s="64">
        <f>IF(SUM(AR129:AT129)&gt;0,AR129&amp;"/"&amp;AS129&amp;"/"&amp;AT129,"")</f>
      </c>
      <c r="AV129" s="64">
        <f>IF(SUM(AW129:AY129)&gt;0,AW129&amp;"/"&amp;AX129&amp;"/"&amp;AY129,"")</f>
      </c>
      <c r="AW129" s="16"/>
      <c r="AX129" s="16"/>
      <c r="AY129" s="16"/>
      <c r="AZ129" s="16"/>
      <c r="BA129" s="16"/>
      <c r="BB129" s="16"/>
      <c r="BC129" s="64">
        <f>IF(SUM(AZ129:BB129)&gt;0,AZ129&amp;"/"&amp;BA129&amp;"/"&amp;BB129,"")</f>
      </c>
      <c r="BD129" s="64" t="str">
        <f>IF(SUM(BE129:BG129)&gt;0,BE129&amp;"/"&amp;BF129&amp;"/"&amp;BG129,"")</f>
        <v>6//2</v>
      </c>
      <c r="BE129" s="16">
        <v>6</v>
      </c>
      <c r="BF129" s="16"/>
      <c r="BG129" s="16">
        <v>2</v>
      </c>
      <c r="BH129" s="16"/>
      <c r="BI129" s="16"/>
      <c r="BJ129" s="16"/>
      <c r="BK129" s="64">
        <f>IF(SUM(BH129:BJ129)&gt;0,BH129&amp;"/"&amp;BI129&amp;"/"&amp;BJ129,"")</f>
      </c>
    </row>
    <row r="130" spans="1:63" ht="13.5" customHeight="1">
      <c r="A130" s="107" t="s">
        <v>181</v>
      </c>
      <c r="B130" s="32" t="s">
        <v>184</v>
      </c>
      <c r="C130" s="54" t="str">
        <f>D130&amp;" "&amp;E130&amp;" "&amp;F130&amp;" "&amp;G130</f>
        <v>9 10  </v>
      </c>
      <c r="D130" s="20">
        <v>9</v>
      </c>
      <c r="E130" s="20">
        <v>10</v>
      </c>
      <c r="F130" s="20"/>
      <c r="G130" s="20"/>
      <c r="H130" s="54" t="str">
        <f>I130&amp;" "&amp;M130&amp;" "&amp;O130&amp;" "&amp;P130</f>
        <v>   </v>
      </c>
      <c r="I130" s="21"/>
      <c r="J130" s="21"/>
      <c r="K130" s="21"/>
      <c r="L130" s="21"/>
      <c r="M130" s="21"/>
      <c r="N130" s="21"/>
      <c r="O130" s="21"/>
      <c r="P130" s="21"/>
      <c r="Q130" s="16"/>
      <c r="R130" s="65">
        <v>144</v>
      </c>
      <c r="S130" s="65">
        <f>T130+U130+V130</f>
        <v>72</v>
      </c>
      <c r="T130" s="65">
        <f t="shared" si="59"/>
        <v>48</v>
      </c>
      <c r="U130" s="65">
        <f t="shared" si="59"/>
        <v>0</v>
      </c>
      <c r="V130" s="65">
        <f t="shared" si="59"/>
        <v>24</v>
      </c>
      <c r="W130" s="65">
        <f>R130-S130</f>
        <v>72</v>
      </c>
      <c r="X130" s="64">
        <f>IF(SUM(Y130:AA130)&gt;0,Y130&amp;"/"&amp;Z130&amp;"/"&amp;AA130,"")</f>
      </c>
      <c r="Y130" s="16"/>
      <c r="Z130" s="16"/>
      <c r="AA130" s="16"/>
      <c r="AB130" s="16"/>
      <c r="AC130" s="16"/>
      <c r="AD130" s="16"/>
      <c r="AE130" s="64">
        <f>IF(SUM(AB130:AD130)&gt;0,AB130&amp;"/"&amp;AC130&amp;"/"&amp;AD130,"")</f>
      </c>
      <c r="AF130" s="64">
        <f>IF(SUM(AG130:AI130)&gt;0,AG130&amp;"/"&amp;AH130&amp;"/"&amp;AI130,"")</f>
      </c>
      <c r="AG130" s="16"/>
      <c r="AH130" s="16"/>
      <c r="AI130" s="16"/>
      <c r="AJ130" s="16"/>
      <c r="AK130" s="16"/>
      <c r="AL130" s="16"/>
      <c r="AM130" s="64">
        <f>IF(SUM(AJ130:AL130)&gt;0,AJ130&amp;"/"&amp;AK130&amp;"/"&amp;AL130,"")</f>
      </c>
      <c r="AN130" s="64">
        <f>IF(SUM(AO130:AQ130)&gt;0,AO130&amp;"/"&amp;AP130&amp;"/"&amp;AQ130,"")</f>
      </c>
      <c r="AO130" s="16"/>
      <c r="AP130" s="16"/>
      <c r="AQ130" s="16"/>
      <c r="AR130" s="16"/>
      <c r="AS130" s="16"/>
      <c r="AT130" s="16"/>
      <c r="AU130" s="64">
        <f>IF(SUM(AR130:AT130)&gt;0,AR130&amp;"/"&amp;AS130&amp;"/"&amp;AT130,"")</f>
      </c>
      <c r="AV130" s="64">
        <f>IF(SUM(AW130:AY130)&gt;0,AW130&amp;"/"&amp;AX130&amp;"/"&amp;AY130,"")</f>
      </c>
      <c r="AW130" s="16"/>
      <c r="AX130" s="16"/>
      <c r="AY130" s="16"/>
      <c r="AZ130" s="16"/>
      <c r="BA130" s="16"/>
      <c r="BB130" s="16"/>
      <c r="BC130" s="64">
        <f>IF(SUM(AZ130:BB130)&gt;0,AZ130&amp;"/"&amp;BA130&amp;"/"&amp;BB130,"")</f>
      </c>
      <c r="BD130" s="64" t="str">
        <f>IF(SUM(BE130:BG130)&gt;0,BE130&amp;"/"&amp;BF130&amp;"/"&amp;BG130,"")</f>
        <v>4//2</v>
      </c>
      <c r="BE130" s="16">
        <v>4</v>
      </c>
      <c r="BF130" s="16"/>
      <c r="BG130" s="16">
        <v>2</v>
      </c>
      <c r="BH130" s="16">
        <v>4</v>
      </c>
      <c r="BI130" s="16"/>
      <c r="BJ130" s="16">
        <v>2</v>
      </c>
      <c r="BK130" s="64" t="str">
        <f>IF(SUM(BH130:BJ130)&gt;0,BH130&amp;"/"&amp;BI130&amp;"/"&amp;BJ130,"")</f>
        <v>4//2</v>
      </c>
    </row>
    <row r="131" spans="1:63" ht="13.5" customHeight="1">
      <c r="A131" s="76"/>
      <c r="B131" s="22" t="s">
        <v>84</v>
      </c>
      <c r="C131" s="17"/>
      <c r="D131" s="20"/>
      <c r="E131" s="20"/>
      <c r="F131" s="20"/>
      <c r="G131" s="20"/>
      <c r="H131" s="17"/>
      <c r="I131" s="20"/>
      <c r="J131" s="20"/>
      <c r="K131" s="20"/>
      <c r="L131" s="20"/>
      <c r="M131" s="20"/>
      <c r="N131" s="20"/>
      <c r="O131" s="20"/>
      <c r="P131" s="20"/>
      <c r="Q131" s="17"/>
      <c r="R131" s="108">
        <f aca="true" t="shared" si="60" ref="R131:W131">SUM(R126:R130)</f>
        <v>500</v>
      </c>
      <c r="S131" s="108">
        <f t="shared" si="60"/>
        <v>254</v>
      </c>
      <c r="T131" s="108">
        <f t="shared" si="60"/>
        <v>162</v>
      </c>
      <c r="U131" s="108">
        <f t="shared" si="60"/>
        <v>0</v>
      </c>
      <c r="V131" s="108">
        <f t="shared" si="60"/>
        <v>92</v>
      </c>
      <c r="W131" s="108">
        <f t="shared" si="60"/>
        <v>246</v>
      </c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7"/>
      <c r="AP131" s="97"/>
      <c r="AQ131" s="97"/>
      <c r="AR131" s="97"/>
      <c r="AS131" s="97"/>
      <c r="AT131" s="97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</row>
    <row r="132" spans="1:63" ht="13.5" customHeight="1">
      <c r="A132" s="76"/>
      <c r="B132" s="98"/>
      <c r="C132" s="54" t="s">
        <v>233</v>
      </c>
      <c r="D132" s="64"/>
      <c r="E132" s="64"/>
      <c r="F132" s="64"/>
      <c r="G132" s="64"/>
      <c r="H132" s="54"/>
      <c r="I132" s="20"/>
      <c r="J132" s="20"/>
      <c r="K132" s="20"/>
      <c r="L132" s="20"/>
      <c r="M132" s="20"/>
      <c r="N132" s="20"/>
      <c r="O132" s="20"/>
      <c r="P132" s="20"/>
      <c r="Q132" s="17"/>
      <c r="R132" s="54"/>
      <c r="S132" s="54"/>
      <c r="T132" s="54"/>
      <c r="U132" s="54"/>
      <c r="V132" s="54"/>
      <c r="W132" s="54"/>
      <c r="X132" s="96">
        <f>SUM(Y132:AA132)</f>
        <v>0</v>
      </c>
      <c r="Y132" s="96">
        <f aca="true" t="shared" si="61" ref="Y132:AD132">SUM(Y126:Y130)</f>
        <v>0</v>
      </c>
      <c r="Z132" s="96">
        <f t="shared" si="61"/>
        <v>0</v>
      </c>
      <c r="AA132" s="96">
        <f t="shared" si="61"/>
        <v>0</v>
      </c>
      <c r="AB132" s="96">
        <f t="shared" si="61"/>
        <v>0</v>
      </c>
      <c r="AC132" s="96">
        <f t="shared" si="61"/>
        <v>0</v>
      </c>
      <c r="AD132" s="96">
        <f t="shared" si="61"/>
        <v>0</v>
      </c>
      <c r="AE132" s="96">
        <f>SUM(AB132:AD132)</f>
        <v>0</v>
      </c>
      <c r="AF132" s="96">
        <f>SUM(AG132:AI132)</f>
        <v>0</v>
      </c>
      <c r="AG132" s="96">
        <f aca="true" t="shared" si="62" ref="AG132:AL132">SUM(AG126:AG130)</f>
        <v>0</v>
      </c>
      <c r="AH132" s="96">
        <f t="shared" si="62"/>
        <v>0</v>
      </c>
      <c r="AI132" s="96">
        <f t="shared" si="62"/>
        <v>0</v>
      </c>
      <c r="AJ132" s="96">
        <f t="shared" si="62"/>
        <v>0</v>
      </c>
      <c r="AK132" s="96">
        <f t="shared" si="62"/>
        <v>0</v>
      </c>
      <c r="AL132" s="96">
        <f t="shared" si="62"/>
        <v>0</v>
      </c>
      <c r="AM132" s="96">
        <f>SUM(AJ132:AL132)</f>
        <v>0</v>
      </c>
      <c r="AN132" s="96">
        <f>SUM(AO132:AQ132)</f>
        <v>0</v>
      </c>
      <c r="AO132" s="96">
        <f aca="true" t="shared" si="63" ref="AO132:AT132">SUM(AO126:AO130)</f>
        <v>0</v>
      </c>
      <c r="AP132" s="96">
        <f t="shared" si="63"/>
        <v>0</v>
      </c>
      <c r="AQ132" s="96">
        <f t="shared" si="63"/>
        <v>0</v>
      </c>
      <c r="AR132" s="96">
        <f t="shared" si="63"/>
        <v>4</v>
      </c>
      <c r="AS132" s="96">
        <f t="shared" si="63"/>
        <v>0</v>
      </c>
      <c r="AT132" s="96">
        <f t="shared" si="63"/>
        <v>3</v>
      </c>
      <c r="AU132" s="96">
        <f>SUM(AR132:AT132)</f>
        <v>7</v>
      </c>
      <c r="AV132" s="96">
        <f>SUM(AW132:AY132)</f>
        <v>0</v>
      </c>
      <c r="AW132" s="96">
        <f aca="true" t="shared" si="64" ref="AW132:BB132">SUM(AW126:AW130)</f>
        <v>0</v>
      </c>
      <c r="AX132" s="96">
        <f t="shared" si="64"/>
        <v>0</v>
      </c>
      <c r="AY132" s="96">
        <f t="shared" si="64"/>
        <v>0</v>
      </c>
      <c r="AZ132" s="96">
        <f t="shared" si="64"/>
        <v>0</v>
      </c>
      <c r="BA132" s="96">
        <f t="shared" si="64"/>
        <v>0</v>
      </c>
      <c r="BB132" s="96">
        <f t="shared" si="64"/>
        <v>0</v>
      </c>
      <c r="BC132" s="96">
        <f>SUM(AZ132:BB132)</f>
        <v>0</v>
      </c>
      <c r="BD132" s="96">
        <f>SUM(BE132:BG132)</f>
        <v>14</v>
      </c>
      <c r="BE132" s="96">
        <f aca="true" t="shared" si="65" ref="BE132:BJ132">SUM(BE126:BE130)</f>
        <v>10</v>
      </c>
      <c r="BF132" s="96">
        <f t="shared" si="65"/>
        <v>0</v>
      </c>
      <c r="BG132" s="96">
        <f t="shared" si="65"/>
        <v>4</v>
      </c>
      <c r="BH132" s="96">
        <f t="shared" si="65"/>
        <v>4</v>
      </c>
      <c r="BI132" s="96">
        <f t="shared" si="65"/>
        <v>0</v>
      </c>
      <c r="BJ132" s="96">
        <f t="shared" si="65"/>
        <v>2</v>
      </c>
      <c r="BK132" s="96">
        <f>SUM(BH132:BJ132)</f>
        <v>6</v>
      </c>
    </row>
    <row r="133" spans="1:63" ht="13.5" customHeight="1">
      <c r="A133" s="76"/>
      <c r="B133" s="99"/>
      <c r="C133" s="100" t="s">
        <v>234</v>
      </c>
      <c r="D133" s="100"/>
      <c r="E133" s="100"/>
      <c r="F133" s="100"/>
      <c r="G133" s="100"/>
      <c r="H133" s="100"/>
      <c r="I133" s="20"/>
      <c r="J133" s="20"/>
      <c r="K133" s="20"/>
      <c r="L133" s="20"/>
      <c r="M133" s="20"/>
      <c r="N133" s="20"/>
      <c r="O133" s="20"/>
      <c r="P133" s="20"/>
      <c r="Q133" s="17"/>
      <c r="R133" s="54"/>
      <c r="S133" s="54"/>
      <c r="T133" s="54">
        <f>SUM(X133:BK133)</f>
        <v>254</v>
      </c>
      <c r="U133" s="54"/>
      <c r="V133" s="54"/>
      <c r="W133" s="54"/>
      <c r="X133" s="54">
        <f>SUM(Y126:AA130)*X123</f>
        <v>0</v>
      </c>
      <c r="Y133" s="54"/>
      <c r="Z133" s="54"/>
      <c r="AA133" s="54"/>
      <c r="AB133" s="54"/>
      <c r="AC133" s="54"/>
      <c r="AD133" s="54"/>
      <c r="AE133" s="54">
        <f>SUM(AB126:AD130)*AE123</f>
        <v>0</v>
      </c>
      <c r="AF133" s="54">
        <f>SUM(AG126:AI130)*AF123</f>
        <v>0</v>
      </c>
      <c r="AG133" s="54"/>
      <c r="AH133" s="54"/>
      <c r="AI133" s="54"/>
      <c r="AJ133" s="54"/>
      <c r="AK133" s="54"/>
      <c r="AL133" s="54"/>
      <c r="AM133" s="54">
        <f>SUM(AJ126:AL130)*AM123</f>
        <v>0</v>
      </c>
      <c r="AN133" s="54">
        <f>SUM(AO126:AQ130)*AN123</f>
        <v>0</v>
      </c>
      <c r="AO133" s="54"/>
      <c r="AP133" s="54"/>
      <c r="AQ133" s="54"/>
      <c r="AR133" s="54"/>
      <c r="AS133" s="54"/>
      <c r="AT133" s="54"/>
      <c r="AU133" s="54">
        <f>SUM(AR126:AT130)*AU123</f>
        <v>126</v>
      </c>
      <c r="AV133" s="54">
        <f>SUM(AW126:AY130)*AV123</f>
        <v>0</v>
      </c>
      <c r="AW133" s="54"/>
      <c r="AX133" s="54"/>
      <c r="AY133" s="54"/>
      <c r="AZ133" s="54"/>
      <c r="BA133" s="54"/>
      <c r="BB133" s="54"/>
      <c r="BC133" s="54">
        <f>SUM(AZ126:BB130)*BC123</f>
        <v>0</v>
      </c>
      <c r="BD133" s="54">
        <f>SUM(BE126:BG130)*BD123</f>
        <v>98</v>
      </c>
      <c r="BE133" s="54"/>
      <c r="BF133" s="54"/>
      <c r="BG133" s="54"/>
      <c r="BH133" s="54"/>
      <c r="BI133" s="54"/>
      <c r="BJ133" s="54"/>
      <c r="BK133" s="54">
        <f>SUM(BH126:BJ130)*BK123</f>
        <v>30</v>
      </c>
    </row>
    <row r="134" spans="1:63" ht="13.5" customHeight="1">
      <c r="A134" s="76"/>
      <c r="B134" s="22"/>
      <c r="C134" s="54" t="s">
        <v>132</v>
      </c>
      <c r="D134" s="64"/>
      <c r="E134" s="64"/>
      <c r="F134" s="64"/>
      <c r="G134" s="64"/>
      <c r="H134" s="54"/>
      <c r="I134" s="20"/>
      <c r="J134" s="20"/>
      <c r="K134" s="20"/>
      <c r="L134" s="20"/>
      <c r="M134" s="20"/>
      <c r="N134" s="20"/>
      <c r="O134" s="20"/>
      <c r="P134" s="20"/>
      <c r="Q134" s="17"/>
      <c r="R134" s="16"/>
      <c r="S134" s="54"/>
      <c r="T134" s="54">
        <f>SUM(X134:BK134)</f>
        <v>0</v>
      </c>
      <c r="U134" s="54"/>
      <c r="V134" s="54"/>
      <c r="W134" s="54"/>
      <c r="X134" s="54"/>
      <c r="Y134" s="17"/>
      <c r="Z134" s="17"/>
      <c r="AA134" s="17"/>
      <c r="AB134" s="17"/>
      <c r="AC134" s="17"/>
      <c r="AD134" s="17"/>
      <c r="AE134" s="54"/>
      <c r="AF134" s="54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</row>
    <row r="135" spans="1:63" ht="13.5" customHeight="1">
      <c r="A135" s="76"/>
      <c r="B135" s="22"/>
      <c r="C135" s="54" t="s">
        <v>37</v>
      </c>
      <c r="D135" s="64"/>
      <c r="E135" s="64"/>
      <c r="F135" s="64"/>
      <c r="G135" s="64"/>
      <c r="H135" s="54"/>
      <c r="I135" s="20"/>
      <c r="J135" s="20"/>
      <c r="K135" s="20"/>
      <c r="L135" s="20"/>
      <c r="M135" s="20"/>
      <c r="N135" s="20"/>
      <c r="O135" s="20"/>
      <c r="P135" s="20"/>
      <c r="Q135" s="17"/>
      <c r="R135" s="16"/>
      <c r="S135" s="54"/>
      <c r="T135" s="54">
        <f>SUM(X135:BK135)</f>
        <v>2</v>
      </c>
      <c r="U135" s="54"/>
      <c r="V135" s="54"/>
      <c r="W135" s="54"/>
      <c r="X135" s="64">
        <f>COUNTIF($D$126:$G$131,X122)</f>
        <v>0</v>
      </c>
      <c r="Y135" s="64">
        <f aca="true" t="shared" si="66" ref="Y135:BK135">COUNTIF($D$126:$G$131,Y122)</f>
        <v>0</v>
      </c>
      <c r="Z135" s="64">
        <f t="shared" si="66"/>
        <v>0</v>
      </c>
      <c r="AA135" s="64">
        <f t="shared" si="66"/>
        <v>0</v>
      </c>
      <c r="AB135" s="64">
        <f t="shared" si="66"/>
        <v>0</v>
      </c>
      <c r="AC135" s="64">
        <f t="shared" si="66"/>
        <v>0</v>
      </c>
      <c r="AD135" s="64">
        <f t="shared" si="66"/>
        <v>0</v>
      </c>
      <c r="AE135" s="64">
        <f t="shared" si="66"/>
        <v>0</v>
      </c>
      <c r="AF135" s="64">
        <f t="shared" si="66"/>
        <v>0</v>
      </c>
      <c r="AG135" s="64">
        <f t="shared" si="66"/>
        <v>0</v>
      </c>
      <c r="AH135" s="64">
        <f t="shared" si="66"/>
        <v>0</v>
      </c>
      <c r="AI135" s="64">
        <f t="shared" si="66"/>
        <v>0</v>
      </c>
      <c r="AJ135" s="64">
        <f t="shared" si="66"/>
        <v>0</v>
      </c>
      <c r="AK135" s="64">
        <f t="shared" si="66"/>
        <v>0</v>
      </c>
      <c r="AL135" s="64">
        <f t="shared" si="66"/>
        <v>0</v>
      </c>
      <c r="AM135" s="64">
        <f t="shared" si="66"/>
        <v>0</v>
      </c>
      <c r="AN135" s="64">
        <f t="shared" si="66"/>
        <v>0</v>
      </c>
      <c r="AO135" s="64">
        <f t="shared" si="66"/>
        <v>0</v>
      </c>
      <c r="AP135" s="64">
        <f t="shared" si="66"/>
        <v>0</v>
      </c>
      <c r="AQ135" s="64">
        <f t="shared" si="66"/>
        <v>0</v>
      </c>
      <c r="AR135" s="64">
        <f t="shared" si="66"/>
        <v>0</v>
      </c>
      <c r="AS135" s="64">
        <f t="shared" si="66"/>
        <v>0</v>
      </c>
      <c r="AT135" s="64">
        <f t="shared" si="66"/>
        <v>0</v>
      </c>
      <c r="AU135" s="64">
        <f t="shared" si="66"/>
        <v>0</v>
      </c>
      <c r="AV135" s="64">
        <f t="shared" si="66"/>
        <v>0</v>
      </c>
      <c r="AW135" s="64">
        <f t="shared" si="66"/>
        <v>0</v>
      </c>
      <c r="AX135" s="64">
        <f t="shared" si="66"/>
        <v>0</v>
      </c>
      <c r="AY135" s="64">
        <f t="shared" si="66"/>
        <v>0</v>
      </c>
      <c r="AZ135" s="64">
        <f t="shared" si="66"/>
        <v>0</v>
      </c>
      <c r="BA135" s="64">
        <f t="shared" si="66"/>
        <v>0</v>
      </c>
      <c r="BB135" s="64">
        <f t="shared" si="66"/>
        <v>0</v>
      </c>
      <c r="BC135" s="64">
        <f t="shared" si="66"/>
        <v>0</v>
      </c>
      <c r="BD135" s="64">
        <f t="shared" si="66"/>
        <v>1</v>
      </c>
      <c r="BE135" s="64">
        <f t="shared" si="66"/>
        <v>0</v>
      </c>
      <c r="BF135" s="64">
        <f t="shared" si="66"/>
        <v>0</v>
      </c>
      <c r="BG135" s="64">
        <f t="shared" si="66"/>
        <v>0</v>
      </c>
      <c r="BH135" s="64">
        <f t="shared" si="66"/>
        <v>0</v>
      </c>
      <c r="BI135" s="64">
        <f t="shared" si="66"/>
        <v>0</v>
      </c>
      <c r="BJ135" s="64">
        <f t="shared" si="66"/>
        <v>0</v>
      </c>
      <c r="BK135" s="64">
        <f t="shared" si="66"/>
        <v>1</v>
      </c>
    </row>
    <row r="136" spans="1:63" ht="13.5" customHeight="1">
      <c r="A136" s="76"/>
      <c r="B136" s="22"/>
      <c r="C136" s="54" t="s">
        <v>39</v>
      </c>
      <c r="D136" s="64"/>
      <c r="E136" s="64"/>
      <c r="F136" s="64"/>
      <c r="G136" s="64"/>
      <c r="H136" s="54"/>
      <c r="I136" s="20"/>
      <c r="J136" s="20"/>
      <c r="K136" s="20"/>
      <c r="L136" s="20"/>
      <c r="M136" s="20"/>
      <c r="N136" s="20"/>
      <c r="O136" s="20"/>
      <c r="P136" s="20"/>
      <c r="Q136" s="17"/>
      <c r="R136" s="16"/>
      <c r="S136" s="54"/>
      <c r="T136" s="54">
        <f>SUM(X136:BK136)</f>
        <v>4</v>
      </c>
      <c r="U136" s="54"/>
      <c r="V136" s="54"/>
      <c r="W136" s="54"/>
      <c r="X136" s="64">
        <f>COUNTIF($I$126:$P$130,X122)</f>
        <v>0</v>
      </c>
      <c r="Y136" s="64">
        <f aca="true" t="shared" si="67" ref="Y136:BK136">COUNTIF($I$126:$P$130,Y122)</f>
        <v>0</v>
      </c>
      <c r="Z136" s="64">
        <f t="shared" si="67"/>
        <v>0</v>
      </c>
      <c r="AA136" s="64">
        <f t="shared" si="67"/>
        <v>0</v>
      </c>
      <c r="AB136" s="64">
        <f t="shared" si="67"/>
        <v>0</v>
      </c>
      <c r="AC136" s="64">
        <f t="shared" si="67"/>
        <v>0</v>
      </c>
      <c r="AD136" s="64">
        <f t="shared" si="67"/>
        <v>0</v>
      </c>
      <c r="AE136" s="64">
        <f t="shared" si="67"/>
        <v>0</v>
      </c>
      <c r="AF136" s="64">
        <f t="shared" si="67"/>
        <v>0</v>
      </c>
      <c r="AG136" s="64">
        <f t="shared" si="67"/>
        <v>0</v>
      </c>
      <c r="AH136" s="64">
        <f t="shared" si="67"/>
        <v>0</v>
      </c>
      <c r="AI136" s="64">
        <f t="shared" si="67"/>
        <v>0</v>
      </c>
      <c r="AJ136" s="64">
        <f t="shared" si="67"/>
        <v>0</v>
      </c>
      <c r="AK136" s="64">
        <f t="shared" si="67"/>
        <v>0</v>
      </c>
      <c r="AL136" s="64">
        <f t="shared" si="67"/>
        <v>0</v>
      </c>
      <c r="AM136" s="64">
        <f t="shared" si="67"/>
        <v>0</v>
      </c>
      <c r="AN136" s="64">
        <f t="shared" si="67"/>
        <v>0</v>
      </c>
      <c r="AO136" s="64">
        <f t="shared" si="67"/>
        <v>0</v>
      </c>
      <c r="AP136" s="64">
        <f t="shared" si="67"/>
        <v>0</v>
      </c>
      <c r="AQ136" s="64">
        <f t="shared" si="67"/>
        <v>0</v>
      </c>
      <c r="AR136" s="64">
        <f t="shared" si="67"/>
        <v>0</v>
      </c>
      <c r="AS136" s="64">
        <f t="shared" si="67"/>
        <v>0</v>
      </c>
      <c r="AT136" s="64">
        <f t="shared" si="67"/>
        <v>0</v>
      </c>
      <c r="AU136" s="64">
        <f t="shared" si="67"/>
        <v>3</v>
      </c>
      <c r="AV136" s="64">
        <f t="shared" si="67"/>
        <v>0</v>
      </c>
      <c r="AW136" s="64">
        <f t="shared" si="67"/>
        <v>0</v>
      </c>
      <c r="AX136" s="64">
        <f t="shared" si="67"/>
        <v>0</v>
      </c>
      <c r="AY136" s="64">
        <f t="shared" si="67"/>
        <v>0</v>
      </c>
      <c r="AZ136" s="64">
        <f t="shared" si="67"/>
        <v>0</v>
      </c>
      <c r="BA136" s="64">
        <f t="shared" si="67"/>
        <v>0</v>
      </c>
      <c r="BB136" s="64">
        <f t="shared" si="67"/>
        <v>0</v>
      </c>
      <c r="BC136" s="64">
        <f t="shared" si="67"/>
        <v>0</v>
      </c>
      <c r="BD136" s="64">
        <f t="shared" si="67"/>
        <v>1</v>
      </c>
      <c r="BE136" s="64">
        <f t="shared" si="67"/>
        <v>0</v>
      </c>
      <c r="BF136" s="64">
        <f t="shared" si="67"/>
        <v>0</v>
      </c>
      <c r="BG136" s="64">
        <f t="shared" si="67"/>
        <v>0</v>
      </c>
      <c r="BH136" s="64">
        <f t="shared" si="67"/>
        <v>0</v>
      </c>
      <c r="BI136" s="64">
        <f t="shared" si="67"/>
        <v>0</v>
      </c>
      <c r="BJ136" s="64">
        <f t="shared" si="67"/>
        <v>0</v>
      </c>
      <c r="BK136" s="64">
        <f t="shared" si="67"/>
        <v>0</v>
      </c>
    </row>
    <row r="137" spans="2:40" ht="13.5" customHeight="1">
      <c r="B137" s="55"/>
      <c r="C137" s="56"/>
      <c r="D137" s="57"/>
      <c r="E137" s="57"/>
      <c r="F137" s="57"/>
      <c r="G137" s="57"/>
      <c r="H137" s="56"/>
      <c r="I137" s="57"/>
      <c r="J137" s="57"/>
      <c r="K137" s="57"/>
      <c r="L137" s="57"/>
      <c r="M137" s="57"/>
      <c r="N137" s="57"/>
      <c r="O137" s="57"/>
      <c r="P137" s="57"/>
      <c r="Q137" s="56"/>
      <c r="S137" s="42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</row>
    <row r="138" ht="13.5" customHeight="1">
      <c r="B138" s="39" t="s">
        <v>191</v>
      </c>
    </row>
    <row r="139" ht="13.5" customHeight="1">
      <c r="B139" s="10"/>
    </row>
    <row r="141" spans="2:19" ht="13.5" customHeight="1">
      <c r="B141" s="39" t="s">
        <v>108</v>
      </c>
      <c r="M141" s="10"/>
      <c r="N141" s="42"/>
      <c r="O141" s="11"/>
      <c r="P141" s="10"/>
      <c r="R141" s="10"/>
      <c r="S141" s="10"/>
    </row>
    <row r="142" spans="13:63" ht="13.5" customHeight="1">
      <c r="M142" s="10"/>
      <c r="N142" s="42"/>
      <c r="O142" s="11"/>
      <c r="P142" s="10"/>
      <c r="R142" s="10"/>
      <c r="S142" s="10"/>
      <c r="BH142" s="18"/>
      <c r="BI142" s="18"/>
      <c r="BJ142" s="18"/>
      <c r="BK142" s="18"/>
    </row>
    <row r="143" spans="2:63" ht="13.5" customHeight="1">
      <c r="B143" s="39" t="s">
        <v>209</v>
      </c>
      <c r="C143" s="10" t="s">
        <v>248</v>
      </c>
      <c r="M143" s="10"/>
      <c r="N143" s="42"/>
      <c r="O143" s="11"/>
      <c r="P143" s="10"/>
      <c r="R143" s="10"/>
      <c r="S143" s="10"/>
      <c r="W143" s="10" t="s">
        <v>250</v>
      </c>
      <c r="BH143" s="18"/>
      <c r="BI143" s="18"/>
      <c r="BJ143" s="18"/>
      <c r="BK143" s="18"/>
    </row>
    <row r="144" spans="13:63" ht="13.5" customHeight="1">
      <c r="M144" s="10"/>
      <c r="N144" s="42"/>
      <c r="O144" s="11"/>
      <c r="P144" s="10"/>
      <c r="R144" s="10"/>
      <c r="S144" s="10"/>
      <c r="BH144" s="18"/>
      <c r="BI144" s="18"/>
      <c r="BJ144" s="18"/>
      <c r="BK144" s="18"/>
    </row>
    <row r="145" spans="2:63" ht="13.5" customHeight="1">
      <c r="B145" s="39" t="s">
        <v>109</v>
      </c>
      <c r="C145" s="10" t="s">
        <v>249</v>
      </c>
      <c r="M145" s="10"/>
      <c r="N145" s="42"/>
      <c r="O145" s="11"/>
      <c r="P145" s="10"/>
      <c r="R145" s="10"/>
      <c r="S145" s="10"/>
      <c r="W145" s="10" t="s">
        <v>251</v>
      </c>
      <c r="BH145" s="18"/>
      <c r="BI145" s="18"/>
      <c r="BJ145" s="18"/>
      <c r="BK145" s="18"/>
    </row>
    <row r="146" spans="8:63" ht="13.5" customHeight="1">
      <c r="H146" s="43"/>
      <c r="M146" s="10"/>
      <c r="N146" s="42"/>
      <c r="O146" s="11"/>
      <c r="P146" s="10"/>
      <c r="R146" s="10"/>
      <c r="S146" s="10"/>
      <c r="BH146" s="18"/>
      <c r="BI146" s="18"/>
      <c r="BJ146" s="18"/>
      <c r="BK146" s="18"/>
    </row>
    <row r="147" spans="2:63" ht="13.5" customHeight="1">
      <c r="B147" s="10"/>
      <c r="H147" s="43"/>
      <c r="M147" s="10"/>
      <c r="N147" s="42"/>
      <c r="O147" s="11"/>
      <c r="P147" s="10"/>
      <c r="R147" s="10"/>
      <c r="S147" s="10"/>
      <c r="BH147" s="18"/>
      <c r="BI147" s="18"/>
      <c r="BJ147" s="18"/>
      <c r="BK147" s="18"/>
    </row>
    <row r="148" spans="2:63" ht="13.5" customHeight="1">
      <c r="B148" s="10"/>
      <c r="H148" s="43"/>
      <c r="M148" s="10"/>
      <c r="N148" s="42"/>
      <c r="O148" s="11"/>
      <c r="P148" s="10"/>
      <c r="R148" s="10"/>
      <c r="S148" s="10"/>
      <c r="BH148" s="18"/>
      <c r="BI148" s="18"/>
      <c r="BJ148" s="18"/>
      <c r="BK148" s="18"/>
    </row>
    <row r="149" spans="2:63" ht="13.5" customHeight="1">
      <c r="B149" s="10"/>
      <c r="H149" s="43"/>
      <c r="M149" s="10"/>
      <c r="N149" s="42"/>
      <c r="O149" s="11"/>
      <c r="P149" s="10"/>
      <c r="R149" s="10"/>
      <c r="S149" s="10"/>
      <c r="BH149" s="18"/>
      <c r="BI149" s="18"/>
      <c r="BJ149" s="18"/>
      <c r="BK149" s="18"/>
    </row>
    <row r="150" spans="8:63" ht="13.5" customHeight="1">
      <c r="H150" s="43"/>
      <c r="M150" s="10"/>
      <c r="N150" s="42"/>
      <c r="O150" s="11"/>
      <c r="P150" s="10"/>
      <c r="R150" s="10"/>
      <c r="S150" s="10"/>
      <c r="BH150" s="18"/>
      <c r="BI150" s="18"/>
      <c r="BJ150" s="18"/>
      <c r="BK150" s="18"/>
    </row>
  </sheetData>
  <mergeCells count="28">
    <mergeCell ref="R3:W3"/>
    <mergeCell ref="X3:BK3"/>
    <mergeCell ref="X4:AE4"/>
    <mergeCell ref="AF4:AM4"/>
    <mergeCell ref="AN4:AU4"/>
    <mergeCell ref="AV4:BC4"/>
    <mergeCell ref="BD4:BK4"/>
    <mergeCell ref="R4:R6"/>
    <mergeCell ref="B83:H83"/>
    <mergeCell ref="Q84:S84"/>
    <mergeCell ref="Q85:S85"/>
    <mergeCell ref="S4:V4"/>
    <mergeCell ref="AF84:AU84"/>
    <mergeCell ref="AF85:AU86"/>
    <mergeCell ref="Q83:U83"/>
    <mergeCell ref="V83:AU83"/>
    <mergeCell ref="V84:AE84"/>
    <mergeCell ref="V85:AE86"/>
    <mergeCell ref="Q86:S86"/>
    <mergeCell ref="R120:W120"/>
    <mergeCell ref="X120:BK120"/>
    <mergeCell ref="R121:R123"/>
    <mergeCell ref="S121:V121"/>
    <mergeCell ref="X121:AE121"/>
    <mergeCell ref="AF121:AM121"/>
    <mergeCell ref="AN121:AU121"/>
    <mergeCell ref="AV121:BC121"/>
    <mergeCell ref="BD121:BK121"/>
  </mergeCells>
  <printOptions/>
  <pageMargins left="0.18" right="0.16" top="0.18" bottom="0.16" header="0.18" footer="0.16"/>
  <pageSetup fitToHeight="4"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2005-09-03T11:30:57Z</cp:lastPrinted>
  <dcterms:created xsi:type="dcterms:W3CDTF">1997-10-13T08:55:40Z</dcterms:created>
  <dcterms:modified xsi:type="dcterms:W3CDTF">2007-05-18T09:24:38Z</dcterms:modified>
  <cp:category/>
  <cp:version/>
  <cp:contentType/>
  <cp:contentStatus/>
</cp:coreProperties>
</file>