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65" windowWidth="9720" windowHeight="5760" tabRatio="540" activeTab="1"/>
  </bookViews>
  <sheets>
    <sheet name="титул" sheetId="1" r:id="rId1"/>
    <sheet name="план" sheetId="2" r:id="rId2"/>
  </sheets>
  <definedNames>
    <definedName name="_xlnm.Print_Area" localSheetId="0">'титул'!$A$1:$BA$42</definedName>
  </definedNames>
  <calcPr fullCalcOnLoad="1"/>
</workbook>
</file>

<file path=xl/sharedStrings.xml><?xml version="1.0" encoding="utf-8"?>
<sst xmlns="http://schemas.openxmlformats.org/spreadsheetml/2006/main" count="546" uniqueCount="262">
  <si>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</si>
  <si>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</si>
  <si>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</si>
  <si>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</si>
  <si>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</si>
  <si>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</si>
  <si>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</si>
  <si>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</si>
  <si>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</si>
  <si>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</si>
  <si>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</si>
  <si>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</si>
  <si>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</si>
  <si>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</si>
  <si>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</si>
  <si>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</si>
  <si>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</si>
  <si>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</si>
  <si>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</si>
  <si>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Каникулы</t>
  </si>
  <si>
    <t>Всего</t>
  </si>
  <si>
    <t xml:space="preserve">     Форма </t>
  </si>
  <si>
    <t xml:space="preserve">    контроля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</si>
  <si>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</si>
  <si>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</si>
  <si>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</si>
  <si>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</si>
  <si>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</si>
  <si>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</si>
  <si>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</si>
  <si>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</si>
  <si>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>Экз.</t>
  </si>
  <si>
    <t>Зач.</t>
  </si>
  <si>
    <t>Курс.</t>
  </si>
  <si>
    <t>Лаб.</t>
  </si>
  <si>
    <t>работ.</t>
  </si>
  <si>
    <t>Философия</t>
  </si>
  <si>
    <t>Среднее число часов в неделю</t>
  </si>
  <si>
    <t>ГСЭ</t>
  </si>
  <si>
    <t>ГСЭ.Ф.00</t>
  </si>
  <si>
    <t>Федеральный компонент</t>
  </si>
  <si>
    <t>ГСЭ.Ф.01</t>
  </si>
  <si>
    <t>ГСЭ.Ф.02</t>
  </si>
  <si>
    <t>ГСЭ.Ф.03</t>
  </si>
  <si>
    <t>Отечественная история</t>
  </si>
  <si>
    <t>ГСЭ.Р.00</t>
  </si>
  <si>
    <t>ГСЭ.В.00</t>
  </si>
  <si>
    <t>ЕН</t>
  </si>
  <si>
    <t>ЕН.Ф.00</t>
  </si>
  <si>
    <t>ЕН.Ф.01</t>
  </si>
  <si>
    <t>ЕН.Ф.03</t>
  </si>
  <si>
    <t>ЕН.Р.00</t>
  </si>
  <si>
    <t>ОПД</t>
  </si>
  <si>
    <t>ОПД.Ф.00</t>
  </si>
  <si>
    <t>ОПД.Ф.01</t>
  </si>
  <si>
    <t>ОПД.Ф.02</t>
  </si>
  <si>
    <t>ОПД.Ф.03</t>
  </si>
  <si>
    <t>ОПД.Ф.05</t>
  </si>
  <si>
    <t>ОПД.Ф.06</t>
  </si>
  <si>
    <t>ОПД.Р.00</t>
  </si>
  <si>
    <t>ФТД.00</t>
  </si>
  <si>
    <t>ЕН.Ф.02</t>
  </si>
  <si>
    <t>ГСЭ.Р.01</t>
  </si>
  <si>
    <t>ГСЭ.Р.02</t>
  </si>
  <si>
    <t>ОПД.Р.01</t>
  </si>
  <si>
    <t>ОПД.Р.02</t>
  </si>
  <si>
    <t>Итого</t>
  </si>
  <si>
    <t>______________ В.В. Обухов</t>
  </si>
  <si>
    <t>ЕН.Р.01</t>
  </si>
  <si>
    <t>Русский язык и культура речи</t>
  </si>
  <si>
    <t>Председатель Ученого совета, ректор</t>
  </si>
  <si>
    <t>I. График  учебного процесса</t>
  </si>
  <si>
    <t>Условные обозначения:</t>
  </si>
  <si>
    <t xml:space="preserve">3. План учебного процесса </t>
  </si>
  <si>
    <t>Итоговая государственная аттестация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</si>
  <si>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</si>
  <si>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</si>
  <si>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</si>
  <si>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–</t>
  </si>
  <si>
    <t>– 5  лет</t>
  </si>
  <si>
    <t xml:space="preserve">Форма обучения </t>
  </si>
  <si>
    <t>очная</t>
  </si>
  <si>
    <t>Базовое образование</t>
  </si>
  <si>
    <t>среднее</t>
  </si>
  <si>
    <t>( полное )</t>
  </si>
  <si>
    <t>общее</t>
  </si>
  <si>
    <t>Согласовано:</t>
  </si>
  <si>
    <t>__________________________________</t>
  </si>
  <si>
    <t>Производственная практика</t>
  </si>
  <si>
    <t>ГСЭ.Р.03</t>
  </si>
  <si>
    <t>лек</t>
  </si>
  <si>
    <t>лаб</t>
  </si>
  <si>
    <t>пр</t>
  </si>
  <si>
    <t>ОПД.Ф.04</t>
  </si>
  <si>
    <t>П</t>
  </si>
  <si>
    <t>К - каникулы,</t>
  </si>
  <si>
    <t>Факультет экономики и предпринимательства</t>
  </si>
  <si>
    <t xml:space="preserve">Квалификация специалиста </t>
  </si>
  <si>
    <t xml:space="preserve">Срок обучения  </t>
  </si>
  <si>
    <t xml:space="preserve">Математика </t>
  </si>
  <si>
    <t>Концепции современного естествознания</t>
  </si>
  <si>
    <t>ОПД.Р.03</t>
  </si>
  <si>
    <t>Название практики</t>
  </si>
  <si>
    <t>Финансы и кредит</t>
  </si>
  <si>
    <t>«Экономист»</t>
  </si>
  <si>
    <t xml:space="preserve">История и культура народов Сибири </t>
  </si>
  <si>
    <t>Этнология</t>
  </si>
  <si>
    <t>ЕН.Ф.01.01</t>
  </si>
  <si>
    <t>ЕН.Ф.01.02</t>
  </si>
  <si>
    <t>Математический практикум по решению задач</t>
  </si>
  <si>
    <t>ЕН.В.00</t>
  </si>
  <si>
    <t>Экономическая теория</t>
  </si>
  <si>
    <t>Статистика</t>
  </si>
  <si>
    <t>Бухгалтерский учёт</t>
  </si>
  <si>
    <t>Эконометрика</t>
  </si>
  <si>
    <t>ОПД.Ф.06.01</t>
  </si>
  <si>
    <t xml:space="preserve">Менеджмент </t>
  </si>
  <si>
    <t>ОПД.Ф.06.02</t>
  </si>
  <si>
    <t>Маркетинг</t>
  </si>
  <si>
    <t>Экономика труда</t>
  </si>
  <si>
    <t>ОПД.Ф.06.04</t>
  </si>
  <si>
    <t>Мировая экономика</t>
  </si>
  <si>
    <t>ОПД.Ф.06.05</t>
  </si>
  <si>
    <t>Национальная экономика</t>
  </si>
  <si>
    <t>ОПД.Ф.06.06</t>
  </si>
  <si>
    <t>Экономика фирмы</t>
  </si>
  <si>
    <t>Ценные бумаги и фондовый рынок</t>
  </si>
  <si>
    <t>Экономическое и политическое развитие Сибири</t>
  </si>
  <si>
    <t>ОДП.В.00</t>
  </si>
  <si>
    <t>Специальные дисциплины</t>
  </si>
  <si>
    <t>Государственное регулирование национальной экономики</t>
  </si>
  <si>
    <t>Прогнозирование национальной экономики</t>
  </si>
  <si>
    <t>Стратегическое планирование</t>
  </si>
  <si>
    <t>Региональная экономика</t>
  </si>
  <si>
    <t>Преддипломная практика</t>
  </si>
  <si>
    <t>К</t>
  </si>
  <si>
    <t>Э</t>
  </si>
  <si>
    <t>Г</t>
  </si>
  <si>
    <t>Экономическая история</t>
  </si>
  <si>
    <t>Анализ хозяйственной деятельности</t>
  </si>
  <si>
    <t>ОД.00</t>
  </si>
  <si>
    <t>ОД.02</t>
  </si>
  <si>
    <t>ОД.03</t>
  </si>
  <si>
    <t>СД.01</t>
  </si>
  <si>
    <t>СД.02</t>
  </si>
  <si>
    <t>СД.03</t>
  </si>
  <si>
    <t>СД.04</t>
  </si>
  <si>
    <t>СД.05</t>
  </si>
  <si>
    <t>Иностранный язык*</t>
  </si>
  <si>
    <t>Физическая культура**</t>
  </si>
  <si>
    <t>* - лекции/лабораторные/практики</t>
  </si>
  <si>
    <t>Прак.</t>
  </si>
  <si>
    <t>Нед</t>
  </si>
  <si>
    <t>Сем</t>
  </si>
  <si>
    <t>Дополнительный цикл психолого-педагогических дисциплин</t>
  </si>
  <si>
    <t>Теория и методика преподавания экономики</t>
  </si>
  <si>
    <t>Региональный (вузовский) компонент</t>
  </si>
  <si>
    <t>Общие гуманитарные и социально-экономические дисциплины</t>
  </si>
  <si>
    <t>Дисциплины и курсы по выбору студента, устанавливаемые вузом</t>
  </si>
  <si>
    <t>Дисциплины устанавливаемы по предложению УМО</t>
  </si>
  <si>
    <t>Деловая информатика</t>
  </si>
  <si>
    <t>Общие математические и естественнонаучные дисциплины</t>
  </si>
  <si>
    <t>ОПД.Ф.06.03</t>
  </si>
  <si>
    <t>Защита выпускной квалификационной (дипломной) работы</t>
  </si>
  <si>
    <t>Система национального счетоводства (СНС)</t>
  </si>
  <si>
    <t>Методы исследования и моделирование национальной экономики</t>
  </si>
  <si>
    <t>СД.06</t>
  </si>
  <si>
    <t>ГСЭ.Ф 07</t>
  </si>
  <si>
    <t>ГСЭ.Ф 08</t>
  </si>
  <si>
    <t>ГСЭ.Ф.10</t>
  </si>
  <si>
    <t>Факультативы**</t>
  </si>
  <si>
    <t>Число часов в неделю</t>
  </si>
  <si>
    <t>Сам.</t>
  </si>
  <si>
    <t>зан.</t>
  </si>
  <si>
    <t>Лекц.</t>
  </si>
  <si>
    <t>Психология и педагогика</t>
  </si>
  <si>
    <t>II. Сводные данные по бюджету времени (в неделях)</t>
  </si>
  <si>
    <t>Теоретическое обучение</t>
  </si>
  <si>
    <t>Экзаменационная сессия</t>
  </si>
  <si>
    <t>Практика</t>
  </si>
  <si>
    <t>Государственная аттестация</t>
  </si>
  <si>
    <t>Информатика</t>
  </si>
  <si>
    <t>СД</t>
  </si>
  <si>
    <t>СД.07</t>
  </si>
  <si>
    <t>Макроэкономика (продвинутый курс)</t>
  </si>
  <si>
    <t>Число часов учебных занятий</t>
  </si>
  <si>
    <t>Число курсовых работ</t>
  </si>
  <si>
    <t>Число экзаменов</t>
  </si>
  <si>
    <t>Число зачетов</t>
  </si>
  <si>
    <t>1-8.</t>
  </si>
  <si>
    <t>По специальности "Национальная экономика"</t>
  </si>
  <si>
    <t>** - не входит в число экзаменов, зачетов, среднее число часов в неделю</t>
  </si>
  <si>
    <t>СД.08</t>
  </si>
  <si>
    <t>Дисциплины специализации</t>
  </si>
  <si>
    <t>СД.08.1</t>
  </si>
  <si>
    <t>СД.08.2</t>
  </si>
  <si>
    <t>СД.08.3</t>
  </si>
  <si>
    <t>СД.08.4</t>
  </si>
  <si>
    <t>СД.08.5</t>
  </si>
  <si>
    <t>СД.08.6</t>
  </si>
  <si>
    <t>СД.08.7</t>
  </si>
  <si>
    <t>СД.08.8</t>
  </si>
  <si>
    <t>Общие дисциплины</t>
  </si>
  <si>
    <t>ОД.01</t>
  </si>
  <si>
    <t>ОД.02.1</t>
  </si>
  <si>
    <t>ОД.02.2</t>
  </si>
  <si>
    <t>Итого часов теоретической подготовки:</t>
  </si>
  <si>
    <t>Педагогическая практика</t>
  </si>
  <si>
    <t>Педагогическая практика  -  10 недель</t>
  </si>
  <si>
    <t>ПП.00</t>
  </si>
  <si>
    <t>И.00</t>
  </si>
  <si>
    <t>И.01</t>
  </si>
  <si>
    <t>Государственные квалификационные экзамены по методике преподавания и защита выпускной квалификационной работы</t>
  </si>
  <si>
    <t>Всего часов трудоемкости программы</t>
  </si>
  <si>
    <r>
      <t xml:space="preserve">Психология и педагогика </t>
    </r>
    <r>
      <rPr>
        <sz val="16"/>
        <color indexed="8"/>
        <rFont val="Times New Roman"/>
        <family val="1"/>
      </rPr>
      <t>•</t>
    </r>
  </si>
  <si>
    <t>СД.00</t>
  </si>
  <si>
    <t>Государственный квалификационный экзамен</t>
  </si>
  <si>
    <t>Теория государства и права</t>
  </si>
  <si>
    <t>Гражданское право</t>
  </si>
  <si>
    <t>Трудовое право</t>
  </si>
  <si>
    <t>Предпринимательское право</t>
  </si>
  <si>
    <t>Экономический практикум по решению задач</t>
  </si>
  <si>
    <t>Объем (час)</t>
  </si>
  <si>
    <t>Общепрофессиональные дисциплин</t>
  </si>
  <si>
    <t>Уголовное право</t>
  </si>
  <si>
    <t>По дополнительной квалификации "Преподаватель"</t>
  </si>
  <si>
    <r>
      <t xml:space="preserve">• </t>
    </r>
    <r>
      <rPr>
        <sz val="10"/>
        <rFont val="Times New Roman"/>
        <family val="1"/>
      </rPr>
      <t>- дисциплины могут быть перезачтены из основной образовательной программы (ООП)</t>
    </r>
  </si>
  <si>
    <t>Утвержден Ученым советом ТГПУ</t>
  </si>
  <si>
    <t>Специализация: 060710 "Экономика и право"</t>
  </si>
  <si>
    <t>Специальность: 060700 "Национальная экономика"</t>
  </si>
  <si>
    <t>П - практика,</t>
  </si>
  <si>
    <t>Э - экзаменационные сессии,</t>
  </si>
  <si>
    <t xml:space="preserve">        Распределение по семестрам (час/неделю)</t>
  </si>
  <si>
    <t>Практики</t>
  </si>
  <si>
    <t>ИТОГО:</t>
  </si>
  <si>
    <t>Государственный экзамен</t>
  </si>
  <si>
    <t>План учебного процесса по дополнительной квалификации "Преподаватель" по специальности 060700 Национальная экономика</t>
  </si>
  <si>
    <t>_________________________________</t>
  </si>
  <si>
    <t>по специальности 060700 Национальная экономика</t>
  </si>
  <si>
    <t xml:space="preserve">Дополнительная квалификация "Преподаватель" </t>
  </si>
  <si>
    <t>П - педагогическая практика,</t>
  </si>
  <si>
    <t>График  учебного процесса</t>
  </si>
  <si>
    <t>Г -государственные квалификационные экзамены по методике преподавания и защита выпускной квалификационной работы</t>
  </si>
  <si>
    <t>Экзаменационные сессии</t>
  </si>
  <si>
    <r>
      <t xml:space="preserve">Г - итоговая государственная аттестация, включая подготовку и защиту выпускной квалификационной </t>
    </r>
    <r>
      <rPr>
        <sz val="11"/>
        <rFont val="Times New Roman Cyr"/>
        <family val="0"/>
      </rPr>
      <t>(дипломной)</t>
    </r>
    <r>
      <rPr>
        <sz val="12"/>
        <rFont val="Times New Roman Cyr"/>
        <family val="1"/>
      </rPr>
      <t xml:space="preserve"> работы</t>
    </r>
  </si>
  <si>
    <t>История Российского предпринимательства</t>
  </si>
  <si>
    <t>Дисциплины дополнительной квалификации</t>
  </si>
  <si>
    <r>
      <t xml:space="preserve">Общие основы педагогики </t>
    </r>
    <r>
      <rPr>
        <sz val="16"/>
        <rFont val="Times New Roman"/>
        <family val="1"/>
      </rPr>
      <t>•</t>
    </r>
  </si>
  <si>
    <r>
      <t xml:space="preserve">Педагогические технологии </t>
    </r>
    <r>
      <rPr>
        <sz val="16"/>
        <rFont val="Times New Roman"/>
        <family val="1"/>
      </rPr>
      <t>•</t>
    </r>
  </si>
  <si>
    <r>
      <t xml:space="preserve">Дисциплины по выбору студента </t>
    </r>
    <r>
      <rPr>
        <b/>
        <sz val="16"/>
        <rFont val="Times New Roman"/>
        <family val="1"/>
      </rPr>
      <t>•</t>
    </r>
  </si>
  <si>
    <t>Банки и банковское дело</t>
  </si>
  <si>
    <t>Новые информационные технологии в учебном процессе</t>
  </si>
  <si>
    <t xml:space="preserve">История и методология экономической науки </t>
  </si>
  <si>
    <t>Методика преподавания экономики</t>
  </si>
  <si>
    <t xml:space="preserve">Научные основы школьного курса экономики </t>
  </si>
  <si>
    <t>Практикум. Развитие и закрепление практических навыков по экономике</t>
  </si>
  <si>
    <t>Федеральное агентство по образованию</t>
  </si>
  <si>
    <t xml:space="preserve">  "____" ___________ 2007 г.</t>
  </si>
  <si>
    <t>Проректор по УР  М.П. Войтеховская</t>
  </si>
  <si>
    <t>Зам. проректора по УР А.Ю. Михайличенко</t>
  </si>
  <si>
    <t>____________________________</t>
  </si>
  <si>
    <t>Декан ФЭУ И.А. Ромахина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</si>
</sst>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00000"/>
    <numFmt numFmtId="203" formatCode="0.0"/>
  </numFmts>
  <fonts count="28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b/>
      <sz val="16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3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name val="Times New Roman Cyr"/>
      <family val="0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6" fillId="0" borderId="0" xfId="18" applyFont="1" applyBorder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6" fillId="0" borderId="1" xfId="18" applyFont="1" applyBorder="1">
      <alignment/>
      <protection/>
    </xf>
    <xf numFmtId="0" fontId="6" fillId="0" borderId="2" xfId="18" applyFont="1" applyBorder="1">
      <alignment/>
      <protection/>
    </xf>
    <xf numFmtId="0" fontId="6" fillId="0" borderId="3" xfId="18" applyFont="1" applyBorder="1">
      <alignment/>
      <protection/>
    </xf>
    <xf numFmtId="0" fontId="6" fillId="0" borderId="4" xfId="18" applyFont="1" applyBorder="1">
      <alignment/>
      <protection/>
    </xf>
    <xf numFmtId="0" fontId="6" fillId="0" borderId="5" xfId="18" applyFont="1" applyBorder="1">
      <alignment/>
      <protection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18" applyFont="1" applyBorder="1">
      <alignment/>
      <protection/>
    </xf>
    <xf numFmtId="0" fontId="7" fillId="0" borderId="0" xfId="18" applyFont="1" applyAlignment="1">
      <alignment horizontal="center" vertical="top"/>
      <protection/>
    </xf>
    <xf numFmtId="0" fontId="6" fillId="0" borderId="6" xfId="18" applyFont="1" applyBorder="1">
      <alignment/>
      <protection/>
    </xf>
    <xf numFmtId="0" fontId="6" fillId="0" borderId="7" xfId="18" applyFont="1" applyBorder="1">
      <alignment/>
      <protection/>
    </xf>
    <xf numFmtId="1" fontId="6" fillId="0" borderId="0" xfId="18" applyNumberFormat="1" applyFont="1" applyBorder="1">
      <alignment/>
      <protection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7" fillId="0" borderId="0" xfId="18" applyFont="1" applyProtection="1">
      <alignment/>
      <protection locked="0"/>
    </xf>
    <xf numFmtId="0" fontId="6" fillId="0" borderId="0" xfId="18" applyFont="1" applyProtection="1">
      <alignment/>
      <protection locked="0"/>
    </xf>
    <xf numFmtId="0" fontId="7" fillId="0" borderId="0" xfId="18" applyFont="1" applyBorder="1" applyProtection="1">
      <alignment/>
      <protection locked="0"/>
    </xf>
    <xf numFmtId="0" fontId="6" fillId="0" borderId="0" xfId="18" applyFont="1" applyAlignment="1">
      <alignment/>
      <protection/>
    </xf>
    <xf numFmtId="0" fontId="6" fillId="0" borderId="8" xfId="0" applyNumberFormat="1" applyFont="1" applyFill="1" applyBorder="1" applyAlignment="1" applyProtection="1">
      <alignment/>
      <protection locked="0"/>
    </xf>
    <xf numFmtId="0" fontId="6" fillId="0" borderId="8" xfId="0" applyFont="1" applyFill="1" applyBorder="1" applyAlignment="1" applyProtection="1">
      <alignment/>
      <protection/>
    </xf>
    <xf numFmtId="0" fontId="6" fillId="0" borderId="8" xfId="0" applyNumberFormat="1" applyFont="1" applyFill="1" applyBorder="1" applyAlignment="1">
      <alignment/>
    </xf>
    <xf numFmtId="0" fontId="5" fillId="0" borderId="0" xfId="18" applyFont="1" applyAlignment="1">
      <alignment/>
      <protection/>
    </xf>
    <xf numFmtId="0" fontId="14" fillId="0" borderId="0" xfId="18" applyFont="1">
      <alignment/>
      <protection/>
    </xf>
    <xf numFmtId="0" fontId="11" fillId="0" borderId="0" xfId="18" applyFont="1" applyProtection="1">
      <alignment/>
      <protection locked="0"/>
    </xf>
    <xf numFmtId="0" fontId="10" fillId="0" borderId="0" xfId="18" applyFont="1" applyProtection="1">
      <alignment/>
      <protection locked="0"/>
    </xf>
    <xf numFmtId="0" fontId="15" fillId="0" borderId="0" xfId="0" applyFont="1" applyAlignment="1">
      <alignment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Fill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center"/>
      <protection/>
    </xf>
    <xf numFmtId="0" fontId="11" fillId="0" borderId="8" xfId="0" applyFont="1" applyFill="1" applyBorder="1" applyAlignment="1" applyProtection="1">
      <alignment horizontal="center"/>
      <protection/>
    </xf>
    <xf numFmtId="0" fontId="21" fillId="2" borderId="8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left" wrapText="1"/>
      <protection locked="0"/>
    </xf>
    <xf numFmtId="0" fontId="6" fillId="0" borderId="8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1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11" fillId="0" borderId="8" xfId="0" applyFont="1" applyFill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8" xfId="0" applyNumberFormat="1" applyFont="1" applyBorder="1" applyAlignment="1" applyProtection="1">
      <alignment horizontal="center"/>
      <protection locked="0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/>
      <protection locked="0"/>
    </xf>
    <xf numFmtId="0" fontId="6" fillId="2" borderId="8" xfId="0" applyNumberFormat="1" applyFont="1" applyFill="1" applyBorder="1" applyAlignment="1" applyProtection="1">
      <alignment/>
      <protection locked="0"/>
    </xf>
    <xf numFmtId="1" fontId="11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 locked="0"/>
    </xf>
    <xf numFmtId="0" fontId="11" fillId="0" borderId="8" xfId="0" applyFont="1" applyBorder="1" applyAlignment="1" applyProtection="1">
      <alignment horizontal="left" wrapText="1"/>
      <protection locked="0"/>
    </xf>
    <xf numFmtId="1" fontId="11" fillId="0" borderId="8" xfId="0" applyNumberFormat="1" applyFont="1" applyFill="1" applyBorder="1" applyAlignment="1">
      <alignment horizontal="center" wrapText="1"/>
    </xf>
    <xf numFmtId="0" fontId="11" fillId="2" borderId="8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>
      <alignment vertical="top"/>
    </xf>
    <xf numFmtId="0" fontId="20" fillId="2" borderId="8" xfId="0" applyFont="1" applyFill="1" applyBorder="1" applyAlignment="1" applyProtection="1">
      <alignment/>
      <protection locked="0"/>
    </xf>
    <xf numFmtId="0" fontId="20" fillId="2" borderId="8" xfId="0" applyNumberFormat="1" applyFont="1" applyFill="1" applyBorder="1" applyAlignment="1" applyProtection="1">
      <alignment/>
      <protection locked="0"/>
    </xf>
    <xf numFmtId="0" fontId="20" fillId="2" borderId="8" xfId="0" applyFont="1" applyFill="1" applyBorder="1" applyAlignment="1" applyProtection="1">
      <alignment/>
      <protection/>
    </xf>
    <xf numFmtId="0" fontId="20" fillId="3" borderId="8" xfId="0" applyFont="1" applyFill="1" applyBorder="1" applyAlignment="1" applyProtection="1">
      <alignment/>
      <protection locked="0"/>
    </xf>
    <xf numFmtId="0" fontId="20" fillId="0" borderId="8" xfId="0" applyFont="1" applyFill="1" applyBorder="1" applyAlignment="1" applyProtection="1">
      <alignment horizontal="left" wrapText="1"/>
      <protection locked="0"/>
    </xf>
    <xf numFmtId="0" fontId="20" fillId="0" borderId="8" xfId="0" applyFont="1" applyFill="1" applyBorder="1" applyAlignment="1" applyProtection="1">
      <alignment/>
      <protection/>
    </xf>
    <xf numFmtId="0" fontId="20" fillId="0" borderId="8" xfId="0" applyNumberFormat="1" applyFont="1" applyFill="1" applyBorder="1" applyAlignment="1" applyProtection="1">
      <alignment/>
      <protection locked="0"/>
    </xf>
    <xf numFmtId="0" fontId="20" fillId="0" borderId="8" xfId="0" applyNumberFormat="1" applyFont="1" applyFill="1" applyBorder="1" applyAlignment="1">
      <alignment/>
    </xf>
    <xf numFmtId="0" fontId="20" fillId="0" borderId="8" xfId="0" applyFont="1" applyFill="1" applyBorder="1" applyAlignment="1">
      <alignment/>
    </xf>
    <xf numFmtId="0" fontId="20" fillId="0" borderId="8" xfId="0" applyFont="1" applyFill="1" applyBorder="1" applyAlignment="1" applyProtection="1">
      <alignment horizontal="center"/>
      <protection/>
    </xf>
    <xf numFmtId="0" fontId="20" fillId="0" borderId="8" xfId="0" applyNumberFormat="1" applyFont="1" applyFill="1" applyBorder="1" applyAlignment="1" applyProtection="1">
      <alignment/>
      <protection/>
    </xf>
    <xf numFmtId="0" fontId="6" fillId="3" borderId="8" xfId="0" applyFont="1" applyFill="1" applyBorder="1" applyAlignment="1" applyProtection="1">
      <alignment/>
      <protection locked="0"/>
    </xf>
    <xf numFmtId="0" fontId="6" fillId="0" borderId="8" xfId="0" applyFont="1" applyFill="1" applyBorder="1" applyAlignment="1" applyProtection="1">
      <alignment horizontal="center"/>
      <protection/>
    </xf>
    <xf numFmtId="0" fontId="11" fillId="2" borderId="8" xfId="0" applyFont="1" applyFill="1" applyBorder="1" applyAlignment="1" applyProtection="1">
      <alignment horizontal="center"/>
      <protection/>
    </xf>
    <xf numFmtId="0" fontId="6" fillId="2" borderId="8" xfId="0" applyNumberFormat="1" applyFont="1" applyFill="1" applyBorder="1" applyAlignment="1" applyProtection="1">
      <alignment/>
      <protection/>
    </xf>
    <xf numFmtId="1" fontId="11" fillId="0" borderId="8" xfId="0" applyNumberFormat="1" applyFont="1" applyFill="1" applyBorder="1" applyAlignment="1" applyProtection="1">
      <alignment horizontal="center"/>
      <protection/>
    </xf>
    <xf numFmtId="1" fontId="6" fillId="0" borderId="8" xfId="0" applyNumberFormat="1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 wrapText="1"/>
      <protection/>
    </xf>
    <xf numFmtId="2" fontId="6" fillId="0" borderId="8" xfId="0" applyNumberFormat="1" applyFont="1" applyFill="1" applyBorder="1" applyAlignment="1" applyProtection="1">
      <alignment horizontal="left" wrapText="1"/>
      <protection/>
    </xf>
    <xf numFmtId="0" fontId="6" fillId="0" borderId="8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wrapText="1"/>
      <protection locked="0"/>
    </xf>
    <xf numFmtId="1" fontId="6" fillId="0" borderId="8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6" fillId="0" borderId="8" xfId="18" applyFont="1" applyBorder="1" applyAlignment="1">
      <alignment horizontal="center" vertical="center"/>
      <protection/>
    </xf>
    <xf numFmtId="0" fontId="6" fillId="0" borderId="7" xfId="18" applyFont="1" applyBorder="1" applyAlignment="1">
      <alignment horizontal="center" vertical="center"/>
      <protection/>
    </xf>
    <xf numFmtId="0" fontId="6" fillId="0" borderId="8" xfId="18" applyNumberFormat="1" applyFont="1" applyBorder="1" applyAlignment="1">
      <alignment horizontal="center" vertical="center"/>
      <protection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/>
      <protection locked="0"/>
    </xf>
    <xf numFmtId="0" fontId="11" fillId="3" borderId="8" xfId="0" applyFont="1" applyFill="1" applyBorder="1" applyAlignment="1" applyProtection="1">
      <alignment horizontal="left" wrapText="1"/>
      <protection locked="0"/>
    </xf>
    <xf numFmtId="0" fontId="21" fillId="3" borderId="8" xfId="0" applyFont="1" applyFill="1" applyBorder="1" applyAlignment="1" applyProtection="1">
      <alignment/>
      <protection locked="0"/>
    </xf>
    <xf numFmtId="0" fontId="21" fillId="0" borderId="8" xfId="0" applyFont="1" applyFill="1" applyBorder="1" applyAlignment="1" applyProtection="1">
      <alignment horizontal="left" wrapText="1"/>
      <protection locked="0"/>
    </xf>
    <xf numFmtId="0" fontId="21" fillId="0" borderId="8" xfId="0" applyFont="1" applyFill="1" applyBorder="1" applyAlignment="1" applyProtection="1">
      <alignment horizontal="center"/>
      <protection/>
    </xf>
    <xf numFmtId="0" fontId="11" fillId="0" borderId="8" xfId="0" applyFont="1" applyFill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21" fillId="2" borderId="8" xfId="0" applyFont="1" applyFill="1" applyBorder="1" applyAlignment="1" applyProtection="1">
      <alignment horizontal="center" vertical="center" wrapText="1"/>
      <protection locked="0"/>
    </xf>
    <xf numFmtId="0" fontId="20" fillId="2" borderId="8" xfId="0" applyFont="1" applyFill="1" applyBorder="1" applyAlignment="1" applyProtection="1">
      <alignment horizontal="left" vertical="center"/>
      <protection locked="0"/>
    </xf>
    <xf numFmtId="0" fontId="20" fillId="0" borderId="8" xfId="0" applyFont="1" applyFill="1" applyBorder="1" applyAlignment="1" applyProtection="1">
      <alignment/>
      <protection locked="0"/>
    </xf>
    <xf numFmtId="0" fontId="21" fillId="0" borderId="8" xfId="0" applyFont="1" applyFill="1" applyBorder="1" applyAlignment="1" applyProtection="1">
      <alignment horizontal="center"/>
      <protection locked="0"/>
    </xf>
    <xf numFmtId="0" fontId="21" fillId="0" borderId="8" xfId="0" applyFont="1" applyFill="1" applyBorder="1" applyAlignment="1" applyProtection="1">
      <alignment horizontal="left" wrapText="1"/>
      <protection locked="0"/>
    </xf>
    <xf numFmtId="0" fontId="25" fillId="0" borderId="0" xfId="0" applyFont="1" applyAlignment="1">
      <alignment horizontal="center"/>
    </xf>
    <xf numFmtId="0" fontId="20" fillId="2" borderId="8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0" fillId="2" borderId="8" xfId="0" applyFont="1" applyFill="1" applyBorder="1" applyAlignment="1" applyProtection="1">
      <alignment wrapText="1"/>
      <protection locked="0"/>
    </xf>
    <xf numFmtId="0" fontId="6" fillId="2" borderId="8" xfId="0" applyFont="1" applyFill="1" applyBorder="1" applyAlignment="1">
      <alignment/>
    </xf>
    <xf numFmtId="203" fontId="6" fillId="0" borderId="8" xfId="0" applyNumberFormat="1" applyFont="1" applyFill="1" applyBorder="1" applyAlignment="1" applyProtection="1">
      <alignment horizontal="left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6" fillId="0" borderId="8" xfId="18" applyNumberFormat="1" applyFont="1" applyFill="1" applyBorder="1" applyAlignment="1" applyProtection="1">
      <alignment horizontal="center"/>
      <protection/>
    </xf>
    <xf numFmtId="0" fontId="6" fillId="0" borderId="8" xfId="18" applyFont="1" applyFill="1" applyBorder="1" applyAlignment="1" applyProtection="1">
      <alignment horizontal="center"/>
      <protection/>
    </xf>
    <xf numFmtId="0" fontId="6" fillId="0" borderId="8" xfId="0" applyNumberFormat="1" applyFont="1" applyFill="1" applyBorder="1" applyAlignment="1" applyProtection="1">
      <alignment horizontal="center"/>
      <protection/>
    </xf>
    <xf numFmtId="0" fontId="6" fillId="0" borderId="8" xfId="18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7" fillId="0" borderId="0" xfId="18" applyFont="1" applyAlignment="1">
      <alignment horizontal="center" vertical="top"/>
      <protection/>
    </xf>
    <xf numFmtId="0" fontId="6" fillId="0" borderId="5" xfId="18" applyFont="1" applyBorder="1" applyAlignment="1">
      <alignment horizontal="center"/>
      <protection/>
    </xf>
    <xf numFmtId="0" fontId="6" fillId="0" borderId="6" xfId="18" applyFont="1" applyBorder="1" applyAlignment="1">
      <alignment horizontal="center"/>
      <protection/>
    </xf>
    <xf numFmtId="0" fontId="6" fillId="0" borderId="7" xfId="18" applyFont="1" applyBorder="1" applyAlignment="1">
      <alignment horizontal="center"/>
      <protection/>
    </xf>
    <xf numFmtId="0" fontId="7" fillId="0" borderId="0" xfId="18" applyFont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7" fillId="0" borderId="0" xfId="0" applyFont="1" applyAlignment="1">
      <alignment horizontal="left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0"/>
  <sheetViews>
    <sheetView zoomScale="75" zoomScaleNormal="75" workbookViewId="0" topLeftCell="A1">
      <selection activeCell="U39" sqref="U39"/>
    </sheetView>
  </sheetViews>
  <sheetFormatPr defaultColWidth="8.796875" defaultRowHeight="15"/>
  <cols>
    <col min="1" max="1" width="5.19921875" style="2" customWidth="1"/>
    <col min="2" max="53" width="2.796875" style="2" customWidth="1"/>
    <col min="54" max="58" width="2.296875" style="2" customWidth="1"/>
    <col min="59" max="16384" width="9" style="2" customWidth="1"/>
  </cols>
  <sheetData>
    <row r="1" spans="1:44" ht="18.75">
      <c r="A1" s="14"/>
      <c r="B1" s="3"/>
      <c r="C1" s="3"/>
      <c r="D1" s="3"/>
      <c r="E1" s="3"/>
      <c r="F1" s="3"/>
      <c r="G1" s="3"/>
      <c r="M1" s="1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</row>
    <row r="2" spans="1:53" ht="18.75" customHeight="1">
      <c r="A2" s="153" t="s">
        <v>256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</row>
    <row r="3" spans="1:53" ht="18.75" customHeight="1">
      <c r="A3" s="153" t="s">
        <v>75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</row>
    <row r="4" spans="1:53" ht="18.75" customHeight="1">
      <c r="A4" s="153" t="s">
        <v>76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</row>
    <row r="5" spans="1:53" ht="18.75" customHeight="1">
      <c r="A5" s="154" t="s">
        <v>77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</row>
    <row r="6" spans="1:53" ht="18.75" customHeight="1">
      <c r="A6" s="148" t="s">
        <v>96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</row>
    <row r="7" spans="1:38" ht="18.75">
      <c r="A7" s="14"/>
      <c r="B7" s="3"/>
      <c r="C7" s="3"/>
      <c r="D7" s="3"/>
      <c r="E7" s="3"/>
      <c r="F7" s="3"/>
      <c r="G7" s="3"/>
      <c r="M7" s="1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7" ht="15.75">
      <c r="A8" s="14"/>
      <c r="B8" s="3"/>
      <c r="C8" s="3"/>
      <c r="D8" s="3"/>
      <c r="E8" s="3"/>
      <c r="F8" s="3"/>
      <c r="G8" s="3"/>
    </row>
    <row r="9" spans="1:23" ht="20.25">
      <c r="A9" s="14"/>
      <c r="B9" s="14"/>
      <c r="C9" s="14"/>
      <c r="D9" s="14"/>
      <c r="E9" s="14"/>
      <c r="F9" s="14"/>
      <c r="G9" s="14"/>
      <c r="S9" s="5"/>
      <c r="T9" s="30"/>
      <c r="W9" s="30" t="s">
        <v>0</v>
      </c>
    </row>
    <row r="10" spans="1:34" ht="18.75">
      <c r="A10" s="3"/>
      <c r="B10" s="14"/>
      <c r="C10" s="14"/>
      <c r="D10" s="14"/>
      <c r="E10" s="3"/>
      <c r="F10" s="3"/>
      <c r="G10" s="3"/>
      <c r="K10" s="6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</row>
    <row r="11" spans="1:49" ht="18.75">
      <c r="A11" s="3" t="s">
        <v>227</v>
      </c>
      <c r="B11" s="14"/>
      <c r="C11" s="14"/>
      <c r="D11" s="14"/>
      <c r="E11" s="3"/>
      <c r="F11" s="3"/>
      <c r="G11" s="3"/>
      <c r="K11" s="6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N11" s="3" t="s">
        <v>97</v>
      </c>
      <c r="AP11" s="3"/>
      <c r="AV11" s="6" t="s">
        <v>78</v>
      </c>
      <c r="AW11" s="6"/>
    </row>
    <row r="12" spans="1:40" ht="16.5">
      <c r="A12" s="14" t="s">
        <v>257</v>
      </c>
      <c r="B12" s="14"/>
      <c r="C12" s="14"/>
      <c r="D12" s="14"/>
      <c r="E12" s="14"/>
      <c r="F12" s="14"/>
      <c r="G12" s="14"/>
      <c r="H12" s="4"/>
      <c r="N12" s="25"/>
      <c r="Y12" s="136" t="s">
        <v>229</v>
      </c>
      <c r="AN12" s="33" t="s">
        <v>104</v>
      </c>
    </row>
    <row r="13" spans="1:46" ht="18.75">
      <c r="A13" s="14" t="s">
        <v>70</v>
      </c>
      <c r="P13" s="6"/>
      <c r="Y13" s="35" t="s">
        <v>228</v>
      </c>
      <c r="AD13" s="6"/>
      <c r="AF13" s="6"/>
      <c r="AN13" s="3" t="s">
        <v>98</v>
      </c>
      <c r="AS13" s="3" t="s">
        <v>79</v>
      </c>
      <c r="AT13" s="3"/>
    </row>
    <row r="14" spans="1:46" ht="18.75">
      <c r="A14" s="3" t="s">
        <v>67</v>
      </c>
      <c r="L14" s="6"/>
      <c r="Z14" s="6"/>
      <c r="AB14" s="6"/>
      <c r="AN14" s="3" t="s">
        <v>80</v>
      </c>
      <c r="AS14" s="6" t="s">
        <v>78</v>
      </c>
      <c r="AT14" s="3" t="s">
        <v>81</v>
      </c>
    </row>
    <row r="15" spans="1:47" ht="18.75">
      <c r="A15" s="14"/>
      <c r="L15" s="6"/>
      <c r="Z15" s="6"/>
      <c r="AB15" s="6"/>
      <c r="AN15" s="3" t="s">
        <v>82</v>
      </c>
      <c r="AT15" s="6" t="s">
        <v>78</v>
      </c>
      <c r="AU15" s="3" t="s">
        <v>83</v>
      </c>
    </row>
    <row r="16" spans="23:43" ht="15.75">
      <c r="W16" s="7" t="s">
        <v>71</v>
      </c>
      <c r="AN16" s="3" t="s">
        <v>84</v>
      </c>
      <c r="AQ16" s="3" t="s">
        <v>85</v>
      </c>
    </row>
    <row r="18" spans="1:53" ht="12.75">
      <c r="A18" s="8"/>
      <c r="B18" s="150" t="s">
        <v>1</v>
      </c>
      <c r="C18" s="151"/>
      <c r="D18" s="151"/>
      <c r="E18" s="152"/>
      <c r="F18" s="12"/>
      <c r="G18" s="9" t="s">
        <v>2</v>
      </c>
      <c r="H18" s="9"/>
      <c r="I18" s="10"/>
      <c r="J18" s="16"/>
      <c r="K18" s="9" t="s">
        <v>3</v>
      </c>
      <c r="L18" s="9"/>
      <c r="M18" s="17"/>
      <c r="N18" s="12"/>
      <c r="O18" s="9" t="s">
        <v>4</v>
      </c>
      <c r="P18" s="9"/>
      <c r="Q18" s="9"/>
      <c r="R18" s="17"/>
      <c r="S18" s="16"/>
      <c r="T18" s="9" t="s">
        <v>5</v>
      </c>
      <c r="U18" s="9"/>
      <c r="V18" s="17"/>
      <c r="W18" s="12"/>
      <c r="X18" s="9" t="s">
        <v>6</v>
      </c>
      <c r="Y18" s="9"/>
      <c r="Z18" s="17"/>
      <c r="AA18" s="150" t="s">
        <v>7</v>
      </c>
      <c r="AB18" s="151"/>
      <c r="AC18" s="151"/>
      <c r="AD18" s="151"/>
      <c r="AE18" s="152"/>
      <c r="AF18" s="16"/>
      <c r="AG18" s="9" t="s">
        <v>8</v>
      </c>
      <c r="AH18" s="9"/>
      <c r="AI18" s="17"/>
      <c r="AJ18" s="12"/>
      <c r="AK18" s="9" t="s">
        <v>9</v>
      </c>
      <c r="AL18" s="9"/>
      <c r="AM18" s="17"/>
      <c r="AN18" s="150" t="s">
        <v>10</v>
      </c>
      <c r="AO18" s="151"/>
      <c r="AP18" s="151"/>
      <c r="AQ18" s="151"/>
      <c r="AR18" s="152"/>
      <c r="AS18" s="150" t="s">
        <v>11</v>
      </c>
      <c r="AT18" s="151"/>
      <c r="AU18" s="151"/>
      <c r="AV18" s="152"/>
      <c r="AW18" s="150" t="s">
        <v>12</v>
      </c>
      <c r="AX18" s="151"/>
      <c r="AY18" s="151"/>
      <c r="AZ18" s="151"/>
      <c r="BA18" s="152"/>
    </row>
    <row r="19" spans="1:53" ht="12.75">
      <c r="A19" s="11" t="s">
        <v>13</v>
      </c>
      <c r="B19" s="110">
        <v>1</v>
      </c>
      <c r="C19" s="110">
        <v>2</v>
      </c>
      <c r="D19" s="110">
        <v>3</v>
      </c>
      <c r="E19" s="110">
        <v>4</v>
      </c>
      <c r="F19" s="110">
        <v>5</v>
      </c>
      <c r="G19" s="110">
        <v>6</v>
      </c>
      <c r="H19" s="110">
        <v>7</v>
      </c>
      <c r="I19" s="110">
        <v>8</v>
      </c>
      <c r="J19" s="111">
        <v>9</v>
      </c>
      <c r="K19" s="110">
        <v>10</v>
      </c>
      <c r="L19" s="110">
        <v>11</v>
      </c>
      <c r="M19" s="110">
        <v>12</v>
      </c>
      <c r="N19" s="110">
        <v>13</v>
      </c>
      <c r="O19" s="110">
        <v>14</v>
      </c>
      <c r="P19" s="110">
        <v>15</v>
      </c>
      <c r="Q19" s="110">
        <v>16</v>
      </c>
      <c r="R19" s="110">
        <v>17</v>
      </c>
      <c r="S19" s="110">
        <v>18</v>
      </c>
      <c r="T19" s="110">
        <v>19</v>
      </c>
      <c r="U19" s="112">
        <v>20</v>
      </c>
      <c r="V19" s="110">
        <v>21</v>
      </c>
      <c r="W19" s="110">
        <v>22</v>
      </c>
      <c r="X19" s="110">
        <v>23</v>
      </c>
      <c r="Y19" s="110">
        <v>24</v>
      </c>
      <c r="Z19" s="110">
        <v>25</v>
      </c>
      <c r="AA19" s="110">
        <v>26</v>
      </c>
      <c r="AB19" s="110">
        <v>27</v>
      </c>
      <c r="AC19" s="110">
        <v>28</v>
      </c>
      <c r="AD19" s="110">
        <v>29</v>
      </c>
      <c r="AE19" s="110">
        <v>30</v>
      </c>
      <c r="AF19" s="110">
        <v>31</v>
      </c>
      <c r="AG19" s="110">
        <v>32</v>
      </c>
      <c r="AH19" s="110">
        <v>33</v>
      </c>
      <c r="AI19" s="110">
        <v>34</v>
      </c>
      <c r="AJ19" s="110">
        <v>35</v>
      </c>
      <c r="AK19" s="110">
        <v>36</v>
      </c>
      <c r="AL19" s="110">
        <v>37</v>
      </c>
      <c r="AM19" s="110">
        <v>38</v>
      </c>
      <c r="AN19" s="110">
        <v>39</v>
      </c>
      <c r="AO19" s="110">
        <v>40</v>
      </c>
      <c r="AP19" s="110">
        <v>41</v>
      </c>
      <c r="AQ19" s="110">
        <v>42</v>
      </c>
      <c r="AR19" s="110">
        <v>43</v>
      </c>
      <c r="AS19" s="110">
        <v>44</v>
      </c>
      <c r="AT19" s="110">
        <v>45</v>
      </c>
      <c r="AU19" s="110">
        <v>46</v>
      </c>
      <c r="AV19" s="110">
        <v>47</v>
      </c>
      <c r="AW19" s="110">
        <v>48</v>
      </c>
      <c r="AX19" s="110">
        <v>49</v>
      </c>
      <c r="AY19" s="110">
        <v>50</v>
      </c>
      <c r="AZ19" s="110">
        <v>51</v>
      </c>
      <c r="BA19" s="110">
        <v>52</v>
      </c>
    </row>
    <row r="20" spans="1:53" ht="12.75">
      <c r="A20" s="11" t="s">
        <v>14</v>
      </c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 t="s">
        <v>136</v>
      </c>
      <c r="T20" s="114" t="s">
        <v>136</v>
      </c>
      <c r="U20" s="114" t="s">
        <v>136</v>
      </c>
      <c r="V20" s="114" t="s">
        <v>136</v>
      </c>
      <c r="W20" s="114" t="s">
        <v>135</v>
      </c>
      <c r="X20" s="114" t="s">
        <v>135</v>
      </c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6" t="s">
        <v>136</v>
      </c>
      <c r="AQ20" s="114" t="s">
        <v>136</v>
      </c>
      <c r="AR20" s="114" t="s">
        <v>136</v>
      </c>
      <c r="AS20" s="114" t="s">
        <v>136</v>
      </c>
      <c r="AT20" s="114" t="s">
        <v>135</v>
      </c>
      <c r="AU20" s="114" t="s">
        <v>135</v>
      </c>
      <c r="AV20" s="114" t="s">
        <v>135</v>
      </c>
      <c r="AW20" s="114" t="s">
        <v>135</v>
      </c>
      <c r="AX20" s="114" t="s">
        <v>135</v>
      </c>
      <c r="AY20" s="114" t="s">
        <v>135</v>
      </c>
      <c r="AZ20" s="114" t="s">
        <v>135</v>
      </c>
      <c r="BA20" s="114" t="s">
        <v>135</v>
      </c>
    </row>
    <row r="21" spans="1:53" ht="12.75">
      <c r="A21" s="11" t="s">
        <v>15</v>
      </c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4" t="s">
        <v>136</v>
      </c>
      <c r="T21" s="114" t="s">
        <v>136</v>
      </c>
      <c r="U21" s="114" t="s">
        <v>136</v>
      </c>
      <c r="V21" s="114" t="s">
        <v>136</v>
      </c>
      <c r="W21" s="114" t="s">
        <v>135</v>
      </c>
      <c r="X21" s="114" t="s">
        <v>135</v>
      </c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 t="s">
        <v>136</v>
      </c>
      <c r="AQ21" s="116" t="s">
        <v>136</v>
      </c>
      <c r="AR21" s="116" t="s">
        <v>136</v>
      </c>
      <c r="AS21" s="116" t="s">
        <v>136</v>
      </c>
      <c r="AT21" s="116" t="s">
        <v>135</v>
      </c>
      <c r="AU21" s="116" t="s">
        <v>135</v>
      </c>
      <c r="AV21" s="116" t="s">
        <v>135</v>
      </c>
      <c r="AW21" s="116" t="s">
        <v>135</v>
      </c>
      <c r="AX21" s="116" t="s">
        <v>135</v>
      </c>
      <c r="AY21" s="116" t="s">
        <v>135</v>
      </c>
      <c r="AZ21" s="116" t="s">
        <v>135</v>
      </c>
      <c r="BA21" s="116" t="s">
        <v>135</v>
      </c>
    </row>
    <row r="22" spans="1:53" ht="12.75">
      <c r="A22" s="11" t="s">
        <v>16</v>
      </c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4" t="s">
        <v>136</v>
      </c>
      <c r="T22" s="114" t="s">
        <v>136</v>
      </c>
      <c r="U22" s="114" t="s">
        <v>136</v>
      </c>
      <c r="V22" s="114" t="s">
        <v>136</v>
      </c>
      <c r="W22" s="114" t="s">
        <v>135</v>
      </c>
      <c r="X22" s="114" t="s">
        <v>135</v>
      </c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 t="s">
        <v>136</v>
      </c>
      <c r="AQ22" s="116" t="s">
        <v>136</v>
      </c>
      <c r="AR22" s="116" t="s">
        <v>136</v>
      </c>
      <c r="AS22" s="116" t="s">
        <v>135</v>
      </c>
      <c r="AT22" s="116" t="s">
        <v>135</v>
      </c>
      <c r="AU22" s="116" t="s">
        <v>135</v>
      </c>
      <c r="AV22" s="116" t="s">
        <v>135</v>
      </c>
      <c r="AW22" s="116" t="s">
        <v>135</v>
      </c>
      <c r="AX22" s="116" t="s">
        <v>135</v>
      </c>
      <c r="AY22" s="116" t="s">
        <v>135</v>
      </c>
      <c r="AZ22" s="116" t="s">
        <v>135</v>
      </c>
      <c r="BA22" s="116" t="s">
        <v>135</v>
      </c>
    </row>
    <row r="23" spans="1:53" ht="12.75">
      <c r="A23" s="11" t="s">
        <v>17</v>
      </c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4" t="s">
        <v>136</v>
      </c>
      <c r="T23" s="114" t="s">
        <v>136</v>
      </c>
      <c r="U23" s="114" t="s">
        <v>136</v>
      </c>
      <c r="V23" s="114" t="s">
        <v>136</v>
      </c>
      <c r="W23" s="114" t="s">
        <v>135</v>
      </c>
      <c r="X23" s="114" t="s">
        <v>135</v>
      </c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 t="s">
        <v>136</v>
      </c>
      <c r="AQ23" s="116" t="s">
        <v>136</v>
      </c>
      <c r="AR23" s="116" t="s">
        <v>136</v>
      </c>
      <c r="AS23" s="116" t="s">
        <v>135</v>
      </c>
      <c r="AT23" s="116" t="s">
        <v>135</v>
      </c>
      <c r="AU23" s="116" t="s">
        <v>135</v>
      </c>
      <c r="AV23" s="116" t="s">
        <v>135</v>
      </c>
      <c r="AW23" s="116" t="s">
        <v>135</v>
      </c>
      <c r="AX23" s="116" t="s">
        <v>135</v>
      </c>
      <c r="AY23" s="116" t="s">
        <v>135</v>
      </c>
      <c r="AZ23" s="116" t="s">
        <v>135</v>
      </c>
      <c r="BA23" s="116" t="s">
        <v>135</v>
      </c>
    </row>
    <row r="24" spans="1:53" ht="12.75">
      <c r="A24" s="11" t="s">
        <v>18</v>
      </c>
      <c r="B24" s="113" t="s">
        <v>94</v>
      </c>
      <c r="C24" s="113" t="s">
        <v>94</v>
      </c>
      <c r="D24" s="113" t="s">
        <v>94</v>
      </c>
      <c r="E24" s="113" t="s">
        <v>94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4" t="s">
        <v>136</v>
      </c>
      <c r="T24" s="114" t="s">
        <v>136</v>
      </c>
      <c r="U24" s="114" t="s">
        <v>136</v>
      </c>
      <c r="V24" s="114" t="s">
        <v>136</v>
      </c>
      <c r="W24" s="114" t="s">
        <v>135</v>
      </c>
      <c r="X24" s="114" t="s">
        <v>135</v>
      </c>
      <c r="Y24" s="116"/>
      <c r="Z24" s="116"/>
      <c r="AA24" s="116"/>
      <c r="AB24" s="116"/>
      <c r="AC24" s="116"/>
      <c r="AD24" s="116" t="s">
        <v>136</v>
      </c>
      <c r="AE24" s="116" t="s">
        <v>136</v>
      </c>
      <c r="AF24" s="116" t="s">
        <v>94</v>
      </c>
      <c r="AG24" s="116" t="s">
        <v>94</v>
      </c>
      <c r="AH24" s="116" t="s">
        <v>94</v>
      </c>
      <c r="AI24" s="116" t="s">
        <v>94</v>
      </c>
      <c r="AJ24" s="116" t="s">
        <v>94</v>
      </c>
      <c r="AK24" s="116" t="s">
        <v>94</v>
      </c>
      <c r="AL24" s="116" t="s">
        <v>94</v>
      </c>
      <c r="AM24" s="116" t="s">
        <v>94</v>
      </c>
      <c r="AN24" s="116" t="s">
        <v>137</v>
      </c>
      <c r="AO24" s="116" t="s">
        <v>137</v>
      </c>
      <c r="AP24" s="116" t="s">
        <v>137</v>
      </c>
      <c r="AQ24" s="116" t="s">
        <v>137</v>
      </c>
      <c r="AR24" s="116" t="s">
        <v>137</v>
      </c>
      <c r="AS24" s="116" t="s">
        <v>137</v>
      </c>
      <c r="AT24" s="116" t="s">
        <v>135</v>
      </c>
      <c r="AU24" s="116" t="s">
        <v>135</v>
      </c>
      <c r="AV24" s="116" t="s">
        <v>135</v>
      </c>
      <c r="AW24" s="116" t="s">
        <v>135</v>
      </c>
      <c r="AX24" s="116" t="s">
        <v>135</v>
      </c>
      <c r="AY24" s="116" t="s">
        <v>135</v>
      </c>
      <c r="AZ24" s="116" t="s">
        <v>135</v>
      </c>
      <c r="BA24" s="116" t="s">
        <v>135</v>
      </c>
    </row>
    <row r="25" ht="15.75">
      <c r="C25" s="3" t="s">
        <v>72</v>
      </c>
    </row>
    <row r="26" spans="1:53" ht="15.75">
      <c r="A26" s="22" t="s">
        <v>230</v>
      </c>
      <c r="B26" s="23"/>
      <c r="C26" s="23"/>
      <c r="D26" s="23"/>
      <c r="E26" s="22" t="s">
        <v>231</v>
      </c>
      <c r="F26" s="23"/>
      <c r="G26" s="23"/>
      <c r="H26" s="23"/>
      <c r="I26" s="22"/>
      <c r="J26" s="22"/>
      <c r="K26" s="22"/>
      <c r="L26" s="23"/>
      <c r="M26" s="23"/>
      <c r="N26" s="24" t="s">
        <v>95</v>
      </c>
      <c r="O26" s="24"/>
      <c r="P26" s="23"/>
      <c r="Q26" s="23"/>
      <c r="R26" s="23"/>
      <c r="S26" s="22" t="s">
        <v>244</v>
      </c>
      <c r="T26" s="22"/>
      <c r="U26" s="23"/>
      <c r="V26" s="23"/>
      <c r="W26" s="24"/>
      <c r="X26" s="24"/>
      <c r="Y26" s="24"/>
      <c r="Z26" s="31"/>
      <c r="AA26" s="23"/>
      <c r="AB26" s="22"/>
      <c r="AC26" s="23"/>
      <c r="AD26" s="32"/>
      <c r="AE26" s="23"/>
      <c r="AF26" s="23"/>
      <c r="AG26" s="23"/>
      <c r="AH26" s="23"/>
      <c r="AI26" s="23"/>
      <c r="AJ26" s="23"/>
      <c r="AK26" s="23"/>
      <c r="AL26" s="22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ht="15.75">
      <c r="A27" s="22"/>
      <c r="B27" s="23"/>
      <c r="C27" s="23"/>
      <c r="D27" s="23"/>
      <c r="E27" s="23"/>
      <c r="F27" s="23"/>
      <c r="G27" s="23"/>
      <c r="H27" s="23"/>
      <c r="I27" s="24"/>
      <c r="J27" s="22"/>
      <c r="K27" s="23"/>
      <c r="L27" s="23"/>
      <c r="M27" s="23"/>
      <c r="N27" s="23"/>
      <c r="O27" s="23"/>
      <c r="P27" s="23"/>
      <c r="Q27" s="23"/>
      <c r="R27" s="23"/>
      <c r="S27" s="23"/>
      <c r="T27" s="22"/>
      <c r="U27" s="23"/>
      <c r="V27" s="23"/>
      <c r="W27" s="24"/>
      <c r="X27" s="23"/>
      <c r="Y27" s="23"/>
      <c r="Z27" s="31"/>
      <c r="AA27" s="23"/>
      <c r="AB27" s="22"/>
      <c r="AC27" s="23"/>
      <c r="AD27" s="32"/>
      <c r="AE27" s="23"/>
      <c r="AF27" s="23"/>
      <c r="AG27" s="23"/>
      <c r="AH27" s="23"/>
      <c r="AI27" s="23"/>
      <c r="AJ27" s="23"/>
      <c r="AK27" s="23"/>
      <c r="AL27" s="22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</row>
    <row r="29" ht="15.75">
      <c r="O29" s="7" t="s">
        <v>176</v>
      </c>
    </row>
    <row r="31" spans="7:37" ht="15" customHeight="1">
      <c r="G31" s="147" t="s">
        <v>177</v>
      </c>
      <c r="H31" s="147"/>
      <c r="I31" s="147"/>
      <c r="J31" s="147"/>
      <c r="K31" s="147"/>
      <c r="L31" s="147" t="s">
        <v>178</v>
      </c>
      <c r="M31" s="147"/>
      <c r="N31" s="147"/>
      <c r="O31" s="147"/>
      <c r="P31" s="147"/>
      <c r="Q31" s="147" t="s">
        <v>179</v>
      </c>
      <c r="R31" s="147"/>
      <c r="S31" s="147"/>
      <c r="T31" s="147"/>
      <c r="U31" s="147"/>
      <c r="V31" s="147" t="s">
        <v>180</v>
      </c>
      <c r="W31" s="147"/>
      <c r="X31" s="147"/>
      <c r="Y31" s="147"/>
      <c r="Z31" s="147"/>
      <c r="AA31" s="147" t="s">
        <v>19</v>
      </c>
      <c r="AB31" s="147"/>
      <c r="AC31" s="147"/>
      <c r="AD31" s="147"/>
      <c r="AE31" s="147" t="s">
        <v>20</v>
      </c>
      <c r="AF31" s="147"/>
      <c r="AG31" s="147"/>
      <c r="AH31" s="147"/>
      <c r="AI31" s="147" t="s">
        <v>13</v>
      </c>
      <c r="AJ31" s="147"/>
      <c r="AK31" s="147"/>
    </row>
    <row r="32" spans="7:37" ht="12.75"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7:37" ht="15" customHeight="1">
      <c r="G33" s="144">
        <f>AE33-SUM(L33:AA33)</f>
        <v>34</v>
      </c>
      <c r="H33" s="144"/>
      <c r="I33" s="144"/>
      <c r="J33" s="144"/>
      <c r="K33" s="144"/>
      <c r="L33" s="146">
        <f>COUNTIF(B20:BA20,"Э")</f>
        <v>8</v>
      </c>
      <c r="M33" s="146"/>
      <c r="N33" s="146"/>
      <c r="O33" s="146"/>
      <c r="P33" s="146"/>
      <c r="Q33" s="146">
        <f>COUNTIF(B20:BA20,"П")</f>
        <v>0</v>
      </c>
      <c r="R33" s="146"/>
      <c r="S33" s="146"/>
      <c r="T33" s="146"/>
      <c r="U33" s="146"/>
      <c r="V33" s="146">
        <f>COUNTIF(B20:BA20,"Г")</f>
        <v>0</v>
      </c>
      <c r="W33" s="146"/>
      <c r="X33" s="146"/>
      <c r="Y33" s="146"/>
      <c r="Z33" s="146"/>
      <c r="AA33" s="146">
        <f>COUNTIF(B20:BA20,"К")</f>
        <v>10</v>
      </c>
      <c r="AB33" s="146"/>
      <c r="AC33" s="146"/>
      <c r="AD33" s="146"/>
      <c r="AE33" s="144">
        <v>52</v>
      </c>
      <c r="AF33" s="144"/>
      <c r="AG33" s="144"/>
      <c r="AH33" s="144"/>
      <c r="AI33" s="145" t="s">
        <v>14</v>
      </c>
      <c r="AJ33" s="145"/>
      <c r="AK33" s="145"/>
    </row>
    <row r="34" spans="7:37" ht="15" customHeight="1">
      <c r="G34" s="144">
        <f>AE34-SUM(L34:AA34)</f>
        <v>34</v>
      </c>
      <c r="H34" s="144"/>
      <c r="I34" s="144"/>
      <c r="J34" s="144"/>
      <c r="K34" s="144"/>
      <c r="L34" s="146">
        <f>COUNTIF(B21:BA21,"Э")</f>
        <v>8</v>
      </c>
      <c r="M34" s="146"/>
      <c r="N34" s="146"/>
      <c r="O34" s="146"/>
      <c r="P34" s="146"/>
      <c r="Q34" s="146">
        <f>COUNTIF(B21:BA21,"П")</f>
        <v>0</v>
      </c>
      <c r="R34" s="146"/>
      <c r="S34" s="146"/>
      <c r="T34" s="146"/>
      <c r="U34" s="146"/>
      <c r="V34" s="146">
        <f>COUNTIF(B21:BA21,"Г")</f>
        <v>0</v>
      </c>
      <c r="W34" s="146"/>
      <c r="X34" s="146"/>
      <c r="Y34" s="146"/>
      <c r="Z34" s="146"/>
      <c r="AA34" s="146">
        <f>COUNTIF(B21:BA21,"К")</f>
        <v>10</v>
      </c>
      <c r="AB34" s="146"/>
      <c r="AC34" s="146"/>
      <c r="AD34" s="146"/>
      <c r="AE34" s="144">
        <v>52</v>
      </c>
      <c r="AF34" s="144"/>
      <c r="AG34" s="144"/>
      <c r="AH34" s="144"/>
      <c r="AI34" s="145" t="s">
        <v>15</v>
      </c>
      <c r="AJ34" s="145"/>
      <c r="AK34" s="145"/>
    </row>
    <row r="35" spans="7:37" ht="15" customHeight="1">
      <c r="G35" s="144">
        <f>AE35-SUM(L35:AA35)</f>
        <v>34</v>
      </c>
      <c r="H35" s="144"/>
      <c r="I35" s="144"/>
      <c r="J35" s="144"/>
      <c r="K35" s="144"/>
      <c r="L35" s="146">
        <f>COUNTIF(B22:BA22,"Э")</f>
        <v>7</v>
      </c>
      <c r="M35" s="146"/>
      <c r="N35" s="146"/>
      <c r="O35" s="146"/>
      <c r="P35" s="146"/>
      <c r="Q35" s="146">
        <f>COUNTIF(B22:BA22,"П")</f>
        <v>0</v>
      </c>
      <c r="R35" s="146"/>
      <c r="S35" s="146"/>
      <c r="T35" s="146"/>
      <c r="U35" s="146"/>
      <c r="V35" s="146">
        <f>COUNTIF(B22:BA22,"Г")</f>
        <v>0</v>
      </c>
      <c r="W35" s="146"/>
      <c r="X35" s="146"/>
      <c r="Y35" s="146"/>
      <c r="Z35" s="146"/>
      <c r="AA35" s="146">
        <f>COUNTIF(B22:BA22,"К")</f>
        <v>11</v>
      </c>
      <c r="AB35" s="146"/>
      <c r="AC35" s="146"/>
      <c r="AD35" s="146"/>
      <c r="AE35" s="144">
        <v>52</v>
      </c>
      <c r="AF35" s="144"/>
      <c r="AG35" s="144"/>
      <c r="AH35" s="144"/>
      <c r="AI35" s="145" t="s">
        <v>16</v>
      </c>
      <c r="AJ35" s="145"/>
      <c r="AK35" s="145"/>
    </row>
    <row r="36" spans="7:37" ht="15" customHeight="1">
      <c r="G36" s="144">
        <f>AE36-SUM(L36:AA36)</f>
        <v>34</v>
      </c>
      <c r="H36" s="144"/>
      <c r="I36" s="144"/>
      <c r="J36" s="144"/>
      <c r="K36" s="144"/>
      <c r="L36" s="146">
        <f>COUNTIF(B23:BA23,"Э")</f>
        <v>7</v>
      </c>
      <c r="M36" s="146"/>
      <c r="N36" s="146"/>
      <c r="O36" s="146"/>
      <c r="P36" s="146"/>
      <c r="Q36" s="146">
        <f>COUNTIF(B23:BA23,"П")</f>
        <v>0</v>
      </c>
      <c r="R36" s="146"/>
      <c r="S36" s="146"/>
      <c r="T36" s="146"/>
      <c r="U36" s="146"/>
      <c r="V36" s="146">
        <f>COUNTIF(B23:BA23,"Г")</f>
        <v>0</v>
      </c>
      <c r="W36" s="146"/>
      <c r="X36" s="146"/>
      <c r="Y36" s="146"/>
      <c r="Z36" s="146"/>
      <c r="AA36" s="146">
        <f>COUNTIF(B23:BA23,"К")</f>
        <v>11</v>
      </c>
      <c r="AB36" s="146"/>
      <c r="AC36" s="146"/>
      <c r="AD36" s="146"/>
      <c r="AE36" s="144">
        <v>52</v>
      </c>
      <c r="AF36" s="144"/>
      <c r="AG36" s="144"/>
      <c r="AH36" s="144"/>
      <c r="AI36" s="145" t="s">
        <v>17</v>
      </c>
      <c r="AJ36" s="145"/>
      <c r="AK36" s="145"/>
    </row>
    <row r="37" spans="7:37" ht="15" customHeight="1">
      <c r="G37" s="144">
        <f>AE37-SUM(L37:AA37)</f>
        <v>18</v>
      </c>
      <c r="H37" s="144"/>
      <c r="I37" s="144"/>
      <c r="J37" s="144"/>
      <c r="K37" s="144"/>
      <c r="L37" s="146">
        <f>COUNTIF(B24:BA24,"Э")</f>
        <v>6</v>
      </c>
      <c r="M37" s="146"/>
      <c r="N37" s="146"/>
      <c r="O37" s="146"/>
      <c r="P37" s="146"/>
      <c r="Q37" s="146">
        <f>COUNTIF(B24:BA24,"П")</f>
        <v>12</v>
      </c>
      <c r="R37" s="146"/>
      <c r="S37" s="146"/>
      <c r="T37" s="146"/>
      <c r="U37" s="146"/>
      <c r="V37" s="146">
        <f>COUNTIF(B24:BA24,"Г")</f>
        <v>6</v>
      </c>
      <c r="W37" s="146"/>
      <c r="X37" s="146"/>
      <c r="Y37" s="146"/>
      <c r="Z37" s="146"/>
      <c r="AA37" s="146">
        <f>COUNTIF(B24:BA24,"К")</f>
        <v>10</v>
      </c>
      <c r="AB37" s="146"/>
      <c r="AC37" s="146"/>
      <c r="AD37" s="146"/>
      <c r="AE37" s="144">
        <v>52</v>
      </c>
      <c r="AF37" s="144"/>
      <c r="AG37" s="144"/>
      <c r="AH37" s="144"/>
      <c r="AI37" s="145" t="s">
        <v>18</v>
      </c>
      <c r="AJ37" s="145"/>
      <c r="AK37" s="145"/>
    </row>
    <row r="38" spans="7:37" ht="15" customHeight="1">
      <c r="G38" s="144">
        <f>SUM(G33:K37)</f>
        <v>154</v>
      </c>
      <c r="H38" s="144"/>
      <c r="I38" s="144"/>
      <c r="J38" s="144"/>
      <c r="K38" s="144"/>
      <c r="L38" s="144">
        <f>SUM(L33:L37)</f>
        <v>36</v>
      </c>
      <c r="M38" s="144"/>
      <c r="N38" s="144"/>
      <c r="O38" s="144"/>
      <c r="P38" s="144"/>
      <c r="Q38" s="144">
        <f>SUM(Q33:U37)</f>
        <v>12</v>
      </c>
      <c r="R38" s="144"/>
      <c r="S38" s="144"/>
      <c r="T38" s="144"/>
      <c r="U38" s="144"/>
      <c r="V38" s="144">
        <f>SUM(V33:Z37)</f>
        <v>6</v>
      </c>
      <c r="W38" s="144"/>
      <c r="X38" s="144"/>
      <c r="Y38" s="144"/>
      <c r="Z38" s="144"/>
      <c r="AA38" s="144">
        <f>SUM(AA33:AD37)</f>
        <v>52</v>
      </c>
      <c r="AB38" s="144"/>
      <c r="AC38" s="144"/>
      <c r="AD38" s="144"/>
      <c r="AE38" s="144">
        <f>SUM(AE33:AH37)</f>
        <v>260</v>
      </c>
      <c r="AF38" s="144"/>
      <c r="AG38" s="144"/>
      <c r="AH38" s="144"/>
      <c r="AI38" s="145" t="s">
        <v>20</v>
      </c>
      <c r="AJ38" s="145"/>
      <c r="AK38" s="145"/>
    </row>
    <row r="39" spans="7:37" ht="12.75">
      <c r="G39" s="4"/>
      <c r="H39" s="18"/>
      <c r="I39" s="4"/>
      <c r="J39" s="4"/>
      <c r="K39" s="4"/>
      <c r="L39" s="18"/>
      <c r="M39" s="4"/>
      <c r="N39" s="4"/>
      <c r="O39" s="4"/>
      <c r="P39" s="4"/>
      <c r="Q39" s="4"/>
      <c r="R39" s="18"/>
      <c r="S39" s="4"/>
      <c r="T39" s="4"/>
      <c r="U39" s="4"/>
      <c r="V39" s="18"/>
      <c r="W39" s="4"/>
      <c r="X39" s="4"/>
      <c r="Y39" s="18"/>
      <c r="Z39" s="4"/>
      <c r="AA39" s="4"/>
      <c r="AB39" s="18"/>
      <c r="AC39" s="18"/>
      <c r="AD39" s="4"/>
      <c r="AE39" s="4"/>
      <c r="AF39" s="18"/>
      <c r="AG39" s="4"/>
      <c r="AH39" s="4"/>
      <c r="AI39" s="4"/>
      <c r="AJ39" s="4"/>
      <c r="AK39" s="4"/>
    </row>
    <row r="43" spans="1:53" ht="15.75">
      <c r="A43" s="153" t="s">
        <v>256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</row>
    <row r="44" spans="1:53" ht="15.75">
      <c r="A44" s="153" t="s">
        <v>75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</row>
    <row r="45" spans="1:53" ht="15.75">
      <c r="A45" s="153" t="s">
        <v>76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</row>
    <row r="46" spans="1:53" ht="12.75">
      <c r="A46" s="154" t="s">
        <v>77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</row>
    <row r="47" spans="1:53" ht="16.5">
      <c r="A47" s="148" t="s">
        <v>96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</row>
    <row r="48" spans="1:38" ht="18.75">
      <c r="A48" s="14"/>
      <c r="B48" s="3"/>
      <c r="C48" s="3"/>
      <c r="D48" s="3"/>
      <c r="E48" s="3"/>
      <c r="F48" s="3"/>
      <c r="G48" s="3"/>
      <c r="M48" s="1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 spans="1:7" ht="15.75">
      <c r="A49" s="14"/>
      <c r="B49" s="3"/>
      <c r="C49" s="3"/>
      <c r="D49" s="3"/>
      <c r="E49" s="3"/>
      <c r="F49" s="3"/>
      <c r="G49" s="3"/>
    </row>
    <row r="50" spans="1:23" ht="20.25">
      <c r="A50" s="14"/>
      <c r="B50" s="14"/>
      <c r="C50" s="14"/>
      <c r="D50" s="14"/>
      <c r="E50" s="14"/>
      <c r="F50" s="14"/>
      <c r="G50" s="14"/>
      <c r="S50" s="5"/>
      <c r="T50" s="30"/>
      <c r="W50" s="30" t="s">
        <v>0</v>
      </c>
    </row>
    <row r="51" spans="1:34" ht="18.75">
      <c r="A51" s="3"/>
      <c r="B51" s="14"/>
      <c r="C51" s="14"/>
      <c r="D51" s="14"/>
      <c r="E51" s="3"/>
      <c r="F51" s="3"/>
      <c r="G51" s="3"/>
      <c r="K51" s="6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</row>
    <row r="52" spans="1:49" ht="18.75">
      <c r="A52" s="3" t="s">
        <v>227</v>
      </c>
      <c r="B52" s="14"/>
      <c r="C52" s="14"/>
      <c r="D52" s="14"/>
      <c r="E52" s="3"/>
      <c r="F52" s="3"/>
      <c r="G52" s="3"/>
      <c r="K52" s="6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N52" s="3"/>
      <c r="AP52" s="3"/>
      <c r="AV52" s="6"/>
      <c r="AW52" s="6"/>
    </row>
    <row r="53" spans="1:40" ht="15.75">
      <c r="A53" s="14" t="s">
        <v>257</v>
      </c>
      <c r="B53" s="14"/>
      <c r="C53" s="14"/>
      <c r="D53" s="14"/>
      <c r="E53" s="14"/>
      <c r="F53" s="14"/>
      <c r="G53" s="14"/>
      <c r="H53" s="4"/>
      <c r="N53" s="25"/>
      <c r="Q53" s="138"/>
      <c r="R53" s="138"/>
      <c r="S53" s="138"/>
      <c r="T53" s="138" t="s">
        <v>239</v>
      </c>
      <c r="U53" s="138"/>
      <c r="V53" s="138"/>
      <c r="W53" s="138"/>
      <c r="X53" s="138"/>
      <c r="Y53" s="138"/>
      <c r="AN53" s="33"/>
    </row>
    <row r="54" spans="1:46" ht="18.75">
      <c r="A54" s="14" t="s">
        <v>70</v>
      </c>
      <c r="P54" s="6"/>
      <c r="Q54" s="138"/>
      <c r="R54" s="138"/>
      <c r="S54" s="138"/>
      <c r="T54" s="138" t="s">
        <v>238</v>
      </c>
      <c r="U54" s="138"/>
      <c r="V54" s="138"/>
      <c r="W54" s="138"/>
      <c r="X54" s="138"/>
      <c r="Y54" s="138"/>
      <c r="AD54" s="6"/>
      <c r="AF54" s="6"/>
      <c r="AN54" s="3"/>
      <c r="AS54" s="3"/>
      <c r="AT54" s="3"/>
    </row>
    <row r="55" spans="1:46" ht="18.75">
      <c r="A55" s="3" t="s">
        <v>67</v>
      </c>
      <c r="L55" s="6"/>
      <c r="Z55" s="6"/>
      <c r="AB55" s="6"/>
      <c r="AN55" s="3"/>
      <c r="AS55" s="6"/>
      <c r="AT55" s="3"/>
    </row>
    <row r="56" spans="1:47" ht="18.75">
      <c r="A56" s="14"/>
      <c r="L56" s="6"/>
      <c r="Z56" s="6"/>
      <c r="AB56" s="6"/>
      <c r="AN56" s="3"/>
      <c r="AT56" s="6"/>
      <c r="AU56" s="3"/>
    </row>
    <row r="57" spans="23:43" ht="15.75">
      <c r="W57" s="7" t="s">
        <v>241</v>
      </c>
      <c r="AN57" s="3"/>
      <c r="AQ57" s="3"/>
    </row>
    <row r="59" spans="1:53" ht="12.75">
      <c r="A59" s="8"/>
      <c r="B59" s="150" t="s">
        <v>1</v>
      </c>
      <c r="C59" s="151"/>
      <c r="D59" s="151"/>
      <c r="E59" s="152"/>
      <c r="F59" s="12"/>
      <c r="G59" s="9" t="s">
        <v>2</v>
      </c>
      <c r="H59" s="9"/>
      <c r="I59" s="10"/>
      <c r="J59" s="16"/>
      <c r="K59" s="9" t="s">
        <v>3</v>
      </c>
      <c r="L59" s="9"/>
      <c r="M59" s="17"/>
      <c r="N59" s="12"/>
      <c r="O59" s="9" t="s">
        <v>4</v>
      </c>
      <c r="P59" s="9"/>
      <c r="Q59" s="9"/>
      <c r="R59" s="17"/>
      <c r="S59" s="16"/>
      <c r="T59" s="9" t="s">
        <v>5</v>
      </c>
      <c r="U59" s="9"/>
      <c r="V59" s="17"/>
      <c r="W59" s="12"/>
      <c r="X59" s="9" t="s">
        <v>6</v>
      </c>
      <c r="Y59" s="9"/>
      <c r="Z59" s="17"/>
      <c r="AA59" s="150" t="s">
        <v>7</v>
      </c>
      <c r="AB59" s="151"/>
      <c r="AC59" s="151"/>
      <c r="AD59" s="151"/>
      <c r="AE59" s="152"/>
      <c r="AF59" s="16"/>
      <c r="AG59" s="9" t="s">
        <v>8</v>
      </c>
      <c r="AH59" s="9"/>
      <c r="AI59" s="17"/>
      <c r="AJ59" s="12"/>
      <c r="AK59" s="9" t="s">
        <v>9</v>
      </c>
      <c r="AL59" s="9"/>
      <c r="AM59" s="17"/>
      <c r="AN59" s="150" t="s">
        <v>10</v>
      </c>
      <c r="AO59" s="151"/>
      <c r="AP59" s="151"/>
      <c r="AQ59" s="151"/>
      <c r="AR59" s="152"/>
      <c r="AS59" s="150" t="s">
        <v>11</v>
      </c>
      <c r="AT59" s="151"/>
      <c r="AU59" s="151"/>
      <c r="AV59" s="152"/>
      <c r="AW59" s="150" t="s">
        <v>12</v>
      </c>
      <c r="AX59" s="151"/>
      <c r="AY59" s="151"/>
      <c r="AZ59" s="151"/>
      <c r="BA59" s="152"/>
    </row>
    <row r="60" spans="1:53" ht="12.75">
      <c r="A60" s="11" t="s">
        <v>13</v>
      </c>
      <c r="B60" s="110">
        <v>1</v>
      </c>
      <c r="C60" s="110">
        <v>2</v>
      </c>
      <c r="D60" s="110">
        <v>3</v>
      </c>
      <c r="E60" s="110">
        <v>4</v>
      </c>
      <c r="F60" s="110">
        <v>5</v>
      </c>
      <c r="G60" s="110">
        <v>6</v>
      </c>
      <c r="H60" s="110">
        <v>7</v>
      </c>
      <c r="I60" s="110">
        <v>8</v>
      </c>
      <c r="J60" s="111">
        <v>9</v>
      </c>
      <c r="K60" s="110">
        <v>10</v>
      </c>
      <c r="L60" s="110">
        <v>11</v>
      </c>
      <c r="M60" s="110">
        <v>12</v>
      </c>
      <c r="N60" s="110">
        <v>13</v>
      </c>
      <c r="O60" s="110">
        <v>14</v>
      </c>
      <c r="P60" s="110">
        <v>15</v>
      </c>
      <c r="Q60" s="110">
        <v>16</v>
      </c>
      <c r="R60" s="110">
        <v>17</v>
      </c>
      <c r="S60" s="110">
        <v>18</v>
      </c>
      <c r="T60" s="110">
        <v>19</v>
      </c>
      <c r="U60" s="112">
        <v>20</v>
      </c>
      <c r="V60" s="110">
        <v>21</v>
      </c>
      <c r="W60" s="110">
        <v>22</v>
      </c>
      <c r="X60" s="110">
        <v>23</v>
      </c>
      <c r="Y60" s="110">
        <v>24</v>
      </c>
      <c r="Z60" s="110">
        <v>25</v>
      </c>
      <c r="AA60" s="110">
        <v>26</v>
      </c>
      <c r="AB60" s="110">
        <v>27</v>
      </c>
      <c r="AC60" s="110">
        <v>28</v>
      </c>
      <c r="AD60" s="110">
        <v>29</v>
      </c>
      <c r="AE60" s="110">
        <v>30</v>
      </c>
      <c r="AF60" s="110">
        <v>31</v>
      </c>
      <c r="AG60" s="110">
        <v>32</v>
      </c>
      <c r="AH60" s="110">
        <v>33</v>
      </c>
      <c r="AI60" s="110">
        <v>34</v>
      </c>
      <c r="AJ60" s="110">
        <v>35</v>
      </c>
      <c r="AK60" s="110">
        <v>36</v>
      </c>
      <c r="AL60" s="110">
        <v>37</v>
      </c>
      <c r="AM60" s="110">
        <v>38</v>
      </c>
      <c r="AN60" s="110">
        <v>39</v>
      </c>
      <c r="AO60" s="110">
        <v>40</v>
      </c>
      <c r="AP60" s="110">
        <v>41</v>
      </c>
      <c r="AQ60" s="110">
        <v>42</v>
      </c>
      <c r="AR60" s="110">
        <v>43</v>
      </c>
      <c r="AS60" s="110">
        <v>44</v>
      </c>
      <c r="AT60" s="110">
        <v>45</v>
      </c>
      <c r="AU60" s="110">
        <v>46</v>
      </c>
      <c r="AV60" s="110">
        <v>47</v>
      </c>
      <c r="AW60" s="110">
        <v>48</v>
      </c>
      <c r="AX60" s="110">
        <v>49</v>
      </c>
      <c r="AY60" s="110">
        <v>50</v>
      </c>
      <c r="AZ60" s="110">
        <v>51</v>
      </c>
      <c r="BA60" s="110">
        <v>52</v>
      </c>
    </row>
    <row r="61" spans="1:53" ht="12.75">
      <c r="A61" s="11" t="s">
        <v>14</v>
      </c>
      <c r="B61" s="11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6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</row>
    <row r="62" spans="1:53" ht="12.75">
      <c r="A62" s="11" t="s">
        <v>15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4"/>
      <c r="T62" s="114"/>
      <c r="U62" s="114"/>
      <c r="V62" s="114"/>
      <c r="W62" s="114"/>
      <c r="X62" s="114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</row>
    <row r="63" spans="1:53" ht="12.75">
      <c r="A63" s="11" t="s">
        <v>16</v>
      </c>
      <c r="B63" s="115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4"/>
      <c r="T63" s="114"/>
      <c r="U63" s="114"/>
      <c r="V63" s="114"/>
      <c r="W63" s="114"/>
      <c r="X63" s="114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</row>
    <row r="64" spans="1:53" ht="12.75">
      <c r="A64" s="11" t="s">
        <v>17</v>
      </c>
      <c r="B64" s="115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4"/>
      <c r="T64" s="114"/>
      <c r="U64" s="114"/>
      <c r="V64" s="114"/>
      <c r="W64" s="114"/>
      <c r="X64" s="114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</row>
    <row r="65" spans="1:53" ht="12.75">
      <c r="A65" s="11" t="s">
        <v>18</v>
      </c>
      <c r="B65" s="113"/>
      <c r="C65" s="113"/>
      <c r="D65" s="113"/>
      <c r="E65" s="113"/>
      <c r="F65" s="113" t="s">
        <v>94</v>
      </c>
      <c r="G65" s="113" t="s">
        <v>94</v>
      </c>
      <c r="H65" s="113" t="s">
        <v>94</v>
      </c>
      <c r="I65" s="113" t="s">
        <v>94</v>
      </c>
      <c r="J65" s="113" t="s">
        <v>94</v>
      </c>
      <c r="K65" s="113" t="s">
        <v>94</v>
      </c>
      <c r="L65" s="113" t="s">
        <v>94</v>
      </c>
      <c r="M65" s="113" t="s">
        <v>94</v>
      </c>
      <c r="N65" s="113" t="s">
        <v>94</v>
      </c>
      <c r="O65" s="113" t="s">
        <v>94</v>
      </c>
      <c r="P65" s="116"/>
      <c r="Q65" s="116"/>
      <c r="R65" s="116"/>
      <c r="S65" s="114"/>
      <c r="T65" s="114"/>
      <c r="U65" s="114"/>
      <c r="V65" s="114"/>
      <c r="W65" s="114"/>
      <c r="X65" s="114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 t="s">
        <v>137</v>
      </c>
      <c r="AU65" s="116"/>
      <c r="AV65" s="116"/>
      <c r="AW65" s="116"/>
      <c r="AX65" s="116"/>
      <c r="AY65" s="116"/>
      <c r="AZ65" s="116"/>
      <c r="BA65" s="116"/>
    </row>
    <row r="66" ht="15.75">
      <c r="C66" s="3" t="s">
        <v>72</v>
      </c>
    </row>
    <row r="67" spans="1:53" ht="15.75">
      <c r="A67" s="22" t="s">
        <v>240</v>
      </c>
      <c r="B67" s="23"/>
      <c r="C67" s="23"/>
      <c r="D67" s="23"/>
      <c r="E67" s="22"/>
      <c r="F67" s="23"/>
      <c r="G67" s="23"/>
      <c r="H67" s="23"/>
      <c r="I67" s="24"/>
      <c r="J67" s="22" t="s">
        <v>242</v>
      </c>
      <c r="K67" s="22"/>
      <c r="L67" s="23"/>
      <c r="M67" s="23"/>
      <c r="N67" s="24"/>
      <c r="O67" s="24"/>
      <c r="P67" s="23"/>
      <c r="Q67" s="23"/>
      <c r="R67" s="23"/>
      <c r="S67" s="22"/>
      <c r="T67" s="22"/>
      <c r="U67" s="23"/>
      <c r="V67" s="23"/>
      <c r="W67" s="24"/>
      <c r="X67" s="24"/>
      <c r="Y67" s="24"/>
      <c r="Z67" s="31"/>
      <c r="AA67" s="23"/>
      <c r="AB67" s="22"/>
      <c r="AC67" s="23"/>
      <c r="AD67" s="32"/>
      <c r="AE67" s="23"/>
      <c r="AF67" s="23"/>
      <c r="AG67" s="23"/>
      <c r="AH67" s="23"/>
      <c r="AI67" s="23"/>
      <c r="AJ67" s="23"/>
      <c r="AK67" s="23"/>
      <c r="AL67" s="22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</row>
    <row r="68" spans="1:53" ht="15.75">
      <c r="A68" s="22"/>
      <c r="B68" s="23"/>
      <c r="C68" s="23"/>
      <c r="D68" s="23"/>
      <c r="E68" s="23"/>
      <c r="F68" s="23"/>
      <c r="G68" s="23"/>
      <c r="H68" s="23"/>
      <c r="I68" s="24"/>
      <c r="J68" s="22"/>
      <c r="K68" s="23"/>
      <c r="L68" s="23"/>
      <c r="M68" s="23"/>
      <c r="N68" s="22"/>
      <c r="O68" s="23"/>
      <c r="P68" s="23"/>
      <c r="Q68" s="23"/>
      <c r="R68" s="23"/>
      <c r="S68" s="23"/>
      <c r="T68" s="22"/>
      <c r="U68" s="23"/>
      <c r="V68" s="23"/>
      <c r="W68" s="24"/>
      <c r="X68" s="23"/>
      <c r="Y68" s="23"/>
      <c r="Z68" s="31"/>
      <c r="AA68" s="23"/>
      <c r="AB68" s="22"/>
      <c r="AC68" s="23"/>
      <c r="AD68" s="32"/>
      <c r="AE68" s="23"/>
      <c r="AF68" s="23"/>
      <c r="AG68" s="23"/>
      <c r="AH68" s="23"/>
      <c r="AI68" s="23"/>
      <c r="AJ68" s="23"/>
      <c r="AK68" s="23"/>
      <c r="AL68" s="22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</row>
    <row r="70" ht="15.75">
      <c r="O70" s="7" t="s">
        <v>176</v>
      </c>
    </row>
    <row r="72" spans="7:37" ht="12.75">
      <c r="G72" s="147" t="s">
        <v>177</v>
      </c>
      <c r="H72" s="147"/>
      <c r="I72" s="147"/>
      <c r="J72" s="147"/>
      <c r="K72" s="147"/>
      <c r="L72" s="147" t="s">
        <v>178</v>
      </c>
      <c r="M72" s="147"/>
      <c r="N72" s="147"/>
      <c r="O72" s="147"/>
      <c r="P72" s="147"/>
      <c r="Q72" s="147" t="s">
        <v>179</v>
      </c>
      <c r="R72" s="147"/>
      <c r="S72" s="147"/>
      <c r="T72" s="147"/>
      <c r="U72" s="147"/>
      <c r="V72" s="147" t="s">
        <v>180</v>
      </c>
      <c r="W72" s="147"/>
      <c r="X72" s="147"/>
      <c r="Y72" s="147"/>
      <c r="Z72" s="147"/>
      <c r="AA72" s="147" t="s">
        <v>19</v>
      </c>
      <c r="AB72" s="147"/>
      <c r="AC72" s="147"/>
      <c r="AD72" s="147"/>
      <c r="AE72" s="147" t="s">
        <v>20</v>
      </c>
      <c r="AF72" s="147"/>
      <c r="AG72" s="147"/>
      <c r="AH72" s="147"/>
      <c r="AI72" s="147" t="s">
        <v>13</v>
      </c>
      <c r="AJ72" s="147"/>
      <c r="AK72" s="147"/>
    </row>
    <row r="73" spans="7:37" ht="12.75"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7:37" ht="12.75">
      <c r="G74" s="144">
        <f>AE74-SUM(L74:AA74)</f>
        <v>52</v>
      </c>
      <c r="H74" s="144"/>
      <c r="I74" s="144"/>
      <c r="J74" s="144"/>
      <c r="K74" s="144"/>
      <c r="L74" s="146">
        <f>COUNTIF(B61:BA61,"Э")</f>
        <v>0</v>
      </c>
      <c r="M74" s="146"/>
      <c r="N74" s="146"/>
      <c r="O74" s="146"/>
      <c r="P74" s="146"/>
      <c r="Q74" s="146">
        <f>COUNTIF(B61:BA61,"П")</f>
        <v>0</v>
      </c>
      <c r="R74" s="146"/>
      <c r="S74" s="146"/>
      <c r="T74" s="146"/>
      <c r="U74" s="146"/>
      <c r="V74" s="146">
        <f>COUNTIF(B61:BA61,"Г")</f>
        <v>0</v>
      </c>
      <c r="W74" s="146"/>
      <c r="X74" s="146"/>
      <c r="Y74" s="146"/>
      <c r="Z74" s="146"/>
      <c r="AA74" s="146">
        <f>COUNTIF(B61:BA61,"К")</f>
        <v>0</v>
      </c>
      <c r="AB74" s="146"/>
      <c r="AC74" s="146"/>
      <c r="AD74" s="146"/>
      <c r="AE74" s="144">
        <v>52</v>
      </c>
      <c r="AF74" s="144"/>
      <c r="AG74" s="144"/>
      <c r="AH74" s="144"/>
      <c r="AI74" s="145" t="s">
        <v>14</v>
      </c>
      <c r="AJ74" s="145"/>
      <c r="AK74" s="145"/>
    </row>
    <row r="75" spans="7:37" ht="12.75">
      <c r="G75" s="144">
        <f>AE75-SUM(L75:AA75)</f>
        <v>52</v>
      </c>
      <c r="H75" s="144"/>
      <c r="I75" s="144"/>
      <c r="J75" s="144"/>
      <c r="K75" s="144"/>
      <c r="L75" s="146">
        <f>COUNTIF(B62:BA62,"Э")</f>
        <v>0</v>
      </c>
      <c r="M75" s="146"/>
      <c r="N75" s="146"/>
      <c r="O75" s="146"/>
      <c r="P75" s="146"/>
      <c r="Q75" s="146">
        <f>COUNTIF(B62:BA62,"П")</f>
        <v>0</v>
      </c>
      <c r="R75" s="146"/>
      <c r="S75" s="146"/>
      <c r="T75" s="146"/>
      <c r="U75" s="146"/>
      <c r="V75" s="146">
        <f>COUNTIF(B62:BA62,"Г")</f>
        <v>0</v>
      </c>
      <c r="W75" s="146"/>
      <c r="X75" s="146"/>
      <c r="Y75" s="146"/>
      <c r="Z75" s="146"/>
      <c r="AA75" s="146">
        <f>COUNTIF(B62:BA62,"К")</f>
        <v>0</v>
      </c>
      <c r="AB75" s="146"/>
      <c r="AC75" s="146"/>
      <c r="AD75" s="146"/>
      <c r="AE75" s="144">
        <v>52</v>
      </c>
      <c r="AF75" s="144"/>
      <c r="AG75" s="144"/>
      <c r="AH75" s="144"/>
      <c r="AI75" s="145" t="s">
        <v>15</v>
      </c>
      <c r="AJ75" s="145"/>
      <c r="AK75" s="145"/>
    </row>
    <row r="76" spans="7:37" ht="12.75">
      <c r="G76" s="144">
        <f>AE76-SUM(L76:AA76)</f>
        <v>52</v>
      </c>
      <c r="H76" s="144"/>
      <c r="I76" s="144"/>
      <c r="J76" s="144"/>
      <c r="K76" s="144"/>
      <c r="L76" s="146">
        <f>COUNTIF(B63:BA63,"Э")</f>
        <v>0</v>
      </c>
      <c r="M76" s="146"/>
      <c r="N76" s="146"/>
      <c r="O76" s="146"/>
      <c r="P76" s="146"/>
      <c r="Q76" s="146">
        <f>COUNTIF(B63:BA63,"П")</f>
        <v>0</v>
      </c>
      <c r="R76" s="146"/>
      <c r="S76" s="146"/>
      <c r="T76" s="146"/>
      <c r="U76" s="146"/>
      <c r="V76" s="146">
        <f>COUNTIF(B63:BA63,"Г")</f>
        <v>0</v>
      </c>
      <c r="W76" s="146"/>
      <c r="X76" s="146"/>
      <c r="Y76" s="146"/>
      <c r="Z76" s="146"/>
      <c r="AA76" s="146">
        <f>COUNTIF(B63:BA63,"К")</f>
        <v>0</v>
      </c>
      <c r="AB76" s="146"/>
      <c r="AC76" s="146"/>
      <c r="AD76" s="146"/>
      <c r="AE76" s="144">
        <v>52</v>
      </c>
      <c r="AF76" s="144"/>
      <c r="AG76" s="144"/>
      <c r="AH76" s="144"/>
      <c r="AI76" s="145" t="s">
        <v>16</v>
      </c>
      <c r="AJ76" s="145"/>
      <c r="AK76" s="145"/>
    </row>
    <row r="77" spans="7:37" ht="12.75">
      <c r="G77" s="144">
        <f>AE77-SUM(L77:AA77)</f>
        <v>52</v>
      </c>
      <c r="H77" s="144"/>
      <c r="I77" s="144"/>
      <c r="J77" s="144"/>
      <c r="K77" s="144"/>
      <c r="L77" s="146">
        <f>COUNTIF(B64:BA64,"Э")</f>
        <v>0</v>
      </c>
      <c r="M77" s="146"/>
      <c r="N77" s="146"/>
      <c r="O77" s="146"/>
      <c r="P77" s="146"/>
      <c r="Q77" s="146">
        <f>COUNTIF(B64:BA64,"П")</f>
        <v>0</v>
      </c>
      <c r="R77" s="146"/>
      <c r="S77" s="146"/>
      <c r="T77" s="146"/>
      <c r="U77" s="146"/>
      <c r="V77" s="146">
        <f>COUNTIF(B64:BA64,"Г")</f>
        <v>0</v>
      </c>
      <c r="W77" s="146"/>
      <c r="X77" s="146"/>
      <c r="Y77" s="146"/>
      <c r="Z77" s="146"/>
      <c r="AA77" s="146">
        <f>COUNTIF(B64:BA64,"К")</f>
        <v>0</v>
      </c>
      <c r="AB77" s="146"/>
      <c r="AC77" s="146"/>
      <c r="AD77" s="146"/>
      <c r="AE77" s="144">
        <v>52</v>
      </c>
      <c r="AF77" s="144"/>
      <c r="AG77" s="144"/>
      <c r="AH77" s="144"/>
      <c r="AI77" s="145" t="s">
        <v>17</v>
      </c>
      <c r="AJ77" s="145"/>
      <c r="AK77" s="145"/>
    </row>
    <row r="78" spans="7:37" ht="12.75">
      <c r="G78" s="144">
        <f>AE78-SUM(L78:AA78)</f>
        <v>41</v>
      </c>
      <c r="H78" s="144"/>
      <c r="I78" s="144"/>
      <c r="J78" s="144"/>
      <c r="K78" s="144"/>
      <c r="L78" s="146">
        <f>COUNTIF(B65:BA65,"Э")</f>
        <v>0</v>
      </c>
      <c r="M78" s="146"/>
      <c r="N78" s="146"/>
      <c r="O78" s="146"/>
      <c r="P78" s="146"/>
      <c r="Q78" s="146">
        <f>COUNTIF(B65:BA65,"П")</f>
        <v>10</v>
      </c>
      <c r="R78" s="146"/>
      <c r="S78" s="146"/>
      <c r="T78" s="146"/>
      <c r="U78" s="146"/>
      <c r="V78" s="146">
        <f>COUNTIF(B65:BA65,"Г")</f>
        <v>1</v>
      </c>
      <c r="W78" s="146"/>
      <c r="X78" s="146"/>
      <c r="Y78" s="146"/>
      <c r="Z78" s="146"/>
      <c r="AA78" s="146">
        <f>COUNTIF(B65:BA65,"К")</f>
        <v>0</v>
      </c>
      <c r="AB78" s="146"/>
      <c r="AC78" s="146"/>
      <c r="AD78" s="146"/>
      <c r="AE78" s="144">
        <v>52</v>
      </c>
      <c r="AF78" s="144"/>
      <c r="AG78" s="144"/>
      <c r="AH78" s="144"/>
      <c r="AI78" s="145" t="s">
        <v>18</v>
      </c>
      <c r="AJ78" s="145"/>
      <c r="AK78" s="145"/>
    </row>
    <row r="79" spans="7:37" ht="12.75">
      <c r="G79" s="144">
        <f>SUM(G74:K78)</f>
        <v>249</v>
      </c>
      <c r="H79" s="144"/>
      <c r="I79" s="144"/>
      <c r="J79" s="144"/>
      <c r="K79" s="144"/>
      <c r="L79" s="144">
        <f>SUM(L74:L78)</f>
        <v>0</v>
      </c>
      <c r="M79" s="144"/>
      <c r="N79" s="144"/>
      <c r="O79" s="144"/>
      <c r="P79" s="144"/>
      <c r="Q79" s="144">
        <f>SUM(Q74:U78)</f>
        <v>10</v>
      </c>
      <c r="R79" s="144"/>
      <c r="S79" s="144"/>
      <c r="T79" s="144"/>
      <c r="U79" s="144"/>
      <c r="V79" s="144">
        <f>SUM(V74:Z78)</f>
        <v>1</v>
      </c>
      <c r="W79" s="144"/>
      <c r="X79" s="144"/>
      <c r="Y79" s="144"/>
      <c r="Z79" s="144"/>
      <c r="AA79" s="144">
        <f>SUM(AA74:AD78)</f>
        <v>0</v>
      </c>
      <c r="AB79" s="144"/>
      <c r="AC79" s="144"/>
      <c r="AD79" s="144"/>
      <c r="AE79" s="144">
        <f>SUM(AE74:AH78)</f>
        <v>260</v>
      </c>
      <c r="AF79" s="144"/>
      <c r="AG79" s="144"/>
      <c r="AH79" s="144"/>
      <c r="AI79" s="145" t="s">
        <v>20</v>
      </c>
      <c r="AJ79" s="145"/>
      <c r="AK79" s="145"/>
    </row>
    <row r="80" spans="7:37" ht="12.75">
      <c r="G80" s="4"/>
      <c r="H80" s="18"/>
      <c r="I80" s="4"/>
      <c r="J80" s="4"/>
      <c r="K80" s="4"/>
      <c r="L80" s="18"/>
      <c r="M80" s="4"/>
      <c r="N80" s="4"/>
      <c r="O80" s="4"/>
      <c r="P80" s="4"/>
      <c r="Q80" s="4"/>
      <c r="R80" s="18"/>
      <c r="S80" s="4"/>
      <c r="T80" s="4"/>
      <c r="U80" s="4"/>
      <c r="V80" s="18"/>
      <c r="W80" s="4"/>
      <c r="X80" s="4"/>
      <c r="Y80" s="18"/>
      <c r="Z80" s="4"/>
      <c r="AA80" s="4"/>
      <c r="AB80" s="18"/>
      <c r="AC80" s="18"/>
      <c r="AD80" s="4"/>
      <c r="AE80" s="4"/>
      <c r="AF80" s="18"/>
      <c r="AG80" s="4"/>
      <c r="AH80" s="4"/>
      <c r="AI80" s="4"/>
      <c r="AJ80" s="4"/>
      <c r="AK80" s="4"/>
    </row>
  </sheetData>
  <mergeCells count="122">
    <mergeCell ref="L36:P36"/>
    <mergeCell ref="Q36:U36"/>
    <mergeCell ref="AA36:AD36"/>
    <mergeCell ref="AI33:AK33"/>
    <mergeCell ref="AI34:AK34"/>
    <mergeCell ref="AI35:AK35"/>
    <mergeCell ref="AI36:AK36"/>
    <mergeCell ref="AA34:AD34"/>
    <mergeCell ref="AA35:AD35"/>
    <mergeCell ref="AE36:AH36"/>
    <mergeCell ref="AA18:AE18"/>
    <mergeCell ref="AS18:AV18"/>
    <mergeCell ref="AW18:BA18"/>
    <mergeCell ref="AE31:AH32"/>
    <mergeCell ref="AI31:AK32"/>
    <mergeCell ref="AN18:AR18"/>
    <mergeCell ref="AA31:AD32"/>
    <mergeCell ref="A2:BA2"/>
    <mergeCell ref="A3:BA3"/>
    <mergeCell ref="A4:BA4"/>
    <mergeCell ref="A5:BA5"/>
    <mergeCell ref="S10:Z10"/>
    <mergeCell ref="AA10:AH10"/>
    <mergeCell ref="B18:E18"/>
    <mergeCell ref="G36:K36"/>
    <mergeCell ref="G33:K33"/>
    <mergeCell ref="G34:K34"/>
    <mergeCell ref="G35:K35"/>
    <mergeCell ref="AE33:AH33"/>
    <mergeCell ref="AE34:AH34"/>
    <mergeCell ref="AE35:AH35"/>
    <mergeCell ref="G37:K37"/>
    <mergeCell ref="G38:K38"/>
    <mergeCell ref="A6:BA6"/>
    <mergeCell ref="L31:P32"/>
    <mergeCell ref="L33:P33"/>
    <mergeCell ref="L34:P34"/>
    <mergeCell ref="L35:P35"/>
    <mergeCell ref="Q35:U35"/>
    <mergeCell ref="AA33:AD33"/>
    <mergeCell ref="G31:K32"/>
    <mergeCell ref="L37:P37"/>
    <mergeCell ref="L38:P38"/>
    <mergeCell ref="V33:Z33"/>
    <mergeCell ref="V34:Z34"/>
    <mergeCell ref="V35:Z35"/>
    <mergeCell ref="V36:Z36"/>
    <mergeCell ref="V37:Z37"/>
    <mergeCell ref="V38:Z38"/>
    <mergeCell ref="Q33:U33"/>
    <mergeCell ref="Q34:U34"/>
    <mergeCell ref="Q37:U37"/>
    <mergeCell ref="Q38:U38"/>
    <mergeCell ref="Q31:U32"/>
    <mergeCell ref="V31:Z32"/>
    <mergeCell ref="AI37:AK37"/>
    <mergeCell ref="AI38:AK38"/>
    <mergeCell ref="AA37:AD37"/>
    <mergeCell ref="AA38:AD38"/>
    <mergeCell ref="AE37:AH37"/>
    <mergeCell ref="AE38:AH38"/>
    <mergeCell ref="A43:BA43"/>
    <mergeCell ref="A44:BA44"/>
    <mergeCell ref="A45:BA45"/>
    <mergeCell ref="A46:BA46"/>
    <mergeCell ref="A47:BA47"/>
    <mergeCell ref="S51:Z51"/>
    <mergeCell ref="AA51:AH51"/>
    <mergeCell ref="B59:E59"/>
    <mergeCell ref="AA59:AE59"/>
    <mergeCell ref="AN59:AR59"/>
    <mergeCell ref="AS59:AV59"/>
    <mergeCell ref="AW59:BA59"/>
    <mergeCell ref="G72:K73"/>
    <mergeCell ref="L72:P73"/>
    <mergeCell ref="Q72:U73"/>
    <mergeCell ref="V72:Z73"/>
    <mergeCell ref="AA72:AD73"/>
    <mergeCell ref="AE72:AH73"/>
    <mergeCell ref="AI72:AK73"/>
    <mergeCell ref="G74:K74"/>
    <mergeCell ref="L74:P74"/>
    <mergeCell ref="Q74:U74"/>
    <mergeCell ref="V74:Z74"/>
    <mergeCell ref="AA74:AD74"/>
    <mergeCell ref="AE74:AH74"/>
    <mergeCell ref="AI74:AK74"/>
    <mergeCell ref="G75:K75"/>
    <mergeCell ref="L75:P75"/>
    <mergeCell ref="Q75:U75"/>
    <mergeCell ref="V75:Z75"/>
    <mergeCell ref="AA75:AD75"/>
    <mergeCell ref="AE75:AH75"/>
    <mergeCell ref="AI75:AK75"/>
    <mergeCell ref="G76:K76"/>
    <mergeCell ref="L76:P76"/>
    <mergeCell ref="Q76:U76"/>
    <mergeCell ref="V76:Z76"/>
    <mergeCell ref="AA76:AD76"/>
    <mergeCell ref="AE76:AH76"/>
    <mergeCell ref="AI76:AK76"/>
    <mergeCell ref="G77:K77"/>
    <mergeCell ref="L77:P77"/>
    <mergeCell ref="Q77:U77"/>
    <mergeCell ref="V77:Z77"/>
    <mergeCell ref="AA77:AD77"/>
    <mergeCell ref="AE77:AH77"/>
    <mergeCell ref="AI77:AK77"/>
    <mergeCell ref="G78:K78"/>
    <mergeCell ref="L78:P78"/>
    <mergeCell ref="Q78:U78"/>
    <mergeCell ref="V78:Z78"/>
    <mergeCell ref="AA78:AD78"/>
    <mergeCell ref="AE78:AH78"/>
    <mergeCell ref="AI78:AK78"/>
    <mergeCell ref="AA79:AD79"/>
    <mergeCell ref="AE79:AH79"/>
    <mergeCell ref="AI79:AK79"/>
    <mergeCell ref="G79:K79"/>
    <mergeCell ref="L79:P79"/>
    <mergeCell ref="Q79:U79"/>
    <mergeCell ref="V79:Z79"/>
  </mergeCells>
  <printOptions horizontalCentered="1" verticalCentered="1"/>
  <pageMargins left="0.28" right="0.46" top="0.984251968503937" bottom="0.984251968503937" header="0.5118110236220472" footer="0.5118110236220472"/>
  <pageSetup blackAndWhite="1" fitToHeight="1" fitToWidth="1" horizontalDpi="300" verticalDpi="300" orientation="landscape" paperSize="9" scale="69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165"/>
  <sheetViews>
    <sheetView tabSelected="1" zoomScale="75" zoomScaleNormal="75" workbookViewId="0" topLeftCell="A119">
      <selection activeCell="AT134" sqref="AT134"/>
    </sheetView>
  </sheetViews>
  <sheetFormatPr defaultColWidth="8.796875" defaultRowHeight="13.5" customHeight="1" outlineLevelCol="1"/>
  <cols>
    <col min="1" max="1" width="9.19921875" style="40" customWidth="1"/>
    <col min="2" max="2" width="42" style="44" customWidth="1"/>
    <col min="3" max="3" width="4.3984375" style="40" customWidth="1" collapsed="1"/>
    <col min="4" max="7" width="4.09765625" style="46" hidden="1" customWidth="1" outlineLevel="1"/>
    <col min="8" max="8" width="5.296875" style="40" customWidth="1" collapsed="1"/>
    <col min="9" max="14" width="4.19921875" style="46" hidden="1" customWidth="1" outlineLevel="1"/>
    <col min="15" max="15" width="3.69921875" style="40" customWidth="1" collapsed="1"/>
    <col min="16" max="16" width="4.3984375" style="47" customWidth="1"/>
    <col min="17" max="17" width="4.3984375" style="42" customWidth="1"/>
    <col min="18" max="18" width="4.3984375" style="40" customWidth="1"/>
    <col min="19" max="19" width="4.296875" style="40" customWidth="1"/>
    <col min="20" max="21" width="4.3984375" style="40" customWidth="1"/>
    <col min="22" max="22" width="3.69921875" style="40" customWidth="1" collapsed="1"/>
    <col min="23" max="27" width="4.19921875" style="40" hidden="1" customWidth="1" outlineLevel="1"/>
    <col min="28" max="28" width="5" style="40" hidden="1" customWidth="1" outlineLevel="1"/>
    <col min="29" max="30" width="3.69921875" style="40" customWidth="1" collapsed="1"/>
    <col min="31" max="35" width="3.796875" style="40" hidden="1" customWidth="1" outlineLevel="1"/>
    <col min="36" max="36" width="2.69921875" style="40" hidden="1" customWidth="1" outlineLevel="1"/>
    <col min="37" max="38" width="3.69921875" style="40" customWidth="1" collapsed="1"/>
    <col min="39" max="44" width="3.796875" style="40" hidden="1" customWidth="1" outlineLevel="1"/>
    <col min="45" max="46" width="3.69921875" style="40" customWidth="1" collapsed="1"/>
    <col min="47" max="52" width="3.796875" style="40" hidden="1" customWidth="1" outlineLevel="1"/>
    <col min="53" max="54" width="3.69921875" style="40" customWidth="1" collapsed="1"/>
    <col min="55" max="60" width="3.796875" style="40" hidden="1" customWidth="1" outlineLevel="1"/>
    <col min="61" max="61" width="3.69921875" style="40" customWidth="1" collapsed="1"/>
    <col min="62" max="16384" width="9" style="0" customWidth="1"/>
  </cols>
  <sheetData>
    <row r="1" spans="1:21" ht="18.75" customHeight="1">
      <c r="A1" s="43" t="s">
        <v>73</v>
      </c>
      <c r="C1" s="45"/>
      <c r="D1" s="13"/>
      <c r="E1" s="13"/>
      <c r="F1" s="13"/>
      <c r="G1" s="13"/>
      <c r="H1" s="45"/>
      <c r="I1" s="13"/>
      <c r="J1" s="13"/>
      <c r="K1" s="13"/>
      <c r="L1" s="13"/>
      <c r="M1" s="13"/>
      <c r="N1" s="13"/>
      <c r="O1" s="45"/>
      <c r="P1" s="21"/>
      <c r="Q1" s="41"/>
      <c r="R1" s="45"/>
      <c r="S1" s="45"/>
      <c r="T1" s="45"/>
      <c r="U1" s="45"/>
    </row>
    <row r="2" spans="1:21" ht="3" customHeight="1">
      <c r="A2" s="43"/>
      <c r="C2" s="45"/>
      <c r="D2" s="13"/>
      <c r="E2" s="13"/>
      <c r="F2" s="13"/>
      <c r="G2" s="13"/>
      <c r="H2" s="45"/>
      <c r="I2" s="13"/>
      <c r="J2" s="13"/>
      <c r="K2" s="13"/>
      <c r="L2" s="13"/>
      <c r="M2" s="13"/>
      <c r="N2" s="13"/>
      <c r="O2" s="45"/>
      <c r="P2" s="21"/>
      <c r="Q2" s="41"/>
      <c r="R2" s="45"/>
      <c r="S2" s="45"/>
      <c r="T2" s="45"/>
      <c r="U2" s="45"/>
    </row>
    <row r="3" spans="1:61" ht="12.75" customHeight="1">
      <c r="A3" s="53"/>
      <c r="B3" s="71"/>
      <c r="C3" s="53" t="s">
        <v>21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171" t="s">
        <v>222</v>
      </c>
      <c r="Q3" s="172"/>
      <c r="R3" s="172"/>
      <c r="S3" s="172"/>
      <c r="T3" s="172"/>
      <c r="U3" s="173"/>
      <c r="V3" s="174" t="s">
        <v>232</v>
      </c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6"/>
    </row>
    <row r="4" spans="1:61" ht="12.75" customHeight="1">
      <c r="A4" s="53"/>
      <c r="B4" s="71"/>
      <c r="C4" s="53" t="s">
        <v>22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177" t="s">
        <v>20</v>
      </c>
      <c r="Q4" s="156" t="s">
        <v>23</v>
      </c>
      <c r="R4" s="157"/>
      <c r="S4" s="157"/>
      <c r="T4" s="158"/>
      <c r="U4" s="55"/>
      <c r="V4" s="180" t="s">
        <v>24</v>
      </c>
      <c r="W4" s="180"/>
      <c r="X4" s="180"/>
      <c r="Y4" s="180"/>
      <c r="Z4" s="180"/>
      <c r="AA4" s="180"/>
      <c r="AB4" s="180"/>
      <c r="AC4" s="180"/>
      <c r="AD4" s="180" t="s">
        <v>25</v>
      </c>
      <c r="AE4" s="180"/>
      <c r="AF4" s="180"/>
      <c r="AG4" s="180"/>
      <c r="AH4" s="180"/>
      <c r="AI4" s="180"/>
      <c r="AJ4" s="180"/>
      <c r="AK4" s="180"/>
      <c r="AL4" s="180" t="s">
        <v>26</v>
      </c>
      <c r="AM4" s="180"/>
      <c r="AN4" s="180"/>
      <c r="AO4" s="180"/>
      <c r="AP4" s="180"/>
      <c r="AQ4" s="180"/>
      <c r="AR4" s="180"/>
      <c r="AS4" s="180"/>
      <c r="AT4" s="180" t="s">
        <v>27</v>
      </c>
      <c r="AU4" s="180"/>
      <c r="AV4" s="180"/>
      <c r="AW4" s="180"/>
      <c r="AX4" s="180"/>
      <c r="AY4" s="180"/>
      <c r="AZ4" s="180"/>
      <c r="BA4" s="180"/>
      <c r="BB4" s="180" t="s">
        <v>28</v>
      </c>
      <c r="BC4" s="180"/>
      <c r="BD4" s="180"/>
      <c r="BE4" s="180"/>
      <c r="BF4" s="180"/>
      <c r="BG4" s="180"/>
      <c r="BH4" s="180"/>
      <c r="BI4" s="180"/>
    </row>
    <row r="5" spans="1:61" ht="12.75" customHeight="1">
      <c r="A5" s="53" t="s">
        <v>29</v>
      </c>
      <c r="B5" s="71" t="s">
        <v>30</v>
      </c>
      <c r="C5" s="53" t="s">
        <v>31</v>
      </c>
      <c r="D5" s="73"/>
      <c r="E5" s="73"/>
      <c r="F5" s="73"/>
      <c r="G5" s="73"/>
      <c r="H5" s="53" t="s">
        <v>32</v>
      </c>
      <c r="I5" s="73"/>
      <c r="J5" s="73"/>
      <c r="K5" s="73"/>
      <c r="L5" s="73"/>
      <c r="M5" s="73"/>
      <c r="N5" s="73"/>
      <c r="O5" s="53" t="s">
        <v>33</v>
      </c>
      <c r="P5" s="178"/>
      <c r="Q5" s="54" t="s">
        <v>20</v>
      </c>
      <c r="R5" s="55" t="s">
        <v>174</v>
      </c>
      <c r="S5" s="55" t="s">
        <v>34</v>
      </c>
      <c r="T5" s="55" t="s">
        <v>151</v>
      </c>
      <c r="U5" s="55" t="s">
        <v>172</v>
      </c>
      <c r="V5" s="124">
        <v>1</v>
      </c>
      <c r="W5" s="124" t="s">
        <v>90</v>
      </c>
      <c r="X5" s="124" t="s">
        <v>91</v>
      </c>
      <c r="Y5" s="124" t="s">
        <v>92</v>
      </c>
      <c r="Z5" s="124" t="s">
        <v>90</v>
      </c>
      <c r="AA5" s="124" t="s">
        <v>91</v>
      </c>
      <c r="AB5" s="124" t="s">
        <v>92</v>
      </c>
      <c r="AC5" s="124">
        <v>2</v>
      </c>
      <c r="AD5" s="124">
        <v>3</v>
      </c>
      <c r="AE5" s="124" t="s">
        <v>90</v>
      </c>
      <c r="AF5" s="124" t="s">
        <v>91</v>
      </c>
      <c r="AG5" s="124" t="s">
        <v>92</v>
      </c>
      <c r="AH5" s="124" t="s">
        <v>90</v>
      </c>
      <c r="AI5" s="124" t="s">
        <v>91</v>
      </c>
      <c r="AJ5" s="124" t="s">
        <v>92</v>
      </c>
      <c r="AK5" s="124">
        <v>4</v>
      </c>
      <c r="AL5" s="124">
        <v>5</v>
      </c>
      <c r="AM5" s="124" t="s">
        <v>90</v>
      </c>
      <c r="AN5" s="124" t="s">
        <v>91</v>
      </c>
      <c r="AO5" s="124" t="s">
        <v>92</v>
      </c>
      <c r="AP5" s="124" t="s">
        <v>90</v>
      </c>
      <c r="AQ5" s="124" t="s">
        <v>91</v>
      </c>
      <c r="AR5" s="124" t="s">
        <v>92</v>
      </c>
      <c r="AS5" s="124">
        <v>6</v>
      </c>
      <c r="AT5" s="124">
        <v>7</v>
      </c>
      <c r="AU5" s="124" t="s">
        <v>90</v>
      </c>
      <c r="AV5" s="124" t="s">
        <v>91</v>
      </c>
      <c r="AW5" s="124" t="s">
        <v>92</v>
      </c>
      <c r="AX5" s="124" t="s">
        <v>90</v>
      </c>
      <c r="AY5" s="124" t="s">
        <v>91</v>
      </c>
      <c r="AZ5" s="124" t="s">
        <v>92</v>
      </c>
      <c r="BA5" s="124">
        <v>8</v>
      </c>
      <c r="BB5" s="124">
        <v>9</v>
      </c>
      <c r="BC5" s="124" t="s">
        <v>90</v>
      </c>
      <c r="BD5" s="124" t="s">
        <v>91</v>
      </c>
      <c r="BE5" s="124" t="s">
        <v>92</v>
      </c>
      <c r="BF5" s="124" t="s">
        <v>90</v>
      </c>
      <c r="BG5" s="124" t="s">
        <v>91</v>
      </c>
      <c r="BH5" s="124" t="s">
        <v>92</v>
      </c>
      <c r="BI5" s="124">
        <v>10</v>
      </c>
    </row>
    <row r="6" spans="1:61" ht="12.75" customHeight="1">
      <c r="A6" s="53"/>
      <c r="B6" s="71"/>
      <c r="C6" s="53"/>
      <c r="D6" s="73"/>
      <c r="E6" s="73"/>
      <c r="F6" s="73"/>
      <c r="G6" s="73"/>
      <c r="H6" s="53"/>
      <c r="I6" s="73"/>
      <c r="J6" s="73"/>
      <c r="K6" s="73"/>
      <c r="L6" s="73"/>
      <c r="M6" s="73"/>
      <c r="N6" s="73"/>
      <c r="O6" s="53" t="s">
        <v>35</v>
      </c>
      <c r="P6" s="179"/>
      <c r="Q6" s="54"/>
      <c r="R6" s="55"/>
      <c r="S6" s="55"/>
      <c r="T6" s="55"/>
      <c r="U6" s="55" t="s">
        <v>173</v>
      </c>
      <c r="V6" s="124">
        <v>17</v>
      </c>
      <c r="W6" s="124">
        <v>17</v>
      </c>
      <c r="X6" s="124">
        <v>17</v>
      </c>
      <c r="Y6" s="124">
        <v>17</v>
      </c>
      <c r="Z6" s="124">
        <v>17</v>
      </c>
      <c r="AA6" s="124">
        <v>17</v>
      </c>
      <c r="AB6" s="124">
        <v>17</v>
      </c>
      <c r="AC6" s="124">
        <v>17</v>
      </c>
      <c r="AD6" s="124">
        <v>17</v>
      </c>
      <c r="AE6" s="124">
        <v>17</v>
      </c>
      <c r="AF6" s="124">
        <v>17</v>
      </c>
      <c r="AG6" s="124">
        <v>17</v>
      </c>
      <c r="AH6" s="124">
        <v>17</v>
      </c>
      <c r="AI6" s="124">
        <v>17</v>
      </c>
      <c r="AJ6" s="124">
        <v>17</v>
      </c>
      <c r="AK6" s="124">
        <v>17</v>
      </c>
      <c r="AL6" s="124">
        <v>17</v>
      </c>
      <c r="AM6" s="124">
        <v>17</v>
      </c>
      <c r="AN6" s="124">
        <v>17</v>
      </c>
      <c r="AO6" s="124">
        <v>17</v>
      </c>
      <c r="AP6" s="124">
        <v>17</v>
      </c>
      <c r="AQ6" s="124">
        <v>17</v>
      </c>
      <c r="AR6" s="124">
        <v>17</v>
      </c>
      <c r="AS6" s="124">
        <v>17</v>
      </c>
      <c r="AT6" s="124">
        <v>17</v>
      </c>
      <c r="AU6" s="124">
        <v>17</v>
      </c>
      <c r="AV6" s="124">
        <v>17</v>
      </c>
      <c r="AW6" s="124">
        <v>17</v>
      </c>
      <c r="AX6" s="124">
        <v>17</v>
      </c>
      <c r="AY6" s="124">
        <v>17</v>
      </c>
      <c r="AZ6" s="124">
        <v>17</v>
      </c>
      <c r="BA6" s="124">
        <v>17</v>
      </c>
      <c r="BB6" s="124">
        <v>13</v>
      </c>
      <c r="BC6" s="124">
        <v>13</v>
      </c>
      <c r="BD6" s="124">
        <v>13</v>
      </c>
      <c r="BE6" s="124">
        <v>13</v>
      </c>
      <c r="BF6" s="124">
        <v>5</v>
      </c>
      <c r="BG6" s="124">
        <v>5</v>
      </c>
      <c r="BH6" s="124">
        <v>5</v>
      </c>
      <c r="BI6" s="124">
        <v>5</v>
      </c>
    </row>
    <row r="7" spans="1:61" ht="12.75" customHeight="1">
      <c r="A7" s="72">
        <v>1</v>
      </c>
      <c r="B7" s="74">
        <v>2</v>
      </c>
      <c r="C7" s="72">
        <v>3</v>
      </c>
      <c r="D7" s="75"/>
      <c r="E7" s="75"/>
      <c r="F7" s="75"/>
      <c r="G7" s="75"/>
      <c r="H7" s="72">
        <v>4</v>
      </c>
      <c r="I7" s="75"/>
      <c r="J7" s="75"/>
      <c r="K7" s="75"/>
      <c r="L7" s="75"/>
      <c r="M7" s="75"/>
      <c r="N7" s="75"/>
      <c r="O7" s="72">
        <v>5</v>
      </c>
      <c r="P7" s="76">
        <v>6</v>
      </c>
      <c r="Q7" s="76">
        <v>7</v>
      </c>
      <c r="R7" s="77">
        <v>8</v>
      </c>
      <c r="S7" s="77">
        <v>9</v>
      </c>
      <c r="T7" s="77">
        <v>10</v>
      </c>
      <c r="U7" s="77">
        <v>11</v>
      </c>
      <c r="V7" s="124">
        <v>12</v>
      </c>
      <c r="W7" s="124"/>
      <c r="X7" s="124"/>
      <c r="Y7" s="124"/>
      <c r="Z7" s="124"/>
      <c r="AA7" s="124"/>
      <c r="AB7" s="124"/>
      <c r="AC7" s="124">
        <v>13</v>
      </c>
      <c r="AD7" s="124">
        <v>14</v>
      </c>
      <c r="AE7" s="124"/>
      <c r="AF7" s="124"/>
      <c r="AG7" s="124"/>
      <c r="AH7" s="124"/>
      <c r="AI7" s="124"/>
      <c r="AJ7" s="124"/>
      <c r="AK7" s="124">
        <v>15</v>
      </c>
      <c r="AL7" s="124">
        <v>16</v>
      </c>
      <c r="AM7" s="124"/>
      <c r="AN7" s="124"/>
      <c r="AO7" s="124"/>
      <c r="AP7" s="124"/>
      <c r="AQ7" s="124"/>
      <c r="AR7" s="124"/>
      <c r="AS7" s="124">
        <v>17</v>
      </c>
      <c r="AT7" s="124">
        <v>18</v>
      </c>
      <c r="AU7" s="124"/>
      <c r="AV7" s="124"/>
      <c r="AW7" s="124"/>
      <c r="AX7" s="124"/>
      <c r="AY7" s="124"/>
      <c r="AZ7" s="124"/>
      <c r="BA7" s="124">
        <v>19</v>
      </c>
      <c r="BB7" s="124">
        <v>20</v>
      </c>
      <c r="BC7" s="124"/>
      <c r="BD7" s="124"/>
      <c r="BE7" s="124"/>
      <c r="BF7" s="124"/>
      <c r="BG7" s="124"/>
      <c r="BH7" s="124"/>
      <c r="BI7" s="124">
        <v>21</v>
      </c>
    </row>
    <row r="8" spans="1:61" ht="27" customHeight="1">
      <c r="A8" s="130" t="s">
        <v>38</v>
      </c>
      <c r="B8" s="129" t="s">
        <v>157</v>
      </c>
      <c r="C8" s="78"/>
      <c r="D8" s="79"/>
      <c r="E8" s="79"/>
      <c r="F8" s="79"/>
      <c r="G8" s="79"/>
      <c r="H8" s="78"/>
      <c r="I8" s="79"/>
      <c r="J8" s="79"/>
      <c r="K8" s="79"/>
      <c r="L8" s="79"/>
      <c r="M8" s="79"/>
      <c r="N8" s="79"/>
      <c r="O8" s="78"/>
      <c r="P8" s="80">
        <f aca="true" t="shared" si="0" ref="P8:U8">SUM(P9,P16,P20)</f>
        <v>1800</v>
      </c>
      <c r="Q8" s="80">
        <f t="shared" si="0"/>
        <v>1122</v>
      </c>
      <c r="R8" s="80">
        <f t="shared" si="0"/>
        <v>408</v>
      </c>
      <c r="S8" s="80">
        <f t="shared" si="0"/>
        <v>0</v>
      </c>
      <c r="T8" s="80">
        <f t="shared" si="0"/>
        <v>714</v>
      </c>
      <c r="U8" s="80">
        <f t="shared" si="0"/>
        <v>678</v>
      </c>
      <c r="V8" s="81"/>
      <c r="W8" s="78"/>
      <c r="X8" s="78"/>
      <c r="Y8" s="78"/>
      <c r="Z8" s="78"/>
      <c r="AA8" s="78"/>
      <c r="AB8" s="78"/>
      <c r="AC8" s="81"/>
      <c r="AD8" s="81"/>
      <c r="AE8" s="78"/>
      <c r="AF8" s="78"/>
      <c r="AG8" s="78"/>
      <c r="AH8" s="78"/>
      <c r="AI8" s="78"/>
      <c r="AJ8" s="78"/>
      <c r="AK8" s="81"/>
      <c r="AL8" s="81"/>
      <c r="AM8" s="78"/>
      <c r="AN8" s="78"/>
      <c r="AO8" s="78"/>
      <c r="AP8" s="78"/>
      <c r="AQ8" s="78"/>
      <c r="AR8" s="78"/>
      <c r="AS8" s="81"/>
      <c r="AT8" s="81"/>
      <c r="AU8" s="78"/>
      <c r="AV8" s="78"/>
      <c r="AW8" s="78"/>
      <c r="AX8" s="78"/>
      <c r="AY8" s="78"/>
      <c r="AZ8" s="78"/>
      <c r="BA8" s="81"/>
      <c r="BB8" s="81"/>
      <c r="BC8" s="78"/>
      <c r="BD8" s="78"/>
      <c r="BE8" s="78"/>
      <c r="BF8" s="78"/>
      <c r="BG8" s="78"/>
      <c r="BH8" s="78"/>
      <c r="BI8" s="81"/>
    </row>
    <row r="9" spans="1:61" ht="13.5" customHeight="1">
      <c r="A9" s="82" t="s">
        <v>39</v>
      </c>
      <c r="B9" s="83" t="s">
        <v>40</v>
      </c>
      <c r="C9" s="27"/>
      <c r="D9" s="26"/>
      <c r="E9" s="26"/>
      <c r="F9" s="26"/>
      <c r="G9" s="26"/>
      <c r="H9" s="27"/>
      <c r="I9" s="26"/>
      <c r="J9" s="26"/>
      <c r="K9" s="26"/>
      <c r="L9" s="26"/>
      <c r="M9" s="26"/>
      <c r="N9" s="26"/>
      <c r="O9" s="20"/>
      <c r="P9" s="84">
        <f aca="true" t="shared" si="1" ref="P9:U9">SUM(P10:P15)</f>
        <v>1260</v>
      </c>
      <c r="Q9" s="84">
        <f t="shared" si="1"/>
        <v>884</v>
      </c>
      <c r="R9" s="84">
        <f t="shared" si="1"/>
        <v>170</v>
      </c>
      <c r="S9" s="84">
        <f t="shared" si="1"/>
        <v>0</v>
      </c>
      <c r="T9" s="84">
        <f t="shared" si="1"/>
        <v>714</v>
      </c>
      <c r="U9" s="84">
        <f t="shared" si="1"/>
        <v>376</v>
      </c>
      <c r="V9" s="27"/>
      <c r="W9" s="20"/>
      <c r="X9" s="20"/>
      <c r="Y9" s="20"/>
      <c r="Z9" s="20"/>
      <c r="AA9" s="20"/>
      <c r="AB9" s="20"/>
      <c r="AC9" s="27"/>
      <c r="AD9" s="27"/>
      <c r="AE9" s="20"/>
      <c r="AF9" s="20"/>
      <c r="AG9" s="20"/>
      <c r="AH9" s="20"/>
      <c r="AI9" s="20"/>
      <c r="AJ9" s="20"/>
      <c r="AK9" s="27"/>
      <c r="AL9" s="27"/>
      <c r="AM9" s="20"/>
      <c r="AN9" s="20"/>
      <c r="AO9" s="20"/>
      <c r="AP9" s="20"/>
      <c r="AQ9" s="20"/>
      <c r="AR9" s="20"/>
      <c r="AS9" s="27"/>
      <c r="AT9" s="27"/>
      <c r="AU9" s="20"/>
      <c r="AV9" s="20"/>
      <c r="AW9" s="20"/>
      <c r="AX9" s="20"/>
      <c r="AY9" s="20"/>
      <c r="AZ9" s="20"/>
      <c r="BA9" s="27"/>
      <c r="BB9" s="27"/>
      <c r="BC9" s="20"/>
      <c r="BD9" s="20"/>
      <c r="BE9" s="20"/>
      <c r="BF9" s="20"/>
      <c r="BG9" s="20"/>
      <c r="BH9" s="20"/>
      <c r="BI9" s="27"/>
    </row>
    <row r="10" spans="1:61" ht="13.5" customHeight="1">
      <c r="A10" s="19" t="s">
        <v>41</v>
      </c>
      <c r="B10" s="59" t="s">
        <v>148</v>
      </c>
      <c r="C10" s="27" t="str">
        <f>D10&amp;" "&amp;E10&amp;" "&amp;F10&amp;" "&amp;G10</f>
        <v>1 2  </v>
      </c>
      <c r="D10" s="26">
        <v>1</v>
      </c>
      <c r="E10" s="26">
        <v>2</v>
      </c>
      <c r="F10" s="26"/>
      <c r="G10" s="26"/>
      <c r="H10" s="27" t="str">
        <f>I10&amp;" "&amp;J10&amp;" "&amp;K10&amp;" "&amp;N10</f>
        <v>   </v>
      </c>
      <c r="I10" s="28"/>
      <c r="J10" s="28"/>
      <c r="K10" s="28"/>
      <c r="L10" s="28"/>
      <c r="M10" s="28"/>
      <c r="N10" s="28"/>
      <c r="O10" s="19"/>
      <c r="P10" s="56">
        <v>340</v>
      </c>
      <c r="Q10" s="56">
        <f>R10+S10+T10</f>
        <v>170</v>
      </c>
      <c r="R10" s="56">
        <f aca="true" t="shared" si="2" ref="R10:T11">W10*W$6+Z10*Z$6+AE10*AE$6+AH10*AH$6+AM10*AM$6+AP10*AP$6+AU10*AU$6+AX10*AX$6+BC10*BC$6+BF10*BF$6</f>
        <v>0</v>
      </c>
      <c r="S10" s="56">
        <f t="shared" si="2"/>
        <v>0</v>
      </c>
      <c r="T10" s="56">
        <f t="shared" si="2"/>
        <v>170</v>
      </c>
      <c r="U10" s="56">
        <f>P10-Q10</f>
        <v>170</v>
      </c>
      <c r="V10" s="63" t="str">
        <f>IF(SUM(W10:Y10)&gt;0,W10&amp;"/"&amp;X10&amp;"/"&amp;Y10,"")</f>
        <v>//5</v>
      </c>
      <c r="W10" s="19"/>
      <c r="X10" s="19"/>
      <c r="Y10" s="19">
        <v>5</v>
      </c>
      <c r="Z10" s="19"/>
      <c r="AA10" s="19"/>
      <c r="AB10" s="19">
        <v>5</v>
      </c>
      <c r="AC10" s="63" t="str">
        <f>IF(SUM(Z10:AB10)&gt;0,Z10&amp;"/"&amp;AA10&amp;"/"&amp;AB10,"")</f>
        <v>//5</v>
      </c>
      <c r="AD10" s="63">
        <f>IF(SUM(AE10:AG10)&gt;0,AE10&amp;"/"&amp;AF10&amp;"/"&amp;AG10,"")</f>
      </c>
      <c r="AE10" s="19"/>
      <c r="AF10" s="19"/>
      <c r="AG10" s="19"/>
      <c r="AH10" s="19"/>
      <c r="AI10" s="19"/>
      <c r="AJ10" s="19"/>
      <c r="AK10" s="63">
        <f>IF(SUM(AH10:AJ10)&gt;0,AH10&amp;"/"&amp;AI10&amp;"/"&amp;AJ10,"")</f>
      </c>
      <c r="AL10" s="63">
        <f>IF(SUM(AM10:AO10)&gt;0,AM10&amp;"/"&amp;AN10&amp;"/"&amp;AO10,"")</f>
      </c>
      <c r="AM10" s="19"/>
      <c r="AN10" s="19"/>
      <c r="AO10" s="19"/>
      <c r="AP10" s="19"/>
      <c r="AQ10" s="19"/>
      <c r="AR10" s="19"/>
      <c r="AS10" s="63">
        <f>IF(SUM(AP10:AR10)&gt;0,AP10&amp;"/"&amp;AQ10&amp;"/"&amp;AR10,"")</f>
      </c>
      <c r="AT10" s="63">
        <f>IF(SUM(AU10:AW10)&gt;0,AU10&amp;"/"&amp;AV10&amp;"/"&amp;AW10,"")</f>
      </c>
      <c r="AU10" s="19"/>
      <c r="AV10" s="19"/>
      <c r="AW10" s="19"/>
      <c r="AX10" s="19"/>
      <c r="AY10" s="19"/>
      <c r="AZ10" s="19"/>
      <c r="BA10" s="63">
        <f>IF(SUM(AX10:AZ10)&gt;0,AX10&amp;"/"&amp;AY10&amp;"/"&amp;AZ10,"")</f>
      </c>
      <c r="BB10" s="63">
        <f>IF(SUM(BC10:BE10)&gt;0,BC10&amp;"/"&amp;BD10&amp;"/"&amp;BE10,"")</f>
      </c>
      <c r="BC10" s="19"/>
      <c r="BD10" s="19"/>
      <c r="BE10" s="19"/>
      <c r="BF10" s="19"/>
      <c r="BG10" s="19"/>
      <c r="BH10" s="19"/>
      <c r="BI10" s="63">
        <f>IF(SUM(BF10:BH10)&gt;0,BF10&amp;"/"&amp;BG10&amp;"/"&amp;BH10,"")</f>
      </c>
    </row>
    <row r="11" spans="1:61" ht="13.5" customHeight="1">
      <c r="A11" s="19" t="s">
        <v>42</v>
      </c>
      <c r="B11" s="59" t="s">
        <v>149</v>
      </c>
      <c r="C11" s="27" t="str">
        <f aca="true" t="shared" si="3" ref="C11:C67">D11&amp;" "&amp;E11&amp;" "&amp;F11&amp;" "&amp;G11</f>
        <v>   </v>
      </c>
      <c r="D11" s="26"/>
      <c r="E11" s="26"/>
      <c r="F11" s="26"/>
      <c r="G11" s="26"/>
      <c r="H11" s="27" t="str">
        <f>I11&amp;" "&amp;J11&amp;" "&amp;K11&amp;" "&amp;N11</f>
        <v>1-8.   </v>
      </c>
      <c r="I11" s="28" t="s">
        <v>189</v>
      </c>
      <c r="J11" s="28"/>
      <c r="K11" s="28"/>
      <c r="L11" s="28"/>
      <c r="M11" s="28"/>
      <c r="N11" s="28"/>
      <c r="O11" s="19"/>
      <c r="P11" s="56">
        <v>408</v>
      </c>
      <c r="Q11" s="56">
        <f>R11+S11+T11</f>
        <v>408</v>
      </c>
      <c r="R11" s="56">
        <f t="shared" si="2"/>
        <v>0</v>
      </c>
      <c r="S11" s="56">
        <f t="shared" si="2"/>
        <v>0</v>
      </c>
      <c r="T11" s="56">
        <f t="shared" si="2"/>
        <v>408</v>
      </c>
      <c r="U11" s="56">
        <f aca="true" t="shared" si="4" ref="U11:U67">P11-Q11</f>
        <v>0</v>
      </c>
      <c r="V11" s="63" t="str">
        <f aca="true" t="shared" si="5" ref="V11:V57">IF(SUM(W11:Y11)&gt;0,W11&amp;"/"&amp;X11&amp;"/"&amp;Y11,"")</f>
        <v>//4</v>
      </c>
      <c r="W11" s="19"/>
      <c r="X11" s="19"/>
      <c r="Y11" s="19">
        <v>4</v>
      </c>
      <c r="Z11" s="19"/>
      <c r="AA11" s="19"/>
      <c r="AB11" s="19">
        <v>4</v>
      </c>
      <c r="AC11" s="63" t="str">
        <f aca="true" t="shared" si="6" ref="AC11:AC57">IF(SUM(Z11:AB11)&gt;0,Z11&amp;"/"&amp;AA11&amp;"/"&amp;AB11,"")</f>
        <v>//4</v>
      </c>
      <c r="AD11" s="63" t="str">
        <f aca="true" t="shared" si="7" ref="AD11:AD57">IF(SUM(AE11:AG11)&gt;0,AE11&amp;"/"&amp;AF11&amp;"/"&amp;AG11,"")</f>
        <v>//4</v>
      </c>
      <c r="AE11" s="19"/>
      <c r="AF11" s="19"/>
      <c r="AG11" s="19">
        <v>4</v>
      </c>
      <c r="AH11" s="19"/>
      <c r="AI11" s="19"/>
      <c r="AJ11" s="19">
        <v>4</v>
      </c>
      <c r="AK11" s="63" t="str">
        <f aca="true" t="shared" si="8" ref="AK11:AK57">IF(SUM(AH11:AJ11)&gt;0,AH11&amp;"/"&amp;AI11&amp;"/"&amp;AJ11,"")</f>
        <v>//4</v>
      </c>
      <c r="AL11" s="63" t="str">
        <f aca="true" t="shared" si="9" ref="AL11:AL64">IF(SUM(AM11:AO11)&gt;0,AM11&amp;"/"&amp;AN11&amp;"/"&amp;AO11,"")</f>
        <v>//2</v>
      </c>
      <c r="AM11" s="19"/>
      <c r="AN11" s="19"/>
      <c r="AO11" s="19">
        <v>2</v>
      </c>
      <c r="AP11" s="19"/>
      <c r="AQ11" s="19"/>
      <c r="AR11" s="19">
        <v>2</v>
      </c>
      <c r="AS11" s="63" t="str">
        <f aca="true" t="shared" si="10" ref="AS11:AS57">IF(SUM(AP11:AR11)&gt;0,AP11&amp;"/"&amp;AQ11&amp;"/"&amp;AR11,"")</f>
        <v>//2</v>
      </c>
      <c r="AT11" s="63" t="str">
        <f aca="true" t="shared" si="11" ref="AT11:AT55">IF(SUM(AU11:AW11)&gt;0,AU11&amp;"/"&amp;AV11&amp;"/"&amp;AW11,"")</f>
        <v>//2</v>
      </c>
      <c r="AU11" s="19"/>
      <c r="AV11" s="19"/>
      <c r="AW11" s="19">
        <v>2</v>
      </c>
      <c r="AX11" s="19"/>
      <c r="AY11" s="19"/>
      <c r="AZ11" s="19">
        <v>2</v>
      </c>
      <c r="BA11" s="63" t="str">
        <f aca="true" t="shared" si="12" ref="BA11:BA55">IF(SUM(AX11:AZ11)&gt;0,AX11&amp;"/"&amp;AY11&amp;"/"&amp;AZ11,"")</f>
        <v>//2</v>
      </c>
      <c r="BB11" s="63">
        <f aca="true" t="shared" si="13" ref="BB11:BB55">IF(SUM(BC11:BE11)&gt;0,BC11&amp;"/"&amp;BD11&amp;"/"&amp;BE11,"")</f>
      </c>
      <c r="BC11" s="19"/>
      <c r="BD11" s="19"/>
      <c r="BE11" s="19"/>
      <c r="BF11" s="19"/>
      <c r="BG11" s="19"/>
      <c r="BH11" s="19"/>
      <c r="BI11" s="63">
        <f aca="true" t="shared" si="14" ref="BI11:BI55">IF(SUM(BF11:BH11)&gt;0,BF11&amp;"/"&amp;BG11&amp;"/"&amp;BH11,"")</f>
      </c>
    </row>
    <row r="12" spans="1:61" ht="13.5" customHeight="1">
      <c r="A12" s="19" t="s">
        <v>43</v>
      </c>
      <c r="B12" s="59" t="s">
        <v>44</v>
      </c>
      <c r="C12" s="27" t="str">
        <f t="shared" si="3"/>
        <v>2   </v>
      </c>
      <c r="D12" s="26">
        <v>2</v>
      </c>
      <c r="E12" s="26"/>
      <c r="F12" s="26"/>
      <c r="G12" s="26"/>
      <c r="H12" s="27" t="str">
        <f aca="true" t="shared" si="15" ref="H12:H64">I12&amp;" "&amp;J12&amp;" "&amp;K12&amp;" "&amp;N12</f>
        <v>1   </v>
      </c>
      <c r="I12" s="28">
        <v>1</v>
      </c>
      <c r="J12" s="28"/>
      <c r="K12" s="28"/>
      <c r="L12" s="28"/>
      <c r="M12" s="28"/>
      <c r="N12" s="28"/>
      <c r="O12" s="19"/>
      <c r="P12" s="56">
        <v>80</v>
      </c>
      <c r="Q12" s="56">
        <f aca="true" t="shared" si="16" ref="Q12:Q57">R12+S12+T12</f>
        <v>68</v>
      </c>
      <c r="R12" s="56">
        <f aca="true" t="shared" si="17" ref="R12:R57">W12*W$6+Z12*Z$6+AE12*AE$6+AH12*AH$6+AM12*AM$6+AP12*AP$6+AU12*AU$6+AX12*AX$6+BC12*BC$6+BF12*BF$6</f>
        <v>68</v>
      </c>
      <c r="S12" s="56">
        <f aca="true" t="shared" si="18" ref="S12:S57">X12*X$6+AA12*AA$6+AF12*AF$6+AI12*AI$6+AN12*AN$6+AQ12*AQ$6+AV12*AV$6+AY12*AY$6+BD12*BD$6+BG12*BG$6</f>
        <v>0</v>
      </c>
      <c r="T12" s="56">
        <f>Y12*Y$6+AB12*AB$6+AG12*AG$6+AJ12*AJ$6+AO12*AO$6+AR12*AR$6+AW12*AW$6+AZ12*AZ$6+BE12*BE$6+BH12*BH$6</f>
        <v>0</v>
      </c>
      <c r="U12" s="56">
        <f t="shared" si="4"/>
        <v>12</v>
      </c>
      <c r="V12" s="63" t="str">
        <f t="shared" si="5"/>
        <v>2//</v>
      </c>
      <c r="W12" s="19">
        <v>2</v>
      </c>
      <c r="X12" s="19"/>
      <c r="Y12" s="19"/>
      <c r="Z12" s="19">
        <v>2</v>
      </c>
      <c r="AA12" s="19"/>
      <c r="AB12" s="19"/>
      <c r="AC12" s="63" t="str">
        <f t="shared" si="6"/>
        <v>2//</v>
      </c>
      <c r="AD12" s="63">
        <f t="shared" si="7"/>
      </c>
      <c r="AE12" s="19"/>
      <c r="AF12" s="19"/>
      <c r="AG12" s="19"/>
      <c r="AH12" s="19"/>
      <c r="AI12" s="19"/>
      <c r="AJ12" s="19"/>
      <c r="AK12" s="63">
        <f t="shared" si="8"/>
      </c>
      <c r="AL12" s="63">
        <f t="shared" si="9"/>
      </c>
      <c r="AM12" s="19"/>
      <c r="AN12" s="19"/>
      <c r="AO12" s="19"/>
      <c r="AP12" s="19"/>
      <c r="AQ12" s="19"/>
      <c r="AR12" s="19"/>
      <c r="AS12" s="63">
        <f t="shared" si="10"/>
      </c>
      <c r="AT12" s="63">
        <f t="shared" si="11"/>
      </c>
      <c r="AU12" s="19"/>
      <c r="AV12" s="19"/>
      <c r="AW12" s="19"/>
      <c r="AX12" s="19"/>
      <c r="AY12" s="19"/>
      <c r="AZ12" s="19"/>
      <c r="BA12" s="63">
        <f t="shared" si="12"/>
      </c>
      <c r="BB12" s="63">
        <f t="shared" si="13"/>
      </c>
      <c r="BC12" s="19"/>
      <c r="BD12" s="19"/>
      <c r="BE12" s="19"/>
      <c r="BF12" s="19"/>
      <c r="BG12" s="19"/>
      <c r="BH12" s="19"/>
      <c r="BI12" s="63">
        <f t="shared" si="14"/>
      </c>
    </row>
    <row r="13" spans="1:61" ht="13.5" customHeight="1">
      <c r="A13" s="19" t="s">
        <v>167</v>
      </c>
      <c r="B13" s="59" t="s">
        <v>175</v>
      </c>
      <c r="C13" s="27" t="str">
        <f t="shared" si="3"/>
        <v>4   </v>
      </c>
      <c r="D13" s="26">
        <v>4</v>
      </c>
      <c r="E13" s="26"/>
      <c r="F13" s="26"/>
      <c r="G13" s="26"/>
      <c r="H13" s="27" t="str">
        <f t="shared" si="15"/>
        <v>3   </v>
      </c>
      <c r="I13" s="28">
        <v>3</v>
      </c>
      <c r="J13" s="28"/>
      <c r="K13" s="28"/>
      <c r="L13" s="28"/>
      <c r="M13" s="28"/>
      <c r="N13" s="28"/>
      <c r="O13" s="19"/>
      <c r="P13" s="56">
        <v>280</v>
      </c>
      <c r="Q13" s="56">
        <f t="shared" si="16"/>
        <v>102</v>
      </c>
      <c r="R13" s="56">
        <f t="shared" si="17"/>
        <v>68</v>
      </c>
      <c r="S13" s="56">
        <f t="shared" si="18"/>
        <v>0</v>
      </c>
      <c r="T13" s="56">
        <f>Y13*Y$6+AB13*AB$6+AG13*AG$6+AJ13*AJ$6+AO13*AO$6+AR13*AR$6+AW13*AW$6+AZ13*AZ$6+BE13*BE$6+BH13*BH$6</f>
        <v>34</v>
      </c>
      <c r="U13" s="56">
        <f t="shared" si="4"/>
        <v>178</v>
      </c>
      <c r="V13" s="63">
        <f t="shared" si="5"/>
      </c>
      <c r="W13" s="19"/>
      <c r="X13" s="19"/>
      <c r="Y13" s="19"/>
      <c r="Z13" s="19"/>
      <c r="AA13" s="19"/>
      <c r="AB13" s="19"/>
      <c r="AC13" s="63">
        <f t="shared" si="6"/>
      </c>
      <c r="AD13" s="63" t="str">
        <f t="shared" si="7"/>
        <v>2//1</v>
      </c>
      <c r="AE13" s="19">
        <v>2</v>
      </c>
      <c r="AF13" s="19"/>
      <c r="AG13" s="19">
        <v>1</v>
      </c>
      <c r="AH13" s="19">
        <v>2</v>
      </c>
      <c r="AI13" s="19"/>
      <c r="AJ13" s="19">
        <v>1</v>
      </c>
      <c r="AK13" s="63" t="str">
        <f t="shared" si="8"/>
        <v>2//1</v>
      </c>
      <c r="AL13" s="63">
        <f t="shared" si="9"/>
      </c>
      <c r="AM13" s="19"/>
      <c r="AN13" s="19"/>
      <c r="AO13" s="19"/>
      <c r="AP13" s="19"/>
      <c r="AQ13" s="19"/>
      <c r="AR13" s="19"/>
      <c r="AS13" s="63">
        <f t="shared" si="10"/>
      </c>
      <c r="AT13" s="63">
        <f t="shared" si="11"/>
      </c>
      <c r="AU13" s="19"/>
      <c r="AV13" s="19"/>
      <c r="AW13" s="19"/>
      <c r="AX13" s="19"/>
      <c r="AY13" s="19"/>
      <c r="AZ13" s="19"/>
      <c r="BA13" s="63">
        <f t="shared" si="12"/>
      </c>
      <c r="BB13" s="63">
        <f t="shared" si="13"/>
      </c>
      <c r="BC13" s="19"/>
      <c r="BD13" s="19"/>
      <c r="BE13" s="19"/>
      <c r="BF13" s="19"/>
      <c r="BG13" s="19"/>
      <c r="BH13" s="19"/>
      <c r="BI13" s="63">
        <f t="shared" si="14"/>
      </c>
    </row>
    <row r="14" spans="1:61" ht="13.5" customHeight="1">
      <c r="A14" s="19" t="s">
        <v>168</v>
      </c>
      <c r="B14" s="59" t="s">
        <v>69</v>
      </c>
      <c r="C14" s="27" t="str">
        <f t="shared" si="3"/>
        <v>   </v>
      </c>
      <c r="D14" s="26"/>
      <c r="E14" s="26"/>
      <c r="F14" s="26"/>
      <c r="G14" s="26"/>
      <c r="H14" s="27" t="str">
        <f t="shared" si="15"/>
        <v>1 2  </v>
      </c>
      <c r="I14" s="28">
        <v>1</v>
      </c>
      <c r="J14" s="28">
        <v>2</v>
      </c>
      <c r="K14" s="28"/>
      <c r="L14" s="28"/>
      <c r="M14" s="28"/>
      <c r="N14" s="28"/>
      <c r="O14" s="19"/>
      <c r="P14" s="56">
        <v>72</v>
      </c>
      <c r="Q14" s="56">
        <f t="shared" si="16"/>
        <v>68</v>
      </c>
      <c r="R14" s="56">
        <f t="shared" si="17"/>
        <v>0</v>
      </c>
      <c r="S14" s="56">
        <f t="shared" si="18"/>
        <v>0</v>
      </c>
      <c r="T14" s="56">
        <f>Y14*Y$6+AB14*AB$6+AG14*AG$6+AJ14*AJ$6+AO14*AO$6+AR14*AR$6+AW14*AW$6+AZ14*AZ$6+BE14*BE$6+BH14*BH$6</f>
        <v>68</v>
      </c>
      <c r="U14" s="56">
        <f t="shared" si="4"/>
        <v>4</v>
      </c>
      <c r="V14" s="63" t="str">
        <f t="shared" si="5"/>
        <v>//2</v>
      </c>
      <c r="W14" s="19"/>
      <c r="X14" s="19"/>
      <c r="Y14" s="19">
        <v>2</v>
      </c>
      <c r="Z14" s="19"/>
      <c r="AA14" s="19"/>
      <c r="AB14" s="19">
        <v>2</v>
      </c>
      <c r="AC14" s="63" t="str">
        <f t="shared" si="6"/>
        <v>//2</v>
      </c>
      <c r="AD14" s="63">
        <f t="shared" si="7"/>
      </c>
      <c r="AE14" s="19"/>
      <c r="AF14" s="19"/>
      <c r="AG14" s="19"/>
      <c r="AH14" s="19"/>
      <c r="AI14" s="19"/>
      <c r="AJ14" s="19"/>
      <c r="AK14" s="63">
        <f t="shared" si="8"/>
      </c>
      <c r="AL14" s="63">
        <f t="shared" si="9"/>
      </c>
      <c r="AM14" s="19"/>
      <c r="AN14" s="19"/>
      <c r="AO14" s="19"/>
      <c r="AP14" s="19"/>
      <c r="AQ14" s="19"/>
      <c r="AR14" s="19"/>
      <c r="AS14" s="63">
        <f t="shared" si="10"/>
      </c>
      <c r="AT14" s="63">
        <f t="shared" si="11"/>
      </c>
      <c r="AU14" s="19"/>
      <c r="AV14" s="19"/>
      <c r="AW14" s="19"/>
      <c r="AX14" s="19"/>
      <c r="AY14" s="19"/>
      <c r="AZ14" s="19"/>
      <c r="BA14" s="63">
        <f t="shared" si="12"/>
      </c>
      <c r="BB14" s="63">
        <f t="shared" si="13"/>
      </c>
      <c r="BC14" s="19"/>
      <c r="BD14" s="19"/>
      <c r="BE14" s="19"/>
      <c r="BF14" s="19"/>
      <c r="BG14" s="19"/>
      <c r="BH14" s="19"/>
      <c r="BI14" s="63">
        <f t="shared" si="14"/>
      </c>
    </row>
    <row r="15" spans="1:61" ht="14.25" customHeight="1">
      <c r="A15" s="20" t="s">
        <v>169</v>
      </c>
      <c r="B15" s="34" t="s">
        <v>36</v>
      </c>
      <c r="C15" s="27" t="str">
        <f t="shared" si="3"/>
        <v>4   </v>
      </c>
      <c r="D15" s="26">
        <v>4</v>
      </c>
      <c r="E15" s="26"/>
      <c r="F15" s="26"/>
      <c r="G15" s="26"/>
      <c r="H15" s="27" t="str">
        <f t="shared" si="15"/>
        <v>   </v>
      </c>
      <c r="I15" s="28"/>
      <c r="J15" s="28"/>
      <c r="K15" s="28"/>
      <c r="L15" s="28"/>
      <c r="M15" s="28"/>
      <c r="N15" s="28"/>
      <c r="O15" s="19"/>
      <c r="P15" s="56">
        <v>80</v>
      </c>
      <c r="Q15" s="56">
        <f t="shared" si="16"/>
        <v>68</v>
      </c>
      <c r="R15" s="56">
        <f t="shared" si="17"/>
        <v>34</v>
      </c>
      <c r="S15" s="56">
        <f t="shared" si="18"/>
        <v>0</v>
      </c>
      <c r="T15" s="56">
        <f>Y15*Y$6+AB15*AB$6+AG15*AG$6+AJ15*AJ$6+AO15*AO$6+AR15*AR$6+AW15*AW$6+AZ15*AZ$6+BE15*BE$6+BH15*BH$6</f>
        <v>34</v>
      </c>
      <c r="U15" s="56">
        <f t="shared" si="4"/>
        <v>12</v>
      </c>
      <c r="V15" s="63">
        <f t="shared" si="5"/>
      </c>
      <c r="W15" s="19"/>
      <c r="X15" s="19"/>
      <c r="Y15" s="19"/>
      <c r="Z15" s="19"/>
      <c r="AA15" s="19"/>
      <c r="AB15" s="19"/>
      <c r="AC15" s="63">
        <f t="shared" si="6"/>
      </c>
      <c r="AD15" s="63">
        <f t="shared" si="7"/>
      </c>
      <c r="AE15" s="19"/>
      <c r="AF15" s="19"/>
      <c r="AG15" s="19"/>
      <c r="AH15" s="19">
        <v>2</v>
      </c>
      <c r="AI15" s="19"/>
      <c r="AJ15" s="19">
        <v>2</v>
      </c>
      <c r="AK15" s="63" t="str">
        <f t="shared" si="8"/>
        <v>2//2</v>
      </c>
      <c r="AL15" s="63">
        <f t="shared" si="9"/>
      </c>
      <c r="AM15" s="19"/>
      <c r="AN15" s="19"/>
      <c r="AO15" s="19"/>
      <c r="AP15" s="19"/>
      <c r="AQ15" s="19"/>
      <c r="AR15" s="19"/>
      <c r="AS15" s="63">
        <f t="shared" si="10"/>
      </c>
      <c r="AT15" s="63">
        <f t="shared" si="11"/>
      </c>
      <c r="AU15" s="19"/>
      <c r="AV15" s="19"/>
      <c r="AW15" s="19"/>
      <c r="AX15" s="19"/>
      <c r="AY15" s="19"/>
      <c r="AZ15" s="19"/>
      <c r="BA15" s="63">
        <f t="shared" si="12"/>
      </c>
      <c r="BB15" s="63">
        <f t="shared" si="13"/>
      </c>
      <c r="BC15" s="19"/>
      <c r="BD15" s="19"/>
      <c r="BE15" s="19"/>
      <c r="BF15" s="19"/>
      <c r="BG15" s="19"/>
      <c r="BH15" s="19"/>
      <c r="BI15" s="63">
        <f t="shared" si="14"/>
      </c>
    </row>
    <row r="16" spans="1:61" ht="14.25" customHeight="1">
      <c r="A16" s="19" t="s">
        <v>45</v>
      </c>
      <c r="B16" s="60" t="s">
        <v>156</v>
      </c>
      <c r="C16" s="27" t="str">
        <f t="shared" si="3"/>
        <v>   </v>
      </c>
      <c r="D16" s="26"/>
      <c r="E16" s="26"/>
      <c r="F16" s="26"/>
      <c r="G16" s="26"/>
      <c r="H16" s="27" t="str">
        <f t="shared" si="15"/>
        <v>   </v>
      </c>
      <c r="I16" s="28"/>
      <c r="J16" s="28"/>
      <c r="K16" s="28"/>
      <c r="L16" s="28"/>
      <c r="M16" s="28"/>
      <c r="N16" s="28"/>
      <c r="O16" s="19"/>
      <c r="P16" s="57">
        <f aca="true" t="shared" si="19" ref="P16:U16">SUM(P17:P19)</f>
        <v>270</v>
      </c>
      <c r="Q16" s="57">
        <f t="shared" si="19"/>
        <v>102</v>
      </c>
      <c r="R16" s="57">
        <f t="shared" si="19"/>
        <v>102</v>
      </c>
      <c r="S16" s="57">
        <f t="shared" si="19"/>
        <v>0</v>
      </c>
      <c r="T16" s="57">
        <f t="shared" si="19"/>
        <v>0</v>
      </c>
      <c r="U16" s="57">
        <f t="shared" si="19"/>
        <v>168</v>
      </c>
      <c r="V16" s="63">
        <f t="shared" si="5"/>
      </c>
      <c r="W16" s="19"/>
      <c r="X16" s="19"/>
      <c r="Y16" s="19"/>
      <c r="Z16" s="19"/>
      <c r="AA16" s="19"/>
      <c r="AB16" s="19"/>
      <c r="AC16" s="63">
        <f t="shared" si="6"/>
      </c>
      <c r="AD16" s="63">
        <f t="shared" si="7"/>
      </c>
      <c r="AE16" s="19"/>
      <c r="AF16" s="19"/>
      <c r="AG16" s="19"/>
      <c r="AH16" s="19"/>
      <c r="AI16" s="19"/>
      <c r="AJ16" s="19"/>
      <c r="AK16" s="63">
        <f t="shared" si="8"/>
      </c>
      <c r="AL16" s="63">
        <f t="shared" si="9"/>
      </c>
      <c r="AM16" s="19"/>
      <c r="AN16" s="19"/>
      <c r="AO16" s="19"/>
      <c r="AP16" s="19"/>
      <c r="AQ16" s="19"/>
      <c r="AR16" s="19"/>
      <c r="AS16" s="63">
        <f t="shared" si="10"/>
      </c>
      <c r="AT16" s="63">
        <f t="shared" si="11"/>
      </c>
      <c r="AU16" s="19"/>
      <c r="AV16" s="19"/>
      <c r="AW16" s="19"/>
      <c r="AX16" s="19"/>
      <c r="AY16" s="19"/>
      <c r="AZ16" s="19"/>
      <c r="BA16" s="63">
        <f t="shared" si="12"/>
      </c>
      <c r="BB16" s="63">
        <f t="shared" si="13"/>
      </c>
      <c r="BC16" s="19"/>
      <c r="BD16" s="19"/>
      <c r="BE16" s="19"/>
      <c r="BF16" s="19"/>
      <c r="BG16" s="19"/>
      <c r="BH16" s="19"/>
      <c r="BI16" s="63">
        <f t="shared" si="14"/>
      </c>
    </row>
    <row r="17" spans="1:61" ht="13.5" customHeight="1">
      <c r="A17" s="19" t="s">
        <v>62</v>
      </c>
      <c r="B17" s="59" t="s">
        <v>105</v>
      </c>
      <c r="C17" s="27" t="str">
        <f t="shared" si="3"/>
        <v>   </v>
      </c>
      <c r="D17" s="26"/>
      <c r="E17" s="26"/>
      <c r="F17" s="26"/>
      <c r="G17" s="26"/>
      <c r="H17" s="27" t="str">
        <f t="shared" si="15"/>
        <v>2   </v>
      </c>
      <c r="I17" s="28">
        <v>2</v>
      </c>
      <c r="J17" s="28"/>
      <c r="K17" s="28"/>
      <c r="L17" s="28"/>
      <c r="M17" s="28"/>
      <c r="N17" s="28"/>
      <c r="O17" s="19"/>
      <c r="P17" s="56">
        <v>90</v>
      </c>
      <c r="Q17" s="56">
        <f t="shared" si="16"/>
        <v>34</v>
      </c>
      <c r="R17" s="56">
        <f t="shared" si="17"/>
        <v>34</v>
      </c>
      <c r="S17" s="56">
        <f t="shared" si="18"/>
        <v>0</v>
      </c>
      <c r="T17" s="56">
        <f>Y17*Y$6+AB17*AB$6+AG17*AG$6+AJ17*AJ$6+AO17*AO$6+AR17*AR$6+AW17*AW$6+AZ17*AZ$6+BE17*BE$6+BH17*BH$6</f>
        <v>0</v>
      </c>
      <c r="U17" s="56">
        <f t="shared" si="4"/>
        <v>56</v>
      </c>
      <c r="V17" s="63">
        <f t="shared" si="5"/>
      </c>
      <c r="W17" s="19"/>
      <c r="X17" s="19"/>
      <c r="Y17" s="19"/>
      <c r="Z17" s="19">
        <v>2</v>
      </c>
      <c r="AA17" s="19"/>
      <c r="AB17" s="19"/>
      <c r="AC17" s="63" t="str">
        <f t="shared" si="6"/>
        <v>2//</v>
      </c>
      <c r="AD17" s="63">
        <f t="shared" si="7"/>
      </c>
      <c r="AE17" s="19"/>
      <c r="AF17" s="19"/>
      <c r="AG17" s="19"/>
      <c r="AH17" s="19"/>
      <c r="AI17" s="19"/>
      <c r="AJ17" s="19"/>
      <c r="AK17" s="63">
        <f t="shared" si="8"/>
      </c>
      <c r="AL17" s="63">
        <f t="shared" si="9"/>
      </c>
      <c r="AM17" s="19"/>
      <c r="AN17" s="19"/>
      <c r="AO17" s="19"/>
      <c r="AP17" s="19"/>
      <c r="AQ17" s="19"/>
      <c r="AR17" s="19"/>
      <c r="AS17" s="63">
        <f t="shared" si="10"/>
      </c>
      <c r="AT17" s="63">
        <f t="shared" si="11"/>
      </c>
      <c r="AU17" s="19"/>
      <c r="AV17" s="19"/>
      <c r="AW17" s="19"/>
      <c r="AX17" s="19"/>
      <c r="AY17" s="19"/>
      <c r="AZ17" s="19"/>
      <c r="BA17" s="63">
        <f t="shared" si="12"/>
      </c>
      <c r="BB17" s="63">
        <f t="shared" si="13"/>
      </c>
      <c r="BC17" s="19"/>
      <c r="BD17" s="19"/>
      <c r="BE17" s="19"/>
      <c r="BF17" s="19"/>
      <c r="BG17" s="19"/>
      <c r="BH17" s="19"/>
      <c r="BI17" s="63">
        <f t="shared" si="14"/>
      </c>
    </row>
    <row r="18" spans="1:61" ht="13.5" customHeight="1">
      <c r="A18" s="19" t="s">
        <v>63</v>
      </c>
      <c r="B18" s="59" t="s">
        <v>106</v>
      </c>
      <c r="C18" s="27" t="str">
        <f t="shared" si="3"/>
        <v>   </v>
      </c>
      <c r="D18" s="26"/>
      <c r="E18" s="26"/>
      <c r="F18" s="26"/>
      <c r="G18" s="26"/>
      <c r="H18" s="27" t="str">
        <f t="shared" si="15"/>
        <v>1   </v>
      </c>
      <c r="I18" s="28">
        <v>1</v>
      </c>
      <c r="J18" s="28"/>
      <c r="K18" s="28"/>
      <c r="L18" s="28"/>
      <c r="M18" s="28"/>
      <c r="N18" s="28"/>
      <c r="O18" s="19"/>
      <c r="P18" s="56">
        <v>90</v>
      </c>
      <c r="Q18" s="56">
        <f t="shared" si="16"/>
        <v>34</v>
      </c>
      <c r="R18" s="56">
        <f t="shared" si="17"/>
        <v>34</v>
      </c>
      <c r="S18" s="56">
        <f t="shared" si="18"/>
        <v>0</v>
      </c>
      <c r="T18" s="56">
        <f>Y18*Y$6+AB18*AB$6+AG18*AG$6+AJ18*AJ$6+AO18*AO$6+AR18*AR$6+AW18*AW$6+AZ18*AZ$6+BE18*BE$6+BH18*BH$6</f>
        <v>0</v>
      </c>
      <c r="U18" s="56">
        <f t="shared" si="4"/>
        <v>56</v>
      </c>
      <c r="V18" s="63" t="str">
        <f t="shared" si="5"/>
        <v>2//</v>
      </c>
      <c r="W18" s="19">
        <v>2</v>
      </c>
      <c r="X18" s="19"/>
      <c r="Y18" s="19"/>
      <c r="Z18" s="19"/>
      <c r="AA18" s="19"/>
      <c r="AB18" s="19"/>
      <c r="AC18" s="63">
        <f t="shared" si="6"/>
      </c>
      <c r="AD18" s="63">
        <f t="shared" si="7"/>
      </c>
      <c r="AE18" s="19"/>
      <c r="AF18" s="19"/>
      <c r="AG18" s="19"/>
      <c r="AH18" s="19"/>
      <c r="AI18" s="19"/>
      <c r="AJ18" s="19"/>
      <c r="AK18" s="63">
        <f t="shared" si="8"/>
      </c>
      <c r="AL18" s="63">
        <f t="shared" si="9"/>
      </c>
      <c r="AM18" s="19"/>
      <c r="AN18" s="19"/>
      <c r="AO18" s="19"/>
      <c r="AP18" s="19"/>
      <c r="AQ18" s="19"/>
      <c r="AR18" s="19"/>
      <c r="AS18" s="63">
        <f t="shared" si="10"/>
      </c>
      <c r="AT18" s="63">
        <f t="shared" si="11"/>
      </c>
      <c r="AU18" s="19"/>
      <c r="AV18" s="19"/>
      <c r="AW18" s="19"/>
      <c r="AX18" s="19"/>
      <c r="AY18" s="19"/>
      <c r="AZ18" s="19"/>
      <c r="BA18" s="63">
        <f t="shared" si="12"/>
      </c>
      <c r="BB18" s="63">
        <f t="shared" si="13"/>
      </c>
      <c r="BC18" s="19"/>
      <c r="BD18" s="19"/>
      <c r="BE18" s="19"/>
      <c r="BF18" s="19"/>
      <c r="BG18" s="19"/>
      <c r="BH18" s="19"/>
      <c r="BI18" s="63">
        <f t="shared" si="14"/>
      </c>
    </row>
    <row r="19" spans="1:61" ht="13.5" customHeight="1">
      <c r="A19" s="19" t="s">
        <v>89</v>
      </c>
      <c r="B19" s="59" t="s">
        <v>245</v>
      </c>
      <c r="C19" s="27" t="str">
        <f t="shared" si="3"/>
        <v>   </v>
      </c>
      <c r="D19" s="26"/>
      <c r="E19" s="26"/>
      <c r="F19" s="26"/>
      <c r="G19" s="26"/>
      <c r="H19" s="27" t="str">
        <f t="shared" si="15"/>
        <v>6   </v>
      </c>
      <c r="I19" s="28">
        <v>6</v>
      </c>
      <c r="J19" s="28"/>
      <c r="K19" s="28"/>
      <c r="L19" s="28"/>
      <c r="M19" s="28"/>
      <c r="N19" s="28"/>
      <c r="O19" s="19"/>
      <c r="P19" s="56">
        <v>90</v>
      </c>
      <c r="Q19" s="56">
        <f t="shared" si="16"/>
        <v>34</v>
      </c>
      <c r="R19" s="56">
        <f t="shared" si="17"/>
        <v>34</v>
      </c>
      <c r="S19" s="56">
        <f t="shared" si="18"/>
        <v>0</v>
      </c>
      <c r="T19" s="56">
        <f>Y19*Y$6+AB19*AB$6+AG19*AG$6+AJ19*AJ$6+AO19*AO$6+AR19*AR$6+AW19*AW$6+AZ19*AZ$6+BE19*BE$6+BH19*BH$6</f>
        <v>0</v>
      </c>
      <c r="U19" s="56">
        <f t="shared" si="4"/>
        <v>56</v>
      </c>
      <c r="V19" s="63">
        <f t="shared" si="5"/>
      </c>
      <c r="W19" s="19"/>
      <c r="X19" s="19"/>
      <c r="Y19" s="19"/>
      <c r="Z19" s="19"/>
      <c r="AA19" s="19"/>
      <c r="AB19" s="19"/>
      <c r="AC19" s="63">
        <f t="shared" si="6"/>
      </c>
      <c r="AD19" s="63">
        <f t="shared" si="7"/>
      </c>
      <c r="AE19" s="19"/>
      <c r="AF19" s="19"/>
      <c r="AG19" s="19"/>
      <c r="AH19" s="19"/>
      <c r="AI19" s="19"/>
      <c r="AJ19" s="19"/>
      <c r="AK19" s="63">
        <f t="shared" si="8"/>
      </c>
      <c r="AL19" s="63">
        <f t="shared" si="9"/>
      </c>
      <c r="AM19" s="19"/>
      <c r="AN19" s="19"/>
      <c r="AO19" s="19"/>
      <c r="AP19" s="19">
        <v>2</v>
      </c>
      <c r="AQ19" s="19"/>
      <c r="AR19" s="19"/>
      <c r="AS19" s="63" t="str">
        <f t="shared" si="10"/>
        <v>2//</v>
      </c>
      <c r="AT19" s="63">
        <f t="shared" si="11"/>
      </c>
      <c r="AU19" s="19"/>
      <c r="AV19" s="19"/>
      <c r="AW19" s="19"/>
      <c r="AX19" s="19"/>
      <c r="AY19" s="19"/>
      <c r="AZ19" s="19"/>
      <c r="BA19" s="63">
        <f t="shared" si="12"/>
      </c>
      <c r="BB19" s="63">
        <f t="shared" si="13"/>
      </c>
      <c r="BC19" s="19"/>
      <c r="BD19" s="19"/>
      <c r="BE19" s="19"/>
      <c r="BF19" s="19"/>
      <c r="BG19" s="19"/>
      <c r="BH19" s="19"/>
      <c r="BI19" s="63">
        <f t="shared" si="14"/>
      </c>
    </row>
    <row r="20" spans="1:61" ht="25.5">
      <c r="A20" s="20" t="s">
        <v>46</v>
      </c>
      <c r="B20" s="61" t="s">
        <v>158</v>
      </c>
      <c r="C20" s="27" t="str">
        <f t="shared" si="3"/>
        <v>   </v>
      </c>
      <c r="D20" s="26"/>
      <c r="E20" s="26"/>
      <c r="F20" s="26"/>
      <c r="G20" s="26"/>
      <c r="H20" s="104" t="str">
        <f t="shared" si="15"/>
        <v>2 5 6 6</v>
      </c>
      <c r="I20" s="28">
        <v>2</v>
      </c>
      <c r="J20" s="28">
        <v>5</v>
      </c>
      <c r="K20" s="28">
        <v>6</v>
      </c>
      <c r="L20" s="28"/>
      <c r="M20" s="28"/>
      <c r="N20" s="28">
        <v>6</v>
      </c>
      <c r="O20" s="19"/>
      <c r="P20" s="70">
        <v>270</v>
      </c>
      <c r="Q20" s="70">
        <f t="shared" si="16"/>
        <v>136</v>
      </c>
      <c r="R20" s="70">
        <f t="shared" si="17"/>
        <v>136</v>
      </c>
      <c r="S20" s="70">
        <f t="shared" si="18"/>
        <v>0</v>
      </c>
      <c r="T20" s="70">
        <f>Y20*Y$6+AB20*AB$6+AG20*AG$6+AJ20*AJ$6+AO20*AO$6+AR20*AR$6+AW20*AW$6+AZ20*AZ$6+BE20*BE$6+BH20*BH$6</f>
        <v>0</v>
      </c>
      <c r="U20" s="70">
        <f t="shared" si="4"/>
        <v>134</v>
      </c>
      <c r="V20" s="63">
        <f t="shared" si="5"/>
      </c>
      <c r="W20" s="19"/>
      <c r="X20" s="19"/>
      <c r="Y20" s="19"/>
      <c r="Z20" s="19">
        <v>2</v>
      </c>
      <c r="AA20" s="19"/>
      <c r="AB20" s="19"/>
      <c r="AC20" s="63" t="str">
        <f t="shared" si="6"/>
        <v>2//</v>
      </c>
      <c r="AD20" s="63">
        <f t="shared" si="7"/>
      </c>
      <c r="AE20" s="19"/>
      <c r="AF20" s="19"/>
      <c r="AG20" s="19"/>
      <c r="AH20" s="19"/>
      <c r="AI20" s="19"/>
      <c r="AJ20" s="19"/>
      <c r="AK20" s="63">
        <f t="shared" si="8"/>
      </c>
      <c r="AL20" s="63" t="str">
        <f t="shared" si="9"/>
        <v>2//</v>
      </c>
      <c r="AM20" s="19">
        <v>2</v>
      </c>
      <c r="AN20" s="19"/>
      <c r="AO20" s="19"/>
      <c r="AP20" s="19">
        <v>4</v>
      </c>
      <c r="AQ20" s="19"/>
      <c r="AR20" s="19"/>
      <c r="AS20" s="63" t="str">
        <f t="shared" si="10"/>
        <v>4//</v>
      </c>
      <c r="AT20" s="63">
        <f t="shared" si="11"/>
      </c>
      <c r="AU20" s="19"/>
      <c r="AV20" s="19"/>
      <c r="AW20" s="19"/>
      <c r="AX20" s="19"/>
      <c r="AY20" s="19"/>
      <c r="AZ20" s="19"/>
      <c r="BA20" s="63">
        <f t="shared" si="12"/>
      </c>
      <c r="BB20" s="63">
        <f t="shared" si="13"/>
      </c>
      <c r="BC20" s="19"/>
      <c r="BD20" s="19"/>
      <c r="BE20" s="19"/>
      <c r="BF20" s="19"/>
      <c r="BG20" s="19"/>
      <c r="BH20" s="19"/>
      <c r="BI20" s="63">
        <f t="shared" si="14"/>
      </c>
    </row>
    <row r="21" spans="1:61" ht="26.25" customHeight="1">
      <c r="A21" s="130" t="s">
        <v>47</v>
      </c>
      <c r="B21" s="129" t="s">
        <v>161</v>
      </c>
      <c r="C21" s="78" t="str">
        <f t="shared" si="3"/>
        <v>   </v>
      </c>
      <c r="D21" s="79"/>
      <c r="E21" s="79"/>
      <c r="F21" s="79"/>
      <c r="G21" s="79"/>
      <c r="H21" s="78" t="str">
        <f t="shared" si="15"/>
        <v>   </v>
      </c>
      <c r="I21" s="79"/>
      <c r="J21" s="79"/>
      <c r="K21" s="79"/>
      <c r="L21" s="79"/>
      <c r="M21" s="79"/>
      <c r="N21" s="79"/>
      <c r="O21" s="78"/>
      <c r="P21" s="85">
        <f aca="true" t="shared" si="20" ref="P21:U21">SUM(P22,P28,P30)</f>
        <v>1400</v>
      </c>
      <c r="Q21" s="85">
        <f t="shared" si="20"/>
        <v>782</v>
      </c>
      <c r="R21" s="85">
        <f t="shared" si="20"/>
        <v>272</v>
      </c>
      <c r="S21" s="85">
        <f t="shared" si="20"/>
        <v>374</v>
      </c>
      <c r="T21" s="85">
        <f t="shared" si="20"/>
        <v>136</v>
      </c>
      <c r="U21" s="85">
        <f t="shared" si="20"/>
        <v>618</v>
      </c>
      <c r="V21" s="81">
        <f t="shared" si="5"/>
      </c>
      <c r="W21" s="78"/>
      <c r="X21" s="78"/>
      <c r="Y21" s="78"/>
      <c r="Z21" s="78"/>
      <c r="AA21" s="78"/>
      <c r="AB21" s="78"/>
      <c r="AC21" s="81">
        <f t="shared" si="6"/>
      </c>
      <c r="AD21" s="81">
        <f t="shared" si="7"/>
      </c>
      <c r="AE21" s="78"/>
      <c r="AF21" s="78"/>
      <c r="AG21" s="78"/>
      <c r="AH21" s="78"/>
      <c r="AI21" s="78"/>
      <c r="AJ21" s="78"/>
      <c r="AK21" s="81">
        <f t="shared" si="8"/>
      </c>
      <c r="AL21" s="81">
        <f t="shared" si="9"/>
      </c>
      <c r="AM21" s="78"/>
      <c r="AN21" s="78"/>
      <c r="AO21" s="78"/>
      <c r="AP21" s="78"/>
      <c r="AQ21" s="78"/>
      <c r="AR21" s="78"/>
      <c r="AS21" s="81">
        <f t="shared" si="10"/>
      </c>
      <c r="AT21" s="81">
        <f t="shared" si="11"/>
      </c>
      <c r="AU21" s="78"/>
      <c r="AV21" s="78"/>
      <c r="AW21" s="78"/>
      <c r="AX21" s="78"/>
      <c r="AY21" s="78"/>
      <c r="AZ21" s="78"/>
      <c r="BA21" s="81">
        <f t="shared" si="12"/>
      </c>
      <c r="BB21" s="81">
        <f t="shared" si="13"/>
      </c>
      <c r="BC21" s="78"/>
      <c r="BD21" s="78"/>
      <c r="BE21" s="78"/>
      <c r="BF21" s="78"/>
      <c r="BG21" s="78"/>
      <c r="BH21" s="78"/>
      <c r="BI21" s="81">
        <f t="shared" si="14"/>
      </c>
    </row>
    <row r="22" spans="1:61" ht="13.5" customHeight="1">
      <c r="A22" s="20" t="s">
        <v>48</v>
      </c>
      <c r="B22" s="61" t="s">
        <v>40</v>
      </c>
      <c r="C22" s="27" t="str">
        <f t="shared" si="3"/>
        <v>   </v>
      </c>
      <c r="D22" s="26"/>
      <c r="E22" s="26"/>
      <c r="F22" s="26"/>
      <c r="G22" s="26"/>
      <c r="H22" s="27" t="str">
        <f t="shared" si="15"/>
        <v>   </v>
      </c>
      <c r="I22" s="28"/>
      <c r="J22" s="28"/>
      <c r="K22" s="28"/>
      <c r="L22" s="28"/>
      <c r="M22" s="28"/>
      <c r="N22" s="28"/>
      <c r="O22" s="19"/>
      <c r="P22" s="70">
        <f aca="true" t="shared" si="21" ref="P22:U22">SUM(P23,P26:P27)</f>
        <v>1250</v>
      </c>
      <c r="Q22" s="70">
        <f t="shared" si="21"/>
        <v>714</v>
      </c>
      <c r="R22" s="70">
        <f t="shared" si="21"/>
        <v>272</v>
      </c>
      <c r="S22" s="70">
        <f t="shared" si="21"/>
        <v>306</v>
      </c>
      <c r="T22" s="70">
        <f t="shared" si="21"/>
        <v>136</v>
      </c>
      <c r="U22" s="70">
        <f t="shared" si="21"/>
        <v>536</v>
      </c>
      <c r="V22" s="63">
        <f t="shared" si="5"/>
      </c>
      <c r="W22" s="19"/>
      <c r="X22" s="19"/>
      <c r="Y22" s="19"/>
      <c r="Z22" s="19"/>
      <c r="AA22" s="19"/>
      <c r="AB22" s="19"/>
      <c r="AC22" s="63">
        <f t="shared" si="6"/>
      </c>
      <c r="AD22" s="63">
        <f t="shared" si="7"/>
      </c>
      <c r="AE22" s="19"/>
      <c r="AF22" s="19"/>
      <c r="AG22" s="19"/>
      <c r="AH22" s="19"/>
      <c r="AI22" s="19"/>
      <c r="AJ22" s="19"/>
      <c r="AK22" s="63">
        <f t="shared" si="8"/>
      </c>
      <c r="AL22" s="63">
        <f t="shared" si="9"/>
      </c>
      <c r="AM22" s="19"/>
      <c r="AN22" s="19"/>
      <c r="AO22" s="19"/>
      <c r="AP22" s="19"/>
      <c r="AQ22" s="19"/>
      <c r="AR22" s="19"/>
      <c r="AS22" s="63">
        <f t="shared" si="10"/>
      </c>
      <c r="AT22" s="63">
        <f t="shared" si="11"/>
      </c>
      <c r="AU22" s="19"/>
      <c r="AV22" s="19"/>
      <c r="AW22" s="19"/>
      <c r="AX22" s="19"/>
      <c r="AY22" s="19"/>
      <c r="AZ22" s="19"/>
      <c r="BA22" s="63">
        <f t="shared" si="12"/>
      </c>
      <c r="BB22" s="63">
        <f t="shared" si="13"/>
      </c>
      <c r="BC22" s="19"/>
      <c r="BD22" s="19"/>
      <c r="BE22" s="19"/>
      <c r="BF22" s="19"/>
      <c r="BG22" s="19"/>
      <c r="BH22" s="19"/>
      <c r="BI22" s="63">
        <f t="shared" si="14"/>
      </c>
    </row>
    <row r="23" spans="1:61" ht="13.5" customHeight="1">
      <c r="A23" s="20" t="s">
        <v>49</v>
      </c>
      <c r="B23" s="34" t="s">
        <v>99</v>
      </c>
      <c r="C23" s="27" t="str">
        <f t="shared" si="3"/>
        <v>   </v>
      </c>
      <c r="D23" s="26"/>
      <c r="E23" s="26"/>
      <c r="F23" s="26"/>
      <c r="G23" s="26"/>
      <c r="H23" s="27" t="str">
        <f t="shared" si="15"/>
        <v>   </v>
      </c>
      <c r="I23" s="28"/>
      <c r="J23" s="28"/>
      <c r="K23" s="28"/>
      <c r="L23" s="28"/>
      <c r="M23" s="28"/>
      <c r="N23" s="28"/>
      <c r="O23" s="19"/>
      <c r="P23" s="56">
        <f aca="true" t="shared" si="22" ref="P23:U23">SUM(P24:P25)</f>
        <v>850</v>
      </c>
      <c r="Q23" s="56">
        <f t="shared" si="22"/>
        <v>578</v>
      </c>
      <c r="R23" s="56">
        <f t="shared" si="22"/>
        <v>204</v>
      </c>
      <c r="S23" s="56">
        <f t="shared" si="22"/>
        <v>238</v>
      </c>
      <c r="T23" s="56">
        <f t="shared" si="22"/>
        <v>136</v>
      </c>
      <c r="U23" s="56">
        <f t="shared" si="22"/>
        <v>272</v>
      </c>
      <c r="V23" s="63">
        <f t="shared" si="5"/>
      </c>
      <c r="W23" s="19"/>
      <c r="X23" s="19"/>
      <c r="Y23" s="19"/>
      <c r="Z23" s="19"/>
      <c r="AA23" s="19"/>
      <c r="AB23" s="19"/>
      <c r="AC23" s="63">
        <f t="shared" si="6"/>
      </c>
      <c r="AD23" s="63">
        <f t="shared" si="7"/>
      </c>
      <c r="AE23" s="19"/>
      <c r="AF23" s="19"/>
      <c r="AG23" s="19"/>
      <c r="AH23" s="19"/>
      <c r="AI23" s="19"/>
      <c r="AJ23" s="19"/>
      <c r="AK23" s="63">
        <f t="shared" si="8"/>
      </c>
      <c r="AL23" s="63">
        <f t="shared" si="9"/>
      </c>
      <c r="AM23" s="19"/>
      <c r="AN23" s="19"/>
      <c r="AO23" s="19"/>
      <c r="AP23" s="19"/>
      <c r="AQ23" s="19"/>
      <c r="AR23" s="19"/>
      <c r="AS23" s="63">
        <f t="shared" si="10"/>
      </c>
      <c r="AT23" s="63">
        <f t="shared" si="11"/>
      </c>
      <c r="AU23" s="19"/>
      <c r="AV23" s="19"/>
      <c r="AW23" s="19"/>
      <c r="AX23" s="19"/>
      <c r="AY23" s="19"/>
      <c r="AZ23" s="19"/>
      <c r="BA23" s="63">
        <f t="shared" si="12"/>
      </c>
      <c r="BB23" s="63">
        <f t="shared" si="13"/>
      </c>
      <c r="BC23" s="19"/>
      <c r="BD23" s="19"/>
      <c r="BE23" s="19"/>
      <c r="BF23" s="19"/>
      <c r="BG23" s="19"/>
      <c r="BH23" s="19"/>
      <c r="BI23" s="63">
        <f t="shared" si="14"/>
      </c>
    </row>
    <row r="24" spans="1:61" ht="13.5" customHeight="1">
      <c r="A24" s="20" t="s">
        <v>107</v>
      </c>
      <c r="B24" s="34" t="s">
        <v>99</v>
      </c>
      <c r="C24" s="27" t="str">
        <f t="shared" si="3"/>
        <v>1 2 3 </v>
      </c>
      <c r="D24" s="26">
        <v>1</v>
      </c>
      <c r="E24" s="26">
        <v>2</v>
      </c>
      <c r="F24" s="26">
        <v>3</v>
      </c>
      <c r="G24" s="26"/>
      <c r="H24" s="27" t="str">
        <f t="shared" si="15"/>
        <v>4   </v>
      </c>
      <c r="I24" s="28">
        <v>4</v>
      </c>
      <c r="J24" s="28"/>
      <c r="K24" s="28"/>
      <c r="L24" s="28"/>
      <c r="M24" s="28"/>
      <c r="N24" s="28"/>
      <c r="O24" s="19"/>
      <c r="P24" s="56">
        <v>550</v>
      </c>
      <c r="Q24" s="56">
        <f t="shared" si="16"/>
        <v>340</v>
      </c>
      <c r="R24" s="56">
        <f t="shared" si="17"/>
        <v>204</v>
      </c>
      <c r="S24" s="56">
        <f t="shared" si="18"/>
        <v>0</v>
      </c>
      <c r="T24" s="56">
        <f>Y24*Y$6+AB24*AB$6+AG24*AG$6+AJ24*AJ$6+AO24*AO$6+AR24*AR$6+AW24*AW$6+AZ24*AZ$6+BE24*BE$6+BH24*BH$6</f>
        <v>136</v>
      </c>
      <c r="U24" s="56">
        <f t="shared" si="4"/>
        <v>210</v>
      </c>
      <c r="V24" s="63" t="str">
        <f t="shared" si="5"/>
        <v>4//2</v>
      </c>
      <c r="W24" s="19">
        <v>4</v>
      </c>
      <c r="X24" s="19"/>
      <c r="Y24" s="19">
        <v>2</v>
      </c>
      <c r="Z24" s="19">
        <v>4</v>
      </c>
      <c r="AA24" s="19"/>
      <c r="AB24" s="19">
        <v>2</v>
      </c>
      <c r="AC24" s="63" t="str">
        <f t="shared" si="6"/>
        <v>4//2</v>
      </c>
      <c r="AD24" s="63" t="str">
        <f t="shared" si="7"/>
        <v>2//2</v>
      </c>
      <c r="AE24" s="19">
        <v>2</v>
      </c>
      <c r="AF24" s="19"/>
      <c r="AG24" s="19">
        <v>2</v>
      </c>
      <c r="AH24" s="19">
        <v>2</v>
      </c>
      <c r="AI24" s="19"/>
      <c r="AJ24" s="19">
        <v>2</v>
      </c>
      <c r="AK24" s="63" t="str">
        <f t="shared" si="8"/>
        <v>2//2</v>
      </c>
      <c r="AL24" s="63">
        <f t="shared" si="9"/>
      </c>
      <c r="AM24" s="19"/>
      <c r="AN24" s="19"/>
      <c r="AO24" s="19"/>
      <c r="AP24" s="19"/>
      <c r="AQ24" s="19"/>
      <c r="AR24" s="19"/>
      <c r="AS24" s="63">
        <f t="shared" si="10"/>
      </c>
      <c r="AT24" s="63">
        <f t="shared" si="11"/>
      </c>
      <c r="AU24" s="19"/>
      <c r="AV24" s="19"/>
      <c r="AW24" s="19"/>
      <c r="AX24" s="19"/>
      <c r="AY24" s="19"/>
      <c r="AZ24" s="19"/>
      <c r="BA24" s="63">
        <f t="shared" si="12"/>
      </c>
      <c r="BB24" s="63">
        <f t="shared" si="13"/>
      </c>
      <c r="BC24" s="19"/>
      <c r="BD24" s="19"/>
      <c r="BE24" s="19"/>
      <c r="BF24" s="19"/>
      <c r="BG24" s="19"/>
      <c r="BH24" s="19"/>
      <c r="BI24" s="63">
        <f t="shared" si="14"/>
      </c>
    </row>
    <row r="25" spans="1:61" ht="14.25" customHeight="1">
      <c r="A25" s="20" t="s">
        <v>108</v>
      </c>
      <c r="B25" s="34" t="s">
        <v>109</v>
      </c>
      <c r="C25" s="27" t="str">
        <f t="shared" si="3"/>
        <v>   </v>
      </c>
      <c r="D25" s="26"/>
      <c r="E25" s="26"/>
      <c r="F25" s="26"/>
      <c r="G25" s="26"/>
      <c r="H25" s="27" t="str">
        <f t="shared" si="15"/>
        <v>1 2 3 4</v>
      </c>
      <c r="I25" s="28">
        <v>1</v>
      </c>
      <c r="J25" s="28">
        <v>2</v>
      </c>
      <c r="K25" s="28">
        <v>3</v>
      </c>
      <c r="L25" s="28"/>
      <c r="M25" s="28"/>
      <c r="N25" s="28">
        <v>4</v>
      </c>
      <c r="O25" s="19"/>
      <c r="P25" s="56">
        <v>300</v>
      </c>
      <c r="Q25" s="56">
        <f t="shared" si="16"/>
        <v>238</v>
      </c>
      <c r="R25" s="56">
        <f t="shared" si="17"/>
        <v>0</v>
      </c>
      <c r="S25" s="56">
        <f t="shared" si="18"/>
        <v>238</v>
      </c>
      <c r="T25" s="56">
        <f>Y25*Y$6+AB25*AB$6+AG25*AG$6+AJ25*AJ$6+AO25*AO$6+AR25*AR$6+AW25*AW$6+AZ25*AZ$6+BE25*BE$6+BH25*BH$6</f>
        <v>0</v>
      </c>
      <c r="U25" s="56">
        <f t="shared" si="4"/>
        <v>62</v>
      </c>
      <c r="V25" s="63" t="str">
        <f t="shared" si="5"/>
        <v>/2/</v>
      </c>
      <c r="W25" s="19"/>
      <c r="X25" s="19">
        <v>2</v>
      </c>
      <c r="Y25" s="19"/>
      <c r="Z25" s="19"/>
      <c r="AA25" s="19">
        <v>4</v>
      </c>
      <c r="AB25" s="19"/>
      <c r="AC25" s="63" t="str">
        <f t="shared" si="6"/>
        <v>/4/</v>
      </c>
      <c r="AD25" s="63" t="str">
        <f t="shared" si="7"/>
        <v>/4/</v>
      </c>
      <c r="AE25" s="19"/>
      <c r="AF25" s="19">
        <v>4</v>
      </c>
      <c r="AG25" s="19"/>
      <c r="AH25" s="19"/>
      <c r="AI25" s="19">
        <v>4</v>
      </c>
      <c r="AJ25" s="19"/>
      <c r="AK25" s="63" t="str">
        <f t="shared" si="8"/>
        <v>/4/</v>
      </c>
      <c r="AL25" s="63">
        <f t="shared" si="9"/>
      </c>
      <c r="AM25" s="19"/>
      <c r="AN25" s="19"/>
      <c r="AO25" s="19"/>
      <c r="AP25" s="19"/>
      <c r="AQ25" s="19"/>
      <c r="AR25" s="19"/>
      <c r="AS25" s="63">
        <f t="shared" si="10"/>
      </c>
      <c r="AT25" s="63">
        <f t="shared" si="11"/>
      </c>
      <c r="AU25" s="19"/>
      <c r="AV25" s="19"/>
      <c r="AW25" s="19"/>
      <c r="AX25" s="19"/>
      <c r="AY25" s="19"/>
      <c r="AZ25" s="19"/>
      <c r="BA25" s="63">
        <f t="shared" si="12"/>
      </c>
      <c r="BB25" s="63">
        <f t="shared" si="13"/>
      </c>
      <c r="BC25" s="19"/>
      <c r="BD25" s="19"/>
      <c r="BE25" s="19"/>
      <c r="BF25" s="19"/>
      <c r="BG25" s="19"/>
      <c r="BH25" s="19"/>
      <c r="BI25" s="63">
        <f t="shared" si="14"/>
      </c>
    </row>
    <row r="26" spans="1:61" ht="13.5" customHeight="1">
      <c r="A26" s="20" t="s">
        <v>61</v>
      </c>
      <c r="B26" s="34" t="s">
        <v>181</v>
      </c>
      <c r="C26" s="27" t="str">
        <f t="shared" si="3"/>
        <v>3   </v>
      </c>
      <c r="D26" s="26">
        <v>3</v>
      </c>
      <c r="E26" s="26"/>
      <c r="F26" s="26"/>
      <c r="G26" s="26"/>
      <c r="H26" s="27" t="str">
        <f t="shared" si="15"/>
        <v>2   </v>
      </c>
      <c r="I26" s="28">
        <v>2</v>
      </c>
      <c r="J26" s="28"/>
      <c r="K26" s="28"/>
      <c r="L26" s="28"/>
      <c r="M26" s="28"/>
      <c r="N26" s="28"/>
      <c r="O26" s="19"/>
      <c r="P26" s="56">
        <v>300</v>
      </c>
      <c r="Q26" s="56">
        <f t="shared" si="16"/>
        <v>102</v>
      </c>
      <c r="R26" s="56">
        <f t="shared" si="17"/>
        <v>34</v>
      </c>
      <c r="S26" s="56">
        <f t="shared" si="18"/>
        <v>68</v>
      </c>
      <c r="T26" s="56">
        <f>Y26*Y$6+AB26*AB$6+AG26*AG$6+AJ26*AJ$6+AO26*AO$6+AR26*AR$6+AW26*AW$6+AZ26*AZ$6+BE26*BE$6+BH26*BH$6</f>
        <v>0</v>
      </c>
      <c r="U26" s="56">
        <f t="shared" si="4"/>
        <v>198</v>
      </c>
      <c r="V26" s="63">
        <f t="shared" si="5"/>
      </c>
      <c r="W26" s="19"/>
      <c r="X26" s="19"/>
      <c r="Y26" s="19"/>
      <c r="Z26" s="19">
        <v>2</v>
      </c>
      <c r="AA26" s="19">
        <v>2</v>
      </c>
      <c r="AB26" s="19"/>
      <c r="AC26" s="63" t="str">
        <f t="shared" si="6"/>
        <v>2/2/</v>
      </c>
      <c r="AD26" s="63" t="str">
        <f t="shared" si="7"/>
        <v>/2/</v>
      </c>
      <c r="AE26" s="19"/>
      <c r="AF26" s="19">
        <v>2</v>
      </c>
      <c r="AG26" s="19"/>
      <c r="AH26" s="19"/>
      <c r="AI26" s="19"/>
      <c r="AJ26" s="19"/>
      <c r="AK26" s="63">
        <f t="shared" si="8"/>
      </c>
      <c r="AL26" s="63">
        <f t="shared" si="9"/>
      </c>
      <c r="AM26" s="19"/>
      <c r="AN26" s="19"/>
      <c r="AO26" s="19"/>
      <c r="AP26" s="19"/>
      <c r="AQ26" s="19"/>
      <c r="AR26" s="19"/>
      <c r="AS26" s="63">
        <f t="shared" si="10"/>
      </c>
      <c r="AT26" s="63">
        <f t="shared" si="11"/>
      </c>
      <c r="AU26" s="19"/>
      <c r="AV26" s="19"/>
      <c r="AW26" s="19"/>
      <c r="AX26" s="19"/>
      <c r="AY26" s="19"/>
      <c r="AZ26" s="19"/>
      <c r="BA26" s="63">
        <f t="shared" si="12"/>
      </c>
      <c r="BB26" s="63">
        <f t="shared" si="13"/>
      </c>
      <c r="BC26" s="19"/>
      <c r="BD26" s="19"/>
      <c r="BE26" s="19"/>
      <c r="BF26" s="19"/>
      <c r="BG26" s="19"/>
      <c r="BH26" s="19"/>
      <c r="BI26" s="63">
        <f t="shared" si="14"/>
      </c>
    </row>
    <row r="27" spans="1:61" ht="13.5" customHeight="1">
      <c r="A27" s="20" t="s">
        <v>50</v>
      </c>
      <c r="B27" s="34" t="s">
        <v>100</v>
      </c>
      <c r="C27" s="27" t="str">
        <f t="shared" si="3"/>
        <v>8   </v>
      </c>
      <c r="D27" s="26">
        <v>8</v>
      </c>
      <c r="E27" s="26"/>
      <c r="F27" s="26"/>
      <c r="G27" s="26"/>
      <c r="H27" s="27" t="str">
        <f t="shared" si="15"/>
        <v>   </v>
      </c>
      <c r="I27" s="28"/>
      <c r="J27" s="28"/>
      <c r="K27" s="28"/>
      <c r="L27" s="28"/>
      <c r="M27" s="28"/>
      <c r="N27" s="28"/>
      <c r="O27" s="19"/>
      <c r="P27" s="56">
        <v>100</v>
      </c>
      <c r="Q27" s="56">
        <f t="shared" si="16"/>
        <v>34</v>
      </c>
      <c r="R27" s="56">
        <f t="shared" si="17"/>
        <v>34</v>
      </c>
      <c r="S27" s="56">
        <f t="shared" si="18"/>
        <v>0</v>
      </c>
      <c r="T27" s="56">
        <f>Y27*Y$6+AB27*AB$6+AG27*AG$6+AJ27*AJ$6+AO27*AO$6+AR27*AR$6+AW27*AW$6+AZ27*AZ$6+BE27*BE$6+BH27*BH$6</f>
        <v>0</v>
      </c>
      <c r="U27" s="56">
        <f t="shared" si="4"/>
        <v>66</v>
      </c>
      <c r="V27" s="63">
        <f t="shared" si="5"/>
      </c>
      <c r="W27" s="19"/>
      <c r="X27" s="19"/>
      <c r="Y27" s="19"/>
      <c r="Z27" s="19"/>
      <c r="AA27" s="19"/>
      <c r="AB27" s="19"/>
      <c r="AC27" s="63">
        <f t="shared" si="6"/>
      </c>
      <c r="AD27" s="63">
        <f t="shared" si="7"/>
      </c>
      <c r="AE27" s="19"/>
      <c r="AF27" s="19"/>
      <c r="AG27" s="19"/>
      <c r="AH27" s="19"/>
      <c r="AI27" s="19"/>
      <c r="AJ27" s="19"/>
      <c r="AK27" s="63">
        <f t="shared" si="8"/>
      </c>
      <c r="AL27" s="63">
        <f t="shared" si="9"/>
      </c>
      <c r="AM27" s="19"/>
      <c r="AN27" s="19"/>
      <c r="AO27" s="19"/>
      <c r="AP27" s="19"/>
      <c r="AQ27" s="19"/>
      <c r="AR27" s="19"/>
      <c r="AS27" s="63">
        <f t="shared" si="10"/>
      </c>
      <c r="AT27" s="63">
        <f t="shared" si="11"/>
      </c>
      <c r="AU27" s="19"/>
      <c r="AV27" s="19"/>
      <c r="AW27" s="19"/>
      <c r="AX27" s="19">
        <v>2</v>
      </c>
      <c r="AY27" s="19"/>
      <c r="AZ27" s="19"/>
      <c r="BA27" s="63" t="str">
        <f t="shared" si="12"/>
        <v>2//</v>
      </c>
      <c r="BB27" s="63">
        <f t="shared" si="13"/>
      </c>
      <c r="BC27" s="19"/>
      <c r="BD27" s="19"/>
      <c r="BE27" s="19"/>
      <c r="BF27" s="19"/>
      <c r="BG27" s="19"/>
      <c r="BH27" s="19"/>
      <c r="BI27" s="63">
        <f t="shared" si="14"/>
      </c>
    </row>
    <row r="28" spans="1:61" ht="13.5" customHeight="1">
      <c r="A28" s="20" t="s">
        <v>51</v>
      </c>
      <c r="B28" s="60" t="s">
        <v>156</v>
      </c>
      <c r="C28" s="27" t="str">
        <f t="shared" si="3"/>
        <v>   </v>
      </c>
      <c r="D28" s="26"/>
      <c r="E28" s="26"/>
      <c r="F28" s="26"/>
      <c r="G28" s="26"/>
      <c r="H28" s="27" t="str">
        <f t="shared" si="15"/>
        <v>   </v>
      </c>
      <c r="I28" s="28"/>
      <c r="J28" s="28"/>
      <c r="K28" s="28"/>
      <c r="L28" s="28"/>
      <c r="M28" s="28"/>
      <c r="N28" s="28"/>
      <c r="O28" s="19"/>
      <c r="P28" s="57">
        <f aca="true" t="shared" si="23" ref="P28:U28">P29</f>
        <v>75</v>
      </c>
      <c r="Q28" s="57">
        <f t="shared" si="23"/>
        <v>34</v>
      </c>
      <c r="R28" s="57">
        <f t="shared" si="23"/>
        <v>0</v>
      </c>
      <c r="S28" s="57">
        <f t="shared" si="23"/>
        <v>34</v>
      </c>
      <c r="T28" s="57">
        <f t="shared" si="23"/>
        <v>0</v>
      </c>
      <c r="U28" s="57">
        <f t="shared" si="23"/>
        <v>41</v>
      </c>
      <c r="V28" s="63">
        <f t="shared" si="5"/>
      </c>
      <c r="W28" s="19"/>
      <c r="X28" s="19"/>
      <c r="Y28" s="19"/>
      <c r="Z28" s="19"/>
      <c r="AA28" s="19"/>
      <c r="AB28" s="19"/>
      <c r="AC28" s="63">
        <f t="shared" si="6"/>
      </c>
      <c r="AD28" s="63">
        <f t="shared" si="7"/>
      </c>
      <c r="AE28" s="19"/>
      <c r="AF28" s="19"/>
      <c r="AG28" s="19"/>
      <c r="AH28" s="19"/>
      <c r="AI28" s="19"/>
      <c r="AJ28" s="19"/>
      <c r="AK28" s="63">
        <f t="shared" si="8"/>
      </c>
      <c r="AL28" s="63">
        <f t="shared" si="9"/>
      </c>
      <c r="AM28" s="19"/>
      <c r="AN28" s="19"/>
      <c r="AO28" s="19"/>
      <c r="AP28" s="19"/>
      <c r="AQ28" s="19"/>
      <c r="AR28" s="19"/>
      <c r="AS28" s="63">
        <f t="shared" si="10"/>
      </c>
      <c r="AT28" s="63">
        <f t="shared" si="11"/>
      </c>
      <c r="AU28" s="19"/>
      <c r="AV28" s="19"/>
      <c r="AW28" s="19"/>
      <c r="AX28" s="19"/>
      <c r="AY28" s="19"/>
      <c r="AZ28" s="19"/>
      <c r="BA28" s="63">
        <f t="shared" si="12"/>
      </c>
      <c r="BB28" s="63">
        <f t="shared" si="13"/>
      </c>
      <c r="BC28" s="19"/>
      <c r="BD28" s="19"/>
      <c r="BE28" s="19"/>
      <c r="BF28" s="19"/>
      <c r="BG28" s="19"/>
      <c r="BH28" s="19"/>
      <c r="BI28" s="63">
        <f t="shared" si="14"/>
      </c>
    </row>
    <row r="29" spans="1:61" ht="13.5" customHeight="1">
      <c r="A29" s="20" t="s">
        <v>68</v>
      </c>
      <c r="B29" s="34" t="s">
        <v>160</v>
      </c>
      <c r="C29" s="27" t="str">
        <f t="shared" si="3"/>
        <v>   </v>
      </c>
      <c r="D29" s="26"/>
      <c r="E29" s="26"/>
      <c r="F29" s="26"/>
      <c r="G29" s="26"/>
      <c r="H29" s="27" t="str">
        <f t="shared" si="15"/>
        <v>8   </v>
      </c>
      <c r="I29" s="28">
        <v>8</v>
      </c>
      <c r="J29" s="28"/>
      <c r="K29" s="28"/>
      <c r="L29" s="28"/>
      <c r="M29" s="28"/>
      <c r="N29" s="28"/>
      <c r="O29" s="19"/>
      <c r="P29" s="56">
        <v>75</v>
      </c>
      <c r="Q29" s="56">
        <f t="shared" si="16"/>
        <v>34</v>
      </c>
      <c r="R29" s="56">
        <f t="shared" si="17"/>
        <v>0</v>
      </c>
      <c r="S29" s="56">
        <f t="shared" si="18"/>
        <v>34</v>
      </c>
      <c r="T29" s="56">
        <f>Y29*Y$6+AB29*AB$6+AG29*AG$6+AJ29*AJ$6+AO29*AO$6+AR29*AR$6+AW29*AW$6+AZ29*AZ$6+BE29*BE$6+BH29*BH$6</f>
        <v>0</v>
      </c>
      <c r="U29" s="56">
        <f t="shared" si="4"/>
        <v>41</v>
      </c>
      <c r="V29" s="63">
        <f t="shared" si="5"/>
      </c>
      <c r="W29" s="19"/>
      <c r="X29" s="19"/>
      <c r="Y29" s="19"/>
      <c r="Z29" s="19"/>
      <c r="AA29" s="19"/>
      <c r="AB29" s="19"/>
      <c r="AC29" s="63">
        <f t="shared" si="6"/>
      </c>
      <c r="AD29" s="63">
        <f t="shared" si="7"/>
      </c>
      <c r="AE29" s="19"/>
      <c r="AF29" s="19"/>
      <c r="AG29" s="19"/>
      <c r="AH29" s="19"/>
      <c r="AI29" s="19"/>
      <c r="AJ29" s="19"/>
      <c r="AK29" s="63">
        <f t="shared" si="8"/>
      </c>
      <c r="AL29" s="63">
        <f t="shared" si="9"/>
      </c>
      <c r="AM29" s="19"/>
      <c r="AN29" s="19"/>
      <c r="AO29" s="19"/>
      <c r="AP29" s="19"/>
      <c r="AQ29" s="19"/>
      <c r="AR29" s="19"/>
      <c r="AS29" s="63">
        <f t="shared" si="10"/>
      </c>
      <c r="AT29" s="63">
        <f t="shared" si="11"/>
      </c>
      <c r="AU29" s="19"/>
      <c r="AV29" s="19"/>
      <c r="AW29" s="19"/>
      <c r="AX29" s="19"/>
      <c r="AY29" s="19">
        <v>2</v>
      </c>
      <c r="AZ29" s="19"/>
      <c r="BA29" s="63" t="str">
        <f t="shared" si="12"/>
        <v>/2/</v>
      </c>
      <c r="BB29" s="63">
        <f t="shared" si="13"/>
      </c>
      <c r="BC29" s="19"/>
      <c r="BD29" s="19"/>
      <c r="BE29" s="19"/>
      <c r="BF29" s="19"/>
      <c r="BG29" s="19"/>
      <c r="BH29" s="19"/>
      <c r="BI29" s="63">
        <f t="shared" si="14"/>
      </c>
    </row>
    <row r="30" spans="1:61" ht="25.5">
      <c r="A30" s="20" t="s">
        <v>110</v>
      </c>
      <c r="B30" s="61" t="s">
        <v>158</v>
      </c>
      <c r="C30" s="27" t="str">
        <f t="shared" si="3"/>
        <v>   </v>
      </c>
      <c r="D30" s="26"/>
      <c r="E30" s="26"/>
      <c r="F30" s="26"/>
      <c r="G30" s="26"/>
      <c r="H30" s="27" t="str">
        <f t="shared" si="15"/>
        <v>4   </v>
      </c>
      <c r="I30" s="28">
        <v>4</v>
      </c>
      <c r="J30" s="28"/>
      <c r="K30" s="28"/>
      <c r="L30" s="28"/>
      <c r="M30" s="28"/>
      <c r="N30" s="28"/>
      <c r="O30" s="19"/>
      <c r="P30" s="70">
        <v>75</v>
      </c>
      <c r="Q30" s="70">
        <f t="shared" si="16"/>
        <v>34</v>
      </c>
      <c r="R30" s="70">
        <f t="shared" si="17"/>
        <v>0</v>
      </c>
      <c r="S30" s="70">
        <f t="shared" si="18"/>
        <v>34</v>
      </c>
      <c r="T30" s="70">
        <f>Y30*Y$6+AB30*AB$6+AG30*AG$6+AJ30*AJ$6+AO30*AO$6+AR30*AR$6+AW30*AW$6+AZ30*AZ$6+BE30*BE$6+BH30*BH$6</f>
        <v>0</v>
      </c>
      <c r="U30" s="70">
        <f>P30-Q30</f>
        <v>41</v>
      </c>
      <c r="V30" s="63">
        <f t="shared" si="5"/>
      </c>
      <c r="W30" s="19"/>
      <c r="X30" s="19"/>
      <c r="Y30" s="19"/>
      <c r="Z30" s="19"/>
      <c r="AA30" s="19"/>
      <c r="AB30" s="19"/>
      <c r="AC30" s="63">
        <f t="shared" si="6"/>
      </c>
      <c r="AD30" s="63">
        <f t="shared" si="7"/>
      </c>
      <c r="AE30" s="19"/>
      <c r="AF30" s="19"/>
      <c r="AG30" s="19"/>
      <c r="AH30" s="19"/>
      <c r="AI30" s="19">
        <v>2</v>
      </c>
      <c r="AJ30" s="19"/>
      <c r="AK30" s="63" t="str">
        <f t="shared" si="8"/>
        <v>/2/</v>
      </c>
      <c r="AL30" s="63">
        <f t="shared" si="9"/>
      </c>
      <c r="AM30" s="19"/>
      <c r="AN30" s="19"/>
      <c r="AO30" s="19"/>
      <c r="AP30" s="19"/>
      <c r="AQ30" s="19"/>
      <c r="AR30" s="19"/>
      <c r="AS30" s="63">
        <f t="shared" si="10"/>
      </c>
      <c r="AT30" s="63">
        <f t="shared" si="11"/>
      </c>
      <c r="AU30" s="19"/>
      <c r="AV30" s="19"/>
      <c r="AW30" s="19"/>
      <c r="AX30" s="19"/>
      <c r="AY30" s="19"/>
      <c r="AZ30" s="19"/>
      <c r="BA30" s="63">
        <f t="shared" si="12"/>
      </c>
      <c r="BB30" s="63">
        <f t="shared" si="13"/>
      </c>
      <c r="BC30" s="19"/>
      <c r="BD30" s="19"/>
      <c r="BE30" s="19"/>
      <c r="BF30" s="19"/>
      <c r="BG30" s="19"/>
      <c r="BH30" s="19"/>
      <c r="BI30" s="63">
        <f t="shared" si="14"/>
      </c>
    </row>
    <row r="31" spans="1:61" ht="26.25" customHeight="1">
      <c r="A31" s="130" t="s">
        <v>52</v>
      </c>
      <c r="B31" s="129" t="s">
        <v>223</v>
      </c>
      <c r="C31" s="78" t="str">
        <f t="shared" si="3"/>
        <v>   </v>
      </c>
      <c r="D31" s="79"/>
      <c r="E31" s="79"/>
      <c r="F31" s="79"/>
      <c r="G31" s="79"/>
      <c r="H31" s="78" t="str">
        <f t="shared" si="15"/>
        <v>   </v>
      </c>
      <c r="I31" s="79"/>
      <c r="J31" s="79"/>
      <c r="K31" s="79"/>
      <c r="L31" s="79"/>
      <c r="M31" s="79"/>
      <c r="N31" s="79"/>
      <c r="O31" s="78"/>
      <c r="P31" s="85">
        <f aca="true" t="shared" si="24" ref="P31:U31">SUM(P32,P45,P49)</f>
        <v>2500</v>
      </c>
      <c r="Q31" s="85">
        <f t="shared" si="24"/>
        <v>1385</v>
      </c>
      <c r="R31" s="85">
        <f t="shared" si="24"/>
        <v>744</v>
      </c>
      <c r="S31" s="85">
        <f t="shared" si="24"/>
        <v>34</v>
      </c>
      <c r="T31" s="85">
        <f t="shared" si="24"/>
        <v>607</v>
      </c>
      <c r="U31" s="85">
        <f t="shared" si="24"/>
        <v>1115</v>
      </c>
      <c r="V31" s="81">
        <f t="shared" si="5"/>
      </c>
      <c r="W31" s="78"/>
      <c r="X31" s="78"/>
      <c r="Y31" s="78"/>
      <c r="Z31" s="78"/>
      <c r="AA31" s="78"/>
      <c r="AB31" s="78"/>
      <c r="AC31" s="81">
        <f t="shared" si="6"/>
      </c>
      <c r="AD31" s="81">
        <f t="shared" si="7"/>
      </c>
      <c r="AE31" s="78"/>
      <c r="AF31" s="78"/>
      <c r="AG31" s="78"/>
      <c r="AH31" s="78"/>
      <c r="AI31" s="78"/>
      <c r="AJ31" s="78"/>
      <c r="AK31" s="81">
        <f t="shared" si="8"/>
      </c>
      <c r="AL31" s="81">
        <f t="shared" si="9"/>
      </c>
      <c r="AM31" s="78"/>
      <c r="AN31" s="78"/>
      <c r="AO31" s="78"/>
      <c r="AP31" s="78"/>
      <c r="AQ31" s="78"/>
      <c r="AR31" s="78"/>
      <c r="AS31" s="81">
        <f t="shared" si="10"/>
      </c>
      <c r="AT31" s="81">
        <f t="shared" si="11"/>
      </c>
      <c r="AU31" s="78"/>
      <c r="AV31" s="78"/>
      <c r="AW31" s="78"/>
      <c r="AX31" s="78"/>
      <c r="AY31" s="78"/>
      <c r="AZ31" s="78"/>
      <c r="BA31" s="81">
        <f t="shared" si="12"/>
      </c>
      <c r="BB31" s="81">
        <f t="shared" si="13"/>
      </c>
      <c r="BC31" s="78"/>
      <c r="BD31" s="78"/>
      <c r="BE31" s="78"/>
      <c r="BF31" s="78"/>
      <c r="BG31" s="78"/>
      <c r="BH31" s="78"/>
      <c r="BI31" s="81">
        <f t="shared" si="14"/>
      </c>
    </row>
    <row r="32" spans="1:61" ht="13.5" customHeight="1">
      <c r="A32" s="19" t="s">
        <v>53</v>
      </c>
      <c r="B32" s="60" t="s">
        <v>40</v>
      </c>
      <c r="C32" s="27" t="str">
        <f t="shared" si="3"/>
        <v>   </v>
      </c>
      <c r="D32" s="26"/>
      <c r="E32" s="26"/>
      <c r="F32" s="26"/>
      <c r="G32" s="26"/>
      <c r="H32" s="27" t="str">
        <f t="shared" si="15"/>
        <v>   </v>
      </c>
      <c r="I32" s="28"/>
      <c r="J32" s="28"/>
      <c r="K32" s="28"/>
      <c r="L32" s="28"/>
      <c r="M32" s="28"/>
      <c r="N32" s="28"/>
      <c r="O32" s="19"/>
      <c r="P32" s="70">
        <f aca="true" t="shared" si="25" ref="P32:U32">SUM(P33:P38)</f>
        <v>2000</v>
      </c>
      <c r="Q32" s="70">
        <f t="shared" si="25"/>
        <v>1122</v>
      </c>
      <c r="R32" s="70">
        <f t="shared" si="25"/>
        <v>544</v>
      </c>
      <c r="S32" s="70">
        <f t="shared" si="25"/>
        <v>34</v>
      </c>
      <c r="T32" s="70">
        <f t="shared" si="25"/>
        <v>544</v>
      </c>
      <c r="U32" s="70">
        <f t="shared" si="25"/>
        <v>878</v>
      </c>
      <c r="V32" s="63">
        <f t="shared" si="5"/>
      </c>
      <c r="W32" s="19"/>
      <c r="X32" s="19"/>
      <c r="Y32" s="19"/>
      <c r="Z32" s="19"/>
      <c r="AA32" s="19"/>
      <c r="AB32" s="19"/>
      <c r="AC32" s="63">
        <f t="shared" si="6"/>
      </c>
      <c r="AD32" s="63">
        <f t="shared" si="7"/>
      </c>
      <c r="AE32" s="19"/>
      <c r="AF32" s="19"/>
      <c r="AG32" s="19"/>
      <c r="AH32" s="19"/>
      <c r="AI32" s="19"/>
      <c r="AJ32" s="19"/>
      <c r="AK32" s="63">
        <f t="shared" si="8"/>
      </c>
      <c r="AL32" s="63">
        <f t="shared" si="9"/>
      </c>
      <c r="AM32" s="19"/>
      <c r="AN32" s="19"/>
      <c r="AO32" s="19"/>
      <c r="AP32" s="19"/>
      <c r="AQ32" s="19"/>
      <c r="AR32" s="19"/>
      <c r="AS32" s="63">
        <f t="shared" si="10"/>
      </c>
      <c r="AT32" s="63">
        <f t="shared" si="11"/>
      </c>
      <c r="AU32" s="19"/>
      <c r="AV32" s="19"/>
      <c r="AW32" s="19"/>
      <c r="AX32" s="19"/>
      <c r="AY32" s="19"/>
      <c r="AZ32" s="19"/>
      <c r="BA32" s="63">
        <f t="shared" si="12"/>
      </c>
      <c r="BB32" s="63">
        <f t="shared" si="13"/>
      </c>
      <c r="BC32" s="19"/>
      <c r="BD32" s="19"/>
      <c r="BE32" s="19"/>
      <c r="BF32" s="19"/>
      <c r="BG32" s="19"/>
      <c r="BH32" s="19"/>
      <c r="BI32" s="63">
        <f t="shared" si="14"/>
      </c>
    </row>
    <row r="33" spans="1:61" ht="13.5" customHeight="1">
      <c r="A33" s="19" t="s">
        <v>54</v>
      </c>
      <c r="B33" s="59" t="s">
        <v>111</v>
      </c>
      <c r="C33" s="27" t="str">
        <f t="shared" si="3"/>
        <v>1 2 3 </v>
      </c>
      <c r="D33" s="26">
        <v>1</v>
      </c>
      <c r="E33" s="26">
        <v>2</v>
      </c>
      <c r="F33" s="26">
        <v>3</v>
      </c>
      <c r="G33" s="26"/>
      <c r="H33" s="27" t="str">
        <f t="shared" si="15"/>
        <v>   </v>
      </c>
      <c r="I33" s="28"/>
      <c r="J33" s="28"/>
      <c r="K33" s="28"/>
      <c r="L33" s="28"/>
      <c r="M33" s="28"/>
      <c r="N33" s="28"/>
      <c r="O33" s="19">
        <v>3</v>
      </c>
      <c r="P33" s="56">
        <v>450</v>
      </c>
      <c r="Q33" s="56">
        <f t="shared" si="16"/>
        <v>204</v>
      </c>
      <c r="R33" s="56">
        <f t="shared" si="17"/>
        <v>102</v>
      </c>
      <c r="S33" s="56">
        <f t="shared" si="18"/>
        <v>0</v>
      </c>
      <c r="T33" s="56">
        <f>Y33*Y$6+AB33*AB$6+AG33*AG$6+AJ33*AJ$6+AO33*AO$6+AR33*AR$6+AW33*AW$6+AZ33*AZ$6+BE33*BE$6+BH33*BH$6</f>
        <v>102</v>
      </c>
      <c r="U33" s="56">
        <f t="shared" si="4"/>
        <v>246</v>
      </c>
      <c r="V33" s="63" t="str">
        <f t="shared" si="5"/>
        <v>2//2</v>
      </c>
      <c r="W33" s="19">
        <v>2</v>
      </c>
      <c r="X33" s="19"/>
      <c r="Y33" s="19">
        <v>2</v>
      </c>
      <c r="Z33" s="19">
        <v>2</v>
      </c>
      <c r="AA33" s="19"/>
      <c r="AB33" s="19">
        <v>2</v>
      </c>
      <c r="AC33" s="63" t="str">
        <f t="shared" si="6"/>
        <v>2//2</v>
      </c>
      <c r="AD33" s="63" t="str">
        <f t="shared" si="7"/>
        <v>2//2</v>
      </c>
      <c r="AE33" s="19">
        <v>2</v>
      </c>
      <c r="AF33" s="19"/>
      <c r="AG33" s="19">
        <v>2</v>
      </c>
      <c r="AH33" s="19"/>
      <c r="AI33" s="19"/>
      <c r="AJ33" s="19"/>
      <c r="AK33" s="63">
        <f t="shared" si="8"/>
      </c>
      <c r="AL33" s="63">
        <f t="shared" si="9"/>
      </c>
      <c r="AM33" s="19"/>
      <c r="AN33" s="19"/>
      <c r="AO33" s="19"/>
      <c r="AP33" s="19"/>
      <c r="AQ33" s="19"/>
      <c r="AR33" s="19"/>
      <c r="AS33" s="63">
        <f t="shared" si="10"/>
      </c>
      <c r="AT33" s="63">
        <f t="shared" si="11"/>
      </c>
      <c r="AU33" s="19"/>
      <c r="AV33" s="19"/>
      <c r="AW33" s="19"/>
      <c r="AX33" s="19"/>
      <c r="AY33" s="19"/>
      <c r="AZ33" s="19"/>
      <c r="BA33" s="63">
        <f t="shared" si="12"/>
      </c>
      <c r="BB33" s="63">
        <f t="shared" si="13"/>
      </c>
      <c r="BC33" s="19"/>
      <c r="BD33" s="19"/>
      <c r="BE33" s="19"/>
      <c r="BF33" s="19"/>
      <c r="BG33" s="19"/>
      <c r="BH33" s="19"/>
      <c r="BI33" s="63">
        <f t="shared" si="14"/>
      </c>
    </row>
    <row r="34" spans="1:61" ht="13.5" customHeight="1">
      <c r="A34" s="19" t="s">
        <v>55</v>
      </c>
      <c r="B34" s="59" t="s">
        <v>112</v>
      </c>
      <c r="C34" s="27" t="str">
        <f t="shared" si="3"/>
        <v>5   </v>
      </c>
      <c r="D34" s="26">
        <v>5</v>
      </c>
      <c r="E34" s="26"/>
      <c r="F34" s="26"/>
      <c r="G34" s="26"/>
      <c r="H34" s="27" t="str">
        <f t="shared" si="15"/>
        <v>4   </v>
      </c>
      <c r="I34" s="28">
        <v>4</v>
      </c>
      <c r="J34" s="28"/>
      <c r="K34" s="28"/>
      <c r="L34" s="28"/>
      <c r="M34" s="28"/>
      <c r="N34" s="28"/>
      <c r="O34" s="19"/>
      <c r="P34" s="56">
        <v>250</v>
      </c>
      <c r="Q34" s="56">
        <f t="shared" si="16"/>
        <v>136</v>
      </c>
      <c r="R34" s="56">
        <f t="shared" si="17"/>
        <v>68</v>
      </c>
      <c r="S34" s="56">
        <f t="shared" si="18"/>
        <v>0</v>
      </c>
      <c r="T34" s="56">
        <f>Y34*Y$6+AB34*AB$6+AG34*AG$6+AJ34*AJ$6+AO34*AO$6+AR34*AR$6+AW34*AW$6+AZ34*AZ$6+BE34*BE$6+BH34*BH$6</f>
        <v>68</v>
      </c>
      <c r="U34" s="56">
        <f t="shared" si="4"/>
        <v>114</v>
      </c>
      <c r="V34" s="63">
        <f t="shared" si="5"/>
      </c>
      <c r="W34" s="19"/>
      <c r="X34" s="19"/>
      <c r="Y34" s="19"/>
      <c r="Z34" s="19"/>
      <c r="AA34" s="19"/>
      <c r="AB34" s="19"/>
      <c r="AC34" s="63">
        <f t="shared" si="6"/>
      </c>
      <c r="AD34" s="63">
        <f t="shared" si="7"/>
      </c>
      <c r="AE34" s="19"/>
      <c r="AF34" s="19"/>
      <c r="AG34" s="19"/>
      <c r="AH34" s="19">
        <v>2</v>
      </c>
      <c r="AI34" s="19"/>
      <c r="AJ34" s="19">
        <v>2</v>
      </c>
      <c r="AK34" s="63" t="str">
        <f t="shared" si="8"/>
        <v>2//2</v>
      </c>
      <c r="AL34" s="63" t="str">
        <f t="shared" si="9"/>
        <v>2//2</v>
      </c>
      <c r="AM34" s="19">
        <v>2</v>
      </c>
      <c r="AN34" s="19"/>
      <c r="AO34" s="19">
        <v>2</v>
      </c>
      <c r="AP34" s="19"/>
      <c r="AQ34" s="19"/>
      <c r="AR34" s="19"/>
      <c r="AS34" s="63">
        <f t="shared" si="10"/>
      </c>
      <c r="AT34" s="63">
        <f t="shared" si="11"/>
      </c>
      <c r="AU34" s="19"/>
      <c r="AV34" s="19"/>
      <c r="AW34" s="19"/>
      <c r="AX34" s="19"/>
      <c r="AY34" s="19"/>
      <c r="AZ34" s="19"/>
      <c r="BA34" s="63">
        <f t="shared" si="12"/>
      </c>
      <c r="BB34" s="63">
        <f t="shared" si="13"/>
      </c>
      <c r="BC34" s="19"/>
      <c r="BD34" s="19"/>
      <c r="BE34" s="19"/>
      <c r="BF34" s="19"/>
      <c r="BG34" s="19"/>
      <c r="BH34" s="19"/>
      <c r="BI34" s="63">
        <f t="shared" si="14"/>
      </c>
    </row>
    <row r="35" spans="1:61" ht="13.5" customHeight="1">
      <c r="A35" s="19" t="s">
        <v>56</v>
      </c>
      <c r="B35" s="59" t="s">
        <v>113</v>
      </c>
      <c r="C35" s="27" t="str">
        <f t="shared" si="3"/>
        <v>5   </v>
      </c>
      <c r="D35" s="26">
        <v>5</v>
      </c>
      <c r="E35" s="26"/>
      <c r="F35" s="26"/>
      <c r="G35" s="26"/>
      <c r="H35" s="27" t="str">
        <f t="shared" si="15"/>
        <v>4   </v>
      </c>
      <c r="I35" s="28">
        <v>4</v>
      </c>
      <c r="J35" s="28"/>
      <c r="K35" s="28"/>
      <c r="L35" s="28"/>
      <c r="M35" s="28"/>
      <c r="N35" s="28"/>
      <c r="O35" s="19"/>
      <c r="P35" s="56">
        <v>220</v>
      </c>
      <c r="Q35" s="56">
        <f t="shared" si="16"/>
        <v>136</v>
      </c>
      <c r="R35" s="56">
        <f t="shared" si="17"/>
        <v>68</v>
      </c>
      <c r="S35" s="56">
        <f t="shared" si="18"/>
        <v>0</v>
      </c>
      <c r="T35" s="56">
        <f>Y35*Y$6+AB35*AB$6+AG35*AG$6+AJ35*AJ$6+AO35*AO$6+AR35*AR$6+AW35*AW$6+AZ35*AZ$6+BE35*BE$6+BH35*BH$6</f>
        <v>68</v>
      </c>
      <c r="U35" s="56">
        <f t="shared" si="4"/>
        <v>84</v>
      </c>
      <c r="V35" s="63">
        <f t="shared" si="5"/>
      </c>
      <c r="W35" s="19"/>
      <c r="X35" s="19"/>
      <c r="Y35" s="19"/>
      <c r="Z35" s="19"/>
      <c r="AA35" s="19"/>
      <c r="AB35" s="19"/>
      <c r="AC35" s="63">
        <f t="shared" si="6"/>
      </c>
      <c r="AD35" s="63">
        <f t="shared" si="7"/>
      </c>
      <c r="AE35" s="19"/>
      <c r="AF35" s="19"/>
      <c r="AG35" s="19"/>
      <c r="AH35" s="19">
        <v>2</v>
      </c>
      <c r="AI35" s="19"/>
      <c r="AJ35" s="19">
        <v>2</v>
      </c>
      <c r="AK35" s="63" t="str">
        <f t="shared" si="8"/>
        <v>2//2</v>
      </c>
      <c r="AL35" s="63" t="str">
        <f t="shared" si="9"/>
        <v>2//2</v>
      </c>
      <c r="AM35" s="19">
        <v>2</v>
      </c>
      <c r="AN35" s="19"/>
      <c r="AO35" s="19">
        <v>2</v>
      </c>
      <c r="AP35" s="19"/>
      <c r="AQ35" s="19"/>
      <c r="AR35" s="19"/>
      <c r="AS35" s="63">
        <f t="shared" si="10"/>
      </c>
      <c r="AT35" s="63">
        <f t="shared" si="11"/>
      </c>
      <c r="AU35" s="19"/>
      <c r="AV35" s="19"/>
      <c r="AW35" s="19"/>
      <c r="AX35" s="19"/>
      <c r="AY35" s="19"/>
      <c r="AZ35" s="19"/>
      <c r="BA35" s="63">
        <f t="shared" si="12"/>
      </c>
      <c r="BB35" s="63">
        <f t="shared" si="13"/>
      </c>
      <c r="BC35" s="19"/>
      <c r="BD35" s="19"/>
      <c r="BE35" s="19"/>
      <c r="BF35" s="19"/>
      <c r="BG35" s="19"/>
      <c r="BH35" s="19"/>
      <c r="BI35" s="63">
        <f t="shared" si="14"/>
      </c>
    </row>
    <row r="36" spans="1:61" ht="13.5" customHeight="1">
      <c r="A36" s="20" t="s">
        <v>93</v>
      </c>
      <c r="B36" s="34" t="s">
        <v>103</v>
      </c>
      <c r="C36" s="27" t="str">
        <f t="shared" si="3"/>
        <v>4   </v>
      </c>
      <c r="D36" s="26">
        <v>4</v>
      </c>
      <c r="E36" s="26"/>
      <c r="F36" s="26"/>
      <c r="G36" s="26"/>
      <c r="H36" s="27" t="str">
        <f t="shared" si="15"/>
        <v>3   </v>
      </c>
      <c r="I36" s="28">
        <v>3</v>
      </c>
      <c r="J36" s="28"/>
      <c r="K36" s="28"/>
      <c r="L36" s="28"/>
      <c r="M36" s="28"/>
      <c r="N36" s="28"/>
      <c r="O36" s="19">
        <v>4</v>
      </c>
      <c r="P36" s="56">
        <v>200</v>
      </c>
      <c r="Q36" s="56">
        <f t="shared" si="16"/>
        <v>136</v>
      </c>
      <c r="R36" s="56">
        <f t="shared" si="17"/>
        <v>68</v>
      </c>
      <c r="S36" s="56">
        <f t="shared" si="18"/>
        <v>0</v>
      </c>
      <c r="T36" s="56">
        <f>Y36*Y$6+AB36*AB$6+AG36*AG$6+AJ36*AJ$6+AO36*AO$6+AR36*AR$6+AW36*AW$6+AZ36*AZ$6+BE36*BE$6+BH36*BH$6</f>
        <v>68</v>
      </c>
      <c r="U36" s="56">
        <f t="shared" si="4"/>
        <v>64</v>
      </c>
      <c r="V36" s="63">
        <f t="shared" si="5"/>
      </c>
      <c r="W36" s="19"/>
      <c r="X36" s="19"/>
      <c r="Y36" s="19"/>
      <c r="Z36" s="19"/>
      <c r="AA36" s="19"/>
      <c r="AB36" s="19"/>
      <c r="AC36" s="63">
        <f t="shared" si="6"/>
      </c>
      <c r="AD36" s="63" t="str">
        <f t="shared" si="7"/>
        <v>2//2</v>
      </c>
      <c r="AE36" s="19">
        <v>2</v>
      </c>
      <c r="AF36" s="19"/>
      <c r="AG36" s="19">
        <v>2</v>
      </c>
      <c r="AH36" s="19">
        <v>2</v>
      </c>
      <c r="AI36" s="19"/>
      <c r="AJ36" s="19">
        <v>2</v>
      </c>
      <c r="AK36" s="63" t="str">
        <f t="shared" si="8"/>
        <v>2//2</v>
      </c>
      <c r="AL36" s="63">
        <f t="shared" si="9"/>
      </c>
      <c r="AM36" s="19"/>
      <c r="AN36" s="19"/>
      <c r="AO36" s="19"/>
      <c r="AP36" s="19"/>
      <c r="AQ36" s="19"/>
      <c r="AR36" s="19"/>
      <c r="AS36" s="63">
        <f t="shared" si="10"/>
      </c>
      <c r="AT36" s="63">
        <f t="shared" si="11"/>
      </c>
      <c r="AU36" s="19"/>
      <c r="AV36" s="19"/>
      <c r="AW36" s="19"/>
      <c r="AX36" s="19"/>
      <c r="AY36" s="19"/>
      <c r="AZ36" s="19"/>
      <c r="BA36" s="63">
        <f t="shared" si="12"/>
      </c>
      <c r="BB36" s="63">
        <f t="shared" si="13"/>
      </c>
      <c r="BC36" s="19"/>
      <c r="BD36" s="19"/>
      <c r="BE36" s="19"/>
      <c r="BF36" s="19"/>
      <c r="BG36" s="19"/>
      <c r="BH36" s="19"/>
      <c r="BI36" s="63">
        <f t="shared" si="14"/>
      </c>
    </row>
    <row r="37" spans="1:61" ht="13.5" customHeight="1">
      <c r="A37" s="19" t="s">
        <v>57</v>
      </c>
      <c r="B37" s="59" t="s">
        <v>114</v>
      </c>
      <c r="C37" s="27" t="str">
        <f t="shared" si="3"/>
        <v>6   </v>
      </c>
      <c r="D37" s="26">
        <v>6</v>
      </c>
      <c r="E37" s="26"/>
      <c r="F37" s="26"/>
      <c r="G37" s="26"/>
      <c r="H37" s="27" t="str">
        <f t="shared" si="15"/>
        <v>5   </v>
      </c>
      <c r="I37" s="28">
        <v>5</v>
      </c>
      <c r="J37" s="28"/>
      <c r="K37" s="28"/>
      <c r="L37" s="28"/>
      <c r="M37" s="28"/>
      <c r="N37" s="28"/>
      <c r="O37" s="19"/>
      <c r="P37" s="56">
        <v>170</v>
      </c>
      <c r="Q37" s="56">
        <f t="shared" si="16"/>
        <v>102</v>
      </c>
      <c r="R37" s="56">
        <f t="shared" si="17"/>
        <v>34</v>
      </c>
      <c r="S37" s="56">
        <f t="shared" si="18"/>
        <v>34</v>
      </c>
      <c r="T37" s="56">
        <f>Y37*Y$6+AB37*AB$6+AG37*AG$6+AJ37*AJ$6+AO37*AO$6+AR37*AR$6+AW37*AW$6+AZ37*AZ$6+BE37*BE$6+BH37*BH$6</f>
        <v>34</v>
      </c>
      <c r="U37" s="56">
        <f t="shared" si="4"/>
        <v>68</v>
      </c>
      <c r="V37" s="63">
        <f t="shared" si="5"/>
      </c>
      <c r="W37" s="19"/>
      <c r="X37" s="19"/>
      <c r="Y37" s="19"/>
      <c r="Z37" s="19"/>
      <c r="AA37" s="19"/>
      <c r="AB37" s="19"/>
      <c r="AC37" s="63">
        <f t="shared" si="6"/>
      </c>
      <c r="AD37" s="63">
        <f t="shared" si="7"/>
      </c>
      <c r="AE37" s="19"/>
      <c r="AF37" s="19"/>
      <c r="AG37" s="19"/>
      <c r="AH37" s="19"/>
      <c r="AI37" s="19"/>
      <c r="AJ37" s="19"/>
      <c r="AK37" s="63">
        <f t="shared" si="8"/>
      </c>
      <c r="AL37" s="63" t="str">
        <f t="shared" si="9"/>
        <v>1/1/1</v>
      </c>
      <c r="AM37" s="19">
        <v>1</v>
      </c>
      <c r="AN37" s="19">
        <v>1</v>
      </c>
      <c r="AO37" s="19">
        <v>1</v>
      </c>
      <c r="AP37" s="19">
        <v>1</v>
      </c>
      <c r="AQ37" s="19">
        <v>1</v>
      </c>
      <c r="AR37" s="19">
        <v>1</v>
      </c>
      <c r="AS37" s="63" t="str">
        <f t="shared" si="10"/>
        <v>1/1/1</v>
      </c>
      <c r="AT37" s="63">
        <f t="shared" si="11"/>
      </c>
      <c r="AU37" s="19"/>
      <c r="AV37" s="19"/>
      <c r="AW37" s="19"/>
      <c r="AX37" s="19"/>
      <c r="AY37" s="19"/>
      <c r="AZ37" s="19"/>
      <c r="BA37" s="63">
        <f t="shared" si="12"/>
      </c>
      <c r="BB37" s="63">
        <f t="shared" si="13"/>
      </c>
      <c r="BC37" s="19"/>
      <c r="BD37" s="19"/>
      <c r="BE37" s="19"/>
      <c r="BF37" s="19"/>
      <c r="BG37" s="19"/>
      <c r="BH37" s="19"/>
      <c r="BI37" s="63">
        <f t="shared" si="14"/>
      </c>
    </row>
    <row r="38" spans="1:61" ht="13.5" customHeight="1">
      <c r="A38" s="19" t="s">
        <v>58</v>
      </c>
      <c r="B38" s="59" t="s">
        <v>159</v>
      </c>
      <c r="C38" s="27" t="str">
        <f t="shared" si="3"/>
        <v>   </v>
      </c>
      <c r="D38" s="26"/>
      <c r="E38" s="26"/>
      <c r="F38" s="26"/>
      <c r="G38" s="26"/>
      <c r="H38" s="27" t="str">
        <f t="shared" si="15"/>
        <v>   </v>
      </c>
      <c r="I38" s="28"/>
      <c r="J38" s="28"/>
      <c r="K38" s="28"/>
      <c r="L38" s="28"/>
      <c r="M38" s="28"/>
      <c r="N38" s="28"/>
      <c r="O38" s="19"/>
      <c r="P38" s="70">
        <f aca="true" t="shared" si="26" ref="P38:U38">SUM(P39:P44)</f>
        <v>710</v>
      </c>
      <c r="Q38" s="70">
        <f t="shared" si="26"/>
        <v>408</v>
      </c>
      <c r="R38" s="70">
        <f t="shared" si="26"/>
        <v>204</v>
      </c>
      <c r="S38" s="70">
        <f t="shared" si="26"/>
        <v>0</v>
      </c>
      <c r="T38" s="70">
        <f t="shared" si="26"/>
        <v>204</v>
      </c>
      <c r="U38" s="70">
        <f t="shared" si="26"/>
        <v>302</v>
      </c>
      <c r="V38" s="63">
        <f t="shared" si="5"/>
      </c>
      <c r="W38" s="19"/>
      <c r="X38" s="19"/>
      <c r="Y38" s="19"/>
      <c r="Z38" s="19"/>
      <c r="AA38" s="19"/>
      <c r="AB38" s="19"/>
      <c r="AC38" s="63">
        <f t="shared" si="6"/>
      </c>
      <c r="AD38" s="63">
        <f t="shared" si="7"/>
      </c>
      <c r="AE38" s="19"/>
      <c r="AF38" s="19"/>
      <c r="AG38" s="19"/>
      <c r="AH38" s="19"/>
      <c r="AI38" s="19"/>
      <c r="AJ38" s="19"/>
      <c r="AK38" s="63">
        <f t="shared" si="8"/>
      </c>
      <c r="AL38" s="63">
        <f t="shared" si="9"/>
      </c>
      <c r="AM38" s="19"/>
      <c r="AN38" s="19"/>
      <c r="AO38" s="19"/>
      <c r="AP38" s="19"/>
      <c r="AQ38" s="19"/>
      <c r="AR38" s="19"/>
      <c r="AS38" s="63">
        <f t="shared" si="10"/>
      </c>
      <c r="AT38" s="63">
        <f t="shared" si="11"/>
      </c>
      <c r="AU38" s="19"/>
      <c r="AV38" s="19"/>
      <c r="AW38" s="19"/>
      <c r="AX38" s="19"/>
      <c r="AY38" s="19"/>
      <c r="AZ38" s="19"/>
      <c r="BA38" s="63">
        <f t="shared" si="12"/>
      </c>
      <c r="BB38" s="63">
        <f t="shared" si="13"/>
      </c>
      <c r="BC38" s="19"/>
      <c r="BD38" s="19"/>
      <c r="BE38" s="19"/>
      <c r="BF38" s="19"/>
      <c r="BG38" s="19"/>
      <c r="BH38" s="19"/>
      <c r="BI38" s="63">
        <f t="shared" si="14"/>
      </c>
    </row>
    <row r="39" spans="1:61" ht="13.5" customHeight="1">
      <c r="A39" s="19" t="s">
        <v>115</v>
      </c>
      <c r="B39" s="59" t="s">
        <v>116</v>
      </c>
      <c r="C39" s="27" t="str">
        <f t="shared" si="3"/>
        <v>1   </v>
      </c>
      <c r="D39" s="26">
        <v>1</v>
      </c>
      <c r="E39" s="26"/>
      <c r="F39" s="26"/>
      <c r="G39" s="26"/>
      <c r="H39" s="27" t="str">
        <f t="shared" si="15"/>
        <v>   </v>
      </c>
      <c r="I39" s="28"/>
      <c r="J39" s="28"/>
      <c r="K39" s="28"/>
      <c r="L39" s="28"/>
      <c r="M39" s="28"/>
      <c r="N39" s="28"/>
      <c r="O39" s="19"/>
      <c r="P39" s="56">
        <v>118</v>
      </c>
      <c r="Q39" s="56">
        <f t="shared" si="16"/>
        <v>68</v>
      </c>
      <c r="R39" s="56">
        <f t="shared" si="17"/>
        <v>34</v>
      </c>
      <c r="S39" s="56">
        <f t="shared" si="18"/>
        <v>0</v>
      </c>
      <c r="T39" s="56">
        <f aca="true" t="shared" si="27" ref="T39:T44">Y39*Y$6+AB39*AB$6+AG39*AG$6+AJ39*AJ$6+AO39*AO$6+AR39*AR$6+AW39*AW$6+AZ39*AZ$6+BE39*BE$6+BH39*BH$6</f>
        <v>34</v>
      </c>
      <c r="U39" s="56">
        <f t="shared" si="4"/>
        <v>50</v>
      </c>
      <c r="V39" s="63" t="str">
        <f t="shared" si="5"/>
        <v>2//2</v>
      </c>
      <c r="W39" s="19">
        <v>2</v>
      </c>
      <c r="X39" s="19"/>
      <c r="Y39" s="19">
        <v>2</v>
      </c>
      <c r="Z39" s="19"/>
      <c r="AA39" s="19"/>
      <c r="AB39" s="19"/>
      <c r="AC39" s="63">
        <f t="shared" si="6"/>
      </c>
      <c r="AD39" s="63">
        <f t="shared" si="7"/>
      </c>
      <c r="AE39" s="19"/>
      <c r="AF39" s="19"/>
      <c r="AG39" s="19"/>
      <c r="AH39" s="19"/>
      <c r="AI39" s="19"/>
      <c r="AJ39" s="19"/>
      <c r="AK39" s="63">
        <f t="shared" si="8"/>
      </c>
      <c r="AL39" s="63">
        <f t="shared" si="9"/>
      </c>
      <c r="AM39" s="19"/>
      <c r="AN39" s="19"/>
      <c r="AO39" s="19"/>
      <c r="AP39" s="19"/>
      <c r="AQ39" s="19"/>
      <c r="AR39" s="19"/>
      <c r="AS39" s="63">
        <f t="shared" si="10"/>
      </c>
      <c r="AT39" s="63">
        <f t="shared" si="11"/>
      </c>
      <c r="AU39" s="19"/>
      <c r="AV39" s="19"/>
      <c r="AW39" s="19"/>
      <c r="AX39" s="19"/>
      <c r="AY39" s="19"/>
      <c r="AZ39" s="19"/>
      <c r="BA39" s="63">
        <f t="shared" si="12"/>
      </c>
      <c r="BB39" s="63">
        <f t="shared" si="13"/>
      </c>
      <c r="BC39" s="19"/>
      <c r="BD39" s="19"/>
      <c r="BE39" s="19"/>
      <c r="BF39" s="19"/>
      <c r="BG39" s="19"/>
      <c r="BH39" s="19"/>
      <c r="BI39" s="63">
        <f t="shared" si="14"/>
      </c>
    </row>
    <row r="40" spans="1:61" ht="13.5" customHeight="1">
      <c r="A40" s="86" t="s">
        <v>117</v>
      </c>
      <c r="B40" s="59" t="s">
        <v>118</v>
      </c>
      <c r="C40" s="27" t="str">
        <f t="shared" si="3"/>
        <v>   </v>
      </c>
      <c r="D40" s="26"/>
      <c r="E40" s="26"/>
      <c r="F40" s="26"/>
      <c r="G40" s="26"/>
      <c r="H40" s="27" t="str">
        <f t="shared" si="15"/>
        <v>3   </v>
      </c>
      <c r="I40" s="28">
        <v>3</v>
      </c>
      <c r="J40" s="28"/>
      <c r="K40" s="28"/>
      <c r="L40" s="28"/>
      <c r="M40" s="28"/>
      <c r="N40" s="28"/>
      <c r="O40" s="19"/>
      <c r="P40" s="56">
        <v>120</v>
      </c>
      <c r="Q40" s="56">
        <f t="shared" si="16"/>
        <v>68</v>
      </c>
      <c r="R40" s="56">
        <f t="shared" si="17"/>
        <v>34</v>
      </c>
      <c r="S40" s="56">
        <f t="shared" si="18"/>
        <v>0</v>
      </c>
      <c r="T40" s="56">
        <f t="shared" si="27"/>
        <v>34</v>
      </c>
      <c r="U40" s="56">
        <f t="shared" si="4"/>
        <v>52</v>
      </c>
      <c r="V40" s="63">
        <f t="shared" si="5"/>
      </c>
      <c r="W40" s="19"/>
      <c r="X40" s="19"/>
      <c r="Y40" s="19"/>
      <c r="Z40" s="19"/>
      <c r="AA40" s="19"/>
      <c r="AB40" s="19"/>
      <c r="AC40" s="63">
        <f t="shared" si="6"/>
      </c>
      <c r="AD40" s="63" t="str">
        <f t="shared" si="7"/>
        <v>2//2</v>
      </c>
      <c r="AE40" s="19">
        <v>2</v>
      </c>
      <c r="AF40" s="19"/>
      <c r="AG40" s="19">
        <v>2</v>
      </c>
      <c r="AH40" s="19"/>
      <c r="AI40" s="19"/>
      <c r="AJ40" s="19"/>
      <c r="AK40" s="63">
        <f t="shared" si="8"/>
      </c>
      <c r="AL40" s="63">
        <f t="shared" si="9"/>
      </c>
      <c r="AM40" s="19"/>
      <c r="AN40" s="19"/>
      <c r="AO40" s="19"/>
      <c r="AP40" s="19"/>
      <c r="AQ40" s="19"/>
      <c r="AR40" s="19"/>
      <c r="AS40" s="63">
        <f t="shared" si="10"/>
      </c>
      <c r="AT40" s="63">
        <f t="shared" si="11"/>
      </c>
      <c r="AU40" s="19"/>
      <c r="AV40" s="19"/>
      <c r="AW40" s="19"/>
      <c r="AX40" s="19"/>
      <c r="AY40" s="19"/>
      <c r="AZ40" s="19"/>
      <c r="BA40" s="63">
        <f t="shared" si="12"/>
      </c>
      <c r="BB40" s="63">
        <f t="shared" si="13"/>
      </c>
      <c r="BC40" s="19"/>
      <c r="BD40" s="19"/>
      <c r="BE40" s="19"/>
      <c r="BF40" s="19"/>
      <c r="BG40" s="19"/>
      <c r="BH40" s="19"/>
      <c r="BI40" s="63">
        <f t="shared" si="14"/>
      </c>
    </row>
    <row r="41" spans="1:61" ht="13.5" customHeight="1">
      <c r="A41" s="19" t="s">
        <v>162</v>
      </c>
      <c r="B41" s="59" t="s">
        <v>119</v>
      </c>
      <c r="C41" s="27" t="str">
        <f t="shared" si="3"/>
        <v>3   </v>
      </c>
      <c r="D41" s="26">
        <v>3</v>
      </c>
      <c r="E41" s="26"/>
      <c r="F41" s="26"/>
      <c r="G41" s="26"/>
      <c r="H41" s="27" t="str">
        <f t="shared" si="15"/>
        <v>   </v>
      </c>
      <c r="I41" s="28"/>
      <c r="J41" s="28"/>
      <c r="K41" s="28"/>
      <c r="L41" s="28"/>
      <c r="M41" s="28"/>
      <c r="N41" s="28"/>
      <c r="O41" s="19"/>
      <c r="P41" s="56">
        <v>118</v>
      </c>
      <c r="Q41" s="56">
        <f t="shared" si="16"/>
        <v>68</v>
      </c>
      <c r="R41" s="56">
        <f t="shared" si="17"/>
        <v>34</v>
      </c>
      <c r="S41" s="56">
        <f t="shared" si="18"/>
        <v>0</v>
      </c>
      <c r="T41" s="56">
        <f t="shared" si="27"/>
        <v>34</v>
      </c>
      <c r="U41" s="56">
        <f t="shared" si="4"/>
        <v>50</v>
      </c>
      <c r="V41" s="63">
        <f t="shared" si="5"/>
      </c>
      <c r="W41" s="19"/>
      <c r="X41" s="19"/>
      <c r="Y41" s="19"/>
      <c r="Z41" s="19"/>
      <c r="AA41" s="19"/>
      <c r="AB41" s="19"/>
      <c r="AC41" s="63">
        <f t="shared" si="6"/>
      </c>
      <c r="AD41" s="63" t="str">
        <f t="shared" si="7"/>
        <v>2//2</v>
      </c>
      <c r="AE41" s="19">
        <v>2</v>
      </c>
      <c r="AF41" s="19"/>
      <c r="AG41" s="19">
        <v>2</v>
      </c>
      <c r="AH41" s="19"/>
      <c r="AI41" s="19"/>
      <c r="AJ41" s="19"/>
      <c r="AK41" s="63">
        <f t="shared" si="8"/>
      </c>
      <c r="AL41" s="63">
        <f t="shared" si="9"/>
      </c>
      <c r="AM41" s="19"/>
      <c r="AN41" s="19"/>
      <c r="AO41" s="19"/>
      <c r="AP41" s="19"/>
      <c r="AQ41" s="19"/>
      <c r="AR41" s="19"/>
      <c r="AS41" s="63">
        <f t="shared" si="10"/>
      </c>
      <c r="AT41" s="63">
        <f t="shared" si="11"/>
      </c>
      <c r="AU41" s="19"/>
      <c r="AV41" s="19"/>
      <c r="AW41" s="19"/>
      <c r="AX41" s="19"/>
      <c r="AY41" s="19"/>
      <c r="AZ41" s="19"/>
      <c r="BA41" s="63">
        <f t="shared" si="12"/>
      </c>
      <c r="BB41" s="63">
        <f t="shared" si="13"/>
      </c>
      <c r="BC41" s="19"/>
      <c r="BD41" s="19"/>
      <c r="BE41" s="19"/>
      <c r="BF41" s="19"/>
      <c r="BG41" s="19"/>
      <c r="BH41" s="19"/>
      <c r="BI41" s="63">
        <f t="shared" si="14"/>
      </c>
    </row>
    <row r="42" spans="1:61" ht="13.5" customHeight="1">
      <c r="A42" s="19" t="s">
        <v>120</v>
      </c>
      <c r="B42" s="59" t="s">
        <v>121</v>
      </c>
      <c r="C42" s="27" t="str">
        <f t="shared" si="3"/>
        <v>5   </v>
      </c>
      <c r="D42" s="26">
        <v>5</v>
      </c>
      <c r="E42" s="26"/>
      <c r="F42" s="26"/>
      <c r="G42" s="26"/>
      <c r="H42" s="27" t="str">
        <f t="shared" si="15"/>
        <v>   </v>
      </c>
      <c r="I42" s="28"/>
      <c r="J42" s="28"/>
      <c r="K42" s="28"/>
      <c r="L42" s="28"/>
      <c r="M42" s="28"/>
      <c r="N42" s="28"/>
      <c r="O42" s="19"/>
      <c r="P42" s="56">
        <v>118</v>
      </c>
      <c r="Q42" s="56">
        <f t="shared" si="16"/>
        <v>68</v>
      </c>
      <c r="R42" s="56">
        <f t="shared" si="17"/>
        <v>34</v>
      </c>
      <c r="S42" s="56">
        <f t="shared" si="18"/>
        <v>0</v>
      </c>
      <c r="T42" s="56">
        <f t="shared" si="27"/>
        <v>34</v>
      </c>
      <c r="U42" s="56">
        <f t="shared" si="4"/>
        <v>50</v>
      </c>
      <c r="V42" s="63">
        <f t="shared" si="5"/>
      </c>
      <c r="W42" s="19"/>
      <c r="X42" s="19"/>
      <c r="Y42" s="19"/>
      <c r="Z42" s="19"/>
      <c r="AA42" s="19"/>
      <c r="AB42" s="19"/>
      <c r="AC42" s="63">
        <f t="shared" si="6"/>
      </c>
      <c r="AD42" s="63">
        <f t="shared" si="7"/>
      </c>
      <c r="AE42" s="19"/>
      <c r="AF42" s="19"/>
      <c r="AG42" s="19"/>
      <c r="AH42" s="19"/>
      <c r="AI42" s="19"/>
      <c r="AJ42" s="19"/>
      <c r="AK42" s="63">
        <f t="shared" si="8"/>
      </c>
      <c r="AL42" s="63" t="str">
        <f t="shared" si="9"/>
        <v>2//2</v>
      </c>
      <c r="AM42" s="19">
        <v>2</v>
      </c>
      <c r="AN42" s="19"/>
      <c r="AO42" s="19">
        <v>2</v>
      </c>
      <c r="AP42" s="19"/>
      <c r="AQ42" s="19"/>
      <c r="AR42" s="19"/>
      <c r="AS42" s="63">
        <f t="shared" si="10"/>
      </c>
      <c r="AT42" s="63">
        <f t="shared" si="11"/>
      </c>
      <c r="AU42" s="19"/>
      <c r="AV42" s="19"/>
      <c r="AW42" s="19"/>
      <c r="AX42" s="19"/>
      <c r="AY42" s="19"/>
      <c r="AZ42" s="19"/>
      <c r="BA42" s="63">
        <f t="shared" si="12"/>
      </c>
      <c r="BB42" s="63">
        <f t="shared" si="13"/>
      </c>
      <c r="BC42" s="19"/>
      <c r="BD42" s="19"/>
      <c r="BE42" s="19"/>
      <c r="BF42" s="19"/>
      <c r="BG42" s="19"/>
      <c r="BH42" s="19"/>
      <c r="BI42" s="63">
        <f t="shared" si="14"/>
      </c>
    </row>
    <row r="43" spans="1:61" ht="15.75" customHeight="1">
      <c r="A43" s="19" t="s">
        <v>122</v>
      </c>
      <c r="B43" s="59" t="s">
        <v>123</v>
      </c>
      <c r="C43" s="27" t="str">
        <f t="shared" si="3"/>
        <v>6   </v>
      </c>
      <c r="D43" s="26">
        <v>6</v>
      </c>
      <c r="E43" s="26"/>
      <c r="F43" s="26"/>
      <c r="G43" s="26"/>
      <c r="H43" s="27" t="str">
        <f t="shared" si="15"/>
        <v>   </v>
      </c>
      <c r="I43" s="28"/>
      <c r="J43" s="28"/>
      <c r="K43" s="28"/>
      <c r="L43" s="28"/>
      <c r="M43" s="28"/>
      <c r="N43" s="28"/>
      <c r="O43" s="19">
        <v>6</v>
      </c>
      <c r="P43" s="56">
        <v>118</v>
      </c>
      <c r="Q43" s="56">
        <f t="shared" si="16"/>
        <v>68</v>
      </c>
      <c r="R43" s="56">
        <f t="shared" si="17"/>
        <v>34</v>
      </c>
      <c r="S43" s="56">
        <f t="shared" si="18"/>
        <v>0</v>
      </c>
      <c r="T43" s="56">
        <f t="shared" si="27"/>
        <v>34</v>
      </c>
      <c r="U43" s="56">
        <f t="shared" si="4"/>
        <v>50</v>
      </c>
      <c r="V43" s="63">
        <f t="shared" si="5"/>
      </c>
      <c r="W43" s="19"/>
      <c r="X43" s="19"/>
      <c r="Y43" s="19"/>
      <c r="Z43" s="19"/>
      <c r="AA43" s="19"/>
      <c r="AB43" s="19"/>
      <c r="AC43" s="63">
        <f t="shared" si="6"/>
      </c>
      <c r="AD43" s="63">
        <f t="shared" si="7"/>
      </c>
      <c r="AE43" s="19"/>
      <c r="AF43" s="19"/>
      <c r="AG43" s="19"/>
      <c r="AH43" s="19"/>
      <c r="AI43" s="19"/>
      <c r="AJ43" s="19"/>
      <c r="AK43" s="63">
        <f t="shared" si="8"/>
      </c>
      <c r="AL43" s="63">
        <f t="shared" si="9"/>
      </c>
      <c r="AM43" s="19"/>
      <c r="AN43" s="19"/>
      <c r="AO43" s="19"/>
      <c r="AP43" s="19">
        <v>2</v>
      </c>
      <c r="AQ43" s="19"/>
      <c r="AR43" s="19">
        <v>2</v>
      </c>
      <c r="AS43" s="63" t="str">
        <f t="shared" si="10"/>
        <v>2//2</v>
      </c>
      <c r="AT43" s="63">
        <f t="shared" si="11"/>
      </c>
      <c r="AU43" s="19"/>
      <c r="AV43" s="19"/>
      <c r="AW43" s="19"/>
      <c r="AX43" s="19"/>
      <c r="AY43" s="19"/>
      <c r="AZ43" s="19"/>
      <c r="BA43" s="63">
        <f t="shared" si="12"/>
      </c>
      <c r="BB43" s="63">
        <f t="shared" si="13"/>
      </c>
      <c r="BC43" s="19"/>
      <c r="BD43" s="19"/>
      <c r="BE43" s="19"/>
      <c r="BF43" s="19"/>
      <c r="BG43" s="19"/>
      <c r="BH43" s="19"/>
      <c r="BI43" s="63">
        <f t="shared" si="14"/>
      </c>
    </row>
    <row r="44" spans="1:61" ht="13.5" customHeight="1">
      <c r="A44" s="19" t="s">
        <v>124</v>
      </c>
      <c r="B44" s="59" t="s">
        <v>125</v>
      </c>
      <c r="C44" s="27" t="str">
        <f t="shared" si="3"/>
        <v>4   </v>
      </c>
      <c r="D44" s="26">
        <v>4</v>
      </c>
      <c r="E44" s="26"/>
      <c r="F44" s="26"/>
      <c r="G44" s="26"/>
      <c r="H44" s="27" t="str">
        <f t="shared" si="15"/>
        <v>3   </v>
      </c>
      <c r="I44" s="28">
        <v>3</v>
      </c>
      <c r="J44" s="28"/>
      <c r="K44" s="28"/>
      <c r="L44" s="28"/>
      <c r="M44" s="28"/>
      <c r="N44" s="28"/>
      <c r="O44" s="19"/>
      <c r="P44" s="56">
        <v>118</v>
      </c>
      <c r="Q44" s="56">
        <f t="shared" si="16"/>
        <v>68</v>
      </c>
      <c r="R44" s="56">
        <f t="shared" si="17"/>
        <v>34</v>
      </c>
      <c r="S44" s="56">
        <f t="shared" si="18"/>
        <v>0</v>
      </c>
      <c r="T44" s="56">
        <f t="shared" si="27"/>
        <v>34</v>
      </c>
      <c r="U44" s="56">
        <f t="shared" si="4"/>
        <v>50</v>
      </c>
      <c r="V44" s="63">
        <f t="shared" si="5"/>
      </c>
      <c r="W44" s="19"/>
      <c r="X44" s="19"/>
      <c r="Y44" s="19"/>
      <c r="Z44" s="19"/>
      <c r="AA44" s="19"/>
      <c r="AB44" s="19"/>
      <c r="AC44" s="63">
        <f t="shared" si="6"/>
      </c>
      <c r="AD44" s="63" t="str">
        <f t="shared" si="7"/>
        <v>1//1</v>
      </c>
      <c r="AE44" s="19">
        <v>1</v>
      </c>
      <c r="AF44" s="19"/>
      <c r="AG44" s="19">
        <v>1</v>
      </c>
      <c r="AH44" s="19">
        <v>1</v>
      </c>
      <c r="AI44" s="19"/>
      <c r="AJ44" s="19">
        <v>1</v>
      </c>
      <c r="AK44" s="63" t="str">
        <f t="shared" si="8"/>
        <v>1//1</v>
      </c>
      <c r="AL44" s="63">
        <f t="shared" si="9"/>
      </c>
      <c r="AM44" s="19"/>
      <c r="AN44" s="19"/>
      <c r="AO44" s="19"/>
      <c r="AP44" s="19"/>
      <c r="AQ44" s="19"/>
      <c r="AR44" s="19"/>
      <c r="AS44" s="63">
        <f t="shared" si="10"/>
      </c>
      <c r="AT44" s="63">
        <f t="shared" si="11"/>
      </c>
      <c r="AU44" s="19"/>
      <c r="AV44" s="19"/>
      <c r="AW44" s="19"/>
      <c r="AX44" s="19"/>
      <c r="AY44" s="19"/>
      <c r="AZ44" s="19"/>
      <c r="BA44" s="63">
        <f t="shared" si="12"/>
      </c>
      <c r="BB44" s="63">
        <f t="shared" si="13"/>
      </c>
      <c r="BC44" s="19"/>
      <c r="BD44" s="19"/>
      <c r="BE44" s="19"/>
      <c r="BF44" s="19"/>
      <c r="BG44" s="19"/>
      <c r="BH44" s="19"/>
      <c r="BI44" s="63">
        <f t="shared" si="14"/>
      </c>
    </row>
    <row r="45" spans="1:61" ht="13.5" customHeight="1">
      <c r="A45" s="19" t="s">
        <v>59</v>
      </c>
      <c r="B45" s="60" t="s">
        <v>156</v>
      </c>
      <c r="C45" s="27" t="str">
        <f t="shared" si="3"/>
        <v>   </v>
      </c>
      <c r="D45" s="26"/>
      <c r="E45" s="26"/>
      <c r="F45" s="26"/>
      <c r="G45" s="26"/>
      <c r="H45" s="27" t="str">
        <f t="shared" si="15"/>
        <v>   </v>
      </c>
      <c r="I45" s="28"/>
      <c r="J45" s="28"/>
      <c r="K45" s="28"/>
      <c r="L45" s="28"/>
      <c r="M45" s="28"/>
      <c r="N45" s="28"/>
      <c r="O45" s="19"/>
      <c r="P45" s="57">
        <f aca="true" t="shared" si="28" ref="P45:U45">SUM(P46:P48)</f>
        <v>250</v>
      </c>
      <c r="Q45" s="57">
        <f t="shared" si="28"/>
        <v>143</v>
      </c>
      <c r="R45" s="57">
        <f t="shared" si="28"/>
        <v>80</v>
      </c>
      <c r="S45" s="57">
        <f t="shared" si="28"/>
        <v>0</v>
      </c>
      <c r="T45" s="57">
        <f t="shared" si="28"/>
        <v>63</v>
      </c>
      <c r="U45" s="57">
        <f t="shared" si="28"/>
        <v>107</v>
      </c>
      <c r="V45" s="63">
        <f t="shared" si="5"/>
      </c>
      <c r="W45" s="19"/>
      <c r="X45" s="19"/>
      <c r="Y45" s="19"/>
      <c r="Z45" s="19"/>
      <c r="AA45" s="19"/>
      <c r="AB45" s="19"/>
      <c r="AC45" s="63">
        <f t="shared" si="6"/>
      </c>
      <c r="AD45" s="63">
        <f t="shared" si="7"/>
      </c>
      <c r="AE45" s="19"/>
      <c r="AF45" s="19"/>
      <c r="AG45" s="19"/>
      <c r="AH45" s="19"/>
      <c r="AI45" s="19"/>
      <c r="AJ45" s="19"/>
      <c r="AK45" s="63">
        <f t="shared" si="8"/>
      </c>
      <c r="AL45" s="63">
        <f t="shared" si="9"/>
      </c>
      <c r="AM45" s="19"/>
      <c r="AN45" s="19"/>
      <c r="AO45" s="19"/>
      <c r="AP45" s="19"/>
      <c r="AQ45" s="19"/>
      <c r="AR45" s="19"/>
      <c r="AS45" s="63">
        <f t="shared" si="10"/>
      </c>
      <c r="AT45" s="63">
        <f t="shared" si="11"/>
      </c>
      <c r="AU45" s="19"/>
      <c r="AV45" s="19"/>
      <c r="AW45" s="19"/>
      <c r="AX45" s="19"/>
      <c r="AY45" s="19"/>
      <c r="AZ45" s="19"/>
      <c r="BA45" s="63">
        <f t="shared" si="12"/>
      </c>
      <c r="BB45" s="63">
        <f t="shared" si="13"/>
      </c>
      <c r="BC45" s="19"/>
      <c r="BD45" s="19"/>
      <c r="BE45" s="19"/>
      <c r="BF45" s="19"/>
      <c r="BG45" s="19"/>
      <c r="BH45" s="19"/>
      <c r="BI45" s="63">
        <f t="shared" si="14"/>
      </c>
    </row>
    <row r="46" spans="1:61" ht="13.5" customHeight="1">
      <c r="A46" s="20" t="s">
        <v>64</v>
      </c>
      <c r="B46" s="34" t="s">
        <v>138</v>
      </c>
      <c r="C46" s="27" t="str">
        <f t="shared" si="3"/>
        <v>8   </v>
      </c>
      <c r="D46" s="26">
        <v>8</v>
      </c>
      <c r="E46" s="26"/>
      <c r="F46" s="26"/>
      <c r="G46" s="26"/>
      <c r="H46" s="27" t="str">
        <f t="shared" si="15"/>
        <v>   </v>
      </c>
      <c r="I46" s="28"/>
      <c r="J46" s="28"/>
      <c r="K46" s="28"/>
      <c r="L46" s="28"/>
      <c r="M46" s="28"/>
      <c r="N46" s="28"/>
      <c r="O46" s="19"/>
      <c r="P46" s="56">
        <v>90</v>
      </c>
      <c r="Q46" s="56">
        <f t="shared" si="16"/>
        <v>51</v>
      </c>
      <c r="R46" s="56">
        <f t="shared" si="17"/>
        <v>34</v>
      </c>
      <c r="S46" s="56">
        <f t="shared" si="18"/>
        <v>0</v>
      </c>
      <c r="T46" s="56">
        <f>Y46*Y$6+AB46*AB$6+AG46*AG$6+AJ46*AJ$6+AO46*AO$6+AR46*AR$6+AW46*AW$6+AZ46*AZ$6+BE46*BE$6+BH46*BH$6</f>
        <v>17</v>
      </c>
      <c r="U46" s="56">
        <f t="shared" si="4"/>
        <v>39</v>
      </c>
      <c r="V46" s="63">
        <f t="shared" si="5"/>
      </c>
      <c r="W46" s="19"/>
      <c r="X46" s="19"/>
      <c r="Y46" s="19"/>
      <c r="Z46" s="19"/>
      <c r="AA46" s="19"/>
      <c r="AB46" s="19"/>
      <c r="AC46" s="63">
        <f t="shared" si="6"/>
      </c>
      <c r="AD46" s="63">
        <f t="shared" si="7"/>
      </c>
      <c r="AE46" s="19"/>
      <c r="AF46" s="19"/>
      <c r="AG46" s="19"/>
      <c r="AH46" s="19"/>
      <c r="AI46" s="19"/>
      <c r="AJ46" s="19"/>
      <c r="AK46" s="63">
        <f t="shared" si="8"/>
      </c>
      <c r="AL46" s="63">
        <f t="shared" si="9"/>
      </c>
      <c r="AM46" s="19"/>
      <c r="AN46" s="19"/>
      <c r="AO46" s="19"/>
      <c r="AP46" s="19"/>
      <c r="AQ46" s="19"/>
      <c r="AR46" s="19"/>
      <c r="AS46" s="63">
        <f t="shared" si="10"/>
      </c>
      <c r="AT46" s="63">
        <f t="shared" si="11"/>
      </c>
      <c r="AU46" s="19"/>
      <c r="AV46" s="19"/>
      <c r="AW46" s="19"/>
      <c r="AX46" s="19">
        <v>2</v>
      </c>
      <c r="AY46" s="19"/>
      <c r="AZ46" s="19">
        <v>1</v>
      </c>
      <c r="BA46" s="63" t="str">
        <f t="shared" si="12"/>
        <v>2//1</v>
      </c>
      <c r="BB46" s="63">
        <f t="shared" si="13"/>
      </c>
      <c r="BC46" s="19"/>
      <c r="BD46" s="19"/>
      <c r="BE46" s="19"/>
      <c r="BF46" s="19"/>
      <c r="BG46" s="19"/>
      <c r="BH46" s="19"/>
      <c r="BI46" s="63">
        <f t="shared" si="14"/>
      </c>
    </row>
    <row r="47" spans="1:61" ht="15" customHeight="1">
      <c r="A47" s="20" t="s">
        <v>65</v>
      </c>
      <c r="B47" s="34" t="s">
        <v>126</v>
      </c>
      <c r="C47" s="27" t="str">
        <f t="shared" si="3"/>
        <v>   </v>
      </c>
      <c r="D47" s="26"/>
      <c r="E47" s="26"/>
      <c r="F47" s="26"/>
      <c r="G47" s="26"/>
      <c r="H47" s="27" t="str">
        <f t="shared" si="15"/>
        <v>10   </v>
      </c>
      <c r="I47" s="28">
        <v>10</v>
      </c>
      <c r="J47" s="28"/>
      <c r="K47" s="28"/>
      <c r="L47" s="28"/>
      <c r="M47" s="28"/>
      <c r="N47" s="28"/>
      <c r="O47" s="19"/>
      <c r="P47" s="56">
        <v>70</v>
      </c>
      <c r="Q47" s="56">
        <f t="shared" si="16"/>
        <v>40</v>
      </c>
      <c r="R47" s="56">
        <f t="shared" si="17"/>
        <v>20</v>
      </c>
      <c r="S47" s="56">
        <f t="shared" si="18"/>
        <v>0</v>
      </c>
      <c r="T47" s="56">
        <f>Y47*Y$6+AB47*AB$6+AG47*AG$6+AJ47*AJ$6+AO47*AO$6+AR47*AR$6+AW47*AW$6+AZ47*AZ$6+BE47*BE$6+BH47*BH$6</f>
        <v>20</v>
      </c>
      <c r="U47" s="56">
        <f t="shared" si="4"/>
        <v>30</v>
      </c>
      <c r="V47" s="63">
        <f t="shared" si="5"/>
      </c>
      <c r="W47" s="19"/>
      <c r="X47" s="19"/>
      <c r="Y47" s="19"/>
      <c r="Z47" s="19"/>
      <c r="AA47" s="19"/>
      <c r="AB47" s="19"/>
      <c r="AC47" s="63">
        <f t="shared" si="6"/>
      </c>
      <c r="AD47" s="63">
        <f t="shared" si="7"/>
      </c>
      <c r="AE47" s="19"/>
      <c r="AF47" s="19"/>
      <c r="AG47" s="19"/>
      <c r="AH47" s="19"/>
      <c r="AI47" s="19"/>
      <c r="AJ47" s="19"/>
      <c r="AK47" s="63">
        <f t="shared" si="8"/>
      </c>
      <c r="AL47" s="63">
        <f t="shared" si="9"/>
      </c>
      <c r="AM47" s="19"/>
      <c r="AN47" s="19"/>
      <c r="AO47" s="19"/>
      <c r="AP47" s="19"/>
      <c r="AQ47" s="19"/>
      <c r="AR47" s="19"/>
      <c r="AS47" s="63">
        <f t="shared" si="10"/>
      </c>
      <c r="AT47" s="63">
        <f t="shared" si="11"/>
      </c>
      <c r="AU47" s="19"/>
      <c r="AV47" s="19"/>
      <c r="AW47" s="19"/>
      <c r="AX47" s="19"/>
      <c r="AY47" s="19"/>
      <c r="AZ47" s="19"/>
      <c r="BA47" s="63">
        <f t="shared" si="12"/>
      </c>
      <c r="BB47" s="63">
        <f t="shared" si="13"/>
      </c>
      <c r="BC47" s="19"/>
      <c r="BD47" s="19"/>
      <c r="BE47" s="19"/>
      <c r="BF47" s="19">
        <v>4</v>
      </c>
      <c r="BG47" s="19"/>
      <c r="BH47" s="19">
        <v>4</v>
      </c>
      <c r="BI47" s="63" t="str">
        <f t="shared" si="14"/>
        <v>4//4</v>
      </c>
    </row>
    <row r="48" spans="1:61" ht="13.5" customHeight="1">
      <c r="A48" s="20" t="s">
        <v>101</v>
      </c>
      <c r="B48" s="34" t="s">
        <v>127</v>
      </c>
      <c r="C48" s="27" t="str">
        <f t="shared" si="3"/>
        <v>   </v>
      </c>
      <c r="D48" s="26"/>
      <c r="E48" s="26"/>
      <c r="F48" s="26"/>
      <c r="G48" s="26"/>
      <c r="H48" s="27" t="str">
        <f t="shared" si="15"/>
        <v>9   </v>
      </c>
      <c r="I48" s="28">
        <v>9</v>
      </c>
      <c r="J48" s="28"/>
      <c r="K48" s="28"/>
      <c r="L48" s="28"/>
      <c r="M48" s="28"/>
      <c r="N48" s="28"/>
      <c r="O48" s="19"/>
      <c r="P48" s="56">
        <v>90</v>
      </c>
      <c r="Q48" s="56">
        <f t="shared" si="16"/>
        <v>52</v>
      </c>
      <c r="R48" s="56">
        <f t="shared" si="17"/>
        <v>26</v>
      </c>
      <c r="S48" s="56">
        <f t="shared" si="18"/>
        <v>0</v>
      </c>
      <c r="T48" s="56">
        <f>Y48*Y$6+AB48*AB$6+AG48*AG$6+AJ48*AJ$6+AO48*AO$6+AR48*AR$6+AW48*AW$6+AZ48*AZ$6+BE48*BE$6+BH48*BH$6</f>
        <v>26</v>
      </c>
      <c r="U48" s="56">
        <f t="shared" si="4"/>
        <v>38</v>
      </c>
      <c r="V48" s="63">
        <f t="shared" si="5"/>
      </c>
      <c r="W48" s="19"/>
      <c r="X48" s="19"/>
      <c r="Y48" s="19"/>
      <c r="Z48" s="19"/>
      <c r="AA48" s="19"/>
      <c r="AB48" s="19"/>
      <c r="AC48" s="63">
        <f t="shared" si="6"/>
      </c>
      <c r="AD48" s="63">
        <f t="shared" si="7"/>
      </c>
      <c r="AE48" s="19"/>
      <c r="AF48" s="19"/>
      <c r="AG48" s="19"/>
      <c r="AH48" s="19"/>
      <c r="AI48" s="19"/>
      <c r="AJ48" s="19"/>
      <c r="AK48" s="63">
        <f t="shared" si="8"/>
      </c>
      <c r="AL48" s="63">
        <f t="shared" si="9"/>
      </c>
      <c r="AM48" s="19"/>
      <c r="AN48" s="19"/>
      <c r="AO48" s="19"/>
      <c r="AP48" s="19"/>
      <c r="AQ48" s="19"/>
      <c r="AR48" s="19"/>
      <c r="AS48" s="63">
        <f t="shared" si="10"/>
      </c>
      <c r="AT48" s="63">
        <f t="shared" si="11"/>
      </c>
      <c r="AU48" s="19"/>
      <c r="AV48" s="19"/>
      <c r="AW48" s="19"/>
      <c r="AX48" s="19"/>
      <c r="AY48" s="19"/>
      <c r="AZ48" s="19"/>
      <c r="BA48" s="63">
        <f t="shared" si="12"/>
      </c>
      <c r="BB48" s="63" t="str">
        <f t="shared" si="13"/>
        <v>2//2</v>
      </c>
      <c r="BC48" s="19">
        <v>2</v>
      </c>
      <c r="BD48" s="19"/>
      <c r="BE48" s="19">
        <v>2</v>
      </c>
      <c r="BF48" s="19"/>
      <c r="BG48" s="19"/>
      <c r="BH48" s="19"/>
      <c r="BI48" s="63">
        <f t="shared" si="14"/>
      </c>
    </row>
    <row r="49" spans="1:61" ht="25.5">
      <c r="A49" s="20" t="s">
        <v>128</v>
      </c>
      <c r="B49" s="61" t="s">
        <v>158</v>
      </c>
      <c r="C49" s="27" t="str">
        <f t="shared" si="3"/>
        <v>   </v>
      </c>
      <c r="D49" s="26"/>
      <c r="E49" s="26"/>
      <c r="F49" s="26"/>
      <c r="G49" s="26"/>
      <c r="H49" s="104" t="str">
        <f t="shared" si="15"/>
        <v>7 8 9 </v>
      </c>
      <c r="I49" s="28">
        <v>7</v>
      </c>
      <c r="J49" s="28">
        <v>8</v>
      </c>
      <c r="K49" s="28">
        <v>9</v>
      </c>
      <c r="L49" s="28"/>
      <c r="M49" s="28"/>
      <c r="N49" s="28"/>
      <c r="O49" s="19"/>
      <c r="P49" s="70">
        <v>250</v>
      </c>
      <c r="Q49" s="70">
        <f t="shared" si="16"/>
        <v>120</v>
      </c>
      <c r="R49" s="70">
        <f t="shared" si="17"/>
        <v>120</v>
      </c>
      <c r="S49" s="70">
        <f t="shared" si="18"/>
        <v>0</v>
      </c>
      <c r="T49" s="70">
        <f>Y49*Y$6+AB49*AB$6+AG49*AG$6+AJ49*AJ$6+AO49*AO$6+AR49*AR$6+AW49*AW$6+AZ49*AZ$6+BE49*BE$6+BH49*BH$6</f>
        <v>0</v>
      </c>
      <c r="U49" s="70">
        <f t="shared" si="4"/>
        <v>130</v>
      </c>
      <c r="V49" s="63">
        <f t="shared" si="5"/>
      </c>
      <c r="W49" s="19"/>
      <c r="X49" s="19"/>
      <c r="Y49" s="19"/>
      <c r="Z49" s="19"/>
      <c r="AA49" s="19"/>
      <c r="AB49" s="19"/>
      <c r="AC49" s="63">
        <f t="shared" si="6"/>
      </c>
      <c r="AD49" s="63">
        <f t="shared" si="7"/>
      </c>
      <c r="AE49" s="19"/>
      <c r="AF49" s="19"/>
      <c r="AG49" s="19"/>
      <c r="AH49" s="19"/>
      <c r="AI49" s="19"/>
      <c r="AJ49" s="19"/>
      <c r="AK49" s="63">
        <f t="shared" si="8"/>
      </c>
      <c r="AL49" s="63">
        <f t="shared" si="9"/>
      </c>
      <c r="AM49" s="19"/>
      <c r="AN49" s="19"/>
      <c r="AO49" s="19"/>
      <c r="AP49" s="19"/>
      <c r="AQ49" s="19"/>
      <c r="AR49" s="19"/>
      <c r="AS49" s="63">
        <f t="shared" si="10"/>
      </c>
      <c r="AT49" s="63" t="str">
        <f t="shared" si="11"/>
        <v>2//</v>
      </c>
      <c r="AU49" s="19">
        <v>2</v>
      </c>
      <c r="AV49" s="19"/>
      <c r="AW49" s="19"/>
      <c r="AX49" s="19">
        <v>2</v>
      </c>
      <c r="AY49" s="19"/>
      <c r="AZ49" s="19"/>
      <c r="BA49" s="63" t="str">
        <f t="shared" si="12"/>
        <v>2//</v>
      </c>
      <c r="BB49" s="63" t="str">
        <f t="shared" si="13"/>
        <v>4//</v>
      </c>
      <c r="BC49" s="19">
        <v>4</v>
      </c>
      <c r="BD49" s="19"/>
      <c r="BE49" s="19"/>
      <c r="BF49" s="19"/>
      <c r="BG49" s="19"/>
      <c r="BH49" s="19"/>
      <c r="BI49" s="63">
        <f t="shared" si="14"/>
      </c>
    </row>
    <row r="50" spans="1:61" ht="26.25" customHeight="1">
      <c r="A50" s="132" t="s">
        <v>182</v>
      </c>
      <c r="B50" s="131" t="s">
        <v>129</v>
      </c>
      <c r="C50" s="87" t="str">
        <f t="shared" si="3"/>
        <v>   </v>
      </c>
      <c r="D50" s="88"/>
      <c r="E50" s="88"/>
      <c r="F50" s="88"/>
      <c r="G50" s="88"/>
      <c r="H50" s="87" t="str">
        <f t="shared" si="15"/>
        <v>   </v>
      </c>
      <c r="I50" s="88"/>
      <c r="J50" s="88"/>
      <c r="K50" s="88"/>
      <c r="L50" s="88"/>
      <c r="M50" s="88"/>
      <c r="N50" s="88"/>
      <c r="O50" s="87"/>
      <c r="P50" s="58">
        <f aca="true" t="shared" si="29" ref="P50:U50">SUM(P51:P57)+P58</f>
        <v>2166</v>
      </c>
      <c r="Q50" s="58">
        <f t="shared" si="29"/>
        <v>1278</v>
      </c>
      <c r="R50" s="58">
        <f t="shared" si="29"/>
        <v>690</v>
      </c>
      <c r="S50" s="58">
        <f t="shared" si="29"/>
        <v>0</v>
      </c>
      <c r="T50" s="58">
        <f t="shared" si="29"/>
        <v>588</v>
      </c>
      <c r="U50" s="58">
        <f t="shared" si="29"/>
        <v>888</v>
      </c>
      <c r="V50" s="89">
        <f t="shared" si="5"/>
      </c>
      <c r="W50" s="87"/>
      <c r="X50" s="87"/>
      <c r="Y50" s="87"/>
      <c r="Z50" s="87"/>
      <c r="AA50" s="87"/>
      <c r="AB50" s="87"/>
      <c r="AC50" s="89">
        <f t="shared" si="6"/>
      </c>
      <c r="AD50" s="89">
        <f t="shared" si="7"/>
      </c>
      <c r="AE50" s="87"/>
      <c r="AF50" s="87"/>
      <c r="AG50" s="87"/>
      <c r="AH50" s="87"/>
      <c r="AI50" s="87"/>
      <c r="AJ50" s="87"/>
      <c r="AK50" s="89">
        <f t="shared" si="8"/>
      </c>
      <c r="AL50" s="89">
        <f t="shared" si="9"/>
      </c>
      <c r="AM50" s="87"/>
      <c r="AN50" s="87"/>
      <c r="AO50" s="87"/>
      <c r="AP50" s="87"/>
      <c r="AQ50" s="87"/>
      <c r="AR50" s="87"/>
      <c r="AS50" s="89">
        <f t="shared" si="10"/>
      </c>
      <c r="AT50" s="89">
        <f t="shared" si="11"/>
      </c>
      <c r="AU50" s="87"/>
      <c r="AV50" s="87"/>
      <c r="AW50" s="87"/>
      <c r="AX50" s="87"/>
      <c r="AY50" s="87"/>
      <c r="AZ50" s="87"/>
      <c r="BA50" s="89">
        <f t="shared" si="12"/>
      </c>
      <c r="BB50" s="89">
        <f t="shared" si="13"/>
      </c>
      <c r="BC50" s="87"/>
      <c r="BD50" s="87"/>
      <c r="BE50" s="87"/>
      <c r="BF50" s="87"/>
      <c r="BG50" s="87"/>
      <c r="BH50" s="87"/>
      <c r="BI50" s="89">
        <f t="shared" si="14"/>
      </c>
    </row>
    <row r="51" spans="1:61" ht="15">
      <c r="A51" s="20" t="s">
        <v>143</v>
      </c>
      <c r="B51" s="34" t="s">
        <v>184</v>
      </c>
      <c r="C51" s="27" t="str">
        <f t="shared" si="3"/>
        <v>5   </v>
      </c>
      <c r="D51" s="26">
        <v>5</v>
      </c>
      <c r="E51" s="26"/>
      <c r="F51" s="26"/>
      <c r="G51" s="26"/>
      <c r="H51" s="27" t="str">
        <f t="shared" si="15"/>
        <v>   </v>
      </c>
      <c r="I51" s="28"/>
      <c r="J51" s="28"/>
      <c r="K51" s="28"/>
      <c r="L51" s="28"/>
      <c r="M51" s="28"/>
      <c r="N51" s="28"/>
      <c r="O51" s="19"/>
      <c r="P51" s="56">
        <v>150</v>
      </c>
      <c r="Q51" s="56">
        <f t="shared" si="16"/>
        <v>68</v>
      </c>
      <c r="R51" s="56">
        <f t="shared" si="17"/>
        <v>34</v>
      </c>
      <c r="S51" s="56">
        <f t="shared" si="18"/>
        <v>0</v>
      </c>
      <c r="T51" s="56">
        <f aca="true" t="shared" si="30" ref="T51:T57">Y51*Y$6+AB51*AB$6+AG51*AG$6+AJ51*AJ$6+AO51*AO$6+AR51*AR$6+AW51*AW$6+AZ51*AZ$6+BE51*BE$6+BH51*BH$6</f>
        <v>34</v>
      </c>
      <c r="U51" s="56">
        <f t="shared" si="4"/>
        <v>82</v>
      </c>
      <c r="V51" s="63">
        <f t="shared" si="5"/>
      </c>
      <c r="W51" s="19"/>
      <c r="X51" s="19"/>
      <c r="Y51" s="19"/>
      <c r="Z51" s="19"/>
      <c r="AA51" s="19"/>
      <c r="AB51" s="19"/>
      <c r="AC51" s="63">
        <f t="shared" si="6"/>
      </c>
      <c r="AD51" s="63">
        <f t="shared" si="7"/>
      </c>
      <c r="AE51" s="19"/>
      <c r="AF51" s="19"/>
      <c r="AG51" s="19"/>
      <c r="AH51" s="19"/>
      <c r="AI51" s="19"/>
      <c r="AJ51" s="19"/>
      <c r="AK51" s="63">
        <f t="shared" si="8"/>
      </c>
      <c r="AL51" s="63" t="str">
        <f t="shared" si="9"/>
        <v>2//2</v>
      </c>
      <c r="AM51" s="19">
        <v>2</v>
      </c>
      <c r="AN51" s="19"/>
      <c r="AO51" s="19">
        <v>2</v>
      </c>
      <c r="AP51" s="19"/>
      <c r="AQ51" s="19"/>
      <c r="AR51" s="19"/>
      <c r="AS51" s="63">
        <f t="shared" si="10"/>
      </c>
      <c r="AT51" s="63">
        <f t="shared" si="11"/>
      </c>
      <c r="AU51" s="19"/>
      <c r="AV51" s="19"/>
      <c r="AW51" s="19"/>
      <c r="AX51" s="19"/>
      <c r="AY51" s="19"/>
      <c r="AZ51" s="19"/>
      <c r="BA51" s="63">
        <f t="shared" si="12"/>
      </c>
      <c r="BB51" s="63">
        <f t="shared" si="13"/>
      </c>
      <c r="BC51" s="19"/>
      <c r="BD51" s="19"/>
      <c r="BE51" s="19"/>
      <c r="BF51" s="19"/>
      <c r="BG51" s="19"/>
      <c r="BH51" s="19"/>
      <c r="BI51" s="63">
        <f t="shared" si="14"/>
      </c>
    </row>
    <row r="52" spans="1:61" ht="15">
      <c r="A52" s="20" t="s">
        <v>144</v>
      </c>
      <c r="B52" s="34" t="s">
        <v>164</v>
      </c>
      <c r="C52" s="27" t="str">
        <f t="shared" si="3"/>
        <v>   </v>
      </c>
      <c r="D52" s="26"/>
      <c r="E52" s="26"/>
      <c r="F52" s="26"/>
      <c r="G52" s="26"/>
      <c r="H52" s="27" t="str">
        <f t="shared" si="15"/>
        <v>5   </v>
      </c>
      <c r="I52" s="28">
        <v>5</v>
      </c>
      <c r="J52" s="28"/>
      <c r="K52" s="28"/>
      <c r="L52" s="28"/>
      <c r="M52" s="28"/>
      <c r="N52" s="28"/>
      <c r="O52" s="19"/>
      <c r="P52" s="56">
        <v>152</v>
      </c>
      <c r="Q52" s="56">
        <f t="shared" si="16"/>
        <v>68</v>
      </c>
      <c r="R52" s="56">
        <f t="shared" si="17"/>
        <v>34</v>
      </c>
      <c r="S52" s="56">
        <f t="shared" si="18"/>
        <v>0</v>
      </c>
      <c r="T52" s="56">
        <f t="shared" si="30"/>
        <v>34</v>
      </c>
      <c r="U52" s="56">
        <f t="shared" si="4"/>
        <v>84</v>
      </c>
      <c r="V52" s="63">
        <f t="shared" si="5"/>
      </c>
      <c r="W52" s="19"/>
      <c r="X52" s="19"/>
      <c r="Y52" s="19"/>
      <c r="Z52" s="19"/>
      <c r="AA52" s="19"/>
      <c r="AB52" s="19"/>
      <c r="AC52" s="63">
        <f t="shared" si="6"/>
      </c>
      <c r="AD52" s="63">
        <f t="shared" si="7"/>
      </c>
      <c r="AE52" s="19"/>
      <c r="AF52" s="19"/>
      <c r="AG52" s="19"/>
      <c r="AH52" s="19"/>
      <c r="AI52" s="19"/>
      <c r="AJ52" s="19"/>
      <c r="AK52" s="63">
        <f t="shared" si="8"/>
      </c>
      <c r="AL52" s="63" t="str">
        <f t="shared" si="9"/>
        <v>2//2</v>
      </c>
      <c r="AM52" s="19">
        <v>2</v>
      </c>
      <c r="AN52" s="19"/>
      <c r="AO52" s="19">
        <v>2</v>
      </c>
      <c r="AP52" s="19"/>
      <c r="AQ52" s="19"/>
      <c r="AR52" s="19"/>
      <c r="AS52" s="63">
        <f t="shared" si="10"/>
      </c>
      <c r="AT52" s="63">
        <f t="shared" si="11"/>
      </c>
      <c r="AU52" s="19"/>
      <c r="AV52" s="19"/>
      <c r="AW52" s="19"/>
      <c r="AX52" s="19"/>
      <c r="AY52" s="19"/>
      <c r="AZ52" s="19"/>
      <c r="BA52" s="63">
        <f t="shared" si="12"/>
      </c>
      <c r="BB52" s="63">
        <f t="shared" si="13"/>
      </c>
      <c r="BC52" s="19"/>
      <c r="BD52" s="19"/>
      <c r="BE52" s="19"/>
      <c r="BF52" s="19"/>
      <c r="BG52" s="19"/>
      <c r="BH52" s="19"/>
      <c r="BI52" s="63">
        <f t="shared" si="14"/>
      </c>
    </row>
    <row r="53" spans="1:61" ht="25.5">
      <c r="A53" s="20" t="s">
        <v>145</v>
      </c>
      <c r="B53" s="34" t="s">
        <v>165</v>
      </c>
      <c r="C53" s="27" t="str">
        <f t="shared" si="3"/>
        <v>   </v>
      </c>
      <c r="D53" s="26"/>
      <c r="E53" s="26"/>
      <c r="F53" s="26"/>
      <c r="G53" s="26"/>
      <c r="H53" s="27" t="str">
        <f t="shared" si="15"/>
        <v>7   </v>
      </c>
      <c r="I53" s="28">
        <v>7</v>
      </c>
      <c r="J53" s="28"/>
      <c r="K53" s="28"/>
      <c r="L53" s="28"/>
      <c r="M53" s="28"/>
      <c r="N53" s="28"/>
      <c r="O53" s="19"/>
      <c r="P53" s="56">
        <v>168</v>
      </c>
      <c r="Q53" s="56">
        <f t="shared" si="16"/>
        <v>68</v>
      </c>
      <c r="R53" s="56">
        <f t="shared" si="17"/>
        <v>34</v>
      </c>
      <c r="S53" s="56">
        <f t="shared" si="18"/>
        <v>0</v>
      </c>
      <c r="T53" s="56">
        <f t="shared" si="30"/>
        <v>34</v>
      </c>
      <c r="U53" s="56">
        <f t="shared" si="4"/>
        <v>100</v>
      </c>
      <c r="V53" s="63">
        <f t="shared" si="5"/>
      </c>
      <c r="W53" s="19"/>
      <c r="X53" s="19"/>
      <c r="Y53" s="19"/>
      <c r="Z53" s="19"/>
      <c r="AA53" s="19"/>
      <c r="AB53" s="19"/>
      <c r="AC53" s="63">
        <f t="shared" si="6"/>
      </c>
      <c r="AD53" s="63">
        <f t="shared" si="7"/>
      </c>
      <c r="AE53" s="19"/>
      <c r="AF53" s="19"/>
      <c r="AG53" s="19"/>
      <c r="AH53" s="19"/>
      <c r="AI53" s="19"/>
      <c r="AJ53" s="19"/>
      <c r="AK53" s="63">
        <f t="shared" si="8"/>
      </c>
      <c r="AL53" s="63">
        <f t="shared" si="9"/>
      </c>
      <c r="AM53" s="19"/>
      <c r="AN53" s="19"/>
      <c r="AO53" s="19"/>
      <c r="AP53" s="19"/>
      <c r="AQ53" s="19"/>
      <c r="AR53" s="19"/>
      <c r="AS53" s="63">
        <f t="shared" si="10"/>
      </c>
      <c r="AT53" s="63" t="str">
        <f t="shared" si="11"/>
        <v>2//2</v>
      </c>
      <c r="AU53" s="19">
        <v>2</v>
      </c>
      <c r="AV53" s="19"/>
      <c r="AW53" s="19">
        <v>2</v>
      </c>
      <c r="AX53" s="19"/>
      <c r="AY53" s="19"/>
      <c r="AZ53" s="19"/>
      <c r="BA53" s="63">
        <f t="shared" si="12"/>
      </c>
      <c r="BB53" s="63">
        <f t="shared" si="13"/>
      </c>
      <c r="BC53" s="19"/>
      <c r="BD53" s="19"/>
      <c r="BE53" s="19"/>
      <c r="BF53" s="19"/>
      <c r="BG53" s="19"/>
      <c r="BH53" s="19"/>
      <c r="BI53" s="63">
        <f t="shared" si="14"/>
      </c>
    </row>
    <row r="54" spans="1:61" ht="15">
      <c r="A54" s="20" t="s">
        <v>146</v>
      </c>
      <c r="B54" s="34" t="s">
        <v>130</v>
      </c>
      <c r="C54" s="27" t="str">
        <f t="shared" si="3"/>
        <v>6   </v>
      </c>
      <c r="D54" s="26">
        <v>6</v>
      </c>
      <c r="E54" s="26"/>
      <c r="F54" s="26"/>
      <c r="G54" s="26"/>
      <c r="H54" s="27" t="str">
        <f t="shared" si="15"/>
        <v>5   </v>
      </c>
      <c r="I54" s="28">
        <v>5</v>
      </c>
      <c r="J54" s="28"/>
      <c r="K54" s="28"/>
      <c r="L54" s="28"/>
      <c r="M54" s="28"/>
      <c r="N54" s="28"/>
      <c r="O54" s="19">
        <v>5</v>
      </c>
      <c r="P54" s="56">
        <v>172</v>
      </c>
      <c r="Q54" s="56">
        <f t="shared" si="16"/>
        <v>102</v>
      </c>
      <c r="R54" s="56">
        <f t="shared" si="17"/>
        <v>68</v>
      </c>
      <c r="S54" s="56">
        <f t="shared" si="18"/>
        <v>0</v>
      </c>
      <c r="T54" s="56">
        <f t="shared" si="30"/>
        <v>34</v>
      </c>
      <c r="U54" s="56">
        <f t="shared" si="4"/>
        <v>70</v>
      </c>
      <c r="V54" s="63">
        <f t="shared" si="5"/>
      </c>
      <c r="W54" s="19"/>
      <c r="X54" s="19"/>
      <c r="Y54" s="19"/>
      <c r="Z54" s="19"/>
      <c r="AA54" s="19"/>
      <c r="AB54" s="19"/>
      <c r="AC54" s="63">
        <f t="shared" si="6"/>
      </c>
      <c r="AD54" s="63">
        <f t="shared" si="7"/>
      </c>
      <c r="AE54" s="19"/>
      <c r="AF54" s="19"/>
      <c r="AG54" s="19"/>
      <c r="AH54" s="19"/>
      <c r="AI54" s="19"/>
      <c r="AJ54" s="19"/>
      <c r="AK54" s="63">
        <f t="shared" si="8"/>
      </c>
      <c r="AL54" s="63" t="str">
        <f t="shared" si="9"/>
        <v>2//1</v>
      </c>
      <c r="AM54" s="19">
        <v>2</v>
      </c>
      <c r="AN54" s="19"/>
      <c r="AO54" s="19">
        <v>1</v>
      </c>
      <c r="AP54" s="19">
        <v>2</v>
      </c>
      <c r="AQ54" s="19"/>
      <c r="AR54" s="19">
        <v>1</v>
      </c>
      <c r="AS54" s="63" t="str">
        <f t="shared" si="10"/>
        <v>2//1</v>
      </c>
      <c r="AT54" s="63">
        <f t="shared" si="11"/>
      </c>
      <c r="AU54" s="19"/>
      <c r="AV54" s="19"/>
      <c r="AW54" s="19"/>
      <c r="AX54" s="19"/>
      <c r="AY54" s="19"/>
      <c r="AZ54" s="19"/>
      <c r="BA54" s="63">
        <f t="shared" si="12"/>
      </c>
      <c r="BB54" s="63">
        <f t="shared" si="13"/>
      </c>
      <c r="BC54" s="19"/>
      <c r="BD54" s="19"/>
      <c r="BE54" s="19"/>
      <c r="BF54" s="19"/>
      <c r="BG54" s="19"/>
      <c r="BH54" s="19"/>
      <c r="BI54" s="63">
        <f t="shared" si="14"/>
      </c>
    </row>
    <row r="55" spans="1:61" ht="14.25" customHeight="1">
      <c r="A55" s="20" t="s">
        <v>147</v>
      </c>
      <c r="B55" s="34" t="s">
        <v>131</v>
      </c>
      <c r="C55" s="27" t="str">
        <f t="shared" si="3"/>
        <v>   </v>
      </c>
      <c r="D55" s="26"/>
      <c r="E55" s="26"/>
      <c r="F55" s="26"/>
      <c r="G55" s="26"/>
      <c r="H55" s="27" t="str">
        <f t="shared" si="15"/>
        <v>8   </v>
      </c>
      <c r="I55" s="28">
        <v>8</v>
      </c>
      <c r="J55" s="28"/>
      <c r="K55" s="28"/>
      <c r="L55" s="28"/>
      <c r="M55" s="28"/>
      <c r="N55" s="28"/>
      <c r="O55" s="19"/>
      <c r="P55" s="56">
        <v>112</v>
      </c>
      <c r="Q55" s="56">
        <f t="shared" si="16"/>
        <v>68</v>
      </c>
      <c r="R55" s="56">
        <f t="shared" si="17"/>
        <v>34</v>
      </c>
      <c r="S55" s="56">
        <f t="shared" si="18"/>
        <v>0</v>
      </c>
      <c r="T55" s="56">
        <f t="shared" si="30"/>
        <v>34</v>
      </c>
      <c r="U55" s="56">
        <f t="shared" si="4"/>
        <v>44</v>
      </c>
      <c r="V55" s="63">
        <f t="shared" si="5"/>
      </c>
      <c r="W55" s="19"/>
      <c r="X55" s="19"/>
      <c r="Y55" s="19"/>
      <c r="Z55" s="19"/>
      <c r="AA55" s="19"/>
      <c r="AB55" s="19"/>
      <c r="AC55" s="63">
        <f t="shared" si="6"/>
      </c>
      <c r="AD55" s="63">
        <f t="shared" si="7"/>
      </c>
      <c r="AE55" s="19"/>
      <c r="AF55" s="19"/>
      <c r="AG55" s="19"/>
      <c r="AH55" s="19"/>
      <c r="AI55" s="19"/>
      <c r="AJ55" s="19"/>
      <c r="AK55" s="63">
        <f t="shared" si="8"/>
      </c>
      <c r="AL55" s="63">
        <f t="shared" si="9"/>
      </c>
      <c r="AM55" s="19"/>
      <c r="AN55" s="19"/>
      <c r="AO55" s="19"/>
      <c r="AP55" s="19"/>
      <c r="AQ55" s="19"/>
      <c r="AR55" s="19"/>
      <c r="AS55" s="63">
        <f t="shared" si="10"/>
      </c>
      <c r="AT55" s="63">
        <f t="shared" si="11"/>
      </c>
      <c r="AU55" s="19"/>
      <c r="AV55" s="19"/>
      <c r="AW55" s="19"/>
      <c r="AX55" s="19">
        <v>2</v>
      </c>
      <c r="AY55" s="19"/>
      <c r="AZ55" s="19">
        <v>2</v>
      </c>
      <c r="BA55" s="63" t="str">
        <f t="shared" si="12"/>
        <v>2//2</v>
      </c>
      <c r="BB55" s="63">
        <f t="shared" si="13"/>
      </c>
      <c r="BC55" s="19"/>
      <c r="BD55" s="19"/>
      <c r="BE55" s="19"/>
      <c r="BF55" s="19"/>
      <c r="BG55" s="19"/>
      <c r="BH55" s="19"/>
      <c r="BI55" s="63">
        <f t="shared" si="14"/>
      </c>
    </row>
    <row r="56" spans="1:61" ht="13.5" customHeight="1">
      <c r="A56" s="20" t="s">
        <v>166</v>
      </c>
      <c r="B56" s="34" t="s">
        <v>132</v>
      </c>
      <c r="C56" s="27" t="str">
        <f t="shared" si="3"/>
        <v>   </v>
      </c>
      <c r="D56" s="26"/>
      <c r="E56" s="26"/>
      <c r="F56" s="26"/>
      <c r="G56" s="26"/>
      <c r="H56" s="27" t="str">
        <f t="shared" si="15"/>
        <v>6 7  </v>
      </c>
      <c r="I56" s="28">
        <v>6</v>
      </c>
      <c r="J56" s="28">
        <v>7</v>
      </c>
      <c r="K56" s="28"/>
      <c r="L56" s="28"/>
      <c r="M56" s="28"/>
      <c r="N56" s="28"/>
      <c r="O56" s="19"/>
      <c r="P56" s="56">
        <v>168</v>
      </c>
      <c r="Q56" s="56">
        <f t="shared" si="16"/>
        <v>102</v>
      </c>
      <c r="R56" s="56">
        <f t="shared" si="17"/>
        <v>68</v>
      </c>
      <c r="S56" s="56">
        <f t="shared" si="18"/>
        <v>0</v>
      </c>
      <c r="T56" s="56">
        <f t="shared" si="30"/>
        <v>34</v>
      </c>
      <c r="U56" s="56">
        <f t="shared" si="4"/>
        <v>66</v>
      </c>
      <c r="V56" s="63">
        <f t="shared" si="5"/>
      </c>
      <c r="W56" s="19"/>
      <c r="X56" s="19"/>
      <c r="Y56" s="19"/>
      <c r="Z56" s="19"/>
      <c r="AA56" s="19"/>
      <c r="AB56" s="19"/>
      <c r="AC56" s="63">
        <f t="shared" si="6"/>
      </c>
      <c r="AD56" s="63">
        <f t="shared" si="7"/>
      </c>
      <c r="AE56" s="19"/>
      <c r="AF56" s="19"/>
      <c r="AG56" s="19"/>
      <c r="AH56" s="19"/>
      <c r="AI56" s="19"/>
      <c r="AJ56" s="19"/>
      <c r="AK56" s="63">
        <f t="shared" si="8"/>
      </c>
      <c r="AL56" s="63">
        <f t="shared" si="9"/>
      </c>
      <c r="AM56" s="19"/>
      <c r="AN56" s="19"/>
      <c r="AO56" s="19"/>
      <c r="AP56" s="19">
        <v>2</v>
      </c>
      <c r="AQ56" s="19"/>
      <c r="AR56" s="19">
        <v>1</v>
      </c>
      <c r="AS56" s="63" t="str">
        <f t="shared" si="10"/>
        <v>2//1</v>
      </c>
      <c r="AT56" s="63" t="str">
        <f>IF(SUM(AU56:AW56)&gt;0,AU56&amp;"/"&amp;AV56&amp;"/"&amp;AW56,"")</f>
        <v>2//1</v>
      </c>
      <c r="AU56" s="19">
        <v>2</v>
      </c>
      <c r="AV56" s="19"/>
      <c r="AW56" s="19">
        <v>1</v>
      </c>
      <c r="AX56" s="19"/>
      <c r="AY56" s="19"/>
      <c r="AZ56" s="19"/>
      <c r="BA56" s="63">
        <f aca="true" t="shared" si="31" ref="BA56:BA64">IF(SUM(AX56:AZ56)&gt;0,AX56&amp;"/"&amp;AY56&amp;"/"&amp;AZ56,"")</f>
      </c>
      <c r="BB56" s="63">
        <f>IF(SUM(BC56:BE56)&gt;0,BC56&amp;"/"&amp;BD56&amp;"/"&amp;BE56,"")</f>
      </c>
      <c r="BC56" s="19"/>
      <c r="BD56" s="19"/>
      <c r="BE56" s="19"/>
      <c r="BF56" s="19"/>
      <c r="BG56" s="19"/>
      <c r="BH56" s="19"/>
      <c r="BI56" s="63">
        <f>IF(SUM(BF56:BH56)&gt;0,BF56&amp;"/"&amp;BG56&amp;"/"&amp;BH56,"")</f>
      </c>
    </row>
    <row r="57" spans="1:61" ht="13.5" customHeight="1">
      <c r="A57" s="20" t="s">
        <v>183</v>
      </c>
      <c r="B57" s="34" t="s">
        <v>133</v>
      </c>
      <c r="C57" s="27" t="str">
        <f t="shared" si="3"/>
        <v>7   </v>
      </c>
      <c r="D57" s="26">
        <v>7</v>
      </c>
      <c r="E57" s="26"/>
      <c r="F57" s="26"/>
      <c r="G57" s="26"/>
      <c r="H57" s="27" t="str">
        <f t="shared" si="15"/>
        <v>   </v>
      </c>
      <c r="I57" s="28"/>
      <c r="J57" s="28"/>
      <c r="K57" s="28"/>
      <c r="L57" s="28"/>
      <c r="M57" s="28"/>
      <c r="N57" s="28"/>
      <c r="O57" s="19"/>
      <c r="P57" s="56">
        <v>164</v>
      </c>
      <c r="Q57" s="56">
        <f t="shared" si="16"/>
        <v>102</v>
      </c>
      <c r="R57" s="56">
        <f t="shared" si="17"/>
        <v>68</v>
      </c>
      <c r="S57" s="56">
        <f t="shared" si="18"/>
        <v>0</v>
      </c>
      <c r="T57" s="56">
        <f t="shared" si="30"/>
        <v>34</v>
      </c>
      <c r="U57" s="56">
        <f t="shared" si="4"/>
        <v>62</v>
      </c>
      <c r="V57" s="63">
        <f t="shared" si="5"/>
      </c>
      <c r="W57" s="19"/>
      <c r="X57" s="19"/>
      <c r="Y57" s="19"/>
      <c r="Z57" s="19"/>
      <c r="AA57" s="19"/>
      <c r="AB57" s="19"/>
      <c r="AC57" s="63">
        <f t="shared" si="6"/>
      </c>
      <c r="AD57" s="63">
        <f t="shared" si="7"/>
      </c>
      <c r="AE57" s="19"/>
      <c r="AF57" s="19"/>
      <c r="AG57" s="19"/>
      <c r="AH57" s="19"/>
      <c r="AI57" s="19"/>
      <c r="AJ57" s="19"/>
      <c r="AK57" s="63">
        <f t="shared" si="8"/>
      </c>
      <c r="AL57" s="63">
        <f t="shared" si="9"/>
      </c>
      <c r="AM57" s="19"/>
      <c r="AN57" s="19"/>
      <c r="AO57" s="19"/>
      <c r="AP57" s="19"/>
      <c r="AQ57" s="19"/>
      <c r="AR57" s="19"/>
      <c r="AS57" s="63">
        <f t="shared" si="10"/>
      </c>
      <c r="AT57" s="63" t="str">
        <f>IF(SUM(AU57:AW57)&gt;0,AU57&amp;"/"&amp;AV57&amp;"/"&amp;AW57,"")</f>
        <v>4//2</v>
      </c>
      <c r="AU57" s="19">
        <v>4</v>
      </c>
      <c r="AV57" s="19"/>
      <c r="AW57" s="19">
        <v>2</v>
      </c>
      <c r="AX57" s="19"/>
      <c r="AY57" s="19"/>
      <c r="AZ57" s="19"/>
      <c r="BA57" s="63">
        <f t="shared" si="31"/>
      </c>
      <c r="BB57" s="63">
        <f>IF(SUM(BC57:BE57)&gt;0,BC57&amp;"/"&amp;BD57&amp;"/"&amp;BE57,"")</f>
      </c>
      <c r="BC57" s="19"/>
      <c r="BD57" s="19"/>
      <c r="BE57" s="19"/>
      <c r="BF57" s="19"/>
      <c r="BG57" s="19"/>
      <c r="BH57" s="19"/>
      <c r="BI57" s="63">
        <f>IF(SUM(BF57:BH57)&gt;0,BF57&amp;"/"&amp;BG57&amp;"/"&amp;BH57,"")</f>
      </c>
    </row>
    <row r="58" spans="1:61" ht="15">
      <c r="A58" s="133" t="s">
        <v>192</v>
      </c>
      <c r="B58" s="135" t="s">
        <v>193</v>
      </c>
      <c r="C58" s="133" t="str">
        <f t="shared" si="3"/>
        <v>   </v>
      </c>
      <c r="D58" s="93"/>
      <c r="E58" s="93"/>
      <c r="F58" s="93"/>
      <c r="G58" s="93"/>
      <c r="H58" s="133" t="str">
        <f t="shared" si="15"/>
        <v>   </v>
      </c>
      <c r="I58" s="93"/>
      <c r="J58" s="93"/>
      <c r="K58" s="93"/>
      <c r="L58" s="93"/>
      <c r="M58" s="93"/>
      <c r="N58" s="93"/>
      <c r="O58" s="133"/>
      <c r="P58" s="134">
        <f aca="true" t="shared" si="32" ref="P58:U58">SUM(P59:P66)</f>
        <v>1080</v>
      </c>
      <c r="Q58" s="134">
        <f t="shared" si="32"/>
        <v>700</v>
      </c>
      <c r="R58" s="134">
        <f t="shared" si="32"/>
        <v>350</v>
      </c>
      <c r="S58" s="134">
        <f t="shared" si="32"/>
        <v>0</v>
      </c>
      <c r="T58" s="134">
        <f t="shared" si="32"/>
        <v>350</v>
      </c>
      <c r="U58" s="134">
        <f t="shared" si="32"/>
        <v>380</v>
      </c>
      <c r="V58" s="92">
        <f aca="true" t="shared" si="33" ref="V58:V64">IF(SUM(W58:Y58)&gt;0,W58&amp;"/"&amp;X58&amp;"/"&amp;Y58,"")</f>
      </c>
      <c r="W58" s="133"/>
      <c r="X58" s="133"/>
      <c r="Y58" s="133"/>
      <c r="Z58" s="133"/>
      <c r="AA58" s="133"/>
      <c r="AB58" s="133"/>
      <c r="AC58" s="92">
        <f aca="true" t="shared" si="34" ref="AC58:AC64">IF(SUM(Z58:AB58)&gt;0,Z58&amp;"/"&amp;AA58&amp;"/"&amp;AB58,"")</f>
      </c>
      <c r="AD58" s="92">
        <f aca="true" t="shared" si="35" ref="AD58:AD64">IF(SUM(AE58:AG58)&gt;0,AE58&amp;"/"&amp;AF58&amp;"/"&amp;AG58,"")</f>
      </c>
      <c r="AE58" s="133"/>
      <c r="AF58" s="133"/>
      <c r="AG58" s="133"/>
      <c r="AH58" s="133"/>
      <c r="AI58" s="133"/>
      <c r="AJ58" s="133"/>
      <c r="AK58" s="92">
        <f aca="true" t="shared" si="36" ref="AK58:AK64">IF(SUM(AH58:AJ58)&gt;0,AH58&amp;"/"&amp;AI58&amp;"/"&amp;AJ58,"")</f>
      </c>
      <c r="AL58" s="92">
        <f t="shared" si="9"/>
      </c>
      <c r="AM58" s="133"/>
      <c r="AN58" s="133"/>
      <c r="AO58" s="133"/>
      <c r="AP58" s="133"/>
      <c r="AQ58" s="133"/>
      <c r="AR58" s="133"/>
      <c r="AS58" s="92">
        <f aca="true" t="shared" si="37" ref="AS58:AS64">IF(SUM(AP58:AR58)&gt;0,AP58&amp;"/"&amp;AQ58&amp;"/"&amp;AR58,"")</f>
      </c>
      <c r="AT58" s="92">
        <f>IF(SUM(AU58:AW58)&gt;0,AU58&amp;"/"&amp;AV58&amp;"/"&amp;AW58,"")</f>
      </c>
      <c r="AU58" s="133"/>
      <c r="AV58" s="133"/>
      <c r="AW58" s="133"/>
      <c r="AX58" s="133"/>
      <c r="AY58" s="133"/>
      <c r="AZ58" s="133"/>
      <c r="BA58" s="92">
        <f t="shared" si="31"/>
      </c>
      <c r="BB58" s="92">
        <f aca="true" t="shared" si="38" ref="BB58:BB64">IF(SUM(BC58:BE58)&gt;0,BC58&amp;"/"&amp;BD58&amp;"/"&amp;BE58,"")</f>
      </c>
      <c r="BC58" s="133"/>
      <c r="BD58" s="133"/>
      <c r="BE58" s="133"/>
      <c r="BF58" s="133"/>
      <c r="BG58" s="133"/>
      <c r="BH58" s="133"/>
      <c r="BI58" s="92">
        <f aca="true" t="shared" si="39" ref="BI58:BI64">IF(SUM(BF58:BH58)&gt;0,BF58&amp;"/"&amp;BG58&amp;"/"&amp;BH58,"")</f>
      </c>
    </row>
    <row r="59" spans="1:61" ht="15">
      <c r="A59" s="90" t="s">
        <v>194</v>
      </c>
      <c r="B59" s="91" t="s">
        <v>217</v>
      </c>
      <c r="C59" s="27" t="str">
        <f t="shared" si="3"/>
        <v>7   </v>
      </c>
      <c r="D59" s="93">
        <v>7</v>
      </c>
      <c r="E59" s="93"/>
      <c r="F59" s="93"/>
      <c r="G59" s="93"/>
      <c r="H59" s="27" t="str">
        <f t="shared" si="15"/>
        <v>   </v>
      </c>
      <c r="I59" s="94"/>
      <c r="J59" s="94"/>
      <c r="K59" s="94"/>
      <c r="L59" s="94"/>
      <c r="M59" s="94"/>
      <c r="N59" s="94"/>
      <c r="O59" s="95"/>
      <c r="P59" s="96">
        <v>110</v>
      </c>
      <c r="Q59" s="99">
        <f aca="true" t="shared" si="40" ref="Q59:Q64">R59+S59+T59</f>
        <v>68</v>
      </c>
      <c r="R59" s="99">
        <f aca="true" t="shared" si="41" ref="R59:R64">W59*W$6+Z59*Z$6+AE59*AE$6+AH59*AH$6+AM59*AM$6+AP59*AP$6+AU59*AU$6+AX59*AX$6+BC59*BC$6+BF59*BF$6</f>
        <v>34</v>
      </c>
      <c r="S59" s="99">
        <f aca="true" t="shared" si="42" ref="S59:S64">X59*X$6+AA59*AA$6+AF59*AF$6+AI59*AI$6+AN59*AN$6+AQ59*AQ$6+AV59*AV$6+AY59*AY$6+BD59*BD$6+BG59*BG$6</f>
        <v>0</v>
      </c>
      <c r="T59" s="99">
        <f aca="true" t="shared" si="43" ref="T59:T64">Y59*Y$6+AB59*AB$6+AG59*AG$6+AJ59*AJ$6+AO59*AO$6+AR59*AR$6+AW59*AW$6+AZ59*AZ$6+BE59*BE$6+BH59*BH$6</f>
        <v>34</v>
      </c>
      <c r="U59" s="99">
        <f aca="true" t="shared" si="44" ref="U59:U64">P59-Q59</f>
        <v>42</v>
      </c>
      <c r="V59" s="63">
        <f t="shared" si="33"/>
      </c>
      <c r="W59" s="19"/>
      <c r="X59" s="19"/>
      <c r="Y59" s="19"/>
      <c r="Z59" s="19"/>
      <c r="AA59" s="19"/>
      <c r="AB59" s="19"/>
      <c r="AC59" s="63">
        <f t="shared" si="34"/>
      </c>
      <c r="AD59" s="63">
        <f t="shared" si="35"/>
      </c>
      <c r="AE59" s="19"/>
      <c r="AF59" s="19"/>
      <c r="AG59" s="19"/>
      <c r="AH59" s="19"/>
      <c r="AI59" s="19"/>
      <c r="AJ59" s="19"/>
      <c r="AK59" s="63">
        <f t="shared" si="36"/>
      </c>
      <c r="AL59" s="63">
        <f t="shared" si="9"/>
      </c>
      <c r="AM59" s="19"/>
      <c r="AN59" s="19"/>
      <c r="AO59" s="19"/>
      <c r="AP59" s="19"/>
      <c r="AQ59" s="19"/>
      <c r="AR59" s="19"/>
      <c r="AS59" s="63">
        <f t="shared" si="37"/>
      </c>
      <c r="AT59" s="63" t="str">
        <f aca="true" t="shared" si="45" ref="AT59:AT64">IF(SUM(AU59:AW59)&gt;0,AU59&amp;"/"&amp;AV59&amp;"/"&amp;AW59,"")</f>
        <v>2//2</v>
      </c>
      <c r="AU59" s="19">
        <v>2</v>
      </c>
      <c r="AV59" s="19"/>
      <c r="AW59" s="19">
        <v>2</v>
      </c>
      <c r="AX59" s="19"/>
      <c r="AY59" s="19"/>
      <c r="AZ59" s="19"/>
      <c r="BA59" s="63">
        <f t="shared" si="31"/>
      </c>
      <c r="BB59" s="63">
        <f t="shared" si="38"/>
      </c>
      <c r="BC59" s="19"/>
      <c r="BD59" s="19"/>
      <c r="BE59" s="19"/>
      <c r="BF59" s="19"/>
      <c r="BG59" s="19"/>
      <c r="BH59" s="19"/>
      <c r="BI59" s="63">
        <f t="shared" si="39"/>
      </c>
    </row>
    <row r="60" spans="1:61" ht="15">
      <c r="A60" s="90" t="s">
        <v>195</v>
      </c>
      <c r="B60" s="62" t="s">
        <v>218</v>
      </c>
      <c r="C60" s="27" t="str">
        <f t="shared" si="3"/>
        <v>9   </v>
      </c>
      <c r="D60" s="26">
        <v>9</v>
      </c>
      <c r="E60" s="26"/>
      <c r="F60" s="26"/>
      <c r="G60" s="26"/>
      <c r="H60" s="27" t="str">
        <f t="shared" si="15"/>
        <v>8   </v>
      </c>
      <c r="I60" s="28">
        <v>8</v>
      </c>
      <c r="J60" s="28"/>
      <c r="K60" s="28"/>
      <c r="L60" s="28"/>
      <c r="M60" s="28"/>
      <c r="N60" s="28"/>
      <c r="O60" s="19"/>
      <c r="P60" s="99">
        <v>150</v>
      </c>
      <c r="Q60" s="99">
        <f t="shared" si="40"/>
        <v>90</v>
      </c>
      <c r="R60" s="99">
        <f t="shared" si="41"/>
        <v>60</v>
      </c>
      <c r="S60" s="99">
        <f t="shared" si="42"/>
        <v>0</v>
      </c>
      <c r="T60" s="99">
        <f t="shared" si="43"/>
        <v>30</v>
      </c>
      <c r="U60" s="99">
        <f t="shared" si="44"/>
        <v>60</v>
      </c>
      <c r="V60" s="63">
        <f t="shared" si="33"/>
      </c>
      <c r="W60" s="19"/>
      <c r="X60" s="19"/>
      <c r="Y60" s="19"/>
      <c r="Z60" s="19"/>
      <c r="AA60" s="19"/>
      <c r="AB60" s="19"/>
      <c r="AC60" s="63">
        <f t="shared" si="34"/>
      </c>
      <c r="AD60" s="63">
        <f t="shared" si="35"/>
      </c>
      <c r="AE60" s="19"/>
      <c r="AF60" s="19"/>
      <c r="AG60" s="19"/>
      <c r="AH60" s="19"/>
      <c r="AI60" s="19"/>
      <c r="AJ60" s="19"/>
      <c r="AK60" s="63">
        <f t="shared" si="36"/>
      </c>
      <c r="AL60" s="63">
        <f t="shared" si="9"/>
      </c>
      <c r="AM60" s="19"/>
      <c r="AN60" s="19"/>
      <c r="AO60" s="19"/>
      <c r="AP60" s="19"/>
      <c r="AQ60" s="19"/>
      <c r="AR60" s="19"/>
      <c r="AS60" s="63">
        <f t="shared" si="37"/>
      </c>
      <c r="AT60" s="63">
        <f t="shared" si="45"/>
      </c>
      <c r="AU60" s="19"/>
      <c r="AV60" s="19"/>
      <c r="AW60" s="19"/>
      <c r="AX60" s="19">
        <v>2</v>
      </c>
      <c r="AY60" s="19"/>
      <c r="AZ60" s="19">
        <v>1</v>
      </c>
      <c r="BA60" s="63" t="str">
        <f t="shared" si="31"/>
        <v>2//1</v>
      </c>
      <c r="BB60" s="63" t="str">
        <f t="shared" si="38"/>
        <v>2//1</v>
      </c>
      <c r="BC60" s="19">
        <v>2</v>
      </c>
      <c r="BD60" s="19"/>
      <c r="BE60" s="19">
        <v>1</v>
      </c>
      <c r="BF60" s="19"/>
      <c r="BG60" s="19"/>
      <c r="BH60" s="19"/>
      <c r="BI60" s="63">
        <f t="shared" si="39"/>
      </c>
    </row>
    <row r="61" spans="1:61" ht="15">
      <c r="A61" s="90" t="s">
        <v>196</v>
      </c>
      <c r="B61" s="62" t="s">
        <v>224</v>
      </c>
      <c r="C61" s="27" t="str">
        <f t="shared" si="3"/>
        <v>8   </v>
      </c>
      <c r="D61" s="26">
        <v>8</v>
      </c>
      <c r="E61" s="26"/>
      <c r="F61" s="26"/>
      <c r="G61" s="26"/>
      <c r="H61" s="27" t="str">
        <f t="shared" si="15"/>
        <v>   </v>
      </c>
      <c r="I61" s="28"/>
      <c r="J61" s="28"/>
      <c r="K61" s="28"/>
      <c r="L61" s="28"/>
      <c r="M61" s="28"/>
      <c r="N61" s="28"/>
      <c r="O61" s="19"/>
      <c r="P61" s="99">
        <v>100</v>
      </c>
      <c r="Q61" s="99">
        <f t="shared" si="40"/>
        <v>68</v>
      </c>
      <c r="R61" s="99">
        <f t="shared" si="41"/>
        <v>34</v>
      </c>
      <c r="S61" s="99">
        <f t="shared" si="42"/>
        <v>0</v>
      </c>
      <c r="T61" s="99">
        <f t="shared" si="43"/>
        <v>34</v>
      </c>
      <c r="U61" s="99">
        <f t="shared" si="44"/>
        <v>32</v>
      </c>
      <c r="V61" s="63">
        <f t="shared" si="33"/>
      </c>
      <c r="W61" s="19"/>
      <c r="X61" s="19"/>
      <c r="Y61" s="19"/>
      <c r="Z61" s="19"/>
      <c r="AA61" s="19"/>
      <c r="AB61" s="19"/>
      <c r="AC61" s="63">
        <f t="shared" si="34"/>
      </c>
      <c r="AD61" s="63">
        <f t="shared" si="35"/>
      </c>
      <c r="AE61" s="19"/>
      <c r="AF61" s="19"/>
      <c r="AG61" s="19"/>
      <c r="AH61" s="19"/>
      <c r="AI61" s="19"/>
      <c r="AJ61" s="19"/>
      <c r="AK61" s="63">
        <f t="shared" si="36"/>
      </c>
      <c r="AL61" s="63">
        <f t="shared" si="9"/>
      </c>
      <c r="AM61" s="19"/>
      <c r="AN61" s="19"/>
      <c r="AO61" s="19"/>
      <c r="AP61" s="19"/>
      <c r="AQ61" s="19"/>
      <c r="AR61" s="19"/>
      <c r="AS61" s="63">
        <f t="shared" si="37"/>
      </c>
      <c r="AT61" s="63">
        <f t="shared" si="45"/>
      </c>
      <c r="AU61" s="19"/>
      <c r="AV61" s="19"/>
      <c r="AW61" s="19"/>
      <c r="AX61" s="19">
        <v>2</v>
      </c>
      <c r="AY61" s="19"/>
      <c r="AZ61" s="19">
        <v>2</v>
      </c>
      <c r="BA61" s="63" t="str">
        <f t="shared" si="31"/>
        <v>2//2</v>
      </c>
      <c r="BB61" s="63">
        <f t="shared" si="38"/>
      </c>
      <c r="BC61" s="19"/>
      <c r="BD61" s="19"/>
      <c r="BE61" s="19"/>
      <c r="BF61" s="19"/>
      <c r="BG61" s="19"/>
      <c r="BH61" s="19"/>
      <c r="BI61" s="63">
        <f t="shared" si="39"/>
      </c>
    </row>
    <row r="62" spans="1:61" ht="15">
      <c r="A62" s="90" t="s">
        <v>197</v>
      </c>
      <c r="B62" s="62" t="s">
        <v>219</v>
      </c>
      <c r="C62" s="27" t="str">
        <f t="shared" si="3"/>
        <v>8 9  </v>
      </c>
      <c r="D62" s="26">
        <v>8</v>
      </c>
      <c r="E62" s="26">
        <v>9</v>
      </c>
      <c r="F62" s="26"/>
      <c r="G62" s="26"/>
      <c r="H62" s="27" t="str">
        <f t="shared" si="15"/>
        <v>   </v>
      </c>
      <c r="I62" s="28"/>
      <c r="J62" s="28"/>
      <c r="K62" s="28"/>
      <c r="L62" s="28"/>
      <c r="M62" s="28"/>
      <c r="N62" s="28"/>
      <c r="O62" s="19"/>
      <c r="P62" s="99">
        <v>150</v>
      </c>
      <c r="Q62" s="99">
        <f t="shared" si="40"/>
        <v>90</v>
      </c>
      <c r="R62" s="99">
        <f t="shared" si="41"/>
        <v>60</v>
      </c>
      <c r="S62" s="99">
        <f t="shared" si="42"/>
        <v>0</v>
      </c>
      <c r="T62" s="99">
        <f t="shared" si="43"/>
        <v>30</v>
      </c>
      <c r="U62" s="99">
        <f t="shared" si="44"/>
        <v>60</v>
      </c>
      <c r="V62" s="63">
        <f t="shared" si="33"/>
      </c>
      <c r="W62" s="19"/>
      <c r="X62" s="19"/>
      <c r="Y62" s="19"/>
      <c r="Z62" s="19"/>
      <c r="AA62" s="19"/>
      <c r="AB62" s="19"/>
      <c r="AC62" s="63">
        <f t="shared" si="34"/>
      </c>
      <c r="AD62" s="63">
        <f t="shared" si="35"/>
      </c>
      <c r="AE62" s="19"/>
      <c r="AF62" s="19"/>
      <c r="AG62" s="19"/>
      <c r="AH62" s="19"/>
      <c r="AI62" s="19"/>
      <c r="AJ62" s="19"/>
      <c r="AK62" s="63">
        <f t="shared" si="36"/>
      </c>
      <c r="AL62" s="63">
        <f t="shared" si="9"/>
      </c>
      <c r="AM62" s="19"/>
      <c r="AN62" s="19"/>
      <c r="AO62" s="19"/>
      <c r="AP62" s="19"/>
      <c r="AQ62" s="19"/>
      <c r="AR62" s="19"/>
      <c r="AS62" s="63">
        <f t="shared" si="37"/>
      </c>
      <c r="AT62" s="63">
        <f t="shared" si="45"/>
      </c>
      <c r="AU62" s="19"/>
      <c r="AV62" s="19"/>
      <c r="AW62" s="19"/>
      <c r="AX62" s="19">
        <v>2</v>
      </c>
      <c r="AY62" s="19"/>
      <c r="AZ62" s="19">
        <v>1</v>
      </c>
      <c r="BA62" s="63" t="str">
        <f t="shared" si="31"/>
        <v>2//1</v>
      </c>
      <c r="BB62" s="63" t="str">
        <f t="shared" si="38"/>
        <v>2//1</v>
      </c>
      <c r="BC62" s="19">
        <v>2</v>
      </c>
      <c r="BD62" s="19"/>
      <c r="BE62" s="19">
        <v>1</v>
      </c>
      <c r="BF62" s="19"/>
      <c r="BG62" s="19"/>
      <c r="BH62" s="19"/>
      <c r="BI62" s="63">
        <f t="shared" si="39"/>
      </c>
    </row>
    <row r="63" spans="1:61" ht="15">
      <c r="A63" s="90" t="s">
        <v>198</v>
      </c>
      <c r="B63" s="34" t="s">
        <v>220</v>
      </c>
      <c r="C63" s="27" t="str">
        <f t="shared" si="3"/>
        <v>9   </v>
      </c>
      <c r="D63" s="26">
        <v>9</v>
      </c>
      <c r="E63" s="26"/>
      <c r="F63" s="26"/>
      <c r="G63" s="26"/>
      <c r="H63" s="27" t="str">
        <f t="shared" si="15"/>
        <v>   </v>
      </c>
      <c r="I63" s="28"/>
      <c r="J63" s="28"/>
      <c r="K63" s="28"/>
      <c r="L63" s="28"/>
      <c r="M63" s="28"/>
      <c r="N63" s="28"/>
      <c r="O63" s="19"/>
      <c r="P63" s="99">
        <v>100</v>
      </c>
      <c r="Q63" s="99">
        <f t="shared" si="40"/>
        <v>52</v>
      </c>
      <c r="R63" s="99">
        <f t="shared" si="41"/>
        <v>26</v>
      </c>
      <c r="S63" s="99">
        <f t="shared" si="42"/>
        <v>0</v>
      </c>
      <c r="T63" s="99">
        <f t="shared" si="43"/>
        <v>26</v>
      </c>
      <c r="U63" s="99">
        <f t="shared" si="44"/>
        <v>48</v>
      </c>
      <c r="V63" s="63">
        <f t="shared" si="33"/>
      </c>
      <c r="W63" s="19"/>
      <c r="X63" s="19"/>
      <c r="Y63" s="19"/>
      <c r="Z63" s="19"/>
      <c r="AA63" s="19"/>
      <c r="AB63" s="19"/>
      <c r="AC63" s="63">
        <f t="shared" si="34"/>
      </c>
      <c r="AD63" s="63">
        <f t="shared" si="35"/>
      </c>
      <c r="AE63" s="19"/>
      <c r="AF63" s="19"/>
      <c r="AG63" s="19"/>
      <c r="AH63" s="19"/>
      <c r="AI63" s="19"/>
      <c r="AJ63" s="19"/>
      <c r="AK63" s="63">
        <f t="shared" si="36"/>
      </c>
      <c r="AL63" s="63">
        <f t="shared" si="9"/>
      </c>
      <c r="AM63" s="19"/>
      <c r="AN63" s="19"/>
      <c r="AO63" s="19"/>
      <c r="AP63" s="19"/>
      <c r="AQ63" s="19"/>
      <c r="AR63" s="19"/>
      <c r="AS63" s="63">
        <f t="shared" si="37"/>
      </c>
      <c r="AT63" s="63">
        <f t="shared" si="45"/>
      </c>
      <c r="AU63" s="19"/>
      <c r="AV63" s="19"/>
      <c r="AW63" s="19"/>
      <c r="AX63" s="19"/>
      <c r="AY63" s="19"/>
      <c r="AZ63" s="19"/>
      <c r="BA63" s="63">
        <f t="shared" si="31"/>
      </c>
      <c r="BB63" s="63" t="str">
        <f t="shared" si="38"/>
        <v>2//2</v>
      </c>
      <c r="BC63" s="19">
        <v>2</v>
      </c>
      <c r="BD63" s="19"/>
      <c r="BE63" s="19">
        <v>2</v>
      </c>
      <c r="BF63" s="19"/>
      <c r="BG63" s="19"/>
      <c r="BH63" s="19"/>
      <c r="BI63" s="63">
        <f t="shared" si="39"/>
      </c>
    </row>
    <row r="64" spans="1:61" ht="15">
      <c r="A64" s="90" t="s">
        <v>199</v>
      </c>
      <c r="B64" s="34" t="s">
        <v>221</v>
      </c>
      <c r="C64" s="27" t="str">
        <f t="shared" si="3"/>
        <v>   </v>
      </c>
      <c r="D64" s="26"/>
      <c r="E64" s="26"/>
      <c r="F64" s="26"/>
      <c r="G64" s="26"/>
      <c r="H64" s="27" t="str">
        <f t="shared" si="15"/>
        <v>8 9  </v>
      </c>
      <c r="I64" s="28">
        <v>8</v>
      </c>
      <c r="J64" s="28">
        <v>9</v>
      </c>
      <c r="K64" s="28"/>
      <c r="L64" s="28"/>
      <c r="M64" s="28"/>
      <c r="N64" s="28"/>
      <c r="O64" s="19"/>
      <c r="P64" s="99">
        <v>100</v>
      </c>
      <c r="Q64" s="99">
        <f t="shared" si="40"/>
        <v>60</v>
      </c>
      <c r="R64" s="99">
        <f t="shared" si="41"/>
        <v>0</v>
      </c>
      <c r="S64" s="99">
        <f t="shared" si="42"/>
        <v>0</v>
      </c>
      <c r="T64" s="99">
        <f t="shared" si="43"/>
        <v>60</v>
      </c>
      <c r="U64" s="99">
        <f t="shared" si="44"/>
        <v>40</v>
      </c>
      <c r="V64" s="63">
        <f t="shared" si="33"/>
      </c>
      <c r="W64" s="19"/>
      <c r="X64" s="19"/>
      <c r="Y64" s="19"/>
      <c r="Z64" s="19"/>
      <c r="AA64" s="19"/>
      <c r="AB64" s="19"/>
      <c r="AC64" s="63">
        <f t="shared" si="34"/>
      </c>
      <c r="AD64" s="63">
        <f t="shared" si="35"/>
      </c>
      <c r="AE64" s="19"/>
      <c r="AF64" s="19"/>
      <c r="AG64" s="19"/>
      <c r="AH64" s="19"/>
      <c r="AI64" s="19"/>
      <c r="AJ64" s="19"/>
      <c r="AK64" s="63">
        <f t="shared" si="36"/>
      </c>
      <c r="AL64" s="63">
        <f t="shared" si="9"/>
      </c>
      <c r="AM64" s="19"/>
      <c r="AN64" s="19"/>
      <c r="AO64" s="19"/>
      <c r="AP64" s="19"/>
      <c r="AQ64" s="19"/>
      <c r="AR64" s="19"/>
      <c r="AS64" s="63">
        <f t="shared" si="37"/>
      </c>
      <c r="AT64" s="63">
        <f t="shared" si="45"/>
      </c>
      <c r="AU64" s="19"/>
      <c r="AV64" s="19"/>
      <c r="AW64" s="19"/>
      <c r="AX64" s="19"/>
      <c r="AY64" s="19"/>
      <c r="AZ64" s="19">
        <v>2</v>
      </c>
      <c r="BA64" s="63" t="str">
        <f t="shared" si="31"/>
        <v>//2</v>
      </c>
      <c r="BB64" s="63" t="str">
        <f t="shared" si="38"/>
        <v>//2</v>
      </c>
      <c r="BC64" s="19"/>
      <c r="BD64" s="19"/>
      <c r="BE64" s="19">
        <v>2</v>
      </c>
      <c r="BF64" s="19"/>
      <c r="BG64" s="19"/>
      <c r="BH64" s="19"/>
      <c r="BI64" s="63">
        <f t="shared" si="39"/>
      </c>
    </row>
    <row r="65" spans="1:61" ht="15">
      <c r="A65" s="90" t="s">
        <v>200</v>
      </c>
      <c r="B65" s="34" t="s">
        <v>139</v>
      </c>
      <c r="C65" s="27" t="str">
        <f>D65&amp;" "&amp;E65&amp;" "&amp;F65&amp;" "&amp;G65</f>
        <v>6   </v>
      </c>
      <c r="D65" s="26">
        <v>6</v>
      </c>
      <c r="E65" s="26"/>
      <c r="F65" s="26"/>
      <c r="G65" s="26"/>
      <c r="H65" s="27" t="str">
        <f>I65&amp;" "&amp;J65&amp;" "&amp;K65&amp;" "&amp;N65</f>
        <v>7   </v>
      </c>
      <c r="I65" s="28">
        <v>7</v>
      </c>
      <c r="J65" s="28"/>
      <c r="K65" s="28"/>
      <c r="L65" s="28"/>
      <c r="M65" s="28"/>
      <c r="N65" s="28"/>
      <c r="O65" s="19"/>
      <c r="P65" s="99">
        <v>180</v>
      </c>
      <c r="Q65" s="99">
        <f>R65+S65+T65</f>
        <v>136</v>
      </c>
      <c r="R65" s="99">
        <f aca="true" t="shared" si="46" ref="R65:T67">W65*W$6+Z65*Z$6+AE65*AE$6+AH65*AH$6+AM65*AM$6+AP65*AP$6+AU65*AU$6+AX65*AX$6+BC65*BC$6+BF65*BF$6</f>
        <v>68</v>
      </c>
      <c r="S65" s="99">
        <f t="shared" si="46"/>
        <v>0</v>
      </c>
      <c r="T65" s="99">
        <f t="shared" si="46"/>
        <v>68</v>
      </c>
      <c r="U65" s="99">
        <f>P65-Q65</f>
        <v>44</v>
      </c>
      <c r="V65" s="63">
        <f>IF(SUM(W65:Y65)&gt;0,W65&amp;"/"&amp;X65&amp;"/"&amp;Y65,"")</f>
      </c>
      <c r="W65" s="19"/>
      <c r="X65" s="19"/>
      <c r="Y65" s="19"/>
      <c r="Z65" s="19"/>
      <c r="AA65" s="19"/>
      <c r="AB65" s="19"/>
      <c r="AC65" s="63">
        <f>IF(SUM(Z65:AB65)&gt;0,Z65&amp;"/"&amp;AA65&amp;"/"&amp;AB65,"")</f>
      </c>
      <c r="AD65" s="63">
        <f>IF(SUM(AE65:AG65)&gt;0,AE65&amp;"/"&amp;AF65&amp;"/"&amp;AG65,"")</f>
      </c>
      <c r="AE65" s="19"/>
      <c r="AF65" s="19"/>
      <c r="AG65" s="19"/>
      <c r="AH65" s="19"/>
      <c r="AI65" s="19"/>
      <c r="AJ65" s="19"/>
      <c r="AK65" s="63">
        <f>IF(SUM(AH65:AJ65)&gt;0,AH65&amp;"/"&amp;AI65&amp;"/"&amp;AJ65,"")</f>
      </c>
      <c r="AL65" s="63">
        <f>IF(SUM(AM65:AO65)&gt;0,AM65&amp;"/"&amp;AN65&amp;"/"&amp;AO65,"")</f>
      </c>
      <c r="AM65" s="19"/>
      <c r="AN65" s="19"/>
      <c r="AO65" s="19"/>
      <c r="AP65" s="19">
        <v>2</v>
      </c>
      <c r="AQ65" s="19"/>
      <c r="AR65" s="19">
        <v>2</v>
      </c>
      <c r="AS65" s="63" t="str">
        <f>IF(SUM(AP65:AR65)&gt;0,AP65&amp;"/"&amp;AQ65&amp;"/"&amp;AR65,"")</f>
        <v>2//2</v>
      </c>
      <c r="AT65" s="63" t="str">
        <f>IF(SUM(AU65:AW65)&gt;0,AU65&amp;"/"&amp;AV65&amp;"/"&amp;AW65,"")</f>
        <v>2//2</v>
      </c>
      <c r="AU65" s="19">
        <v>2</v>
      </c>
      <c r="AV65" s="19"/>
      <c r="AW65" s="19">
        <v>2</v>
      </c>
      <c r="AX65" s="19"/>
      <c r="AY65" s="19"/>
      <c r="AZ65" s="19"/>
      <c r="BA65" s="63">
        <f>IF(SUM(AX65:AZ65)&gt;0,AX65&amp;"/"&amp;AY65&amp;"/"&amp;AZ65,"")</f>
      </c>
      <c r="BB65" s="63">
        <f>IF(SUM(BC65:BE65)&gt;0,BC65&amp;"/"&amp;BD65&amp;"/"&amp;BE65,"")</f>
      </c>
      <c r="BC65" s="19"/>
      <c r="BD65" s="19"/>
      <c r="BE65" s="19"/>
      <c r="BF65" s="19"/>
      <c r="BG65" s="19"/>
      <c r="BH65" s="19"/>
      <c r="BI65" s="63">
        <f>IF(SUM(BF65:BH65)&gt;0,BF65&amp;"/"&amp;BG65&amp;"/"&amp;BH65,"")</f>
      </c>
    </row>
    <row r="66" spans="1:61" ht="15">
      <c r="A66" s="90" t="s">
        <v>201</v>
      </c>
      <c r="B66" s="34" t="s">
        <v>250</v>
      </c>
      <c r="C66" s="27" t="str">
        <f>D66&amp;" "&amp;E66&amp;" "&amp;F66&amp;" "&amp;G66</f>
        <v>7   </v>
      </c>
      <c r="D66" s="26">
        <v>7</v>
      </c>
      <c r="E66" s="26"/>
      <c r="F66" s="26"/>
      <c r="G66" s="26"/>
      <c r="H66" s="27" t="str">
        <f>I66&amp;" "&amp;J66&amp;" "&amp;K66&amp;" "&amp;N66</f>
        <v>6   </v>
      </c>
      <c r="I66" s="28">
        <v>6</v>
      </c>
      <c r="J66" s="28"/>
      <c r="K66" s="28"/>
      <c r="L66" s="28"/>
      <c r="M66" s="28"/>
      <c r="N66" s="28"/>
      <c r="O66" s="19"/>
      <c r="P66" s="99">
        <v>190</v>
      </c>
      <c r="Q66" s="99">
        <f>R66+S66+T66</f>
        <v>136</v>
      </c>
      <c r="R66" s="99">
        <f t="shared" si="46"/>
        <v>68</v>
      </c>
      <c r="S66" s="99">
        <f t="shared" si="46"/>
        <v>0</v>
      </c>
      <c r="T66" s="99">
        <f t="shared" si="46"/>
        <v>68</v>
      </c>
      <c r="U66" s="99">
        <f>P66-Q66</f>
        <v>54</v>
      </c>
      <c r="V66" s="63">
        <f>IF(SUM(W66:Y66)&gt;0,W66&amp;"/"&amp;X66&amp;"/"&amp;Y66,"")</f>
      </c>
      <c r="W66" s="19"/>
      <c r="X66" s="19"/>
      <c r="Y66" s="19"/>
      <c r="Z66" s="19"/>
      <c r="AA66" s="19"/>
      <c r="AB66" s="19"/>
      <c r="AC66" s="63">
        <f>IF(SUM(Z66:AB66)&gt;0,Z66&amp;"/"&amp;AA66&amp;"/"&amp;AB66,"")</f>
      </c>
      <c r="AD66" s="63">
        <f>IF(SUM(AE66:AG66)&gt;0,AE66&amp;"/"&amp;AF66&amp;"/"&amp;AG66,"")</f>
      </c>
      <c r="AE66" s="19"/>
      <c r="AF66" s="19"/>
      <c r="AG66" s="19"/>
      <c r="AH66" s="19"/>
      <c r="AI66" s="19"/>
      <c r="AJ66" s="19"/>
      <c r="AK66" s="63">
        <f>IF(SUM(AH66:AJ66)&gt;0,AH66&amp;"/"&amp;AI66&amp;"/"&amp;AJ66,"")</f>
      </c>
      <c r="AL66" s="63">
        <f>IF(SUM(AM66:AO66)&gt;0,AM66&amp;"/"&amp;AN66&amp;"/"&amp;AO66,"")</f>
      </c>
      <c r="AM66" s="19"/>
      <c r="AN66" s="19"/>
      <c r="AO66" s="19"/>
      <c r="AP66" s="19">
        <v>2</v>
      </c>
      <c r="AQ66" s="19"/>
      <c r="AR66" s="19">
        <v>2</v>
      </c>
      <c r="AS66" s="63" t="str">
        <f>IF(SUM(AP66:AR66)&gt;0,AP66&amp;"/"&amp;AQ66&amp;"/"&amp;AR66,"")</f>
        <v>2//2</v>
      </c>
      <c r="AT66" s="63" t="str">
        <f>IF(SUM(AU66:AW66)&gt;0,AU66&amp;"/"&amp;AV66&amp;"/"&amp;AW66,"")</f>
        <v>2//2</v>
      </c>
      <c r="AU66" s="19">
        <v>2</v>
      </c>
      <c r="AV66" s="19"/>
      <c r="AW66" s="19">
        <v>2</v>
      </c>
      <c r="AX66" s="19"/>
      <c r="AY66" s="19"/>
      <c r="AZ66" s="19"/>
      <c r="BA66" s="63">
        <f>IF(SUM(AX66:AZ66)&gt;0,AX66&amp;"/"&amp;AY66&amp;"/"&amp;AZ66,"")</f>
      </c>
      <c r="BB66" s="63">
        <f>IF(SUM(BC66:BE66)&gt;0,BC66&amp;"/"&amp;BD66&amp;"/"&amp;BE66,"")</f>
      </c>
      <c r="BC66" s="19"/>
      <c r="BD66" s="19"/>
      <c r="BE66" s="19"/>
      <c r="BF66" s="19"/>
      <c r="BG66" s="19"/>
      <c r="BH66" s="19"/>
      <c r="BI66" s="63">
        <f>IF(SUM(BF66:BH66)&gt;0,BF66&amp;"/"&amp;BG66&amp;"/"&amp;BH66,"")</f>
      </c>
    </row>
    <row r="67" spans="1:61" ht="26.25" customHeight="1">
      <c r="A67" s="132" t="s">
        <v>60</v>
      </c>
      <c r="B67" s="131" t="s">
        <v>170</v>
      </c>
      <c r="C67" s="87" t="str">
        <f t="shared" si="3"/>
        <v>7   </v>
      </c>
      <c r="D67" s="88">
        <v>7</v>
      </c>
      <c r="E67" s="88"/>
      <c r="F67" s="88"/>
      <c r="G67" s="88"/>
      <c r="H67" s="139" t="str">
        <f>I67&amp;" "&amp;J67&amp;" "&amp;K67&amp;" "&amp;L67&amp;" "&amp;M67&amp;" "&amp;N67</f>
        <v>6 7 8 9 10 </v>
      </c>
      <c r="I67" s="88">
        <v>6</v>
      </c>
      <c r="J67" s="88">
        <v>7</v>
      </c>
      <c r="K67" s="88">
        <v>8</v>
      </c>
      <c r="L67" s="88">
        <v>9</v>
      </c>
      <c r="M67" s="88">
        <v>10</v>
      </c>
      <c r="N67" s="88"/>
      <c r="O67" s="87"/>
      <c r="P67" s="58">
        <v>450</v>
      </c>
      <c r="Q67" s="100">
        <f>R67+S67+T67</f>
        <v>211</v>
      </c>
      <c r="R67" s="100">
        <f t="shared" si="46"/>
        <v>117</v>
      </c>
      <c r="S67" s="100">
        <f t="shared" si="46"/>
        <v>34</v>
      </c>
      <c r="T67" s="100">
        <f t="shared" si="46"/>
        <v>60</v>
      </c>
      <c r="U67" s="58">
        <f t="shared" si="4"/>
        <v>239</v>
      </c>
      <c r="V67" s="101">
        <f>IF(SUM(W67:Y67)&gt;0,W67&amp;"/"&amp;X67&amp;"/"&amp;Y67,"")</f>
      </c>
      <c r="W67" s="140"/>
      <c r="X67" s="140"/>
      <c r="Y67" s="140"/>
      <c r="Z67" s="140"/>
      <c r="AA67" s="140"/>
      <c r="AB67" s="140"/>
      <c r="AC67" s="101">
        <f>IF(SUM(Z67:AB67)&gt;0,Z67&amp;"/"&amp;AA67&amp;"/"&amp;AB67,"")</f>
      </c>
      <c r="AD67" s="101">
        <f>IF(SUM(AE67:AG67)&gt;0,AE67&amp;"/"&amp;AF67&amp;"/"&amp;AG67,"")</f>
      </c>
      <c r="AE67" s="140"/>
      <c r="AF67" s="140"/>
      <c r="AG67" s="140"/>
      <c r="AH67" s="140"/>
      <c r="AI67" s="140"/>
      <c r="AJ67" s="140"/>
      <c r="AK67" s="101">
        <f>IF(SUM(AH67:AJ67)&gt;0,AH67&amp;"/"&amp;AI67&amp;"/"&amp;AJ67,"")</f>
      </c>
      <c r="AL67" s="101">
        <f>IF(SUM(AM67:AO67)&gt;0,AM67&amp;"/"&amp;AN67&amp;"/"&amp;AO67,"")</f>
      </c>
      <c r="AM67" s="140"/>
      <c r="AN67" s="140"/>
      <c r="AO67" s="140"/>
      <c r="AP67" s="140"/>
      <c r="AQ67" s="140">
        <v>2</v>
      </c>
      <c r="AR67" s="140"/>
      <c r="AS67" s="101" t="str">
        <f>IF(SUM(AP67:AR67)&gt;0,AP67&amp;"/"&amp;AQ67&amp;"/"&amp;AR67,"")</f>
        <v>/2/</v>
      </c>
      <c r="AT67" s="101" t="str">
        <f>IF(SUM(AU67:AW67)&gt;0,AU67&amp;"/"&amp;AV67&amp;"/"&amp;AW67,"")</f>
        <v>4//2</v>
      </c>
      <c r="AU67" s="140">
        <v>4</v>
      </c>
      <c r="AV67" s="140"/>
      <c r="AW67" s="140">
        <v>2</v>
      </c>
      <c r="AX67" s="140">
        <v>2</v>
      </c>
      <c r="AY67" s="140"/>
      <c r="AZ67" s="140"/>
      <c r="BA67" s="101" t="str">
        <f>IF(SUM(AX67:AZ67)&gt;0,AX67&amp;"/"&amp;AY67&amp;"/"&amp;AZ67,"")</f>
        <v>2//</v>
      </c>
      <c r="BB67" s="101" t="str">
        <f>IF(SUM(BC67:BE67)&gt;0,BC67&amp;"/"&amp;BD67&amp;"/"&amp;BE67,"")</f>
        <v>//2</v>
      </c>
      <c r="BC67" s="140"/>
      <c r="BD67" s="140"/>
      <c r="BE67" s="140">
        <v>2</v>
      </c>
      <c r="BF67" s="140">
        <v>3</v>
      </c>
      <c r="BG67" s="140"/>
      <c r="BH67" s="140"/>
      <c r="BI67" s="101" t="str">
        <f>IF(SUM(BF67:BH67)&gt;0,BF67&amp;"/"&amp;BG67&amp;"/"&amp;BH67,"")</f>
        <v>3//</v>
      </c>
    </row>
    <row r="68" spans="1:61" ht="13.5" customHeight="1">
      <c r="A68" s="82"/>
      <c r="B68" s="34" t="s">
        <v>66</v>
      </c>
      <c r="C68" s="20"/>
      <c r="D68" s="26"/>
      <c r="E68" s="26"/>
      <c r="F68" s="26"/>
      <c r="G68" s="26"/>
      <c r="H68" s="20"/>
      <c r="I68" s="26"/>
      <c r="J68" s="26"/>
      <c r="K68" s="26"/>
      <c r="L68" s="26"/>
      <c r="M68" s="26"/>
      <c r="N68" s="26"/>
      <c r="O68" s="20"/>
      <c r="P68" s="102">
        <f aca="true" t="shared" si="47" ref="P68:U68">P67+P50+P31+P21+P8</f>
        <v>8316</v>
      </c>
      <c r="Q68" s="102">
        <f t="shared" si="47"/>
        <v>4778</v>
      </c>
      <c r="R68" s="102">
        <f t="shared" si="47"/>
        <v>2231</v>
      </c>
      <c r="S68" s="102">
        <f t="shared" si="47"/>
        <v>442</v>
      </c>
      <c r="T68" s="102">
        <f t="shared" si="47"/>
        <v>2105</v>
      </c>
      <c r="U68" s="102">
        <f t="shared" si="47"/>
        <v>3538</v>
      </c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</row>
    <row r="69" spans="1:61" ht="13.5" customHeight="1">
      <c r="A69" s="82"/>
      <c r="B69" s="34" t="s">
        <v>177</v>
      </c>
      <c r="C69" s="20"/>
      <c r="D69" s="26"/>
      <c r="E69" s="26"/>
      <c r="F69" s="26"/>
      <c r="G69" s="26"/>
      <c r="H69" s="20"/>
      <c r="I69" s="26"/>
      <c r="J69" s="26"/>
      <c r="K69" s="26"/>
      <c r="L69" s="26"/>
      <c r="M69" s="26"/>
      <c r="N69" s="26"/>
      <c r="O69" s="20"/>
      <c r="P69" s="108">
        <v>8316</v>
      </c>
      <c r="Q69" s="102"/>
      <c r="R69" s="102"/>
      <c r="S69" s="102"/>
      <c r="T69" s="102"/>
      <c r="U69" s="102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</row>
    <row r="70" spans="1:61" ht="13.5" customHeight="1">
      <c r="A70" s="82"/>
      <c r="B70" s="34" t="s">
        <v>243</v>
      </c>
      <c r="C70" s="20"/>
      <c r="D70" s="26"/>
      <c r="E70" s="26"/>
      <c r="F70" s="26"/>
      <c r="G70" s="26"/>
      <c r="H70" s="20"/>
      <c r="I70" s="26"/>
      <c r="J70" s="26"/>
      <c r="K70" s="26"/>
      <c r="L70" s="26"/>
      <c r="M70" s="26"/>
      <c r="N70" s="26"/>
      <c r="O70" s="20"/>
      <c r="P70" s="108">
        <v>1944</v>
      </c>
      <c r="Q70" s="102"/>
      <c r="R70" s="102"/>
      <c r="S70" s="102"/>
      <c r="T70" s="102"/>
      <c r="U70" s="102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</row>
    <row r="71" spans="1:61" ht="13.5" customHeight="1">
      <c r="A71" s="82"/>
      <c r="B71" s="34" t="s">
        <v>233</v>
      </c>
      <c r="C71" s="20"/>
      <c r="D71" s="26"/>
      <c r="E71" s="26"/>
      <c r="F71" s="26"/>
      <c r="G71" s="26"/>
      <c r="H71" s="20"/>
      <c r="I71" s="26"/>
      <c r="J71" s="26"/>
      <c r="K71" s="26"/>
      <c r="L71" s="26"/>
      <c r="M71" s="26"/>
      <c r="N71" s="26"/>
      <c r="O71" s="20"/>
      <c r="P71" s="108">
        <v>648</v>
      </c>
      <c r="Q71" s="102"/>
      <c r="R71" s="102"/>
      <c r="S71" s="102"/>
      <c r="T71" s="102"/>
      <c r="U71" s="102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</row>
    <row r="72" spans="1:61" ht="13.5" customHeight="1">
      <c r="A72" s="82"/>
      <c r="B72" s="34" t="s">
        <v>234</v>
      </c>
      <c r="C72" s="20"/>
      <c r="D72" s="26"/>
      <c r="E72" s="26"/>
      <c r="F72" s="26"/>
      <c r="G72" s="26"/>
      <c r="H72" s="20"/>
      <c r="I72" s="26"/>
      <c r="J72" s="26"/>
      <c r="K72" s="26"/>
      <c r="L72" s="26"/>
      <c r="M72" s="26"/>
      <c r="N72" s="26"/>
      <c r="O72" s="20"/>
      <c r="P72" s="102">
        <v>10908</v>
      </c>
      <c r="Q72" s="102"/>
      <c r="R72" s="102"/>
      <c r="S72" s="102"/>
      <c r="T72" s="102"/>
      <c r="U72" s="102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</row>
    <row r="73" spans="1:61" ht="13.5" customHeight="1">
      <c r="A73" s="82"/>
      <c r="B73" s="104" t="s">
        <v>37</v>
      </c>
      <c r="C73" s="27" t="s">
        <v>171</v>
      </c>
      <c r="D73" s="63"/>
      <c r="E73" s="63"/>
      <c r="F73" s="63"/>
      <c r="G73" s="63"/>
      <c r="H73" s="27"/>
      <c r="I73" s="26"/>
      <c r="J73" s="26"/>
      <c r="K73" s="26"/>
      <c r="L73" s="26"/>
      <c r="M73" s="26"/>
      <c r="N73" s="26"/>
      <c r="O73" s="20"/>
      <c r="P73" s="27"/>
      <c r="Q73" s="27"/>
      <c r="R73" s="27"/>
      <c r="S73" s="27"/>
      <c r="T73" s="27"/>
      <c r="U73" s="27"/>
      <c r="V73" s="103">
        <f>SUM(W73:Y73)</f>
        <v>27</v>
      </c>
      <c r="W73" s="103">
        <f aca="true" t="shared" si="48" ref="W73:AB73">SUM(W9:W66)-W11</f>
        <v>12</v>
      </c>
      <c r="X73" s="103">
        <f t="shared" si="48"/>
        <v>2</v>
      </c>
      <c r="Y73" s="103">
        <f t="shared" si="48"/>
        <v>13</v>
      </c>
      <c r="Z73" s="103">
        <f t="shared" si="48"/>
        <v>14</v>
      </c>
      <c r="AA73" s="103">
        <f t="shared" si="48"/>
        <v>6</v>
      </c>
      <c r="AB73" s="103">
        <f t="shared" si="48"/>
        <v>11</v>
      </c>
      <c r="AC73" s="103">
        <f>SUM(Z73:AB73)</f>
        <v>31</v>
      </c>
      <c r="AD73" s="103">
        <f>SUM(AE73:AG73)</f>
        <v>31</v>
      </c>
      <c r="AE73" s="103">
        <f aca="true" t="shared" si="49" ref="AE73:AJ73">SUM(AE9:AE66)-AE11</f>
        <v>13</v>
      </c>
      <c r="AF73" s="103">
        <f t="shared" si="49"/>
        <v>6</v>
      </c>
      <c r="AG73" s="103">
        <f t="shared" si="49"/>
        <v>12</v>
      </c>
      <c r="AH73" s="103">
        <f t="shared" si="49"/>
        <v>13</v>
      </c>
      <c r="AI73" s="103">
        <f t="shared" si="49"/>
        <v>6</v>
      </c>
      <c r="AJ73" s="103">
        <f t="shared" si="49"/>
        <v>12</v>
      </c>
      <c r="AK73" s="103">
        <f>SUM(AH73:AJ73)</f>
        <v>31</v>
      </c>
      <c r="AL73" s="103">
        <f>SUM(AM73:AO73)</f>
        <v>28</v>
      </c>
      <c r="AM73" s="103">
        <f aca="true" t="shared" si="50" ref="AM73:AR73">SUM(AM9:AM66)-AM11</f>
        <v>15</v>
      </c>
      <c r="AN73" s="103">
        <f t="shared" si="50"/>
        <v>1</v>
      </c>
      <c r="AO73" s="103">
        <f t="shared" si="50"/>
        <v>12</v>
      </c>
      <c r="AP73" s="103">
        <f t="shared" si="50"/>
        <v>17</v>
      </c>
      <c r="AQ73" s="103">
        <f t="shared" si="50"/>
        <v>1</v>
      </c>
      <c r="AR73" s="103">
        <f t="shared" si="50"/>
        <v>9</v>
      </c>
      <c r="AS73" s="103">
        <f>SUM(AP73:AR73)</f>
        <v>27</v>
      </c>
      <c r="AT73" s="103">
        <f>SUM(AU73:AW73)</f>
        <v>27</v>
      </c>
      <c r="AU73" s="103">
        <f aca="true" t="shared" si="51" ref="AU73:AZ73">SUM(AU9:AU66)-AU11</f>
        <v>16</v>
      </c>
      <c r="AV73" s="103">
        <f t="shared" si="51"/>
        <v>0</v>
      </c>
      <c r="AW73" s="103">
        <f t="shared" si="51"/>
        <v>11</v>
      </c>
      <c r="AX73" s="103">
        <f t="shared" si="51"/>
        <v>14</v>
      </c>
      <c r="AY73" s="103">
        <f t="shared" si="51"/>
        <v>2</v>
      </c>
      <c r="AZ73" s="103">
        <f t="shared" si="51"/>
        <v>9</v>
      </c>
      <c r="BA73" s="103">
        <f>SUM(AX73:AZ73)</f>
        <v>25</v>
      </c>
      <c r="BB73" s="103">
        <f>SUM(BC73:BE73)</f>
        <v>20</v>
      </c>
      <c r="BC73" s="103">
        <f aca="true" t="shared" si="52" ref="BC73:BH73">SUM(BC9:BC66)-BC11</f>
        <v>12</v>
      </c>
      <c r="BD73" s="103">
        <f t="shared" si="52"/>
        <v>0</v>
      </c>
      <c r="BE73" s="103">
        <f t="shared" si="52"/>
        <v>8</v>
      </c>
      <c r="BF73" s="103">
        <f t="shared" si="52"/>
        <v>4</v>
      </c>
      <c r="BG73" s="103">
        <f t="shared" si="52"/>
        <v>0</v>
      </c>
      <c r="BH73" s="103">
        <f t="shared" si="52"/>
        <v>4</v>
      </c>
      <c r="BI73" s="103">
        <f>SUM(BF73:BH73)</f>
        <v>8</v>
      </c>
    </row>
    <row r="74" spans="1:61" ht="13.5" customHeight="1">
      <c r="A74" s="82"/>
      <c r="B74" s="141">
        <f>(Q68-Q67-Q11)/154</f>
        <v>27.006493506493506</v>
      </c>
      <c r="C74" s="106" t="s">
        <v>185</v>
      </c>
      <c r="D74" s="106"/>
      <c r="E74" s="106"/>
      <c r="F74" s="106"/>
      <c r="G74" s="106"/>
      <c r="H74" s="106"/>
      <c r="I74" s="26"/>
      <c r="J74" s="26"/>
      <c r="K74" s="26"/>
      <c r="L74" s="26"/>
      <c r="M74" s="26"/>
      <c r="N74" s="26"/>
      <c r="O74" s="20"/>
      <c r="P74" s="27"/>
      <c r="Q74" s="27"/>
      <c r="R74" s="27"/>
      <c r="S74" s="27"/>
      <c r="T74" s="27"/>
      <c r="U74" s="27"/>
      <c r="V74" s="27">
        <f>SUM(W9:Y67)*V6</f>
        <v>527</v>
      </c>
      <c r="W74" s="27"/>
      <c r="X74" s="27"/>
      <c r="Y74" s="27"/>
      <c r="Z74" s="27"/>
      <c r="AA74" s="27"/>
      <c r="AB74" s="27"/>
      <c r="AC74" s="27">
        <f>SUM(Z10:AB67)*AC6</f>
        <v>595</v>
      </c>
      <c r="AD74" s="27">
        <f>SUM(AE9:AG67)*AD6</f>
        <v>595</v>
      </c>
      <c r="AE74" s="27"/>
      <c r="AF74" s="27"/>
      <c r="AG74" s="27"/>
      <c r="AH74" s="27"/>
      <c r="AI74" s="27"/>
      <c r="AJ74" s="27"/>
      <c r="AK74" s="27">
        <f>SUM(AH10:AJ67)*AK6</f>
        <v>595</v>
      </c>
      <c r="AL74" s="27">
        <f>SUM(AM9:AO67)*AL6</f>
        <v>510</v>
      </c>
      <c r="AM74" s="27"/>
      <c r="AN74" s="27"/>
      <c r="AO74" s="27"/>
      <c r="AP74" s="27"/>
      <c r="AQ74" s="27"/>
      <c r="AR74" s="27"/>
      <c r="AS74" s="27">
        <f>SUM(AP10:AR67)*AS6</f>
        <v>527</v>
      </c>
      <c r="AT74" s="27">
        <f>SUM(AU9:AW67)*AT6</f>
        <v>595</v>
      </c>
      <c r="AU74" s="27"/>
      <c r="AV74" s="27"/>
      <c r="AW74" s="27"/>
      <c r="AX74" s="27"/>
      <c r="AY74" s="27"/>
      <c r="AZ74" s="27"/>
      <c r="BA74" s="27">
        <f>SUM(AX10:AZ67)*BA6</f>
        <v>493</v>
      </c>
      <c r="BB74" s="27">
        <f>SUM(BC9:BE67)*BB6</f>
        <v>286</v>
      </c>
      <c r="BC74" s="27"/>
      <c r="BD74" s="27"/>
      <c r="BE74" s="27"/>
      <c r="BF74" s="27"/>
      <c r="BG74" s="27"/>
      <c r="BH74" s="27"/>
      <c r="BI74" s="27">
        <f>SUM(BF10:BH67)*BI6</f>
        <v>55</v>
      </c>
    </row>
    <row r="75" spans="1:61" ht="13.5" customHeight="1">
      <c r="A75" s="82"/>
      <c r="B75" s="107"/>
      <c r="C75" s="27" t="s">
        <v>186</v>
      </c>
      <c r="D75" s="63"/>
      <c r="E75" s="63"/>
      <c r="F75" s="63"/>
      <c r="G75" s="63"/>
      <c r="H75" s="27"/>
      <c r="I75" s="26"/>
      <c r="J75" s="26"/>
      <c r="K75" s="26"/>
      <c r="L75" s="26"/>
      <c r="M75" s="26"/>
      <c r="N75" s="26"/>
      <c r="O75" s="20"/>
      <c r="P75" s="19"/>
      <c r="Q75" s="27">
        <f>SUM(V75:BI75)</f>
        <v>4</v>
      </c>
      <c r="R75" s="27"/>
      <c r="S75" s="27"/>
      <c r="T75" s="27"/>
      <c r="U75" s="27"/>
      <c r="V75" s="63">
        <f aca="true" t="shared" si="53" ref="V75:BI75">COUNTIF($O$10:$O$66,V5)</f>
        <v>0</v>
      </c>
      <c r="W75" s="63">
        <f t="shared" si="53"/>
        <v>0</v>
      </c>
      <c r="X75" s="63">
        <f t="shared" si="53"/>
        <v>0</v>
      </c>
      <c r="Y75" s="63">
        <f t="shared" si="53"/>
        <v>0</v>
      </c>
      <c r="Z75" s="63">
        <f t="shared" si="53"/>
        <v>0</v>
      </c>
      <c r="AA75" s="63">
        <f t="shared" si="53"/>
        <v>0</v>
      </c>
      <c r="AB75" s="63">
        <f t="shared" si="53"/>
        <v>0</v>
      </c>
      <c r="AC75" s="63">
        <f t="shared" si="53"/>
        <v>0</v>
      </c>
      <c r="AD75" s="63">
        <f t="shared" si="53"/>
        <v>1</v>
      </c>
      <c r="AE75" s="63">
        <f t="shared" si="53"/>
        <v>0</v>
      </c>
      <c r="AF75" s="63">
        <f t="shared" si="53"/>
        <v>0</v>
      </c>
      <c r="AG75" s="63">
        <f t="shared" si="53"/>
        <v>0</v>
      </c>
      <c r="AH75" s="63">
        <f t="shared" si="53"/>
        <v>0</v>
      </c>
      <c r="AI75" s="63">
        <f t="shared" si="53"/>
        <v>0</v>
      </c>
      <c r="AJ75" s="63">
        <f t="shared" si="53"/>
        <v>0</v>
      </c>
      <c r="AK75" s="63">
        <f t="shared" si="53"/>
        <v>1</v>
      </c>
      <c r="AL75" s="63">
        <f t="shared" si="53"/>
        <v>1</v>
      </c>
      <c r="AM75" s="63">
        <f t="shared" si="53"/>
        <v>0</v>
      </c>
      <c r="AN75" s="63">
        <f t="shared" si="53"/>
        <v>0</v>
      </c>
      <c r="AO75" s="63">
        <f t="shared" si="53"/>
        <v>0</v>
      </c>
      <c r="AP75" s="63">
        <f t="shared" si="53"/>
        <v>0</v>
      </c>
      <c r="AQ75" s="63">
        <f t="shared" si="53"/>
        <v>0</v>
      </c>
      <c r="AR75" s="63">
        <f t="shared" si="53"/>
        <v>0</v>
      </c>
      <c r="AS75" s="63">
        <f t="shared" si="53"/>
        <v>1</v>
      </c>
      <c r="AT75" s="63">
        <f t="shared" si="53"/>
        <v>0</v>
      </c>
      <c r="AU75" s="63">
        <f t="shared" si="53"/>
        <v>0</v>
      </c>
      <c r="AV75" s="63">
        <f t="shared" si="53"/>
        <v>0</v>
      </c>
      <c r="AW75" s="63">
        <f t="shared" si="53"/>
        <v>0</v>
      </c>
      <c r="AX75" s="63">
        <f t="shared" si="53"/>
        <v>0</v>
      </c>
      <c r="AY75" s="63">
        <f t="shared" si="53"/>
        <v>0</v>
      </c>
      <c r="AZ75" s="63">
        <f t="shared" si="53"/>
        <v>0</v>
      </c>
      <c r="BA75" s="63">
        <f t="shared" si="53"/>
        <v>0</v>
      </c>
      <c r="BB75" s="63">
        <f t="shared" si="53"/>
        <v>0</v>
      </c>
      <c r="BC75" s="63">
        <f t="shared" si="53"/>
        <v>0</v>
      </c>
      <c r="BD75" s="63">
        <f t="shared" si="53"/>
        <v>0</v>
      </c>
      <c r="BE75" s="63">
        <f t="shared" si="53"/>
        <v>0</v>
      </c>
      <c r="BF75" s="63">
        <f t="shared" si="53"/>
        <v>0</v>
      </c>
      <c r="BG75" s="63">
        <f t="shared" si="53"/>
        <v>0</v>
      </c>
      <c r="BH75" s="63">
        <f t="shared" si="53"/>
        <v>0</v>
      </c>
      <c r="BI75" s="63">
        <f t="shared" si="53"/>
        <v>0</v>
      </c>
    </row>
    <row r="76" spans="1:61" ht="13.5" customHeight="1">
      <c r="A76" s="82"/>
      <c r="B76" s="107"/>
      <c r="C76" s="27" t="s">
        <v>187</v>
      </c>
      <c r="D76" s="63"/>
      <c r="E76" s="63"/>
      <c r="F76" s="63"/>
      <c r="G76" s="63"/>
      <c r="H76" s="27"/>
      <c r="I76" s="26"/>
      <c r="J76" s="26"/>
      <c r="K76" s="26"/>
      <c r="L76" s="26"/>
      <c r="M76" s="26"/>
      <c r="N76" s="26"/>
      <c r="O76" s="20"/>
      <c r="P76" s="19"/>
      <c r="Q76" s="27">
        <f>SUM(V76:BI76)</f>
        <v>34</v>
      </c>
      <c r="R76" s="27"/>
      <c r="S76" s="27"/>
      <c r="T76" s="27"/>
      <c r="U76" s="27"/>
      <c r="V76" s="63">
        <f>COUNTIF($D$10:$G$66,V5)</f>
        <v>4</v>
      </c>
      <c r="W76" s="63">
        <f aca="true" t="shared" si="54" ref="W76:BI76">COUNTIF($D$10:$G$66,W5)</f>
        <v>0</v>
      </c>
      <c r="X76" s="63">
        <f t="shared" si="54"/>
        <v>0</v>
      </c>
      <c r="Y76" s="63">
        <f t="shared" si="54"/>
        <v>0</v>
      </c>
      <c r="Z76" s="63">
        <f t="shared" si="54"/>
        <v>0</v>
      </c>
      <c r="AA76" s="63">
        <f t="shared" si="54"/>
        <v>0</v>
      </c>
      <c r="AB76" s="63">
        <f t="shared" si="54"/>
        <v>0</v>
      </c>
      <c r="AC76" s="63">
        <f t="shared" si="54"/>
        <v>4</v>
      </c>
      <c r="AD76" s="63">
        <f t="shared" si="54"/>
        <v>4</v>
      </c>
      <c r="AE76" s="63">
        <f t="shared" si="54"/>
        <v>0</v>
      </c>
      <c r="AF76" s="63">
        <f t="shared" si="54"/>
        <v>0</v>
      </c>
      <c r="AG76" s="63">
        <f t="shared" si="54"/>
        <v>0</v>
      </c>
      <c r="AH76" s="63">
        <f t="shared" si="54"/>
        <v>0</v>
      </c>
      <c r="AI76" s="63">
        <f t="shared" si="54"/>
        <v>0</v>
      </c>
      <c r="AJ76" s="63">
        <f t="shared" si="54"/>
        <v>0</v>
      </c>
      <c r="AK76" s="63">
        <f t="shared" si="54"/>
        <v>4</v>
      </c>
      <c r="AL76" s="63">
        <f t="shared" si="54"/>
        <v>4</v>
      </c>
      <c r="AM76" s="63">
        <f t="shared" si="54"/>
        <v>0</v>
      </c>
      <c r="AN76" s="63">
        <f t="shared" si="54"/>
        <v>0</v>
      </c>
      <c r="AO76" s="63">
        <f t="shared" si="54"/>
        <v>0</v>
      </c>
      <c r="AP76" s="63">
        <f t="shared" si="54"/>
        <v>0</v>
      </c>
      <c r="AQ76" s="63">
        <f t="shared" si="54"/>
        <v>0</v>
      </c>
      <c r="AR76" s="63">
        <f t="shared" si="54"/>
        <v>0</v>
      </c>
      <c r="AS76" s="63">
        <f t="shared" si="54"/>
        <v>4</v>
      </c>
      <c r="AT76" s="63">
        <f t="shared" si="54"/>
        <v>3</v>
      </c>
      <c r="AU76" s="63">
        <f t="shared" si="54"/>
        <v>0</v>
      </c>
      <c r="AV76" s="63">
        <f t="shared" si="54"/>
        <v>0</v>
      </c>
      <c r="AW76" s="63">
        <f t="shared" si="54"/>
        <v>0</v>
      </c>
      <c r="AX76" s="63">
        <f t="shared" si="54"/>
        <v>0</v>
      </c>
      <c r="AY76" s="63">
        <f t="shared" si="54"/>
        <v>0</v>
      </c>
      <c r="AZ76" s="63">
        <f t="shared" si="54"/>
        <v>0</v>
      </c>
      <c r="BA76" s="63">
        <f t="shared" si="54"/>
        <v>4</v>
      </c>
      <c r="BB76" s="63">
        <f t="shared" si="54"/>
        <v>3</v>
      </c>
      <c r="BC76" s="63">
        <f t="shared" si="54"/>
        <v>0</v>
      </c>
      <c r="BD76" s="63">
        <f t="shared" si="54"/>
        <v>0</v>
      </c>
      <c r="BE76" s="63">
        <f t="shared" si="54"/>
        <v>0</v>
      </c>
      <c r="BF76" s="63">
        <f t="shared" si="54"/>
        <v>0</v>
      </c>
      <c r="BG76" s="63">
        <f t="shared" si="54"/>
        <v>0</v>
      </c>
      <c r="BH76" s="63">
        <f t="shared" si="54"/>
        <v>0</v>
      </c>
      <c r="BI76" s="63">
        <f t="shared" si="54"/>
        <v>0</v>
      </c>
    </row>
    <row r="77" spans="1:61" ht="13.5" customHeight="1">
      <c r="A77" s="82"/>
      <c r="B77" s="107"/>
      <c r="C77" s="27" t="s">
        <v>188</v>
      </c>
      <c r="D77" s="63"/>
      <c r="E77" s="63"/>
      <c r="F77" s="63"/>
      <c r="G77" s="63"/>
      <c r="H77" s="27"/>
      <c r="I77" s="26"/>
      <c r="J77" s="26"/>
      <c r="K77" s="26"/>
      <c r="L77" s="26"/>
      <c r="M77" s="26"/>
      <c r="N77" s="26"/>
      <c r="O77" s="20"/>
      <c r="P77" s="19"/>
      <c r="Q77" s="27">
        <f>SUM(V77:BI77)</f>
        <v>41</v>
      </c>
      <c r="R77" s="27"/>
      <c r="S77" s="27"/>
      <c r="T77" s="27"/>
      <c r="U77" s="27"/>
      <c r="V77" s="63">
        <f>COUNTIF($I$9:$N$66,V5)</f>
        <v>4</v>
      </c>
      <c r="W77" s="63">
        <f aca="true" t="shared" si="55" ref="W77:BI77">COUNTIF($I$9:$N$66,W5)</f>
        <v>0</v>
      </c>
      <c r="X77" s="63">
        <f t="shared" si="55"/>
        <v>0</v>
      </c>
      <c r="Y77" s="63">
        <f t="shared" si="55"/>
        <v>0</v>
      </c>
      <c r="Z77" s="63">
        <f t="shared" si="55"/>
        <v>0</v>
      </c>
      <c r="AA77" s="63">
        <f t="shared" si="55"/>
        <v>0</v>
      </c>
      <c r="AB77" s="63">
        <f t="shared" si="55"/>
        <v>0</v>
      </c>
      <c r="AC77" s="63">
        <f t="shared" si="55"/>
        <v>5</v>
      </c>
      <c r="AD77" s="63">
        <f t="shared" si="55"/>
        <v>5</v>
      </c>
      <c r="AE77" s="63">
        <f t="shared" si="55"/>
        <v>0</v>
      </c>
      <c r="AF77" s="63">
        <f t="shared" si="55"/>
        <v>0</v>
      </c>
      <c r="AG77" s="63">
        <f t="shared" si="55"/>
        <v>0</v>
      </c>
      <c r="AH77" s="63">
        <f t="shared" si="55"/>
        <v>0</v>
      </c>
      <c r="AI77" s="63">
        <f t="shared" si="55"/>
        <v>0</v>
      </c>
      <c r="AJ77" s="63">
        <f t="shared" si="55"/>
        <v>0</v>
      </c>
      <c r="AK77" s="63">
        <f t="shared" si="55"/>
        <v>5</v>
      </c>
      <c r="AL77" s="63">
        <f t="shared" si="55"/>
        <v>4</v>
      </c>
      <c r="AM77" s="63">
        <f t="shared" si="55"/>
        <v>0</v>
      </c>
      <c r="AN77" s="63">
        <f t="shared" si="55"/>
        <v>0</v>
      </c>
      <c r="AO77" s="63">
        <f t="shared" si="55"/>
        <v>0</v>
      </c>
      <c r="AP77" s="63">
        <f t="shared" si="55"/>
        <v>0</v>
      </c>
      <c r="AQ77" s="63">
        <f t="shared" si="55"/>
        <v>0</v>
      </c>
      <c r="AR77" s="63">
        <f t="shared" si="55"/>
        <v>0</v>
      </c>
      <c r="AS77" s="63">
        <f t="shared" si="55"/>
        <v>5</v>
      </c>
      <c r="AT77" s="63">
        <f t="shared" si="55"/>
        <v>4</v>
      </c>
      <c r="AU77" s="63">
        <f t="shared" si="55"/>
        <v>0</v>
      </c>
      <c r="AV77" s="63">
        <f t="shared" si="55"/>
        <v>0</v>
      </c>
      <c r="AW77" s="63">
        <f t="shared" si="55"/>
        <v>0</v>
      </c>
      <c r="AX77" s="63">
        <f t="shared" si="55"/>
        <v>0</v>
      </c>
      <c r="AY77" s="63">
        <f t="shared" si="55"/>
        <v>0</v>
      </c>
      <c r="AZ77" s="63">
        <f t="shared" si="55"/>
        <v>0</v>
      </c>
      <c r="BA77" s="63">
        <f t="shared" si="55"/>
        <v>5</v>
      </c>
      <c r="BB77" s="63">
        <f t="shared" si="55"/>
        <v>3</v>
      </c>
      <c r="BC77" s="63">
        <f t="shared" si="55"/>
        <v>0</v>
      </c>
      <c r="BD77" s="63">
        <f t="shared" si="55"/>
        <v>0</v>
      </c>
      <c r="BE77" s="63">
        <f t="shared" si="55"/>
        <v>0</v>
      </c>
      <c r="BF77" s="63">
        <f t="shared" si="55"/>
        <v>0</v>
      </c>
      <c r="BG77" s="63">
        <f t="shared" si="55"/>
        <v>0</v>
      </c>
      <c r="BH77" s="63">
        <f t="shared" si="55"/>
        <v>0</v>
      </c>
      <c r="BI77" s="63">
        <f t="shared" si="55"/>
        <v>1</v>
      </c>
    </row>
    <row r="78" spans="1:21" ht="13.5" customHeight="1">
      <c r="A78" s="45"/>
      <c r="B78" s="125"/>
      <c r="C78" s="126"/>
      <c r="D78" s="127"/>
      <c r="E78" s="127"/>
      <c r="F78" s="127"/>
      <c r="G78" s="127"/>
      <c r="H78" s="126"/>
      <c r="I78" s="128"/>
      <c r="J78" s="128"/>
      <c r="K78" s="128"/>
      <c r="L78" s="128"/>
      <c r="M78" s="128"/>
      <c r="N78" s="128"/>
      <c r="O78" s="64"/>
      <c r="P78" s="21"/>
      <c r="Q78" s="126"/>
      <c r="R78" s="126"/>
      <c r="S78" s="126"/>
      <c r="T78" s="126"/>
      <c r="U78" s="126"/>
    </row>
    <row r="79" spans="1:21" ht="13.5" customHeight="1">
      <c r="A79" s="45"/>
      <c r="B79" s="125"/>
      <c r="C79" s="126"/>
      <c r="D79" s="127"/>
      <c r="E79" s="127"/>
      <c r="F79" s="127"/>
      <c r="G79" s="127"/>
      <c r="H79" s="126"/>
      <c r="I79" s="128"/>
      <c r="J79" s="128"/>
      <c r="K79" s="128"/>
      <c r="L79" s="128"/>
      <c r="M79" s="128"/>
      <c r="N79" s="128"/>
      <c r="O79" s="64"/>
      <c r="P79" s="21"/>
      <c r="Q79" s="126"/>
      <c r="R79" s="126"/>
      <c r="S79" s="126"/>
      <c r="T79" s="126"/>
      <c r="U79" s="126"/>
    </row>
    <row r="80" spans="1:21" ht="13.5" customHeight="1">
      <c r="A80" s="45"/>
      <c r="B80" s="125"/>
      <c r="C80" s="126"/>
      <c r="D80" s="127"/>
      <c r="E80" s="127"/>
      <c r="F80" s="127"/>
      <c r="G80" s="127"/>
      <c r="H80" s="126"/>
      <c r="I80" s="128"/>
      <c r="J80" s="128"/>
      <c r="K80" s="128"/>
      <c r="L80" s="128"/>
      <c r="M80" s="128"/>
      <c r="N80" s="128"/>
      <c r="O80" s="64"/>
      <c r="P80" s="21"/>
      <c r="Q80" s="126"/>
      <c r="R80" s="126"/>
      <c r="S80" s="126"/>
      <c r="T80" s="126"/>
      <c r="U80" s="126"/>
    </row>
    <row r="81" spans="1:21" ht="13.5" customHeight="1">
      <c r="A81" s="45"/>
      <c r="B81" s="125"/>
      <c r="C81" s="126"/>
      <c r="D81" s="127"/>
      <c r="E81" s="127"/>
      <c r="F81" s="127"/>
      <c r="G81" s="127"/>
      <c r="H81" s="126"/>
      <c r="I81" s="128"/>
      <c r="J81" s="128"/>
      <c r="K81" s="128"/>
      <c r="L81" s="128"/>
      <c r="M81" s="128"/>
      <c r="N81" s="128"/>
      <c r="O81" s="64"/>
      <c r="P81" s="21"/>
      <c r="Q81" s="126"/>
      <c r="R81" s="126"/>
      <c r="S81" s="126"/>
      <c r="T81" s="126"/>
      <c r="U81" s="126"/>
    </row>
    <row r="82" spans="1:21" ht="13.5" customHeight="1">
      <c r="A82" s="45"/>
      <c r="B82" s="125"/>
      <c r="C82" s="126"/>
      <c r="D82" s="127"/>
      <c r="E82" s="127"/>
      <c r="F82" s="127"/>
      <c r="G82" s="127"/>
      <c r="H82" s="126"/>
      <c r="I82" s="128"/>
      <c r="J82" s="128"/>
      <c r="K82" s="128"/>
      <c r="L82" s="128"/>
      <c r="M82" s="128"/>
      <c r="N82" s="128"/>
      <c r="O82" s="64"/>
      <c r="P82" s="21"/>
      <c r="Q82" s="126"/>
      <c r="R82" s="126"/>
      <c r="S82" s="126"/>
      <c r="T82" s="126"/>
      <c r="U82" s="126"/>
    </row>
    <row r="84" spans="1:61" ht="22.5" customHeight="1">
      <c r="A84" s="48"/>
      <c r="B84" s="167" t="s">
        <v>179</v>
      </c>
      <c r="C84" s="168"/>
      <c r="D84" s="168"/>
      <c r="E84" s="168"/>
      <c r="F84" s="168"/>
      <c r="G84" s="168"/>
      <c r="H84" s="169"/>
      <c r="I84" s="65"/>
      <c r="J84" s="65"/>
      <c r="K84" s="65"/>
      <c r="L84" s="65"/>
      <c r="M84" s="65"/>
      <c r="N84" s="65"/>
      <c r="O84" s="162" t="s">
        <v>74</v>
      </c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9"/>
      <c r="BB84" s="50"/>
      <c r="BC84" s="50"/>
      <c r="BD84" s="50"/>
      <c r="BE84" s="50"/>
      <c r="BF84" s="51"/>
      <c r="BG84" s="51"/>
      <c r="BH84" s="51"/>
      <c r="BI84" s="51"/>
    </row>
    <row r="85" spans="1:61" ht="26.25" customHeight="1">
      <c r="A85" s="48"/>
      <c r="B85" s="67" t="s">
        <v>102</v>
      </c>
      <c r="C85" s="67" t="s">
        <v>153</v>
      </c>
      <c r="D85" s="67"/>
      <c r="E85" s="67"/>
      <c r="F85" s="67"/>
      <c r="G85" s="67"/>
      <c r="H85" s="67" t="s">
        <v>152</v>
      </c>
      <c r="I85" s="67"/>
      <c r="J85" s="67"/>
      <c r="K85" s="67"/>
      <c r="L85" s="67"/>
      <c r="M85" s="67"/>
      <c r="N85" s="67"/>
      <c r="O85" s="155" t="s">
        <v>163</v>
      </c>
      <c r="P85" s="155"/>
      <c r="Q85" s="155"/>
      <c r="R85" s="155"/>
      <c r="S85" s="155"/>
      <c r="T85" s="155"/>
      <c r="U85" s="155" t="s">
        <v>235</v>
      </c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9"/>
      <c r="BB85" s="49"/>
      <c r="BC85" s="49"/>
      <c r="BD85" s="49"/>
      <c r="BE85" s="48"/>
      <c r="BF85" s="48"/>
      <c r="BG85" s="48"/>
      <c r="BH85" s="48"/>
      <c r="BI85" s="48"/>
    </row>
    <row r="86" spans="1:61" ht="18.75" customHeight="1">
      <c r="A86" s="48"/>
      <c r="B86" s="68" t="s">
        <v>88</v>
      </c>
      <c r="C86" s="67">
        <v>9</v>
      </c>
      <c r="D86" s="67"/>
      <c r="E86" s="67"/>
      <c r="F86" s="67"/>
      <c r="G86" s="67"/>
      <c r="H86" s="67">
        <v>4</v>
      </c>
      <c r="I86" s="66"/>
      <c r="J86" s="66"/>
      <c r="K86" s="66"/>
      <c r="L86" s="66"/>
      <c r="M86" s="66"/>
      <c r="N86" s="66"/>
      <c r="O86" s="155" t="s">
        <v>190</v>
      </c>
      <c r="P86" s="155"/>
      <c r="Q86" s="155"/>
      <c r="R86" s="155"/>
      <c r="S86" s="155"/>
      <c r="T86" s="155"/>
      <c r="U86" s="155" t="s">
        <v>123</v>
      </c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9"/>
      <c r="BB86" s="49"/>
      <c r="BC86" s="49"/>
      <c r="BD86" s="49"/>
      <c r="BE86" s="48"/>
      <c r="BF86" s="48"/>
      <c r="BG86" s="48"/>
      <c r="BH86" s="48"/>
      <c r="BI86" s="48"/>
    </row>
    <row r="87" spans="1:61" ht="18.75" customHeight="1">
      <c r="A87" s="48"/>
      <c r="B87" s="68" t="s">
        <v>134</v>
      </c>
      <c r="C87" s="67">
        <v>10</v>
      </c>
      <c r="D87" s="67"/>
      <c r="E87" s="67"/>
      <c r="F87" s="67"/>
      <c r="G87" s="67"/>
      <c r="H87" s="67">
        <v>8</v>
      </c>
      <c r="I87" s="66"/>
      <c r="J87" s="66"/>
      <c r="K87" s="66"/>
      <c r="L87" s="66"/>
      <c r="M87" s="66"/>
      <c r="N87" s="66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9"/>
      <c r="BB87" s="49"/>
      <c r="BC87" s="49"/>
      <c r="BD87" s="49"/>
      <c r="BE87" s="48"/>
      <c r="BF87" s="48"/>
      <c r="BG87" s="48"/>
      <c r="BH87" s="48"/>
      <c r="BI87" s="48"/>
    </row>
    <row r="88" spans="1:61" ht="19.5" customHeight="1">
      <c r="A88" s="48"/>
      <c r="B88" s="69" t="s">
        <v>20</v>
      </c>
      <c r="C88" s="67"/>
      <c r="D88" s="67"/>
      <c r="E88" s="67"/>
      <c r="F88" s="67"/>
      <c r="G88" s="67"/>
      <c r="H88" s="67">
        <f>SUM(H86:H87)</f>
        <v>12</v>
      </c>
      <c r="I88" s="66"/>
      <c r="J88" s="66"/>
      <c r="K88" s="66"/>
      <c r="L88" s="66"/>
      <c r="M88" s="66"/>
      <c r="N88" s="66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9"/>
      <c r="BB88" s="49"/>
      <c r="BC88" s="49"/>
      <c r="BD88" s="49"/>
      <c r="BE88" s="48"/>
      <c r="BF88" s="48"/>
      <c r="BG88" s="48"/>
      <c r="BH88" s="48"/>
      <c r="BI88" s="48"/>
    </row>
    <row r="89" spans="19:22" ht="15">
      <c r="S89" s="44"/>
      <c r="U89" s="44"/>
      <c r="V89" s="52"/>
    </row>
    <row r="90" spans="1:61" ht="15.75">
      <c r="A90" s="36"/>
      <c r="B90" s="181" t="s">
        <v>150</v>
      </c>
      <c r="C90" s="182"/>
      <c r="D90" s="182"/>
      <c r="E90" s="182"/>
      <c r="F90" s="182"/>
      <c r="G90" s="182"/>
      <c r="H90" s="182"/>
      <c r="I90" s="182"/>
      <c r="J90" s="182"/>
      <c r="K90" s="37"/>
      <c r="L90" s="37"/>
      <c r="M90" s="37"/>
      <c r="N90" s="37"/>
      <c r="O90" s="37"/>
      <c r="P90" s="37"/>
      <c r="Q90" s="38"/>
      <c r="R90" s="38"/>
      <c r="S90" s="38"/>
      <c r="T90" s="38"/>
      <c r="U90" s="38"/>
      <c r="V90" s="38"/>
      <c r="W90" s="38"/>
      <c r="X90" s="38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</row>
    <row r="91" spans="1:61" ht="15.75">
      <c r="A91" s="109"/>
      <c r="B91" s="39" t="s">
        <v>191</v>
      </c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</row>
    <row r="92" ht="15"/>
    <row r="93" ht="15">
      <c r="B93" s="44" t="s">
        <v>86</v>
      </c>
    </row>
    <row r="94" ht="15"/>
    <row r="95" spans="2:22" ht="15">
      <c r="B95" s="44" t="s">
        <v>258</v>
      </c>
      <c r="C95" s="40" t="s">
        <v>259</v>
      </c>
      <c r="V95" s="40" t="s">
        <v>261</v>
      </c>
    </row>
    <row r="96" spans="2:22" ht="15">
      <c r="B96" s="44" t="s">
        <v>87</v>
      </c>
      <c r="C96" s="40" t="s">
        <v>237</v>
      </c>
      <c r="V96" s="40" t="s">
        <v>260</v>
      </c>
    </row>
    <row r="97" ht="15">
      <c r="H97" s="46"/>
    </row>
    <row r="98" spans="8:16" ht="15">
      <c r="H98" s="46"/>
      <c r="P98" s="40"/>
    </row>
    <row r="99" spans="8:16" ht="15">
      <c r="H99" s="46"/>
      <c r="P99" s="40"/>
    </row>
    <row r="100" ht="15">
      <c r="H100" s="46"/>
    </row>
    <row r="101" ht="15">
      <c r="P101" s="40"/>
    </row>
    <row r="102" ht="15"/>
    <row r="103" ht="11.25" customHeight="1"/>
    <row r="123" spans="1:21" ht="13.5" customHeight="1">
      <c r="A123" s="43" t="s">
        <v>236</v>
      </c>
      <c r="C123" s="45"/>
      <c r="D123" s="13"/>
      <c r="E123" s="13"/>
      <c r="F123" s="13"/>
      <c r="G123" s="13"/>
      <c r="H123" s="45"/>
      <c r="I123" s="13"/>
      <c r="J123" s="13"/>
      <c r="K123" s="13"/>
      <c r="L123" s="13"/>
      <c r="M123" s="13"/>
      <c r="N123" s="13"/>
      <c r="O123" s="45"/>
      <c r="P123" s="21"/>
      <c r="Q123" s="41"/>
      <c r="R123" s="45"/>
      <c r="S123" s="45"/>
      <c r="T123" s="45"/>
      <c r="U123" s="45"/>
    </row>
    <row r="124" spans="1:61" ht="12.75" customHeight="1">
      <c r="A124" s="53"/>
      <c r="B124" s="71"/>
      <c r="C124" s="53" t="s">
        <v>21</v>
      </c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171" t="s">
        <v>222</v>
      </c>
      <c r="Q124" s="172"/>
      <c r="R124" s="172"/>
      <c r="S124" s="172"/>
      <c r="T124" s="172"/>
      <c r="U124" s="173"/>
      <c r="V124" s="174" t="s">
        <v>232</v>
      </c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6"/>
    </row>
    <row r="125" spans="1:61" ht="12.75" customHeight="1">
      <c r="A125" s="53"/>
      <c r="B125" s="71"/>
      <c r="C125" s="53" t="s">
        <v>22</v>
      </c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177" t="s">
        <v>20</v>
      </c>
      <c r="Q125" s="156" t="s">
        <v>23</v>
      </c>
      <c r="R125" s="157"/>
      <c r="S125" s="157"/>
      <c r="T125" s="158"/>
      <c r="U125" s="55"/>
      <c r="V125" s="180" t="s">
        <v>24</v>
      </c>
      <c r="W125" s="180"/>
      <c r="X125" s="180"/>
      <c r="Y125" s="180"/>
      <c r="Z125" s="180"/>
      <c r="AA125" s="180"/>
      <c r="AB125" s="180"/>
      <c r="AC125" s="180"/>
      <c r="AD125" s="180" t="s">
        <v>25</v>
      </c>
      <c r="AE125" s="180"/>
      <c r="AF125" s="180"/>
      <c r="AG125" s="180"/>
      <c r="AH125" s="180"/>
      <c r="AI125" s="180"/>
      <c r="AJ125" s="180"/>
      <c r="AK125" s="180"/>
      <c r="AL125" s="180" t="s">
        <v>26</v>
      </c>
      <c r="AM125" s="180"/>
      <c r="AN125" s="180"/>
      <c r="AO125" s="180"/>
      <c r="AP125" s="180"/>
      <c r="AQ125" s="180"/>
      <c r="AR125" s="180"/>
      <c r="AS125" s="180"/>
      <c r="AT125" s="180" t="s">
        <v>27</v>
      </c>
      <c r="AU125" s="180"/>
      <c r="AV125" s="180"/>
      <c r="AW125" s="180"/>
      <c r="AX125" s="180"/>
      <c r="AY125" s="180"/>
      <c r="AZ125" s="180"/>
      <c r="BA125" s="180"/>
      <c r="BB125" s="180" t="s">
        <v>28</v>
      </c>
      <c r="BC125" s="180"/>
      <c r="BD125" s="180"/>
      <c r="BE125" s="180"/>
      <c r="BF125" s="180"/>
      <c r="BG125" s="180"/>
      <c r="BH125" s="180"/>
      <c r="BI125" s="180"/>
    </row>
    <row r="126" spans="1:61" ht="12.75" customHeight="1">
      <c r="A126" s="53" t="s">
        <v>29</v>
      </c>
      <c r="B126" s="71" t="s">
        <v>30</v>
      </c>
      <c r="C126" s="53" t="s">
        <v>31</v>
      </c>
      <c r="D126" s="73"/>
      <c r="E126" s="73"/>
      <c r="F126" s="73"/>
      <c r="G126" s="73"/>
      <c r="H126" s="53" t="s">
        <v>32</v>
      </c>
      <c r="I126" s="73"/>
      <c r="J126" s="73"/>
      <c r="K126" s="73"/>
      <c r="L126" s="73"/>
      <c r="M126" s="73"/>
      <c r="N126" s="73"/>
      <c r="O126" s="53" t="s">
        <v>33</v>
      </c>
      <c r="P126" s="178"/>
      <c r="Q126" s="54" t="s">
        <v>20</v>
      </c>
      <c r="R126" s="55" t="s">
        <v>174</v>
      </c>
      <c r="S126" s="55" t="s">
        <v>34</v>
      </c>
      <c r="T126" s="55" t="s">
        <v>151</v>
      </c>
      <c r="U126" s="55" t="s">
        <v>172</v>
      </c>
      <c r="V126" s="124">
        <v>1</v>
      </c>
      <c r="W126" s="124" t="s">
        <v>90</v>
      </c>
      <c r="X126" s="124" t="s">
        <v>91</v>
      </c>
      <c r="Y126" s="124" t="s">
        <v>92</v>
      </c>
      <c r="Z126" s="124" t="s">
        <v>90</v>
      </c>
      <c r="AA126" s="124" t="s">
        <v>91</v>
      </c>
      <c r="AB126" s="124" t="s">
        <v>92</v>
      </c>
      <c r="AC126" s="124">
        <v>2</v>
      </c>
      <c r="AD126" s="124">
        <v>3</v>
      </c>
      <c r="AE126" s="124" t="s">
        <v>90</v>
      </c>
      <c r="AF126" s="124" t="s">
        <v>91</v>
      </c>
      <c r="AG126" s="124" t="s">
        <v>92</v>
      </c>
      <c r="AH126" s="124" t="s">
        <v>90</v>
      </c>
      <c r="AI126" s="124" t="s">
        <v>91</v>
      </c>
      <c r="AJ126" s="124" t="s">
        <v>92</v>
      </c>
      <c r="AK126" s="124">
        <v>4</v>
      </c>
      <c r="AL126" s="124">
        <v>5</v>
      </c>
      <c r="AM126" s="124" t="s">
        <v>90</v>
      </c>
      <c r="AN126" s="124" t="s">
        <v>91</v>
      </c>
      <c r="AO126" s="124" t="s">
        <v>92</v>
      </c>
      <c r="AP126" s="124" t="s">
        <v>90</v>
      </c>
      <c r="AQ126" s="124" t="s">
        <v>91</v>
      </c>
      <c r="AR126" s="124" t="s">
        <v>92</v>
      </c>
      <c r="AS126" s="124">
        <v>6</v>
      </c>
      <c r="AT126" s="124">
        <v>7</v>
      </c>
      <c r="AU126" s="124" t="s">
        <v>90</v>
      </c>
      <c r="AV126" s="124" t="s">
        <v>91</v>
      </c>
      <c r="AW126" s="124" t="s">
        <v>92</v>
      </c>
      <c r="AX126" s="124" t="s">
        <v>90</v>
      </c>
      <c r="AY126" s="124" t="s">
        <v>91</v>
      </c>
      <c r="AZ126" s="124" t="s">
        <v>92</v>
      </c>
      <c r="BA126" s="124">
        <v>8</v>
      </c>
      <c r="BB126" s="124">
        <v>9</v>
      </c>
      <c r="BC126" s="124" t="s">
        <v>90</v>
      </c>
      <c r="BD126" s="124" t="s">
        <v>91</v>
      </c>
      <c r="BE126" s="124" t="s">
        <v>92</v>
      </c>
      <c r="BF126" s="124" t="s">
        <v>90</v>
      </c>
      <c r="BG126" s="124" t="s">
        <v>91</v>
      </c>
      <c r="BH126" s="124" t="s">
        <v>92</v>
      </c>
      <c r="BI126" s="124">
        <v>10</v>
      </c>
    </row>
    <row r="127" spans="1:61" ht="12.75" customHeight="1">
      <c r="A127" s="53"/>
      <c r="B127" s="71"/>
      <c r="C127" s="53"/>
      <c r="D127" s="73"/>
      <c r="E127" s="73"/>
      <c r="F127" s="73"/>
      <c r="G127" s="73"/>
      <c r="H127" s="53"/>
      <c r="I127" s="73"/>
      <c r="J127" s="73"/>
      <c r="K127" s="73"/>
      <c r="L127" s="73"/>
      <c r="M127" s="73"/>
      <c r="N127" s="73"/>
      <c r="O127" s="53" t="s">
        <v>35</v>
      </c>
      <c r="P127" s="179"/>
      <c r="Q127" s="54"/>
      <c r="R127" s="55"/>
      <c r="S127" s="55"/>
      <c r="T127" s="55"/>
      <c r="U127" s="55" t="s">
        <v>173</v>
      </c>
      <c r="V127" s="124">
        <v>17</v>
      </c>
      <c r="W127" s="124">
        <v>17</v>
      </c>
      <c r="X127" s="124">
        <v>17</v>
      </c>
      <c r="Y127" s="124">
        <v>17</v>
      </c>
      <c r="Z127" s="124">
        <v>17</v>
      </c>
      <c r="AA127" s="124">
        <v>17</v>
      </c>
      <c r="AB127" s="124">
        <v>17</v>
      </c>
      <c r="AC127" s="124">
        <v>17</v>
      </c>
      <c r="AD127" s="124">
        <v>17</v>
      </c>
      <c r="AE127" s="124">
        <v>17</v>
      </c>
      <c r="AF127" s="124">
        <v>17</v>
      </c>
      <c r="AG127" s="124">
        <v>17</v>
      </c>
      <c r="AH127" s="124">
        <v>17</v>
      </c>
      <c r="AI127" s="124">
        <v>17</v>
      </c>
      <c r="AJ127" s="124">
        <v>17</v>
      </c>
      <c r="AK127" s="124">
        <v>17</v>
      </c>
      <c r="AL127" s="124">
        <v>17</v>
      </c>
      <c r="AM127" s="124">
        <v>17</v>
      </c>
      <c r="AN127" s="124">
        <v>17</v>
      </c>
      <c r="AO127" s="124">
        <v>17</v>
      </c>
      <c r="AP127" s="124">
        <v>17</v>
      </c>
      <c r="AQ127" s="124">
        <v>17</v>
      </c>
      <c r="AR127" s="124">
        <v>17</v>
      </c>
      <c r="AS127" s="124">
        <v>17</v>
      </c>
      <c r="AT127" s="124">
        <v>17</v>
      </c>
      <c r="AU127" s="124">
        <v>17</v>
      </c>
      <c r="AV127" s="124">
        <v>17</v>
      </c>
      <c r="AW127" s="124">
        <v>17</v>
      </c>
      <c r="AX127" s="124">
        <v>17</v>
      </c>
      <c r="AY127" s="124">
        <v>17</v>
      </c>
      <c r="AZ127" s="124">
        <v>17</v>
      </c>
      <c r="BA127" s="124">
        <v>17</v>
      </c>
      <c r="BB127" s="124">
        <v>13</v>
      </c>
      <c r="BC127" s="124">
        <v>13</v>
      </c>
      <c r="BD127" s="124">
        <v>13</v>
      </c>
      <c r="BE127" s="124">
        <v>13</v>
      </c>
      <c r="BF127" s="124">
        <v>5</v>
      </c>
      <c r="BG127" s="124">
        <v>5</v>
      </c>
      <c r="BH127" s="124">
        <v>5</v>
      </c>
      <c r="BI127" s="124">
        <v>5</v>
      </c>
    </row>
    <row r="128" spans="1:61" ht="12.75" customHeight="1">
      <c r="A128" s="72">
        <v>1</v>
      </c>
      <c r="B128" s="74">
        <v>2</v>
      </c>
      <c r="C128" s="72">
        <v>3</v>
      </c>
      <c r="D128" s="75"/>
      <c r="E128" s="75"/>
      <c r="F128" s="75"/>
      <c r="G128" s="75"/>
      <c r="H128" s="72">
        <v>4</v>
      </c>
      <c r="I128" s="75"/>
      <c r="J128" s="75"/>
      <c r="K128" s="75"/>
      <c r="L128" s="75"/>
      <c r="M128" s="75"/>
      <c r="N128" s="75"/>
      <c r="O128" s="72">
        <v>5</v>
      </c>
      <c r="P128" s="76">
        <v>6</v>
      </c>
      <c r="Q128" s="76">
        <v>7</v>
      </c>
      <c r="R128" s="77">
        <v>8</v>
      </c>
      <c r="S128" s="77">
        <v>9</v>
      </c>
      <c r="T128" s="77">
        <v>10</v>
      </c>
      <c r="U128" s="77">
        <v>11</v>
      </c>
      <c r="V128" s="124">
        <v>12</v>
      </c>
      <c r="W128" s="124"/>
      <c r="X128" s="124"/>
      <c r="Y128" s="124"/>
      <c r="Z128" s="124"/>
      <c r="AA128" s="124"/>
      <c r="AB128" s="124"/>
      <c r="AC128" s="124">
        <v>13</v>
      </c>
      <c r="AD128" s="124">
        <v>14</v>
      </c>
      <c r="AE128" s="124"/>
      <c r="AF128" s="124"/>
      <c r="AG128" s="124"/>
      <c r="AH128" s="124"/>
      <c r="AI128" s="124"/>
      <c r="AJ128" s="124"/>
      <c r="AK128" s="124">
        <v>15</v>
      </c>
      <c r="AL128" s="124">
        <v>16</v>
      </c>
      <c r="AM128" s="124"/>
      <c r="AN128" s="124"/>
      <c r="AO128" s="124"/>
      <c r="AP128" s="124"/>
      <c r="AQ128" s="124"/>
      <c r="AR128" s="124"/>
      <c r="AS128" s="124">
        <v>17</v>
      </c>
      <c r="AT128" s="124">
        <v>18</v>
      </c>
      <c r="AU128" s="124"/>
      <c r="AV128" s="124"/>
      <c r="AW128" s="124"/>
      <c r="AX128" s="124"/>
      <c r="AY128" s="124"/>
      <c r="AZ128" s="124"/>
      <c r="BA128" s="124">
        <v>19</v>
      </c>
      <c r="BB128" s="124">
        <v>20</v>
      </c>
      <c r="BC128" s="124"/>
      <c r="BD128" s="124"/>
      <c r="BE128" s="124"/>
      <c r="BF128" s="124"/>
      <c r="BG128" s="124"/>
      <c r="BH128" s="124"/>
      <c r="BI128" s="124">
        <v>21</v>
      </c>
    </row>
    <row r="129" spans="1:61" ht="14.25" customHeight="1">
      <c r="A129" s="87"/>
      <c r="B129" s="117" t="s">
        <v>246</v>
      </c>
      <c r="C129" s="87" t="str">
        <f aca="true" t="shared" si="56" ref="C129:C140">D129&amp;" "&amp;E129&amp;" "&amp;F129&amp;" "&amp;G129</f>
        <v>   </v>
      </c>
      <c r="D129" s="88"/>
      <c r="E129" s="88"/>
      <c r="F129" s="88"/>
      <c r="G129" s="88"/>
      <c r="H129" s="87" t="str">
        <f aca="true" t="shared" si="57" ref="H129:H140">I129&amp;" "&amp;J129&amp;" "&amp;K129&amp;" "&amp;N129</f>
        <v>   </v>
      </c>
      <c r="I129" s="88"/>
      <c r="J129" s="88"/>
      <c r="K129" s="88"/>
      <c r="L129" s="88"/>
      <c r="M129" s="88"/>
      <c r="N129" s="88"/>
      <c r="O129" s="137">
        <v>8</v>
      </c>
      <c r="P129" s="58">
        <f aca="true" t="shared" si="58" ref="P129:U129">SUM(P130,P136,P141)</f>
        <v>800</v>
      </c>
      <c r="Q129" s="58">
        <f t="shared" si="58"/>
        <v>415</v>
      </c>
      <c r="R129" s="58">
        <f t="shared" si="58"/>
        <v>287</v>
      </c>
      <c r="S129" s="58">
        <f t="shared" si="58"/>
        <v>34</v>
      </c>
      <c r="T129" s="58">
        <f t="shared" si="58"/>
        <v>94</v>
      </c>
      <c r="U129" s="58">
        <f t="shared" si="58"/>
        <v>385</v>
      </c>
      <c r="V129" s="89">
        <f aca="true" t="shared" si="59" ref="V129:V139">IF(SUM(W129:Y129)&gt;0,W129&amp;"/"&amp;X129&amp;"/"&amp;Y129,"")</f>
      </c>
      <c r="W129" s="87"/>
      <c r="X129" s="87"/>
      <c r="Y129" s="87"/>
      <c r="Z129" s="87"/>
      <c r="AA129" s="87"/>
      <c r="AB129" s="87"/>
      <c r="AC129" s="89">
        <f aca="true" t="shared" si="60" ref="AC129:AC139">IF(SUM(Z129:AB129)&gt;0,Z129&amp;"/"&amp;AA129&amp;"/"&amp;AB129,"")</f>
      </c>
      <c r="AD129" s="89">
        <f aca="true" t="shared" si="61" ref="AD129:AD139">IF(SUM(AE129:AG129)&gt;0,AE129&amp;"/"&amp;AF129&amp;"/"&amp;AG129,"")</f>
      </c>
      <c r="AE129" s="87"/>
      <c r="AF129" s="87"/>
      <c r="AG129" s="87"/>
      <c r="AH129" s="87"/>
      <c r="AI129" s="87"/>
      <c r="AJ129" s="87"/>
      <c r="AK129" s="89">
        <f aca="true" t="shared" si="62" ref="AK129:AK139">IF(SUM(AH129:AJ129)&gt;0,AH129&amp;"/"&amp;AI129&amp;"/"&amp;AJ129,"")</f>
      </c>
      <c r="AL129" s="89">
        <f aca="true" t="shared" si="63" ref="AL129:AL139">IF(SUM(AM129:AO129)&gt;0,AM129&amp;"/"&amp;AN129&amp;"/"&amp;AO129,"")</f>
      </c>
      <c r="AM129" s="87"/>
      <c r="AN129" s="87"/>
      <c r="AO129" s="87"/>
      <c r="AP129" s="87"/>
      <c r="AQ129" s="87"/>
      <c r="AR129" s="87"/>
      <c r="AS129" s="89">
        <f aca="true" t="shared" si="64" ref="AS129:AS139">IF(SUM(AP129:AR129)&gt;0,AP129&amp;"/"&amp;AQ129&amp;"/"&amp;AR129,"")</f>
      </c>
      <c r="AT129" s="89">
        <f aca="true" t="shared" si="65" ref="AT129:AT139">IF(SUM(AU129:AW129)&gt;0,AU129&amp;"/"&amp;AV129&amp;"/"&amp;AW129,"")</f>
      </c>
      <c r="AU129" s="87"/>
      <c r="AV129" s="87"/>
      <c r="AW129" s="87"/>
      <c r="AX129" s="87"/>
      <c r="AY129" s="87"/>
      <c r="AZ129" s="87"/>
      <c r="BA129" s="89">
        <f aca="true" t="shared" si="66" ref="BA129:BA140">IF(SUM(AX129:AZ129)&gt;0,AX129&amp;"/"&amp;AY129&amp;"/"&amp;AZ129,"")</f>
      </c>
      <c r="BB129" s="89">
        <f aca="true" t="shared" si="67" ref="BB129:BB146">IF(SUM(BC129:BE129)&gt;0,BC129&amp;"/"&amp;BD129&amp;"/"&amp;BE129,"")</f>
      </c>
      <c r="BC129" s="87"/>
      <c r="BD129" s="87"/>
      <c r="BE129" s="87"/>
      <c r="BF129" s="87"/>
      <c r="BG129" s="87"/>
      <c r="BH129" s="87"/>
      <c r="BI129" s="89">
        <f aca="true" t="shared" si="68" ref="BI129:BI139">IF(SUM(BF129:BH129)&gt;0,BF129&amp;"/"&amp;BG129&amp;"/"&amp;BH129,"")</f>
      </c>
    </row>
    <row r="130" spans="1:61" ht="13.5" customHeight="1">
      <c r="A130" s="120" t="s">
        <v>140</v>
      </c>
      <c r="B130" s="121" t="s">
        <v>202</v>
      </c>
      <c r="C130" s="92" t="str">
        <f t="shared" si="56"/>
        <v>   </v>
      </c>
      <c r="D130" s="93"/>
      <c r="E130" s="93"/>
      <c r="F130" s="93"/>
      <c r="G130" s="93"/>
      <c r="H130" s="92" t="str">
        <f t="shared" si="57"/>
        <v>   </v>
      </c>
      <c r="I130" s="94"/>
      <c r="J130" s="94"/>
      <c r="K130" s="94"/>
      <c r="L130" s="94"/>
      <c r="M130" s="94"/>
      <c r="N130" s="94"/>
      <c r="O130" s="95"/>
      <c r="P130" s="122">
        <f aca="true" t="shared" si="69" ref="P130:U130">SUM(P131:P132)+P135</f>
        <v>360</v>
      </c>
      <c r="Q130" s="122">
        <f t="shared" si="69"/>
        <v>204</v>
      </c>
      <c r="R130" s="122">
        <f t="shared" si="69"/>
        <v>136</v>
      </c>
      <c r="S130" s="122">
        <f t="shared" si="69"/>
        <v>34</v>
      </c>
      <c r="T130" s="122">
        <f t="shared" si="69"/>
        <v>34</v>
      </c>
      <c r="U130" s="122">
        <f t="shared" si="69"/>
        <v>156</v>
      </c>
      <c r="V130" s="97">
        <f t="shared" si="59"/>
      </c>
      <c r="W130" s="95"/>
      <c r="X130" s="95"/>
      <c r="Y130" s="95"/>
      <c r="Z130" s="95"/>
      <c r="AA130" s="95"/>
      <c r="AB130" s="95"/>
      <c r="AC130" s="97">
        <f t="shared" si="60"/>
      </c>
      <c r="AD130" s="97">
        <f t="shared" si="61"/>
      </c>
      <c r="AE130" s="95"/>
      <c r="AF130" s="95"/>
      <c r="AG130" s="95"/>
      <c r="AH130" s="95"/>
      <c r="AI130" s="95"/>
      <c r="AJ130" s="95"/>
      <c r="AK130" s="97">
        <f t="shared" si="62"/>
      </c>
      <c r="AL130" s="97">
        <f t="shared" si="63"/>
      </c>
      <c r="AM130" s="95"/>
      <c r="AN130" s="95"/>
      <c r="AO130" s="95"/>
      <c r="AP130" s="95"/>
      <c r="AQ130" s="95"/>
      <c r="AR130" s="95"/>
      <c r="AS130" s="97">
        <f t="shared" si="64"/>
      </c>
      <c r="AT130" s="97">
        <f t="shared" si="65"/>
      </c>
      <c r="AU130" s="95"/>
      <c r="AV130" s="95"/>
      <c r="AW130" s="95"/>
      <c r="AX130" s="95"/>
      <c r="AY130" s="95"/>
      <c r="AZ130" s="95"/>
      <c r="BA130" s="97">
        <f t="shared" si="66"/>
      </c>
      <c r="BB130" s="97">
        <f t="shared" si="67"/>
      </c>
      <c r="BC130" s="95"/>
      <c r="BD130" s="95"/>
      <c r="BE130" s="95"/>
      <c r="BF130" s="95"/>
      <c r="BG130" s="95"/>
      <c r="BH130" s="95"/>
      <c r="BI130" s="97">
        <f t="shared" si="68"/>
      </c>
    </row>
    <row r="131" spans="1:61" ht="13.5" customHeight="1">
      <c r="A131" s="98" t="s">
        <v>203</v>
      </c>
      <c r="B131" s="91" t="s">
        <v>214</v>
      </c>
      <c r="C131" s="27" t="str">
        <f>D131&amp;" "&amp;E131&amp;" "&amp;F131&amp;" "&amp;G131</f>
        <v>4   </v>
      </c>
      <c r="D131" s="26">
        <v>4</v>
      </c>
      <c r="E131" s="26"/>
      <c r="F131" s="26"/>
      <c r="G131" s="26"/>
      <c r="H131" s="27" t="str">
        <f>I131&amp;" "&amp;J131&amp;" "&amp;K131&amp;" "&amp;N131</f>
        <v>3   </v>
      </c>
      <c r="I131" s="28">
        <v>3</v>
      </c>
      <c r="J131" s="28"/>
      <c r="K131" s="28"/>
      <c r="L131" s="28"/>
      <c r="M131" s="28"/>
      <c r="N131" s="28"/>
      <c r="O131" s="19"/>
      <c r="P131" s="99">
        <v>100</v>
      </c>
      <c r="Q131" s="99">
        <f>R131+S131+T131</f>
        <v>68</v>
      </c>
      <c r="R131" s="99">
        <f>W131*W$6+Z131*Z$6+AE131*AE$6+AH131*AH$6+AM131*AM$6+AP131*AP$6+AU131*AU$6+AX131*AX$6+BC131*BC$6+BF131*BF$6</f>
        <v>68</v>
      </c>
      <c r="S131" s="99">
        <f>X131*X$6+AA131*AA$6+AF131*AF$6+AI131*AI$6+AN131*AN$6+AQ131*AQ$6+AV131*AV$6+AY131*AY$6+BD131*BD$6+BG131*BG$6</f>
        <v>0</v>
      </c>
      <c r="T131" s="99">
        <f>Y131*Y$6+AB131*AB$6+AG131*AG$6+AJ131*AJ$6+AO131*AO$6+AR131*AR$6+AW131*AW$6+AZ131*AZ$6+BE131*BE$6+BH131*BH$6</f>
        <v>0</v>
      </c>
      <c r="U131" s="99">
        <f>P131-Q131</f>
        <v>32</v>
      </c>
      <c r="V131" s="63">
        <f>IF(SUM(W131:Y131)&gt;0,W131&amp;"/"&amp;X131&amp;"/"&amp;Y131,"")</f>
      </c>
      <c r="W131" s="19"/>
      <c r="X131" s="19"/>
      <c r="Y131" s="19"/>
      <c r="Z131" s="19"/>
      <c r="AA131" s="19"/>
      <c r="AB131" s="19"/>
      <c r="AC131" s="63">
        <f>IF(SUM(Z131:AB131)&gt;0,Z131&amp;"/"&amp;AA131&amp;"/"&amp;AB131,"")</f>
      </c>
      <c r="AD131" s="63" t="str">
        <f>IF(SUM(AE131:AG131)&gt;0,AE131&amp;"/"&amp;AF131&amp;"/"&amp;AG131,"")</f>
        <v>2//</v>
      </c>
      <c r="AE131" s="19">
        <v>2</v>
      </c>
      <c r="AF131" s="19"/>
      <c r="AG131" s="19"/>
      <c r="AH131" s="19">
        <v>2</v>
      </c>
      <c r="AI131" s="19"/>
      <c r="AJ131" s="19"/>
      <c r="AK131" s="63" t="str">
        <f>IF(SUM(AH131:AJ131)&gt;0,AH131&amp;"/"&amp;AI131&amp;"/"&amp;AJ131,"")</f>
        <v>2//</v>
      </c>
      <c r="AL131" s="63">
        <f>IF(SUM(AM131:AO131)&gt;0,AM131&amp;"/"&amp;AN131&amp;"/"&amp;AO131,"")</f>
      </c>
      <c r="AM131" s="19"/>
      <c r="AN131" s="19"/>
      <c r="AO131" s="19"/>
      <c r="AP131" s="19"/>
      <c r="AQ131" s="19"/>
      <c r="AR131" s="19"/>
      <c r="AS131" s="63">
        <f>IF(SUM(AP131:AR131)&gt;0,AP131&amp;"/"&amp;AQ131&amp;"/"&amp;AR131,"")</f>
      </c>
      <c r="AT131" s="63">
        <f>IF(SUM(AU131:AW131)&gt;0,AU131&amp;"/"&amp;AV131&amp;"/"&amp;AW131,"")</f>
      </c>
      <c r="AU131" s="19"/>
      <c r="AV131" s="19"/>
      <c r="AW131" s="19"/>
      <c r="AX131" s="19"/>
      <c r="AY131" s="19"/>
      <c r="AZ131" s="19"/>
      <c r="BA131" s="63">
        <f>IF(SUM(AX131:AZ131)&gt;0,AX131&amp;"/"&amp;AY131&amp;"/"&amp;AZ131,"")</f>
      </c>
      <c r="BB131" s="97">
        <f t="shared" si="67"/>
      </c>
      <c r="BC131" s="19"/>
      <c r="BD131" s="19"/>
      <c r="BE131" s="19"/>
      <c r="BF131" s="19"/>
      <c r="BG131" s="19"/>
      <c r="BH131" s="19"/>
      <c r="BI131" s="63">
        <f>IF(SUM(BF131:BH131)&gt;0,BF131&amp;"/"&amp;BG131&amp;"/"&amp;BH131,"")</f>
      </c>
    </row>
    <row r="132" spans="1:61" ht="14.25" customHeight="1">
      <c r="A132" s="98" t="s">
        <v>141</v>
      </c>
      <c r="B132" s="62" t="s">
        <v>154</v>
      </c>
      <c r="C132" s="27" t="str">
        <f>D132&amp;" "&amp;E132&amp;" "&amp;F132&amp;" "&amp;G132</f>
        <v>   </v>
      </c>
      <c r="D132" s="26"/>
      <c r="E132" s="26"/>
      <c r="F132" s="26"/>
      <c r="G132" s="26"/>
      <c r="H132" s="27" t="str">
        <f>I132&amp;" "&amp;J132&amp;" "&amp;K132&amp;" "&amp;N132</f>
        <v>   </v>
      </c>
      <c r="I132" s="28"/>
      <c r="J132" s="28"/>
      <c r="K132" s="28"/>
      <c r="L132" s="28"/>
      <c r="M132" s="28"/>
      <c r="N132" s="28"/>
      <c r="O132" s="19"/>
      <c r="P132" s="99">
        <f aca="true" t="shared" si="70" ref="P132:U132">SUM(P133:P134)</f>
        <v>180</v>
      </c>
      <c r="Q132" s="99">
        <f t="shared" si="70"/>
        <v>102</v>
      </c>
      <c r="R132" s="99">
        <f t="shared" si="70"/>
        <v>68</v>
      </c>
      <c r="S132" s="99">
        <f t="shared" si="70"/>
        <v>0</v>
      </c>
      <c r="T132" s="99">
        <f t="shared" si="70"/>
        <v>34</v>
      </c>
      <c r="U132" s="99">
        <f t="shared" si="70"/>
        <v>78</v>
      </c>
      <c r="V132" s="63">
        <f>IF(SUM(W132:Y132)&gt;0,W132&amp;"/"&amp;X132&amp;"/"&amp;Y132,"")</f>
      </c>
      <c r="W132" s="19"/>
      <c r="X132" s="19"/>
      <c r="Y132" s="19"/>
      <c r="Z132" s="19"/>
      <c r="AA132" s="19"/>
      <c r="AB132" s="19"/>
      <c r="AC132" s="63">
        <f>IF(SUM(Z132:AB132)&gt;0,Z132&amp;"/"&amp;AA132&amp;"/"&amp;AB132,"")</f>
      </c>
      <c r="AD132" s="63">
        <f>IF(SUM(AE132:AG132)&gt;0,AE132&amp;"/"&amp;AF132&amp;"/"&amp;AG132,"")</f>
      </c>
      <c r="AE132" s="19"/>
      <c r="AF132" s="19"/>
      <c r="AG132" s="19"/>
      <c r="AH132" s="19"/>
      <c r="AI132" s="19"/>
      <c r="AJ132" s="19"/>
      <c r="AK132" s="63">
        <f>IF(SUM(AH132:AJ132)&gt;0,AH132&amp;"/"&amp;AI132&amp;"/"&amp;AJ132,"")</f>
      </c>
      <c r="AL132" s="63">
        <f>IF(SUM(AM132:AO132)&gt;0,AM132&amp;"/"&amp;AN132&amp;"/"&amp;AO132,"")</f>
      </c>
      <c r="AM132" s="19"/>
      <c r="AN132" s="19"/>
      <c r="AO132" s="19"/>
      <c r="AP132" s="19"/>
      <c r="AQ132" s="19"/>
      <c r="AR132" s="19"/>
      <c r="AS132" s="63">
        <f>IF(SUM(AP132:AR132)&gt;0,AP132&amp;"/"&amp;AQ132&amp;"/"&amp;AR132,"")</f>
      </c>
      <c r="AT132" s="63">
        <f>IF(SUM(AU132:AW132)&gt;0,AU132&amp;"/"&amp;AV132&amp;"/"&amp;AW132,"")</f>
      </c>
      <c r="AU132" s="19"/>
      <c r="AV132" s="19"/>
      <c r="AW132" s="19"/>
      <c r="AX132" s="19"/>
      <c r="AY132" s="19"/>
      <c r="AZ132" s="19"/>
      <c r="BA132" s="63">
        <f>IF(SUM(AX132:AZ132)&gt;0,AX132&amp;"/"&amp;AY132&amp;"/"&amp;AZ132,"")</f>
      </c>
      <c r="BB132" s="97">
        <f t="shared" si="67"/>
      </c>
      <c r="BC132" s="19"/>
      <c r="BD132" s="19"/>
      <c r="BE132" s="19"/>
      <c r="BF132" s="19"/>
      <c r="BG132" s="19"/>
      <c r="BH132" s="19"/>
      <c r="BI132" s="63">
        <f>IF(SUM(BF132:BH132)&gt;0,BF132&amp;"/"&amp;BG132&amp;"/"&amp;BH132,"")</f>
      </c>
    </row>
    <row r="133" spans="1:61" ht="13.5" customHeight="1">
      <c r="A133" s="98" t="s">
        <v>204</v>
      </c>
      <c r="B133" s="62" t="s">
        <v>247</v>
      </c>
      <c r="C133" s="27" t="str">
        <f t="shared" si="56"/>
        <v>7   </v>
      </c>
      <c r="D133" s="26">
        <v>7</v>
      </c>
      <c r="E133" s="26"/>
      <c r="F133" s="26"/>
      <c r="G133" s="26"/>
      <c r="H133" s="27" t="str">
        <f t="shared" si="57"/>
        <v>   </v>
      </c>
      <c r="I133" s="28"/>
      <c r="J133" s="28"/>
      <c r="K133" s="28"/>
      <c r="L133" s="28"/>
      <c r="M133" s="28"/>
      <c r="N133" s="28"/>
      <c r="O133" s="19"/>
      <c r="P133" s="99">
        <v>90</v>
      </c>
      <c r="Q133" s="99">
        <f aca="true" t="shared" si="71" ref="Q133:Q140">R133+S133+T133</f>
        <v>51</v>
      </c>
      <c r="R133" s="99">
        <f aca="true" t="shared" si="72" ref="R133:R140">W133*W$6+Z133*Z$6+AE133*AE$6+AH133*AH$6+AM133*AM$6+AP133*AP$6+AU133*AU$6+AX133*AX$6+BC133*BC$6+BF133*BF$6</f>
        <v>34</v>
      </c>
      <c r="S133" s="99">
        <f aca="true" t="shared" si="73" ref="S133:S140">X133*X$6+AA133*AA$6+AF133*AF$6+AI133*AI$6+AN133*AN$6+AQ133*AQ$6+AV133*AV$6+AY133*AY$6+BD133*BD$6+BG133*BG$6</f>
        <v>0</v>
      </c>
      <c r="T133" s="99">
        <f>Y133*Y$6+AB133*AB$6+AG133*AG$6+AJ133*AJ$6+AO133*AO$6+AR133*AR$6+AW133*AW$6+AZ133*AZ$6+BE133*BE$6+BH133*BH$6</f>
        <v>17</v>
      </c>
      <c r="U133" s="99">
        <f aca="true" t="shared" si="74" ref="U133:U140">P133-Q133</f>
        <v>39</v>
      </c>
      <c r="V133" s="63">
        <f t="shared" si="59"/>
      </c>
      <c r="W133" s="19"/>
      <c r="X133" s="19"/>
      <c r="Y133" s="19"/>
      <c r="Z133" s="19"/>
      <c r="AA133" s="19"/>
      <c r="AB133" s="19"/>
      <c r="AC133" s="63">
        <f t="shared" si="60"/>
      </c>
      <c r="AD133" s="63">
        <f t="shared" si="61"/>
      </c>
      <c r="AE133" s="19"/>
      <c r="AF133" s="19"/>
      <c r="AG133" s="19"/>
      <c r="AH133" s="19"/>
      <c r="AI133" s="19"/>
      <c r="AJ133" s="19"/>
      <c r="AK133" s="63">
        <f t="shared" si="62"/>
      </c>
      <c r="AL133" s="63">
        <f t="shared" si="63"/>
      </c>
      <c r="AM133" s="19"/>
      <c r="AN133" s="19"/>
      <c r="AO133" s="19"/>
      <c r="AP133" s="19"/>
      <c r="AQ133" s="19"/>
      <c r="AR133" s="19"/>
      <c r="AS133" s="63">
        <f t="shared" si="64"/>
      </c>
      <c r="AT133" s="63" t="str">
        <f t="shared" si="65"/>
        <v>2//1</v>
      </c>
      <c r="AU133" s="19">
        <v>2</v>
      </c>
      <c r="AV133" s="19"/>
      <c r="AW133" s="19">
        <v>1</v>
      </c>
      <c r="AX133" s="19"/>
      <c r="AY133" s="19"/>
      <c r="AZ133" s="19"/>
      <c r="BA133" s="63">
        <f t="shared" si="66"/>
      </c>
      <c r="BB133" s="97">
        <f t="shared" si="67"/>
      </c>
      <c r="BC133" s="19"/>
      <c r="BD133" s="19"/>
      <c r="BE133" s="19"/>
      <c r="BF133" s="19"/>
      <c r="BG133" s="19"/>
      <c r="BH133" s="19"/>
      <c r="BI133" s="63">
        <f t="shared" si="68"/>
      </c>
    </row>
    <row r="134" spans="1:61" ht="13.5" customHeight="1">
      <c r="A134" s="98" t="s">
        <v>205</v>
      </c>
      <c r="B134" s="62" t="s">
        <v>248</v>
      </c>
      <c r="C134" s="27" t="str">
        <f t="shared" si="56"/>
        <v>8   </v>
      </c>
      <c r="D134" s="26">
        <v>8</v>
      </c>
      <c r="E134" s="26"/>
      <c r="F134" s="26"/>
      <c r="G134" s="26"/>
      <c r="H134" s="27" t="str">
        <f t="shared" si="57"/>
        <v>   </v>
      </c>
      <c r="I134" s="28"/>
      <c r="J134" s="28"/>
      <c r="K134" s="28"/>
      <c r="L134" s="28"/>
      <c r="M134" s="28"/>
      <c r="N134" s="28"/>
      <c r="O134" s="19"/>
      <c r="P134" s="99">
        <v>90</v>
      </c>
      <c r="Q134" s="99">
        <f t="shared" si="71"/>
        <v>51</v>
      </c>
      <c r="R134" s="99">
        <f t="shared" si="72"/>
        <v>34</v>
      </c>
      <c r="S134" s="99">
        <f t="shared" si="73"/>
        <v>0</v>
      </c>
      <c r="T134" s="99">
        <f>Y134*Y$6+AB134*AB$6+AG134*AG$6+AJ134*AJ$6+AO134*AO$6+AR134*AR$6+AW134*AW$6+AZ134*AZ$6+BE134*BE$6+BH134*BH$6</f>
        <v>17</v>
      </c>
      <c r="U134" s="99">
        <f t="shared" si="74"/>
        <v>39</v>
      </c>
      <c r="V134" s="63">
        <f t="shared" si="59"/>
      </c>
      <c r="W134" s="19"/>
      <c r="X134" s="19"/>
      <c r="Y134" s="19"/>
      <c r="Z134" s="19"/>
      <c r="AA134" s="19"/>
      <c r="AB134" s="19"/>
      <c r="AC134" s="63">
        <f t="shared" si="60"/>
      </c>
      <c r="AD134" s="63">
        <f t="shared" si="61"/>
      </c>
      <c r="AE134" s="19"/>
      <c r="AF134" s="19"/>
      <c r="AG134" s="19"/>
      <c r="AH134" s="19"/>
      <c r="AI134" s="19"/>
      <c r="AJ134" s="19"/>
      <c r="AK134" s="63">
        <f t="shared" si="62"/>
      </c>
      <c r="AL134" s="63">
        <f t="shared" si="63"/>
      </c>
      <c r="AM134" s="19"/>
      <c r="AN134" s="19"/>
      <c r="AO134" s="19"/>
      <c r="AP134" s="19"/>
      <c r="AQ134" s="19"/>
      <c r="AR134" s="19"/>
      <c r="AS134" s="63">
        <f t="shared" si="64"/>
      </c>
      <c r="AT134" s="63">
        <f>IF(SUM(AU134:AW134)&gt;0,AU134&amp;"/"&amp;AV134&amp;"/"&amp;AW134,"")</f>
      </c>
      <c r="AU134" s="19"/>
      <c r="AV134" s="19"/>
      <c r="AW134" s="19"/>
      <c r="AX134" s="19">
        <v>2</v>
      </c>
      <c r="AY134" s="19"/>
      <c r="AZ134" s="19">
        <v>1</v>
      </c>
      <c r="BA134" s="63" t="str">
        <f t="shared" si="66"/>
        <v>2//1</v>
      </c>
      <c r="BB134" s="97">
        <f t="shared" si="67"/>
      </c>
      <c r="BC134" s="19"/>
      <c r="BD134" s="19"/>
      <c r="BE134" s="19"/>
      <c r="BF134" s="19"/>
      <c r="BG134" s="19"/>
      <c r="BH134" s="19"/>
      <c r="BI134" s="63">
        <f t="shared" si="68"/>
      </c>
    </row>
    <row r="135" spans="1:61" ht="13.5" customHeight="1">
      <c r="A135" s="98" t="s">
        <v>142</v>
      </c>
      <c r="B135" s="62" t="s">
        <v>251</v>
      </c>
      <c r="C135" s="27" t="str">
        <f t="shared" si="56"/>
        <v>   </v>
      </c>
      <c r="D135" s="26"/>
      <c r="E135" s="26"/>
      <c r="F135" s="26"/>
      <c r="G135" s="26"/>
      <c r="H135" s="27" t="str">
        <f t="shared" si="57"/>
        <v>6   </v>
      </c>
      <c r="I135" s="28">
        <v>6</v>
      </c>
      <c r="J135" s="28"/>
      <c r="K135" s="28"/>
      <c r="L135" s="28"/>
      <c r="M135" s="28"/>
      <c r="N135" s="28"/>
      <c r="O135" s="19"/>
      <c r="P135" s="99">
        <v>80</v>
      </c>
      <c r="Q135" s="99">
        <f t="shared" si="71"/>
        <v>34</v>
      </c>
      <c r="R135" s="99">
        <f t="shared" si="72"/>
        <v>0</v>
      </c>
      <c r="S135" s="99">
        <f t="shared" si="73"/>
        <v>34</v>
      </c>
      <c r="T135" s="99">
        <f>Y135*Y$6+AB135*AB$6+AG135*AG$6+AJ135*AJ$6+AO135*AO$6+AR135*AR$6+AW135*AW$6+AZ135*AZ$6+BE135*BE$6+BH135*BH$6</f>
        <v>0</v>
      </c>
      <c r="U135" s="99">
        <f t="shared" si="74"/>
        <v>46</v>
      </c>
      <c r="V135" s="63">
        <f t="shared" si="59"/>
      </c>
      <c r="W135" s="19"/>
      <c r="X135" s="19"/>
      <c r="Y135" s="19"/>
      <c r="Z135" s="19"/>
      <c r="AA135" s="19"/>
      <c r="AB135" s="19"/>
      <c r="AC135" s="63">
        <f t="shared" si="60"/>
      </c>
      <c r="AD135" s="63">
        <f t="shared" si="61"/>
      </c>
      <c r="AE135" s="19"/>
      <c r="AF135" s="19"/>
      <c r="AG135" s="19"/>
      <c r="AH135" s="19"/>
      <c r="AI135" s="19"/>
      <c r="AJ135" s="19"/>
      <c r="AK135" s="63">
        <f t="shared" si="62"/>
      </c>
      <c r="AL135" s="63">
        <f t="shared" si="63"/>
      </c>
      <c r="AM135" s="19"/>
      <c r="AN135" s="19"/>
      <c r="AO135" s="19"/>
      <c r="AP135" s="19"/>
      <c r="AQ135" s="19">
        <v>2</v>
      </c>
      <c r="AR135" s="19"/>
      <c r="AS135" s="63" t="str">
        <f t="shared" si="64"/>
        <v>/2/</v>
      </c>
      <c r="AT135" s="63">
        <f t="shared" si="65"/>
      </c>
      <c r="AU135" s="19"/>
      <c r="AV135" s="19"/>
      <c r="AW135" s="19"/>
      <c r="AX135" s="19"/>
      <c r="AY135" s="19"/>
      <c r="AZ135" s="19"/>
      <c r="BA135" s="63">
        <f t="shared" si="66"/>
      </c>
      <c r="BB135" s="97">
        <f t="shared" si="67"/>
      </c>
      <c r="BC135" s="19"/>
      <c r="BD135" s="19"/>
      <c r="BE135" s="19"/>
      <c r="BF135" s="19"/>
      <c r="BG135" s="19"/>
      <c r="BH135" s="19"/>
      <c r="BI135" s="63">
        <f t="shared" si="68"/>
      </c>
    </row>
    <row r="136" spans="1:61" ht="13.5" customHeight="1">
      <c r="A136" s="118" t="s">
        <v>215</v>
      </c>
      <c r="B136" s="119" t="s">
        <v>129</v>
      </c>
      <c r="C136" s="27"/>
      <c r="D136" s="26"/>
      <c r="E136" s="26"/>
      <c r="F136" s="26"/>
      <c r="G136" s="26"/>
      <c r="H136" s="27"/>
      <c r="I136" s="28"/>
      <c r="J136" s="28"/>
      <c r="K136" s="28"/>
      <c r="L136" s="28"/>
      <c r="M136" s="28"/>
      <c r="N136" s="28"/>
      <c r="O136" s="19"/>
      <c r="P136" s="70">
        <f aca="true" t="shared" si="75" ref="P136:U136">SUM(P137:P140)</f>
        <v>340</v>
      </c>
      <c r="Q136" s="70">
        <f t="shared" si="75"/>
        <v>162</v>
      </c>
      <c r="R136" s="70">
        <f t="shared" si="75"/>
        <v>102</v>
      </c>
      <c r="S136" s="70">
        <f t="shared" si="75"/>
        <v>0</v>
      </c>
      <c r="T136" s="70">
        <f t="shared" si="75"/>
        <v>60</v>
      </c>
      <c r="U136" s="70">
        <f t="shared" si="75"/>
        <v>178</v>
      </c>
      <c r="V136" s="63"/>
      <c r="W136" s="19"/>
      <c r="X136" s="19"/>
      <c r="Y136" s="19"/>
      <c r="Z136" s="19"/>
      <c r="AA136" s="19"/>
      <c r="AB136" s="19"/>
      <c r="AC136" s="63"/>
      <c r="AD136" s="63"/>
      <c r="AE136" s="19"/>
      <c r="AF136" s="19"/>
      <c r="AG136" s="19"/>
      <c r="AH136" s="19"/>
      <c r="AI136" s="19"/>
      <c r="AJ136" s="19"/>
      <c r="AK136" s="63"/>
      <c r="AL136" s="63"/>
      <c r="AM136" s="19"/>
      <c r="AN136" s="19"/>
      <c r="AO136" s="19"/>
      <c r="AP136" s="19"/>
      <c r="AQ136" s="19"/>
      <c r="AR136" s="19"/>
      <c r="AS136" s="63"/>
      <c r="AT136" s="63"/>
      <c r="AU136" s="19"/>
      <c r="AV136" s="19"/>
      <c r="AW136" s="19"/>
      <c r="AX136" s="19"/>
      <c r="AY136" s="19"/>
      <c r="AZ136" s="19"/>
      <c r="BA136" s="63"/>
      <c r="BB136" s="97">
        <f t="shared" si="67"/>
      </c>
      <c r="BC136" s="19"/>
      <c r="BD136" s="19"/>
      <c r="BE136" s="19"/>
      <c r="BF136" s="19"/>
      <c r="BG136" s="19"/>
      <c r="BH136" s="19"/>
      <c r="BI136" s="63"/>
    </row>
    <row r="137" spans="1:61" ht="13.5" customHeight="1">
      <c r="A137" s="98" t="s">
        <v>143</v>
      </c>
      <c r="B137" s="34" t="s">
        <v>252</v>
      </c>
      <c r="C137" s="27" t="str">
        <f t="shared" si="56"/>
        <v>   </v>
      </c>
      <c r="D137" s="26"/>
      <c r="E137" s="26"/>
      <c r="F137" s="26"/>
      <c r="G137" s="26"/>
      <c r="H137" s="27" t="str">
        <f t="shared" si="57"/>
        <v>7   </v>
      </c>
      <c r="I137" s="28">
        <v>7</v>
      </c>
      <c r="J137" s="28"/>
      <c r="K137" s="28"/>
      <c r="L137" s="28"/>
      <c r="M137" s="28"/>
      <c r="N137" s="28"/>
      <c r="O137" s="19"/>
      <c r="P137" s="99">
        <v>60</v>
      </c>
      <c r="Q137" s="99">
        <f t="shared" si="71"/>
        <v>34</v>
      </c>
      <c r="R137" s="99">
        <f t="shared" si="72"/>
        <v>34</v>
      </c>
      <c r="S137" s="108">
        <f t="shared" si="73"/>
        <v>0</v>
      </c>
      <c r="T137" s="99">
        <f>Y137*Y$6+AB137*AB$6+AG137*AG$6+AJ137*AJ$6+AO137*AO$6+AR137*AR$6+AW137*AW$6+AZ137*AZ$6+BE137*BE$6+BH137*BH$6</f>
        <v>0</v>
      </c>
      <c r="U137" s="99">
        <f t="shared" si="74"/>
        <v>26</v>
      </c>
      <c r="V137" s="63">
        <f t="shared" si="59"/>
      </c>
      <c r="W137" s="19"/>
      <c r="X137" s="19"/>
      <c r="Y137" s="19"/>
      <c r="Z137" s="19"/>
      <c r="AA137" s="19"/>
      <c r="AB137" s="19"/>
      <c r="AC137" s="63">
        <f t="shared" si="60"/>
      </c>
      <c r="AD137" s="63">
        <f t="shared" si="61"/>
      </c>
      <c r="AE137" s="19"/>
      <c r="AF137" s="19"/>
      <c r="AG137" s="19"/>
      <c r="AH137" s="19"/>
      <c r="AI137" s="19"/>
      <c r="AJ137" s="19"/>
      <c r="AK137" s="63">
        <f t="shared" si="62"/>
      </c>
      <c r="AL137" s="63">
        <f t="shared" si="63"/>
      </c>
      <c r="AM137" s="19"/>
      <c r="AN137" s="19"/>
      <c r="AO137" s="19"/>
      <c r="AP137" s="19"/>
      <c r="AQ137" s="19"/>
      <c r="AR137" s="19"/>
      <c r="AS137" s="63">
        <f t="shared" si="64"/>
      </c>
      <c r="AT137" s="63" t="str">
        <f t="shared" si="65"/>
        <v>2//</v>
      </c>
      <c r="AU137" s="19">
        <v>2</v>
      </c>
      <c r="AV137" s="19"/>
      <c r="AW137" s="19"/>
      <c r="AX137" s="19"/>
      <c r="AY137" s="19"/>
      <c r="AZ137" s="19"/>
      <c r="BA137" s="63">
        <f t="shared" si="66"/>
      </c>
      <c r="BB137" s="97">
        <f t="shared" si="67"/>
      </c>
      <c r="BC137" s="19"/>
      <c r="BD137" s="19"/>
      <c r="BE137" s="19"/>
      <c r="BF137" s="19"/>
      <c r="BG137" s="19"/>
      <c r="BH137" s="19"/>
      <c r="BI137" s="63">
        <f t="shared" si="68"/>
      </c>
    </row>
    <row r="138" spans="1:61" ht="13.5" customHeight="1">
      <c r="A138" s="98" t="s">
        <v>144</v>
      </c>
      <c r="B138" s="34" t="s">
        <v>253</v>
      </c>
      <c r="C138" s="27" t="str">
        <f t="shared" si="56"/>
        <v>7   </v>
      </c>
      <c r="D138" s="26">
        <v>7</v>
      </c>
      <c r="E138" s="26"/>
      <c r="F138" s="26"/>
      <c r="G138" s="26"/>
      <c r="H138" s="27" t="str">
        <f t="shared" si="57"/>
        <v>   </v>
      </c>
      <c r="I138" s="28"/>
      <c r="J138" s="28"/>
      <c r="K138" s="28"/>
      <c r="L138" s="28"/>
      <c r="M138" s="28"/>
      <c r="N138" s="28"/>
      <c r="O138" s="19"/>
      <c r="P138" s="99">
        <v>120</v>
      </c>
      <c r="Q138" s="99">
        <f t="shared" si="71"/>
        <v>68</v>
      </c>
      <c r="R138" s="99">
        <f t="shared" si="72"/>
        <v>34</v>
      </c>
      <c r="S138" s="108">
        <f t="shared" si="73"/>
        <v>0</v>
      </c>
      <c r="T138" s="99">
        <f>Y138*Y$6+AB138*AB$6+AG138*AG$6+AJ138*AJ$6+AO138*AO$6+AR138*AR$6+AW138*AW$6+AZ138*AZ$6+BE138*BE$6+BH138*BH$6</f>
        <v>34</v>
      </c>
      <c r="U138" s="99">
        <f t="shared" si="74"/>
        <v>52</v>
      </c>
      <c r="V138" s="63">
        <f t="shared" si="59"/>
      </c>
      <c r="W138" s="19"/>
      <c r="X138" s="19"/>
      <c r="Y138" s="19"/>
      <c r="Z138" s="19"/>
      <c r="AA138" s="19"/>
      <c r="AB138" s="19"/>
      <c r="AC138" s="63">
        <f t="shared" si="60"/>
      </c>
      <c r="AD138" s="63">
        <f t="shared" si="61"/>
      </c>
      <c r="AE138" s="19"/>
      <c r="AF138" s="19"/>
      <c r="AG138" s="19"/>
      <c r="AH138" s="19"/>
      <c r="AI138" s="19"/>
      <c r="AJ138" s="19"/>
      <c r="AK138" s="63">
        <f t="shared" si="62"/>
      </c>
      <c r="AL138" s="63">
        <f t="shared" si="63"/>
      </c>
      <c r="AM138" s="19"/>
      <c r="AN138" s="19"/>
      <c r="AO138" s="19"/>
      <c r="AP138" s="19"/>
      <c r="AQ138" s="19"/>
      <c r="AR138" s="19"/>
      <c r="AS138" s="63">
        <f t="shared" si="64"/>
      </c>
      <c r="AT138" s="63" t="str">
        <f t="shared" si="65"/>
        <v>2//2</v>
      </c>
      <c r="AU138" s="19">
        <v>2</v>
      </c>
      <c r="AV138" s="19"/>
      <c r="AW138" s="19">
        <v>2</v>
      </c>
      <c r="AX138" s="19"/>
      <c r="AY138" s="19"/>
      <c r="AZ138" s="19"/>
      <c r="BA138" s="63">
        <f t="shared" si="66"/>
      </c>
      <c r="BB138" s="97">
        <f t="shared" si="67"/>
      </c>
      <c r="BC138" s="19"/>
      <c r="BD138" s="19"/>
      <c r="BE138" s="19"/>
      <c r="BF138" s="19"/>
      <c r="BG138" s="19"/>
      <c r="BH138" s="19"/>
      <c r="BI138" s="63">
        <f t="shared" si="68"/>
      </c>
    </row>
    <row r="139" spans="1:61" ht="13.5" customHeight="1">
      <c r="A139" s="98" t="s">
        <v>145</v>
      </c>
      <c r="B139" s="34" t="s">
        <v>254</v>
      </c>
      <c r="C139" s="27" t="str">
        <f t="shared" si="56"/>
        <v>   </v>
      </c>
      <c r="D139" s="26"/>
      <c r="E139" s="26"/>
      <c r="F139" s="26"/>
      <c r="G139" s="26"/>
      <c r="H139" s="27" t="str">
        <f t="shared" si="57"/>
        <v>8   </v>
      </c>
      <c r="I139" s="28">
        <v>8</v>
      </c>
      <c r="J139" s="28"/>
      <c r="K139" s="28"/>
      <c r="L139" s="28"/>
      <c r="M139" s="28"/>
      <c r="N139" s="28"/>
      <c r="O139" s="19"/>
      <c r="P139" s="99">
        <v>80</v>
      </c>
      <c r="Q139" s="99">
        <f t="shared" si="71"/>
        <v>34</v>
      </c>
      <c r="R139" s="99">
        <f t="shared" si="72"/>
        <v>34</v>
      </c>
      <c r="S139" s="108">
        <f t="shared" si="73"/>
        <v>0</v>
      </c>
      <c r="T139" s="99">
        <f>Y139*Y$6+AB139*AB$6+AG139*AG$6+AJ139*AJ$6+AO139*AO$6+AR139*AR$6+AW139*AW$6+AZ139*AZ$6+BE139*BE$6+BH139*BH$6</f>
        <v>0</v>
      </c>
      <c r="U139" s="99">
        <f t="shared" si="74"/>
        <v>46</v>
      </c>
      <c r="V139" s="63">
        <f t="shared" si="59"/>
      </c>
      <c r="W139" s="19"/>
      <c r="X139" s="19"/>
      <c r="Y139" s="19"/>
      <c r="Z139" s="19"/>
      <c r="AA139" s="19"/>
      <c r="AB139" s="19"/>
      <c r="AC139" s="63">
        <f t="shared" si="60"/>
      </c>
      <c r="AD139" s="63">
        <f t="shared" si="61"/>
      </c>
      <c r="AE139" s="19"/>
      <c r="AF139" s="19"/>
      <c r="AG139" s="19"/>
      <c r="AH139" s="19"/>
      <c r="AI139" s="19"/>
      <c r="AJ139" s="19"/>
      <c r="AK139" s="63">
        <f t="shared" si="62"/>
      </c>
      <c r="AL139" s="63">
        <f t="shared" si="63"/>
      </c>
      <c r="AM139" s="19"/>
      <c r="AN139" s="19"/>
      <c r="AO139" s="19"/>
      <c r="AP139" s="19"/>
      <c r="AQ139" s="19"/>
      <c r="AR139" s="19"/>
      <c r="AS139" s="63">
        <f t="shared" si="64"/>
      </c>
      <c r="AT139" s="63">
        <f t="shared" si="65"/>
      </c>
      <c r="AU139" s="19"/>
      <c r="AV139" s="19"/>
      <c r="AW139" s="19"/>
      <c r="AX139" s="19">
        <v>2</v>
      </c>
      <c r="AY139" s="19"/>
      <c r="AZ139" s="19"/>
      <c r="BA139" s="63" t="str">
        <f t="shared" si="66"/>
        <v>2//</v>
      </c>
      <c r="BB139" s="97">
        <f t="shared" si="67"/>
      </c>
      <c r="BC139" s="19"/>
      <c r="BD139" s="19"/>
      <c r="BE139" s="19"/>
      <c r="BF139" s="19"/>
      <c r="BG139" s="19"/>
      <c r="BH139" s="19"/>
      <c r="BI139" s="63">
        <f t="shared" si="68"/>
      </c>
    </row>
    <row r="140" spans="1:61" ht="33.75" customHeight="1">
      <c r="A140" s="98" t="s">
        <v>146</v>
      </c>
      <c r="B140" s="34" t="s">
        <v>255</v>
      </c>
      <c r="C140" s="27" t="str">
        <f t="shared" si="56"/>
        <v>   </v>
      </c>
      <c r="D140" s="26"/>
      <c r="E140" s="26"/>
      <c r="F140" s="26"/>
      <c r="G140" s="26"/>
      <c r="H140" s="27" t="str">
        <f t="shared" si="57"/>
        <v>9   </v>
      </c>
      <c r="I140" s="28">
        <v>9</v>
      </c>
      <c r="J140" s="28"/>
      <c r="K140" s="28"/>
      <c r="L140" s="28"/>
      <c r="M140" s="28"/>
      <c r="N140" s="28"/>
      <c r="O140" s="19"/>
      <c r="P140" s="99">
        <v>80</v>
      </c>
      <c r="Q140" s="99">
        <f t="shared" si="71"/>
        <v>26</v>
      </c>
      <c r="R140" s="99">
        <f t="shared" si="72"/>
        <v>0</v>
      </c>
      <c r="S140" s="108">
        <f t="shared" si="73"/>
        <v>0</v>
      </c>
      <c r="T140" s="99">
        <f>Y140*Y$6+AB140*AB$6+AG140*AG$6+AJ140*AJ$6+AO140*AO$6+AR140*AR$6+AW140*AW$6+AZ140*AZ$6+BE140*BE$6+BH140*BH$6</f>
        <v>26</v>
      </c>
      <c r="U140" s="99">
        <f t="shared" si="74"/>
        <v>54</v>
      </c>
      <c r="V140" s="63">
        <f>IF(SUM(W140:Y140)&gt;0,W140&amp;"/"&amp;X140&amp;"/"&amp;Y140,"")</f>
      </c>
      <c r="W140" s="19"/>
      <c r="X140" s="19"/>
      <c r="Y140" s="19"/>
      <c r="Z140" s="19"/>
      <c r="AA140" s="19"/>
      <c r="AB140" s="19"/>
      <c r="AC140" s="63">
        <f>IF(SUM(Z140:AB140)&gt;0,Z140&amp;"/"&amp;AA140&amp;"/"&amp;AB140,"")</f>
      </c>
      <c r="AD140" s="63">
        <f>IF(SUM(AE140:AG140)&gt;0,AE140&amp;"/"&amp;AF140&amp;"/"&amp;AG140,"")</f>
      </c>
      <c r="AE140" s="19"/>
      <c r="AF140" s="19"/>
      <c r="AG140" s="19"/>
      <c r="AH140" s="19"/>
      <c r="AI140" s="19"/>
      <c r="AJ140" s="19"/>
      <c r="AK140" s="63">
        <f>IF(SUM(AH140:AJ140)&gt;0,AH140&amp;"/"&amp;AI140&amp;"/"&amp;AJ140,"")</f>
      </c>
      <c r="AL140" s="63">
        <f>IF(SUM(AM140:AO140)&gt;0,AM140&amp;"/"&amp;AN140&amp;"/"&amp;AO140,"")</f>
      </c>
      <c r="AM140" s="19"/>
      <c r="AN140" s="19"/>
      <c r="AO140" s="19"/>
      <c r="AP140" s="19"/>
      <c r="AQ140" s="19"/>
      <c r="AR140" s="19"/>
      <c r="AS140" s="63">
        <f>IF(SUM(AP140:AR140)&gt;0,AP140&amp;"/"&amp;AQ140&amp;"/"&amp;AR140,"")</f>
      </c>
      <c r="AT140" s="63"/>
      <c r="AU140" s="19"/>
      <c r="AV140" s="19"/>
      <c r="AW140" s="19"/>
      <c r="AX140" s="19"/>
      <c r="AY140" s="19"/>
      <c r="AZ140" s="19"/>
      <c r="BA140" s="63">
        <f t="shared" si="66"/>
      </c>
      <c r="BB140" s="97" t="str">
        <f t="shared" si="67"/>
        <v>//2</v>
      </c>
      <c r="BC140" s="19"/>
      <c r="BD140" s="19"/>
      <c r="BE140" s="19">
        <v>2</v>
      </c>
      <c r="BF140" s="19"/>
      <c r="BG140" s="19"/>
      <c r="BH140" s="19"/>
      <c r="BI140" s="63"/>
    </row>
    <row r="141" spans="1:61" ht="13.5" customHeight="1">
      <c r="A141" s="98" t="s">
        <v>147</v>
      </c>
      <c r="B141" s="61" t="s">
        <v>249</v>
      </c>
      <c r="C141" s="27" t="str">
        <f>D141&amp;" "&amp;E141&amp;" "&amp;F141&amp;" "&amp;G141</f>
        <v>   </v>
      </c>
      <c r="D141" s="26"/>
      <c r="E141" s="26"/>
      <c r="F141" s="26"/>
      <c r="G141" s="26"/>
      <c r="H141" s="27" t="str">
        <f>I141&amp;" "&amp;J141&amp;" "&amp;K141&amp;" "&amp;N141</f>
        <v>2 10  </v>
      </c>
      <c r="I141" s="28">
        <v>2</v>
      </c>
      <c r="J141" s="28">
        <v>10</v>
      </c>
      <c r="K141" s="28"/>
      <c r="L141" s="28"/>
      <c r="M141" s="28"/>
      <c r="N141" s="28"/>
      <c r="O141" s="19"/>
      <c r="P141" s="70">
        <v>100</v>
      </c>
      <c r="Q141" s="70">
        <f>R141+S141+T141</f>
        <v>49</v>
      </c>
      <c r="R141" s="70">
        <f>W141*W$6+Z141*Z$6+AE141*AE$6+AH141*AH$6+AM141*AM$6+AP141*AP$6+AU141*AU$6+AX141*AX$6+BC141*BC$6+BF141*BF$6</f>
        <v>49</v>
      </c>
      <c r="S141" s="102">
        <f>X141*X$6+AA141*AA$6+AF141*AF$6+AI141*AI$6+AN141*AN$6+AQ141*AQ$6+AV141*AV$6+AY141*AY$6+BD141*BD$6+BG141*BG$6</f>
        <v>0</v>
      </c>
      <c r="T141" s="70">
        <f>Y141*Y$6+AB141*AB$6+AG141*AG$6+AJ141*AJ$6+AO141*AO$6+AR141*AR$6+AW141*AW$6+AZ141*AZ$6+BE141*BE$6+BH141*BH$6</f>
        <v>0</v>
      </c>
      <c r="U141" s="70">
        <f>P141-Q141</f>
        <v>51</v>
      </c>
      <c r="V141" s="63">
        <f>IF(SUM(W141:Y141)&gt;0,W141&amp;"/"&amp;X141&amp;"/"&amp;Y141,"")</f>
      </c>
      <c r="W141" s="19"/>
      <c r="X141" s="19"/>
      <c r="Y141" s="19"/>
      <c r="Z141" s="19">
        <v>2</v>
      </c>
      <c r="AA141" s="19"/>
      <c r="AB141" s="19"/>
      <c r="AC141" s="63" t="str">
        <f>IF(SUM(Z141:AB141)&gt;0,Z141&amp;"/"&amp;AA141&amp;"/"&amp;AB141,"")</f>
        <v>2//</v>
      </c>
      <c r="AD141" s="63">
        <f>IF(SUM(AE141:AG141)&gt;0,AE141&amp;"/"&amp;AF141&amp;"/"&amp;AG141,"")</f>
      </c>
      <c r="AE141" s="19"/>
      <c r="AF141" s="19"/>
      <c r="AG141" s="19"/>
      <c r="AH141" s="19"/>
      <c r="AI141" s="19"/>
      <c r="AJ141" s="19"/>
      <c r="AK141" s="63">
        <f>IF(SUM(AH141:AJ141)&gt;0,AH141&amp;"/"&amp;AI141&amp;"/"&amp;AJ141,"")</f>
      </c>
      <c r="AL141" s="63">
        <f>IF(SUM(AM141:AO141)&gt;0,AM141&amp;"/"&amp;AN141&amp;"/"&amp;AO141,"")</f>
      </c>
      <c r="AM141" s="19"/>
      <c r="AN141" s="19"/>
      <c r="AO141" s="19"/>
      <c r="AP141" s="19"/>
      <c r="AQ141" s="19"/>
      <c r="AR141" s="19"/>
      <c r="AS141" s="63">
        <f>IF(SUM(AP141:AR141)&gt;0,AP141&amp;"/"&amp;AQ141&amp;"/"&amp;AR141,"")</f>
      </c>
      <c r="AT141" s="63">
        <f>IF(SUM(AU141:AW141)&gt;0,AU141&amp;"/"&amp;AV141&amp;"/"&amp;AW141,"")</f>
      </c>
      <c r="AU141" s="19"/>
      <c r="AV141" s="19"/>
      <c r="AW141" s="19"/>
      <c r="AX141" s="19"/>
      <c r="AY141" s="19"/>
      <c r="AZ141" s="19"/>
      <c r="BA141" s="63">
        <f>IF(SUM(AX141:AZ141)&gt;0,AX141&amp;"/"&amp;AY141&amp;"/"&amp;AZ141,"")</f>
      </c>
      <c r="BB141" s="97">
        <f t="shared" si="67"/>
      </c>
      <c r="BC141" s="19"/>
      <c r="BD141" s="19"/>
      <c r="BE141" s="19"/>
      <c r="BF141" s="19">
        <v>3</v>
      </c>
      <c r="BG141" s="19"/>
      <c r="BH141" s="19"/>
      <c r="BI141" s="63" t="str">
        <f>IF(SUM(BF141:BH141)&gt;0,BF141&amp;"/"&amp;BG141&amp;"/"&amp;BH141,"")</f>
        <v>3//</v>
      </c>
    </row>
    <row r="142" spans="1:61" ht="13.5" customHeight="1">
      <c r="A142" s="82"/>
      <c r="B142" s="123" t="s">
        <v>206</v>
      </c>
      <c r="C142" s="20"/>
      <c r="D142" s="26"/>
      <c r="E142" s="26"/>
      <c r="F142" s="26"/>
      <c r="G142" s="26"/>
      <c r="H142" s="20"/>
      <c r="I142" s="26"/>
      <c r="J142" s="26"/>
      <c r="K142" s="26"/>
      <c r="L142" s="26"/>
      <c r="M142" s="26"/>
      <c r="N142" s="26"/>
      <c r="O142" s="20"/>
      <c r="P142" s="102">
        <f aca="true" t="shared" si="76" ref="P142:U142">P129</f>
        <v>800</v>
      </c>
      <c r="Q142" s="102">
        <f t="shared" si="76"/>
        <v>415</v>
      </c>
      <c r="R142" s="102">
        <f t="shared" si="76"/>
        <v>287</v>
      </c>
      <c r="S142" s="102">
        <f t="shared" si="76"/>
        <v>34</v>
      </c>
      <c r="T142" s="102">
        <f t="shared" si="76"/>
        <v>94</v>
      </c>
      <c r="U142" s="102">
        <f t="shared" si="76"/>
        <v>385</v>
      </c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97">
        <f t="shared" si="67"/>
      </c>
      <c r="BC142" s="103"/>
      <c r="BD142" s="103"/>
      <c r="BE142" s="103"/>
      <c r="BF142" s="103"/>
      <c r="BG142" s="103"/>
      <c r="BH142" s="103"/>
      <c r="BI142" s="103"/>
    </row>
    <row r="143" spans="1:61" ht="13.5" customHeight="1">
      <c r="A143" s="82" t="s">
        <v>209</v>
      </c>
      <c r="B143" s="123" t="s">
        <v>208</v>
      </c>
      <c r="C143" s="20"/>
      <c r="D143" s="26"/>
      <c r="E143" s="26"/>
      <c r="F143" s="26"/>
      <c r="G143" s="26"/>
      <c r="H143" s="20"/>
      <c r="I143" s="26"/>
      <c r="J143" s="26"/>
      <c r="K143" s="26"/>
      <c r="L143" s="26"/>
      <c r="M143" s="26"/>
      <c r="N143" s="26"/>
      <c r="O143" s="20"/>
      <c r="P143" s="102">
        <v>540</v>
      </c>
      <c r="Q143" s="102"/>
      <c r="R143" s="102"/>
      <c r="S143" s="102"/>
      <c r="T143" s="102"/>
      <c r="U143" s="102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97">
        <f t="shared" si="67"/>
      </c>
      <c r="BC143" s="103"/>
      <c r="BD143" s="103"/>
      <c r="BE143" s="103"/>
      <c r="BF143" s="103"/>
      <c r="BG143" s="103"/>
      <c r="BH143" s="103"/>
      <c r="BI143" s="103"/>
    </row>
    <row r="144" spans="1:61" ht="13.5" customHeight="1">
      <c r="A144" s="82" t="s">
        <v>210</v>
      </c>
      <c r="B144" s="123" t="s">
        <v>74</v>
      </c>
      <c r="C144" s="20"/>
      <c r="D144" s="26"/>
      <c r="E144" s="26"/>
      <c r="F144" s="26"/>
      <c r="G144" s="26"/>
      <c r="H144" s="20"/>
      <c r="I144" s="26"/>
      <c r="J144" s="26"/>
      <c r="K144" s="26"/>
      <c r="L144" s="26"/>
      <c r="M144" s="26"/>
      <c r="N144" s="26"/>
      <c r="O144" s="20"/>
      <c r="P144" s="102">
        <f>P145</f>
        <v>60</v>
      </c>
      <c r="Q144" s="102"/>
      <c r="R144" s="102"/>
      <c r="S144" s="102"/>
      <c r="T144" s="102"/>
      <c r="U144" s="102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97">
        <f t="shared" si="67"/>
      </c>
      <c r="BC144" s="103"/>
      <c r="BD144" s="103"/>
      <c r="BE144" s="103"/>
      <c r="BF144" s="103"/>
      <c r="BG144" s="103"/>
      <c r="BH144" s="103"/>
      <c r="BI144" s="103"/>
    </row>
    <row r="145" spans="1:61" ht="25.5">
      <c r="A145" s="82" t="s">
        <v>211</v>
      </c>
      <c r="B145" s="34" t="s">
        <v>212</v>
      </c>
      <c r="C145" s="20"/>
      <c r="D145" s="26"/>
      <c r="E145" s="26"/>
      <c r="F145" s="26"/>
      <c r="G145" s="26"/>
      <c r="H145" s="20"/>
      <c r="I145" s="26"/>
      <c r="J145" s="26"/>
      <c r="K145" s="26"/>
      <c r="L145" s="26"/>
      <c r="M145" s="26"/>
      <c r="N145" s="26"/>
      <c r="O145" s="20"/>
      <c r="P145" s="108">
        <v>60</v>
      </c>
      <c r="Q145" s="102"/>
      <c r="R145" s="102"/>
      <c r="S145" s="102"/>
      <c r="T145" s="102"/>
      <c r="U145" s="102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97">
        <f t="shared" si="67"/>
      </c>
      <c r="BC145" s="103"/>
      <c r="BD145" s="103"/>
      <c r="BE145" s="103"/>
      <c r="BF145" s="103"/>
      <c r="BG145" s="103"/>
      <c r="BH145" s="103"/>
      <c r="BI145" s="103"/>
    </row>
    <row r="146" spans="1:61" ht="15">
      <c r="A146" s="82"/>
      <c r="B146" s="123" t="s">
        <v>213</v>
      </c>
      <c r="C146" s="20"/>
      <c r="D146" s="26"/>
      <c r="E146" s="26"/>
      <c r="F146" s="26"/>
      <c r="G146" s="26"/>
      <c r="H146" s="20"/>
      <c r="I146" s="26"/>
      <c r="J146" s="26"/>
      <c r="K146" s="26"/>
      <c r="L146" s="26"/>
      <c r="M146" s="26"/>
      <c r="N146" s="26"/>
      <c r="O146" s="20"/>
      <c r="P146" s="102">
        <f>SUM(P142:P144)</f>
        <v>1400</v>
      </c>
      <c r="Q146" s="102"/>
      <c r="R146" s="102"/>
      <c r="S146" s="102"/>
      <c r="T146" s="102"/>
      <c r="U146" s="102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97">
        <f t="shared" si="67"/>
      </c>
      <c r="BC146" s="103"/>
      <c r="BD146" s="103"/>
      <c r="BE146" s="103"/>
      <c r="BF146" s="103"/>
      <c r="BG146" s="103"/>
      <c r="BH146" s="103"/>
      <c r="BI146" s="103"/>
    </row>
    <row r="147" spans="1:61" ht="13.5" customHeight="1">
      <c r="A147" s="82"/>
      <c r="B147" s="104"/>
      <c r="C147" s="27" t="s">
        <v>171</v>
      </c>
      <c r="D147" s="63"/>
      <c r="E147" s="63"/>
      <c r="F147" s="63"/>
      <c r="G147" s="63"/>
      <c r="H147" s="27"/>
      <c r="I147" s="26"/>
      <c r="J147" s="26"/>
      <c r="K147" s="26"/>
      <c r="L147" s="26"/>
      <c r="M147" s="26"/>
      <c r="N147" s="26"/>
      <c r="O147" s="20"/>
      <c r="P147" s="27"/>
      <c r="Q147" s="27"/>
      <c r="R147" s="27"/>
      <c r="S147" s="27"/>
      <c r="T147" s="27"/>
      <c r="U147" s="27"/>
      <c r="V147" s="103">
        <f>SUM(W147:Y147)</f>
        <v>0</v>
      </c>
      <c r="W147" s="103">
        <f aca="true" t="shared" si="77" ref="W147:AB147">SUM(W129:W141)</f>
        <v>0</v>
      </c>
      <c r="X147" s="103">
        <f t="shared" si="77"/>
        <v>0</v>
      </c>
      <c r="Y147" s="103">
        <f t="shared" si="77"/>
        <v>0</v>
      </c>
      <c r="Z147" s="103">
        <f t="shared" si="77"/>
        <v>2</v>
      </c>
      <c r="AA147" s="103">
        <f t="shared" si="77"/>
        <v>0</v>
      </c>
      <c r="AB147" s="103">
        <f t="shared" si="77"/>
        <v>0</v>
      </c>
      <c r="AC147" s="103">
        <f>SUM(Z147:AB147)</f>
        <v>2</v>
      </c>
      <c r="AD147" s="103">
        <f>SUM(AE147:AG147)</f>
        <v>2</v>
      </c>
      <c r="AE147" s="103">
        <f aca="true" t="shared" si="78" ref="AE147:AJ147">SUM(AE129:AE141)</f>
        <v>2</v>
      </c>
      <c r="AF147" s="103">
        <f t="shared" si="78"/>
        <v>0</v>
      </c>
      <c r="AG147" s="103">
        <f t="shared" si="78"/>
        <v>0</v>
      </c>
      <c r="AH147" s="103">
        <f t="shared" si="78"/>
        <v>2</v>
      </c>
      <c r="AI147" s="103">
        <f t="shared" si="78"/>
        <v>0</v>
      </c>
      <c r="AJ147" s="103">
        <f t="shared" si="78"/>
        <v>0</v>
      </c>
      <c r="AK147" s="103">
        <f>SUM(AH147:AJ147)</f>
        <v>2</v>
      </c>
      <c r="AL147" s="103">
        <f>SUM(AM147:AO147)</f>
        <v>0</v>
      </c>
      <c r="AM147" s="103">
        <f aca="true" t="shared" si="79" ref="AM147:AR147">SUM(AM129:AM141)</f>
        <v>0</v>
      </c>
      <c r="AN147" s="103">
        <f t="shared" si="79"/>
        <v>0</v>
      </c>
      <c r="AO147" s="103">
        <f t="shared" si="79"/>
        <v>0</v>
      </c>
      <c r="AP147" s="103">
        <f t="shared" si="79"/>
        <v>0</v>
      </c>
      <c r="AQ147" s="103">
        <f t="shared" si="79"/>
        <v>2</v>
      </c>
      <c r="AR147" s="103">
        <f t="shared" si="79"/>
        <v>0</v>
      </c>
      <c r="AS147" s="103">
        <f>SUM(AP147:AR147)</f>
        <v>2</v>
      </c>
      <c r="AT147" s="103">
        <f>SUM(AU147:AW147)</f>
        <v>9</v>
      </c>
      <c r="AU147" s="103">
        <f aca="true" t="shared" si="80" ref="AU147:AZ147">SUM(AU129:AU141)</f>
        <v>6</v>
      </c>
      <c r="AV147" s="103">
        <f t="shared" si="80"/>
        <v>0</v>
      </c>
      <c r="AW147" s="103">
        <f t="shared" si="80"/>
        <v>3</v>
      </c>
      <c r="AX147" s="103">
        <f t="shared" si="80"/>
        <v>4</v>
      </c>
      <c r="AY147" s="103">
        <f t="shared" si="80"/>
        <v>0</v>
      </c>
      <c r="AZ147" s="103">
        <f t="shared" si="80"/>
        <v>1</v>
      </c>
      <c r="BA147" s="103">
        <f>SUM(AX147:AZ147)</f>
        <v>5</v>
      </c>
      <c r="BB147" s="103">
        <f>SUM(BC147:BE147)</f>
        <v>2</v>
      </c>
      <c r="BC147" s="103">
        <f aca="true" t="shared" si="81" ref="BC147:BH147">SUM(BC129:BC141)</f>
        <v>0</v>
      </c>
      <c r="BD147" s="103">
        <f t="shared" si="81"/>
        <v>0</v>
      </c>
      <c r="BE147" s="103">
        <f t="shared" si="81"/>
        <v>2</v>
      </c>
      <c r="BF147" s="103">
        <f t="shared" si="81"/>
        <v>3</v>
      </c>
      <c r="BG147" s="103">
        <f t="shared" si="81"/>
        <v>0</v>
      </c>
      <c r="BH147" s="103">
        <f t="shared" si="81"/>
        <v>0</v>
      </c>
      <c r="BI147" s="103">
        <f>SUM(BF147:BH147)</f>
        <v>3</v>
      </c>
    </row>
    <row r="148" spans="1:61" ht="13.5" customHeight="1">
      <c r="A148" s="82"/>
      <c r="B148" s="105"/>
      <c r="C148" s="106" t="s">
        <v>185</v>
      </c>
      <c r="D148" s="106"/>
      <c r="E148" s="106"/>
      <c r="F148" s="106"/>
      <c r="G148" s="106"/>
      <c r="H148" s="106"/>
      <c r="I148" s="26"/>
      <c r="J148" s="26"/>
      <c r="K148" s="26"/>
      <c r="L148" s="26"/>
      <c r="M148" s="26"/>
      <c r="N148" s="26"/>
      <c r="O148" s="20"/>
      <c r="P148" s="27"/>
      <c r="Q148" s="27"/>
      <c r="R148" s="27"/>
      <c r="S148" s="27"/>
      <c r="T148" s="27"/>
      <c r="U148" s="27"/>
      <c r="V148" s="27">
        <f>SUM(W129:Y141)*V127</f>
        <v>0</v>
      </c>
      <c r="W148" s="27"/>
      <c r="X148" s="27"/>
      <c r="Y148" s="27"/>
      <c r="Z148" s="27"/>
      <c r="AA148" s="27"/>
      <c r="AB148" s="27"/>
      <c r="AC148" s="27">
        <f>SUM(Z129:AB141)*AC127</f>
        <v>34</v>
      </c>
      <c r="AD148" s="27">
        <f>SUM(AE129:AG141)*AD127</f>
        <v>34</v>
      </c>
      <c r="AE148" s="27"/>
      <c r="AF148" s="27"/>
      <c r="AG148" s="27"/>
      <c r="AH148" s="27"/>
      <c r="AI148" s="27"/>
      <c r="AJ148" s="27"/>
      <c r="AK148" s="27">
        <f>SUM(AH129:AJ141)*AK127</f>
        <v>34</v>
      </c>
      <c r="AL148" s="27">
        <f>SUM(AM129:AO141)*AL127</f>
        <v>0</v>
      </c>
      <c r="AM148" s="27"/>
      <c r="AN148" s="27"/>
      <c r="AO148" s="27"/>
      <c r="AP148" s="27"/>
      <c r="AQ148" s="27"/>
      <c r="AR148" s="27"/>
      <c r="AS148" s="27">
        <f>SUM(AP129:AR141)*AS127</f>
        <v>34</v>
      </c>
      <c r="AT148" s="27">
        <f>SUM(AU129:AW141)*AT127</f>
        <v>153</v>
      </c>
      <c r="AU148" s="27"/>
      <c r="AV148" s="27"/>
      <c r="AW148" s="27"/>
      <c r="AX148" s="27"/>
      <c r="AY148" s="27"/>
      <c r="AZ148" s="27"/>
      <c r="BA148" s="27">
        <f>SUM(AX129:AZ141)*BA127</f>
        <v>85</v>
      </c>
      <c r="BB148" s="27">
        <f>SUM(BC129:BE141)*BB127</f>
        <v>26</v>
      </c>
      <c r="BC148" s="27"/>
      <c r="BD148" s="27"/>
      <c r="BE148" s="27"/>
      <c r="BF148" s="27"/>
      <c r="BG148" s="27"/>
      <c r="BH148" s="27"/>
      <c r="BI148" s="27">
        <f>SUM(BF129:BH141)*BI127</f>
        <v>15</v>
      </c>
    </row>
    <row r="149" spans="1:61" ht="13.5" customHeight="1">
      <c r="A149" s="82"/>
      <c r="B149" s="107"/>
      <c r="C149" s="27" t="s">
        <v>186</v>
      </c>
      <c r="D149" s="63"/>
      <c r="E149" s="63"/>
      <c r="F149" s="63"/>
      <c r="G149" s="63"/>
      <c r="H149" s="27"/>
      <c r="I149" s="26"/>
      <c r="J149" s="26"/>
      <c r="K149" s="26"/>
      <c r="L149" s="26"/>
      <c r="M149" s="26"/>
      <c r="N149" s="26"/>
      <c r="O149" s="20"/>
      <c r="P149" s="19"/>
      <c r="Q149" s="27">
        <f>SUM(V149:BI149)</f>
        <v>1</v>
      </c>
      <c r="R149" s="27"/>
      <c r="S149" s="27"/>
      <c r="T149" s="27"/>
      <c r="U149" s="27"/>
      <c r="V149" s="63">
        <f>COUNTIF($O$129:$O$141,V126)</f>
        <v>0</v>
      </c>
      <c r="W149" s="63">
        <f aca="true" t="shared" si="82" ref="W149:BI149">COUNTIF($O$129:$O$141,W126)</f>
        <v>0</v>
      </c>
      <c r="X149" s="63">
        <f t="shared" si="82"/>
        <v>0</v>
      </c>
      <c r="Y149" s="63">
        <f t="shared" si="82"/>
        <v>0</v>
      </c>
      <c r="Z149" s="63">
        <f t="shared" si="82"/>
        <v>0</v>
      </c>
      <c r="AA149" s="63">
        <f t="shared" si="82"/>
        <v>0</v>
      </c>
      <c r="AB149" s="63">
        <f t="shared" si="82"/>
        <v>0</v>
      </c>
      <c r="AC149" s="63">
        <f t="shared" si="82"/>
        <v>0</v>
      </c>
      <c r="AD149" s="63">
        <f t="shared" si="82"/>
        <v>0</v>
      </c>
      <c r="AE149" s="63">
        <f t="shared" si="82"/>
        <v>0</v>
      </c>
      <c r="AF149" s="63">
        <f t="shared" si="82"/>
        <v>0</v>
      </c>
      <c r="AG149" s="63">
        <f t="shared" si="82"/>
        <v>0</v>
      </c>
      <c r="AH149" s="63">
        <f t="shared" si="82"/>
        <v>0</v>
      </c>
      <c r="AI149" s="63">
        <f t="shared" si="82"/>
        <v>0</v>
      </c>
      <c r="AJ149" s="63">
        <f t="shared" si="82"/>
        <v>0</v>
      </c>
      <c r="AK149" s="63">
        <f t="shared" si="82"/>
        <v>0</v>
      </c>
      <c r="AL149" s="63">
        <f t="shared" si="82"/>
        <v>0</v>
      </c>
      <c r="AM149" s="63">
        <f t="shared" si="82"/>
        <v>0</v>
      </c>
      <c r="AN149" s="63">
        <f t="shared" si="82"/>
        <v>0</v>
      </c>
      <c r="AO149" s="63">
        <f t="shared" si="82"/>
        <v>0</v>
      </c>
      <c r="AP149" s="63">
        <f t="shared" si="82"/>
        <v>0</v>
      </c>
      <c r="AQ149" s="63">
        <f t="shared" si="82"/>
        <v>0</v>
      </c>
      <c r="AR149" s="63">
        <f t="shared" si="82"/>
        <v>0</v>
      </c>
      <c r="AS149" s="63">
        <f t="shared" si="82"/>
        <v>0</v>
      </c>
      <c r="AT149" s="63">
        <f t="shared" si="82"/>
        <v>0</v>
      </c>
      <c r="AU149" s="63">
        <f t="shared" si="82"/>
        <v>0</v>
      </c>
      <c r="AV149" s="63">
        <f t="shared" si="82"/>
        <v>0</v>
      </c>
      <c r="AW149" s="63">
        <f t="shared" si="82"/>
        <v>0</v>
      </c>
      <c r="AX149" s="63">
        <f t="shared" si="82"/>
        <v>0</v>
      </c>
      <c r="AY149" s="63">
        <f t="shared" si="82"/>
        <v>0</v>
      </c>
      <c r="AZ149" s="63">
        <f t="shared" si="82"/>
        <v>0</v>
      </c>
      <c r="BA149" s="63">
        <f t="shared" si="82"/>
        <v>1</v>
      </c>
      <c r="BB149" s="63">
        <f t="shared" si="82"/>
        <v>0</v>
      </c>
      <c r="BC149" s="63">
        <f t="shared" si="82"/>
        <v>0</v>
      </c>
      <c r="BD149" s="63">
        <f t="shared" si="82"/>
        <v>0</v>
      </c>
      <c r="BE149" s="63">
        <f t="shared" si="82"/>
        <v>0</v>
      </c>
      <c r="BF149" s="63">
        <f t="shared" si="82"/>
        <v>0</v>
      </c>
      <c r="BG149" s="63">
        <f t="shared" si="82"/>
        <v>0</v>
      </c>
      <c r="BH149" s="63">
        <f t="shared" si="82"/>
        <v>0</v>
      </c>
      <c r="BI149" s="63">
        <f t="shared" si="82"/>
        <v>0</v>
      </c>
    </row>
    <row r="150" spans="1:61" ht="13.5" customHeight="1">
      <c r="A150" s="82"/>
      <c r="B150" s="107"/>
      <c r="C150" s="27" t="s">
        <v>187</v>
      </c>
      <c r="D150" s="63"/>
      <c r="E150" s="63"/>
      <c r="F150" s="63"/>
      <c r="G150" s="63"/>
      <c r="H150" s="27"/>
      <c r="I150" s="26"/>
      <c r="J150" s="26"/>
      <c r="K150" s="26"/>
      <c r="L150" s="26"/>
      <c r="M150" s="26"/>
      <c r="N150" s="26"/>
      <c r="O150" s="20"/>
      <c r="P150" s="19"/>
      <c r="Q150" s="27">
        <f>SUM(V150:BI150)</f>
        <v>4</v>
      </c>
      <c r="R150" s="27"/>
      <c r="S150" s="27"/>
      <c r="T150" s="27"/>
      <c r="U150" s="27"/>
      <c r="V150" s="63">
        <f>COUNTIF($D$131:$G$141,V126)</f>
        <v>0</v>
      </c>
      <c r="W150" s="63">
        <f aca="true" t="shared" si="83" ref="W150:BI150">COUNTIF($D$131:$G$141,W126)</f>
        <v>0</v>
      </c>
      <c r="X150" s="63">
        <f t="shared" si="83"/>
        <v>0</v>
      </c>
      <c r="Y150" s="63">
        <f t="shared" si="83"/>
        <v>0</v>
      </c>
      <c r="Z150" s="63">
        <f t="shared" si="83"/>
        <v>0</v>
      </c>
      <c r="AA150" s="63">
        <f t="shared" si="83"/>
        <v>0</v>
      </c>
      <c r="AB150" s="63">
        <f t="shared" si="83"/>
        <v>0</v>
      </c>
      <c r="AC150" s="63">
        <f t="shared" si="83"/>
        <v>0</v>
      </c>
      <c r="AD150" s="63">
        <f t="shared" si="83"/>
        <v>0</v>
      </c>
      <c r="AE150" s="63">
        <f t="shared" si="83"/>
        <v>0</v>
      </c>
      <c r="AF150" s="63">
        <f t="shared" si="83"/>
        <v>0</v>
      </c>
      <c r="AG150" s="63">
        <f t="shared" si="83"/>
        <v>0</v>
      </c>
      <c r="AH150" s="63">
        <f t="shared" si="83"/>
        <v>0</v>
      </c>
      <c r="AI150" s="63">
        <f t="shared" si="83"/>
        <v>0</v>
      </c>
      <c r="AJ150" s="63">
        <f t="shared" si="83"/>
        <v>0</v>
      </c>
      <c r="AK150" s="63">
        <f t="shared" si="83"/>
        <v>1</v>
      </c>
      <c r="AL150" s="63">
        <f t="shared" si="83"/>
        <v>0</v>
      </c>
      <c r="AM150" s="63">
        <f t="shared" si="83"/>
        <v>0</v>
      </c>
      <c r="AN150" s="63">
        <f t="shared" si="83"/>
        <v>0</v>
      </c>
      <c r="AO150" s="63">
        <f t="shared" si="83"/>
        <v>0</v>
      </c>
      <c r="AP150" s="63">
        <f t="shared" si="83"/>
        <v>0</v>
      </c>
      <c r="AQ150" s="63">
        <f t="shared" si="83"/>
        <v>0</v>
      </c>
      <c r="AR150" s="63">
        <f t="shared" si="83"/>
        <v>0</v>
      </c>
      <c r="AS150" s="63">
        <f t="shared" si="83"/>
        <v>0</v>
      </c>
      <c r="AT150" s="63">
        <f t="shared" si="83"/>
        <v>2</v>
      </c>
      <c r="AU150" s="63">
        <f t="shared" si="83"/>
        <v>0</v>
      </c>
      <c r="AV150" s="63">
        <f t="shared" si="83"/>
        <v>0</v>
      </c>
      <c r="AW150" s="63">
        <f t="shared" si="83"/>
        <v>0</v>
      </c>
      <c r="AX150" s="63">
        <f t="shared" si="83"/>
        <v>0</v>
      </c>
      <c r="AY150" s="63">
        <f t="shared" si="83"/>
        <v>0</v>
      </c>
      <c r="AZ150" s="63">
        <f t="shared" si="83"/>
        <v>0</v>
      </c>
      <c r="BA150" s="63">
        <f t="shared" si="83"/>
        <v>1</v>
      </c>
      <c r="BB150" s="63">
        <f t="shared" si="83"/>
        <v>0</v>
      </c>
      <c r="BC150" s="63">
        <f t="shared" si="83"/>
        <v>0</v>
      </c>
      <c r="BD150" s="63">
        <f t="shared" si="83"/>
        <v>0</v>
      </c>
      <c r="BE150" s="63">
        <f t="shared" si="83"/>
        <v>0</v>
      </c>
      <c r="BF150" s="63">
        <f t="shared" si="83"/>
        <v>0</v>
      </c>
      <c r="BG150" s="63">
        <f t="shared" si="83"/>
        <v>0</v>
      </c>
      <c r="BH150" s="63">
        <f t="shared" si="83"/>
        <v>0</v>
      </c>
      <c r="BI150" s="63">
        <f t="shared" si="83"/>
        <v>0</v>
      </c>
    </row>
    <row r="151" spans="1:61" ht="13.5" customHeight="1">
      <c r="A151" s="82"/>
      <c r="B151" s="107"/>
      <c r="C151" s="27" t="s">
        <v>188</v>
      </c>
      <c r="D151" s="63"/>
      <c r="E151" s="63"/>
      <c r="F151" s="63"/>
      <c r="G151" s="63"/>
      <c r="H151" s="27"/>
      <c r="I151" s="26"/>
      <c r="J151" s="26"/>
      <c r="K151" s="26"/>
      <c r="L151" s="26"/>
      <c r="M151" s="26"/>
      <c r="N151" s="26"/>
      <c r="O151" s="20"/>
      <c r="P151" s="19"/>
      <c r="Q151" s="27">
        <f>SUM(V151:BI151)</f>
        <v>7</v>
      </c>
      <c r="R151" s="27"/>
      <c r="S151" s="27"/>
      <c r="T151" s="27"/>
      <c r="U151" s="27"/>
      <c r="V151" s="63">
        <f>COUNTIF($I$130:$N$141,V126)</f>
        <v>0</v>
      </c>
      <c r="W151" s="63">
        <f aca="true" t="shared" si="84" ref="W151:BI151">COUNTIF($I$130:$N$141,W126)</f>
        <v>0</v>
      </c>
      <c r="X151" s="63">
        <f t="shared" si="84"/>
        <v>0</v>
      </c>
      <c r="Y151" s="63">
        <f t="shared" si="84"/>
        <v>0</v>
      </c>
      <c r="Z151" s="63">
        <f t="shared" si="84"/>
        <v>0</v>
      </c>
      <c r="AA151" s="63">
        <f t="shared" si="84"/>
        <v>0</v>
      </c>
      <c r="AB151" s="63">
        <f t="shared" si="84"/>
        <v>0</v>
      </c>
      <c r="AC151" s="63">
        <f t="shared" si="84"/>
        <v>1</v>
      </c>
      <c r="AD151" s="63">
        <f t="shared" si="84"/>
        <v>1</v>
      </c>
      <c r="AE151" s="63">
        <f t="shared" si="84"/>
        <v>0</v>
      </c>
      <c r="AF151" s="63">
        <f t="shared" si="84"/>
        <v>0</v>
      </c>
      <c r="AG151" s="63">
        <f t="shared" si="84"/>
        <v>0</v>
      </c>
      <c r="AH151" s="63">
        <f t="shared" si="84"/>
        <v>0</v>
      </c>
      <c r="AI151" s="63">
        <f t="shared" si="84"/>
        <v>0</v>
      </c>
      <c r="AJ151" s="63">
        <f t="shared" si="84"/>
        <v>0</v>
      </c>
      <c r="AK151" s="63">
        <f t="shared" si="84"/>
        <v>0</v>
      </c>
      <c r="AL151" s="63">
        <f t="shared" si="84"/>
        <v>0</v>
      </c>
      <c r="AM151" s="63">
        <f t="shared" si="84"/>
        <v>0</v>
      </c>
      <c r="AN151" s="63">
        <f t="shared" si="84"/>
        <v>0</v>
      </c>
      <c r="AO151" s="63">
        <f t="shared" si="84"/>
        <v>0</v>
      </c>
      <c r="AP151" s="63">
        <f t="shared" si="84"/>
        <v>0</v>
      </c>
      <c r="AQ151" s="63">
        <f t="shared" si="84"/>
        <v>0</v>
      </c>
      <c r="AR151" s="63">
        <f t="shared" si="84"/>
        <v>0</v>
      </c>
      <c r="AS151" s="63">
        <f t="shared" si="84"/>
        <v>1</v>
      </c>
      <c r="AT151" s="63">
        <f t="shared" si="84"/>
        <v>1</v>
      </c>
      <c r="AU151" s="63">
        <f t="shared" si="84"/>
        <v>0</v>
      </c>
      <c r="AV151" s="63">
        <f t="shared" si="84"/>
        <v>0</v>
      </c>
      <c r="AW151" s="63">
        <f t="shared" si="84"/>
        <v>0</v>
      </c>
      <c r="AX151" s="63">
        <f t="shared" si="84"/>
        <v>0</v>
      </c>
      <c r="AY151" s="63">
        <f t="shared" si="84"/>
        <v>0</v>
      </c>
      <c r="AZ151" s="63">
        <f t="shared" si="84"/>
        <v>0</v>
      </c>
      <c r="BA151" s="63">
        <f t="shared" si="84"/>
        <v>1</v>
      </c>
      <c r="BB151" s="63">
        <f t="shared" si="84"/>
        <v>1</v>
      </c>
      <c r="BC151" s="63">
        <f t="shared" si="84"/>
        <v>0</v>
      </c>
      <c r="BD151" s="63">
        <f t="shared" si="84"/>
        <v>0</v>
      </c>
      <c r="BE151" s="63">
        <f t="shared" si="84"/>
        <v>0</v>
      </c>
      <c r="BF151" s="63">
        <f t="shared" si="84"/>
        <v>0</v>
      </c>
      <c r="BG151" s="63">
        <f t="shared" si="84"/>
        <v>0</v>
      </c>
      <c r="BH151" s="63">
        <f t="shared" si="84"/>
        <v>0</v>
      </c>
      <c r="BI151" s="63">
        <f t="shared" si="84"/>
        <v>1</v>
      </c>
    </row>
    <row r="153" spans="1:61" ht="13.5" customHeight="1">
      <c r="A153" s="48"/>
      <c r="B153" s="167" t="s">
        <v>179</v>
      </c>
      <c r="C153" s="168"/>
      <c r="D153" s="168"/>
      <c r="E153" s="168"/>
      <c r="F153" s="168"/>
      <c r="G153" s="168"/>
      <c r="H153" s="169"/>
      <c r="I153" s="65"/>
      <c r="J153" s="65"/>
      <c r="K153" s="65"/>
      <c r="L153" s="65"/>
      <c r="M153" s="65"/>
      <c r="N153" s="65"/>
      <c r="O153" s="162" t="s">
        <v>74</v>
      </c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48"/>
      <c r="AV153" s="48"/>
      <c r="AW153" s="48"/>
      <c r="AX153" s="48"/>
      <c r="AY153" s="48"/>
      <c r="AZ153" s="48"/>
      <c r="BA153" s="49"/>
      <c r="BB153" s="50"/>
      <c r="BC153" s="50"/>
      <c r="BD153" s="50"/>
      <c r="BE153" s="50"/>
      <c r="BF153" s="51"/>
      <c r="BG153" s="51"/>
      <c r="BH153" s="51"/>
      <c r="BI153" s="51"/>
    </row>
    <row r="154" spans="1:61" ht="25.5" customHeight="1">
      <c r="A154" s="48"/>
      <c r="B154" s="67" t="s">
        <v>102</v>
      </c>
      <c r="C154" s="67" t="s">
        <v>153</v>
      </c>
      <c r="D154" s="67"/>
      <c r="E154" s="67"/>
      <c r="F154" s="67"/>
      <c r="G154" s="67"/>
      <c r="H154" s="67" t="s">
        <v>152</v>
      </c>
      <c r="I154" s="67"/>
      <c r="J154" s="67"/>
      <c r="K154" s="67"/>
      <c r="L154" s="67"/>
      <c r="M154" s="67"/>
      <c r="N154" s="67"/>
      <c r="O154" s="155" t="s">
        <v>163</v>
      </c>
      <c r="P154" s="155"/>
      <c r="Q154" s="155"/>
      <c r="R154" s="155"/>
      <c r="S154" s="155"/>
      <c r="T154" s="155"/>
      <c r="U154" s="159" t="s">
        <v>216</v>
      </c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1"/>
      <c r="AU154" s="48"/>
      <c r="AV154" s="48"/>
      <c r="AW154" s="48"/>
      <c r="AX154" s="48"/>
      <c r="AY154" s="48"/>
      <c r="AZ154" s="48"/>
      <c r="BA154" s="49"/>
      <c r="BB154" s="49"/>
      <c r="BC154" s="49"/>
      <c r="BD154" s="49"/>
      <c r="BE154" s="48"/>
      <c r="BF154" s="48"/>
      <c r="BG154" s="48"/>
      <c r="BH154" s="48"/>
      <c r="BI154" s="48"/>
    </row>
    <row r="155" spans="1:61" ht="13.5" customHeight="1">
      <c r="A155" s="48"/>
      <c r="B155" s="68" t="s">
        <v>207</v>
      </c>
      <c r="C155" s="67">
        <v>9</v>
      </c>
      <c r="D155" s="67"/>
      <c r="E155" s="67"/>
      <c r="F155" s="67"/>
      <c r="G155" s="67"/>
      <c r="H155" s="67">
        <v>10</v>
      </c>
      <c r="I155" s="66"/>
      <c r="J155" s="66"/>
      <c r="K155" s="66"/>
      <c r="L155" s="66"/>
      <c r="M155" s="66"/>
      <c r="N155" s="66"/>
      <c r="O155" s="155" t="s">
        <v>225</v>
      </c>
      <c r="P155" s="155"/>
      <c r="Q155" s="155"/>
      <c r="R155" s="155"/>
      <c r="S155" s="155"/>
      <c r="T155" s="155"/>
      <c r="U155" s="163" t="s">
        <v>155</v>
      </c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3"/>
      <c r="AU155" s="48"/>
      <c r="AV155" s="48"/>
      <c r="AW155" s="48"/>
      <c r="AX155" s="48"/>
      <c r="AY155" s="48"/>
      <c r="AZ155" s="48"/>
      <c r="BA155" s="49"/>
      <c r="BB155" s="49"/>
      <c r="BC155" s="49"/>
      <c r="BD155" s="49"/>
      <c r="BE155" s="48"/>
      <c r="BF155" s="48"/>
      <c r="BG155" s="48"/>
      <c r="BH155" s="48"/>
      <c r="BI155" s="48"/>
    </row>
    <row r="156" spans="1:61" ht="13.5" customHeight="1">
      <c r="A156" s="48"/>
      <c r="B156" s="69" t="s">
        <v>20</v>
      </c>
      <c r="C156" s="67"/>
      <c r="D156" s="67"/>
      <c r="E156" s="67"/>
      <c r="F156" s="67"/>
      <c r="G156" s="67"/>
      <c r="H156" s="67">
        <f>SUM(H155:H155)</f>
        <v>10</v>
      </c>
      <c r="I156" s="66"/>
      <c r="J156" s="66"/>
      <c r="K156" s="66"/>
      <c r="L156" s="66"/>
      <c r="M156" s="66"/>
      <c r="N156" s="66"/>
      <c r="O156" s="155"/>
      <c r="P156" s="155"/>
      <c r="Q156" s="155"/>
      <c r="R156" s="155"/>
      <c r="S156" s="155"/>
      <c r="T156" s="155"/>
      <c r="U156" s="164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6"/>
      <c r="AU156" s="48"/>
      <c r="AV156" s="48"/>
      <c r="AW156" s="48"/>
      <c r="AX156" s="48"/>
      <c r="AY156" s="48"/>
      <c r="AZ156" s="48"/>
      <c r="BA156" s="49"/>
      <c r="BB156" s="49"/>
      <c r="BC156" s="49"/>
      <c r="BD156" s="49"/>
      <c r="BE156" s="48"/>
      <c r="BF156" s="48"/>
      <c r="BG156" s="48"/>
      <c r="BH156" s="48"/>
      <c r="BI156" s="48"/>
    </row>
    <row r="157" spans="2:16" ht="13.5" customHeight="1">
      <c r="B157" s="170" t="s">
        <v>226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</row>
    <row r="158" ht="5.25" customHeight="1"/>
    <row r="159" ht="15">
      <c r="B159" s="44" t="s">
        <v>86</v>
      </c>
    </row>
    <row r="160" ht="15"/>
    <row r="161" spans="2:22" ht="15">
      <c r="B161" s="44" t="s">
        <v>258</v>
      </c>
      <c r="C161" s="40" t="s">
        <v>259</v>
      </c>
      <c r="V161" s="40" t="s">
        <v>261</v>
      </c>
    </row>
    <row r="162" spans="2:22" ht="15">
      <c r="B162" s="44" t="s">
        <v>87</v>
      </c>
      <c r="C162" s="40" t="s">
        <v>237</v>
      </c>
      <c r="V162" s="40" t="s">
        <v>260</v>
      </c>
    </row>
    <row r="163" spans="8:16" ht="15">
      <c r="H163" s="46"/>
      <c r="P163" s="40"/>
    </row>
    <row r="164" spans="8:16" ht="15">
      <c r="H164" s="46"/>
      <c r="P164" s="40"/>
    </row>
    <row r="165" ht="15">
      <c r="O165" s="47"/>
    </row>
    <row r="166" ht="15"/>
    <row r="167" ht="15"/>
    <row r="168" ht="15"/>
  </sheetData>
  <mergeCells count="32">
    <mergeCell ref="U86:AL88"/>
    <mergeCell ref="B90:J90"/>
    <mergeCell ref="BB4:BI4"/>
    <mergeCell ref="P3:U3"/>
    <mergeCell ref="V3:BI3"/>
    <mergeCell ref="P4:P6"/>
    <mergeCell ref="V4:AC4"/>
    <mergeCell ref="AD4:AK4"/>
    <mergeCell ref="AL4:AS4"/>
    <mergeCell ref="AT4:BA4"/>
    <mergeCell ref="V124:BI124"/>
    <mergeCell ref="P125:P127"/>
    <mergeCell ref="V125:AC125"/>
    <mergeCell ref="AD125:AK125"/>
    <mergeCell ref="AL125:AS125"/>
    <mergeCell ref="AT125:BA125"/>
    <mergeCell ref="BB125:BI125"/>
    <mergeCell ref="B153:H153"/>
    <mergeCell ref="O154:T154"/>
    <mergeCell ref="B157:P157"/>
    <mergeCell ref="Q4:T4"/>
    <mergeCell ref="P124:U124"/>
    <mergeCell ref="B84:H84"/>
    <mergeCell ref="O84:AL84"/>
    <mergeCell ref="O85:T85"/>
    <mergeCell ref="U85:AL85"/>
    <mergeCell ref="O86:T88"/>
    <mergeCell ref="O155:T156"/>
    <mergeCell ref="Q125:T125"/>
    <mergeCell ref="U154:AT154"/>
    <mergeCell ref="O153:AT153"/>
    <mergeCell ref="U155:AT156"/>
  </mergeCells>
  <printOptions/>
  <pageMargins left="0.21" right="0.16" top="0.18" bottom="0.17" header="0.18" footer="0.17"/>
  <pageSetup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ПРЯНИШНИКОВА</dc:description>
  <cp:lastModifiedBy>IPI</cp:lastModifiedBy>
  <cp:lastPrinted>2006-05-24T04:24:50Z</cp:lastPrinted>
  <dcterms:created xsi:type="dcterms:W3CDTF">1997-10-13T08:55:40Z</dcterms:created>
  <dcterms:modified xsi:type="dcterms:W3CDTF">2008-12-09T12:15:43Z</dcterms:modified>
  <cp:category/>
  <cp:version/>
  <cp:contentType/>
  <cp:contentStatus/>
</cp:coreProperties>
</file>