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tabRatio="547" activeTab="2"/>
  </bookViews>
  <sheets>
    <sheet name="Титул" sheetId="1" r:id="rId1"/>
    <sheet name="План" sheetId="2" r:id="rId2"/>
    <sheet name="Практики" sheetId="3" r:id="rId3"/>
  </sheets>
  <definedNames>
    <definedName name="_xlnm.Print_Area" localSheetId="0">'Титул'!$A$1:$BA$42</definedName>
  </definedNames>
  <calcPr fullCalcOnLoad="1"/>
</workbook>
</file>

<file path=xl/sharedStrings.xml><?xml version="1.0" encoding="utf-8"?>
<sst xmlns="http://schemas.openxmlformats.org/spreadsheetml/2006/main" count="691" uniqueCount="302">
  <si>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</si>
  <si>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</si>
  <si>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</si>
  <si>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</si>
  <si>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</si>
  <si>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</si>
  <si>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</si>
  <si>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</si>
  <si>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</si>
  <si>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</si>
  <si>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</si>
  <si>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</si>
  <si>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</si>
  <si>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</si>
  <si>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</si>
  <si>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</si>
  <si>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</si>
  <si>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</si>
  <si>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</si>
  <si>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</si>
  <si>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</si>
  <si>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</si>
  <si>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</si>
  <si>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</si>
  <si>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</si>
  <si>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</si>
  <si>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</si>
  <si>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</si>
  <si>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</si>
  <si>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</si>
  <si>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</si>
  <si>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</si>
  <si>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</si>
  <si>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</si>
  <si>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</si>
  <si>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</si>
  <si>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</si>
  <si>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</si>
  <si>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</si>
  <si>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</si>
  <si>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</si>
  <si>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Курс.</t>
  </si>
  <si>
    <t>Лаб.</t>
  </si>
  <si>
    <t xml:space="preserve"> Число экзаменов</t>
  </si>
  <si>
    <t>работ.</t>
  </si>
  <si>
    <t xml:space="preserve"> Число зачетов</t>
  </si>
  <si>
    <t>Философия</t>
  </si>
  <si>
    <t>Химия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</si>
  <si>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</si>
  <si>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</si>
  <si>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</si>
  <si>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</si>
  <si>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</si>
  <si>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</si>
  <si>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</si>
  <si>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ГСЭ.Р.00</t>
  </si>
  <si>
    <t>ГСЭ.В.00</t>
  </si>
  <si>
    <t>ЕН</t>
  </si>
  <si>
    <t>ЕН.Ф.00</t>
  </si>
  <si>
    <t>ЕН.Ф.01</t>
  </si>
  <si>
    <t>Математика</t>
  </si>
  <si>
    <t>ЕН.Ф.03</t>
  </si>
  <si>
    <t>ЕН.Ф.04</t>
  </si>
  <si>
    <t>ЕН.Р.00</t>
  </si>
  <si>
    <t>ОПД</t>
  </si>
  <si>
    <t>ОПД.Ф.00</t>
  </si>
  <si>
    <t>ОПД.Ф.01</t>
  </si>
  <si>
    <t>ОПД.Ф.02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</si>
  <si>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</si>
  <si>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</si>
  <si>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</si>
  <si>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</si>
  <si>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</si>
  <si>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</si>
  <si>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</si>
  <si>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</si>
  <si>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ДПП</t>
  </si>
  <si>
    <t>Дисциплины предметной подготовки</t>
  </si>
  <si>
    <t>ДПП.Ф.00</t>
  </si>
  <si>
    <t>ДПП.Ф.01</t>
  </si>
  <si>
    <t>ДПП.Ф.02</t>
  </si>
  <si>
    <t>ДПП.Ф.03</t>
  </si>
  <si>
    <t>ДПП.Ф.04</t>
  </si>
  <si>
    <t>ДПП.Ф.05</t>
  </si>
  <si>
    <t>ДПП.В.00</t>
  </si>
  <si>
    <t>ФТД.01</t>
  </si>
  <si>
    <t>ЕН.Ф.02</t>
  </si>
  <si>
    <t>Информатика</t>
  </si>
  <si>
    <t>ГСЭ.Р.01</t>
  </si>
  <si>
    <t>ГСЭ.Р.02</t>
  </si>
  <si>
    <t>ДПП.Р.01</t>
  </si>
  <si>
    <t>ОПД.Р.01</t>
  </si>
  <si>
    <t>ОПД.Р.02</t>
  </si>
  <si>
    <t>Итого</t>
  </si>
  <si>
    <t>______________ В.В. Обухов</t>
  </si>
  <si>
    <t>ЕН.Р.01</t>
  </si>
  <si>
    <t xml:space="preserve">        Распределение по семестрам (час \ неделю)</t>
  </si>
  <si>
    <t>Русский язык и культура речи</t>
  </si>
  <si>
    <t>ФТД.02</t>
  </si>
  <si>
    <t>Утверждено Ученым советом ТГПУ</t>
  </si>
  <si>
    <t>Председатель Ученого совета, ректор</t>
  </si>
  <si>
    <t>I. График  учебного процесса</t>
  </si>
  <si>
    <t>Условные обозначения:</t>
  </si>
  <si>
    <t>Теоретическое</t>
  </si>
  <si>
    <t>Экзаменационная</t>
  </si>
  <si>
    <t>Производст-</t>
  </si>
  <si>
    <t>венная практика</t>
  </si>
  <si>
    <t xml:space="preserve">3. План учебного процесса </t>
  </si>
  <si>
    <t>Практ.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</si>
  <si>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</si>
  <si>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</si>
  <si>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</si>
  <si>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</si>
  <si>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Факультет</t>
  </si>
  <si>
    <t xml:space="preserve">                        Квалификация специалиста </t>
  </si>
  <si>
    <t>–</t>
  </si>
  <si>
    <t xml:space="preserve">                         Срок обучения  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</si>
  <si>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</si>
  <si>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</si>
  <si>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</si>
  <si>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</si>
  <si>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</si>
  <si>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</si>
  <si>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</si>
  <si>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Согласовано:</t>
  </si>
  <si>
    <t>__________________________________</t>
  </si>
  <si>
    <t xml:space="preserve"> - производственная практика,</t>
  </si>
  <si>
    <t>Производственная практика</t>
  </si>
  <si>
    <t>Декан_____________________________</t>
  </si>
  <si>
    <t>ГСЭ.Р.03</t>
  </si>
  <si>
    <t>лек</t>
  </si>
  <si>
    <t>лаб</t>
  </si>
  <si>
    <t>пр</t>
  </si>
  <si>
    <t>Иностранный язык*</t>
  </si>
  <si>
    <t>Физическая культура**</t>
  </si>
  <si>
    <t>ОПД.Ф.04</t>
  </si>
  <si>
    <t>Физика</t>
  </si>
  <si>
    <t>Общепрофессиональные дисциплины</t>
  </si>
  <si>
    <t>Здоровье населения Сибирского региона</t>
  </si>
  <si>
    <t>Органическая химия</t>
  </si>
  <si>
    <t>ДПП.Ф.06</t>
  </si>
  <si>
    <t>ДПП.Ф.07</t>
  </si>
  <si>
    <t>ДПП.Ф.08</t>
  </si>
  <si>
    <t>ДПП.Ф.09</t>
  </si>
  <si>
    <t>ДПП.Ф.10</t>
  </si>
  <si>
    <t>ДПП.Ф.11</t>
  </si>
  <si>
    <t xml:space="preserve">ДПП.Р.00 </t>
  </si>
  <si>
    <t>Зоология</t>
  </si>
  <si>
    <t>Физиология человека и животных</t>
  </si>
  <si>
    <t>Генетика</t>
  </si>
  <si>
    <t>Теория эволюции</t>
  </si>
  <si>
    <t>Биогеография</t>
  </si>
  <si>
    <t>ФТД</t>
  </si>
  <si>
    <t>Общие гуманитарные и социально-экономические дисциплины</t>
  </si>
  <si>
    <t xml:space="preserve"> Число курсовых работ</t>
  </si>
  <si>
    <t>Государств.</t>
  </si>
  <si>
    <t>аттестация</t>
  </si>
  <si>
    <t>У    - учебная практика,</t>
  </si>
  <si>
    <t>П</t>
  </si>
  <si>
    <t>К - каникулы,</t>
  </si>
  <si>
    <t>итог</t>
  </si>
  <si>
    <t xml:space="preserve"> Федеральный компонент</t>
  </si>
  <si>
    <t>* - лекции/лабораторные/практики</t>
  </si>
  <si>
    <t>Число часов учебных занятий</t>
  </si>
  <si>
    <t>Теория и методика обучения биологии</t>
  </si>
  <si>
    <t>Основы специальной педагогики и психологии</t>
  </si>
  <si>
    <t>ОПД.В.01</t>
  </si>
  <si>
    <t>ДПП.В.01</t>
  </si>
  <si>
    <t>ДПП.В.02</t>
  </si>
  <si>
    <t>Общая экология</t>
  </si>
  <si>
    <t>Учебная практика</t>
  </si>
  <si>
    <t>Дисциплины и курсы  по выбору студента, устанавливаемые вузом</t>
  </si>
  <si>
    <t>Общие математические  и естественнонаучные дисциплины</t>
  </si>
  <si>
    <t>недели</t>
  </si>
  <si>
    <t>семестры</t>
  </si>
  <si>
    <t>Название практики</t>
  </si>
  <si>
    <t>Защита выпускной квалификационной (дипломной) работы</t>
  </si>
  <si>
    <t>ЕН.Ф.04.1</t>
  </si>
  <si>
    <t>Общая химия</t>
  </si>
  <si>
    <t>ЕН.Ф.04.2</t>
  </si>
  <si>
    <t>Микробиология</t>
  </si>
  <si>
    <t>Физиология растений</t>
  </si>
  <si>
    <t>Цитология</t>
  </si>
  <si>
    <t>ДПП.Ф.12</t>
  </si>
  <si>
    <t>ДПП.Ф.13</t>
  </si>
  <si>
    <t>Биологические основы сельского хозяйства</t>
  </si>
  <si>
    <t>ДПП.Ф.14</t>
  </si>
  <si>
    <t>Биотехнология</t>
  </si>
  <si>
    <t>Неорганическая химия</t>
  </si>
  <si>
    <t>по специальности "Биология"</t>
  </si>
  <si>
    <t>Биолого-химический</t>
  </si>
  <si>
    <t>Отечественная история</t>
  </si>
  <si>
    <t>История и культура народов Сибири</t>
  </si>
  <si>
    <t>8</t>
  </si>
  <si>
    <t>Гистология с основами эмбриологии</t>
  </si>
  <si>
    <t>Анатомия и морфология человека</t>
  </si>
  <si>
    <t>Молекулярная биология</t>
  </si>
  <si>
    <t>ДПП.Ф.15</t>
  </si>
  <si>
    <t>ДПП.Ф.16</t>
  </si>
  <si>
    <t>ДПП.Ф.17</t>
  </si>
  <si>
    <t>ДПП.Р.02</t>
  </si>
  <si>
    <t>ДПП.Р.03</t>
  </si>
  <si>
    <t>ДПП.В.03</t>
  </si>
  <si>
    <t>Культурно-историческое пространство Томска</t>
  </si>
  <si>
    <t>Ботаника с основами фитоценологии</t>
  </si>
  <si>
    <t>Социальная экология и природопользование</t>
  </si>
  <si>
    <t>Биологическая химия</t>
  </si>
  <si>
    <t>Э</t>
  </si>
  <si>
    <t>К</t>
  </si>
  <si>
    <t>Г</t>
  </si>
  <si>
    <t>У</t>
  </si>
  <si>
    <t>Комплексная по физиологии растений, сельскому хозяйству и методике преподавания биологии</t>
  </si>
  <si>
    <t>Экономика Сибирского региона</t>
  </si>
  <si>
    <t>Психология</t>
  </si>
  <si>
    <t>Педагогика</t>
  </si>
  <si>
    <t>1.Эволюционная этология животных / 2.Эволюция онтогенеза / 3. Популяционная биология</t>
  </si>
  <si>
    <t>1.Экология животных Западной Сибири / 2.Популяционная экология / 3.Проблемы экологии Томской области</t>
  </si>
  <si>
    <t>Факультативы**</t>
  </si>
  <si>
    <t>Число часов в неделю</t>
  </si>
  <si>
    <t>Сам.</t>
  </si>
  <si>
    <t>зан.</t>
  </si>
  <si>
    <t>** не входит в число экзаменов, зачетов, среднее число часов в неделю</t>
  </si>
  <si>
    <t>Объем (час)</t>
  </si>
  <si>
    <t>1.Школьный биологических эксперимент / 2.Лабораторный практикум в школьном курсе биологии / 3.Техника и методика проведения биологических опытов в школе</t>
  </si>
  <si>
    <t>ДПП.ДС</t>
  </si>
  <si>
    <t>Дисциплины специализации</t>
  </si>
  <si>
    <t>4,6</t>
  </si>
  <si>
    <t>ДПП.ДС.01</t>
  </si>
  <si>
    <t>ДПП.ДС.02</t>
  </si>
  <si>
    <t>ДПП.ДС.03</t>
  </si>
  <si>
    <t>ДПП.ДС.04</t>
  </si>
  <si>
    <t>Ландшафтная архитектура</t>
  </si>
  <si>
    <t>1001</t>
  </si>
  <si>
    <t>0506</t>
  </si>
  <si>
    <t>1002</t>
  </si>
  <si>
    <t>1009</t>
  </si>
  <si>
    <t>1003</t>
  </si>
  <si>
    <t>1007</t>
  </si>
  <si>
    <t>0401</t>
  </si>
  <si>
    <t>1101</t>
  </si>
  <si>
    <t>0402</t>
  </si>
  <si>
    <t>0103</t>
  </si>
  <si>
    <t>0104</t>
  </si>
  <si>
    <t>1005</t>
  </si>
  <si>
    <t>1004</t>
  </si>
  <si>
    <t>0105</t>
  </si>
  <si>
    <t>1006</t>
  </si>
  <si>
    <t>0101</t>
  </si>
  <si>
    <t>0102</t>
  </si>
  <si>
    <t>Биология и методика преподавания биологии</t>
  </si>
  <si>
    <t>Зач.</t>
  </si>
  <si>
    <t xml:space="preserve"> Специальность: 032400 – Биология</t>
  </si>
  <si>
    <t xml:space="preserve">                       учитель биологии</t>
  </si>
  <si>
    <t>Федеральное агентство по образованию</t>
  </si>
  <si>
    <t>Полевая по зоологии</t>
  </si>
  <si>
    <t>Полевая по генетике и экологии</t>
  </si>
  <si>
    <t>9, 10</t>
  </si>
  <si>
    <t>Педагогическая</t>
  </si>
  <si>
    <t>Проректор по УР         М.П. Войтеховская</t>
  </si>
  <si>
    <t>Полевая по ботанике</t>
  </si>
  <si>
    <t>ГСЭ.Ф.07</t>
  </si>
  <si>
    <t>ГСЭ.Ф.09</t>
  </si>
  <si>
    <t>Национально-региональный (вузовский) компонент цикла</t>
  </si>
  <si>
    <t>Дисциплины и курсы  по выбору студента</t>
  </si>
  <si>
    <t>Возрастная анатомия и физиология</t>
  </si>
  <si>
    <t>Основы медицинских знаний и здорового образа жизни</t>
  </si>
  <si>
    <t>Современные средства оценивания результатов обучения</t>
  </si>
  <si>
    <t>ОПД.В.02</t>
  </si>
  <si>
    <t>Проректор по УР   М.П. Войтеховская</t>
  </si>
  <si>
    <t>1-8.</t>
  </si>
  <si>
    <t>Э - экзаменационные сессии,</t>
  </si>
  <si>
    <t>Г - итоговая государственная аттестация, включая подготовку  и защиту выпускной квалификационной (дипломной) работы</t>
  </si>
  <si>
    <t>6,8,9</t>
  </si>
  <si>
    <t>Цветоводство</t>
  </si>
  <si>
    <t>Декан БХФ _______________________А.С. Минич</t>
  </si>
  <si>
    <t>Зам. проректора по УР А.Ю. Михайличенко</t>
  </si>
  <si>
    <t>Государственный экзамен</t>
  </si>
  <si>
    <t>Зам. проректора по УР  А.Ю. Михайличенко</t>
  </si>
  <si>
    <t>ДПП.ДС.05</t>
  </si>
  <si>
    <t>Введение в курс дизайна</t>
  </si>
  <si>
    <t>Интерьерное озеленение</t>
  </si>
  <si>
    <t>Флористика</t>
  </si>
  <si>
    <t xml:space="preserve">Аранжировка  и подарочный этикет </t>
  </si>
  <si>
    <t>Специализация: 032419 "Ландшафтный дизайн"</t>
  </si>
  <si>
    <t>Специализация: 032418 "Фитодизайн"</t>
  </si>
  <si>
    <t>Болотообразовательный процесс</t>
  </si>
  <si>
    <t>Гидрология и геохимия болот</t>
  </si>
  <si>
    <t>Комплексная переработка торфа</t>
  </si>
  <si>
    <t>Физикохимия и биология торфа</t>
  </si>
  <si>
    <t>Специализация: 032425 "Торфяные ресурсы и торфопользование"</t>
  </si>
  <si>
    <t>Лекц.</t>
  </si>
  <si>
    <t>Основы органической химии</t>
  </si>
  <si>
    <t>Разработка элективных курсов по биологии</t>
  </si>
  <si>
    <t>1.Введение в биологическую статистику / 2.Статистика в биологии</t>
  </si>
  <si>
    <t>Мутационные изменения растений и животных</t>
  </si>
  <si>
    <t>Флора Сибири</t>
  </si>
  <si>
    <t>ФТД.03</t>
  </si>
  <si>
    <t>Биохимический практикум</t>
  </si>
  <si>
    <t>Гидробиология</t>
  </si>
  <si>
    <t>1.Происхождение и эволюция цветковых растений / 2.Лекарственные растения Сибири / 3.Декоративное садоводство</t>
  </si>
  <si>
    <t xml:space="preserve">  "____" ___________ 2007 г.</t>
  </si>
  <si>
    <t>II. Сводные данные по бюджету времени (в неделях)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</si>
</sst>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</numFmts>
  <fonts count="25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Academy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2"/>
      <name val="Arial Cyr"/>
      <family val="0"/>
    </font>
    <font>
      <b/>
      <sz val="16"/>
      <name val="Times New Roman Cyr"/>
      <family val="0"/>
    </font>
    <font>
      <sz val="12"/>
      <name val="Times New Roman"/>
      <family val="1"/>
    </font>
    <font>
      <sz val="14"/>
      <name val="Arial Cyr"/>
      <family val="0"/>
    </font>
    <font>
      <sz val="9"/>
      <name val="Times New Roman Cyr"/>
      <family val="1"/>
    </font>
    <font>
      <sz val="9"/>
      <name val="Academy"/>
      <family val="0"/>
    </font>
    <font>
      <b/>
      <sz val="9"/>
      <name val="Academy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18" applyFont="1">
      <alignment/>
      <protection/>
    </xf>
    <xf numFmtId="0" fontId="4" fillId="0" borderId="0" xfId="18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Border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11" fillId="0" borderId="0" xfId="18" applyFont="1">
      <alignment/>
      <protection/>
    </xf>
    <xf numFmtId="0" fontId="7" fillId="0" borderId="1" xfId="18" applyFont="1" applyBorder="1">
      <alignment/>
      <protection/>
    </xf>
    <xf numFmtId="0" fontId="7" fillId="0" borderId="2" xfId="18" applyFont="1" applyBorder="1">
      <alignment/>
      <protection/>
    </xf>
    <xf numFmtId="0" fontId="7" fillId="0" borderId="3" xfId="18" applyFont="1" applyBorder="1">
      <alignment/>
      <protection/>
    </xf>
    <xf numFmtId="0" fontId="7" fillId="0" borderId="4" xfId="18" applyFont="1" applyBorder="1">
      <alignment/>
      <protection/>
    </xf>
    <xf numFmtId="0" fontId="7" fillId="0" borderId="5" xfId="18" applyFont="1" applyBorder="1">
      <alignment/>
      <protection/>
    </xf>
    <xf numFmtId="0" fontId="7" fillId="0" borderId="5" xfId="18" applyNumberFormat="1" applyFont="1" applyBorder="1">
      <alignment/>
      <protection/>
    </xf>
    <xf numFmtId="0" fontId="7" fillId="0" borderId="5" xfId="0" applyFont="1" applyBorder="1" applyAlignment="1" applyProtection="1">
      <alignment/>
      <protection locked="0"/>
    </xf>
    <xf numFmtId="0" fontId="7" fillId="0" borderId="6" xfId="18" applyFont="1" applyBorder="1">
      <alignment/>
      <protection/>
    </xf>
    <xf numFmtId="0" fontId="0" fillId="0" borderId="0" xfId="18" applyFont="1">
      <alignment/>
      <protection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0" xfId="18" applyFont="1" applyBorder="1">
      <alignment/>
      <protection/>
    </xf>
    <xf numFmtId="0" fontId="17" fillId="0" borderId="0" xfId="18" applyFont="1">
      <alignment/>
      <protection/>
    </xf>
    <xf numFmtId="0" fontId="6" fillId="0" borderId="0" xfId="18" applyFont="1" applyAlignment="1">
      <alignment/>
      <protection/>
    </xf>
    <xf numFmtId="0" fontId="18" fillId="0" borderId="0" xfId="18" applyFont="1">
      <alignment/>
      <protection/>
    </xf>
    <xf numFmtId="0" fontId="8" fillId="0" borderId="0" xfId="18" applyFont="1" applyAlignment="1">
      <alignment horizontal="center" vertical="top"/>
      <protection/>
    </xf>
    <xf numFmtId="0" fontId="7" fillId="0" borderId="7" xfId="18" applyFont="1" applyBorder="1">
      <alignment/>
      <protection/>
    </xf>
    <xf numFmtId="0" fontId="7" fillId="0" borderId="8" xfId="18" applyFont="1" applyBorder="1">
      <alignment/>
      <protection/>
    </xf>
    <xf numFmtId="1" fontId="7" fillId="0" borderId="0" xfId="18" applyNumberFormat="1" applyFont="1" applyBorder="1">
      <alignment/>
      <protection/>
    </xf>
    <xf numFmtId="0" fontId="19" fillId="0" borderId="0" xfId="18" applyFont="1">
      <alignment/>
      <protection/>
    </xf>
    <xf numFmtId="0" fontId="11" fillId="0" borderId="0" xfId="18" applyFont="1">
      <alignment/>
      <protection/>
    </xf>
    <xf numFmtId="0" fontId="20" fillId="0" borderId="0" xfId="18" applyFont="1">
      <alignment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/>
    </xf>
    <xf numFmtId="0" fontId="7" fillId="0" borderId="5" xfId="0" applyNumberFormat="1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>
      <alignment/>
    </xf>
    <xf numFmtId="0" fontId="8" fillId="0" borderId="0" xfId="18" applyFont="1" applyProtection="1">
      <alignment/>
      <protection locked="0"/>
    </xf>
    <xf numFmtId="0" fontId="7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8" fillId="0" borderId="0" xfId="18" applyFont="1" applyBorder="1" applyProtection="1">
      <alignment/>
      <protection locked="0"/>
    </xf>
    <xf numFmtId="0" fontId="8" fillId="0" borderId="0" xfId="18" applyFont="1" applyProtection="1">
      <alignment/>
      <protection locked="0"/>
    </xf>
    <xf numFmtId="0" fontId="12" fillId="0" borderId="0" xfId="18" applyFont="1" applyProtection="1">
      <alignment/>
      <protection locked="0"/>
    </xf>
    <xf numFmtId="0" fontId="11" fillId="0" borderId="0" xfId="18" applyFo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5" xfId="0" applyNumberFormat="1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NumberFormat="1" applyFont="1" applyFill="1" applyBorder="1" applyAlignment="1">
      <alignment/>
    </xf>
    <xf numFmtId="0" fontId="12" fillId="0" borderId="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2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2" fillId="0" borderId="5" xfId="0" applyFont="1" applyBorder="1" applyAlignment="1">
      <alignment horizontal="center" vertical="center" wrapText="1" shrinkToFit="1"/>
    </xf>
    <xf numFmtId="0" fontId="22" fillId="0" borderId="15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0" fontId="12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center" wrapText="1"/>
      <protection locked="0"/>
    </xf>
    <xf numFmtId="49" fontId="7" fillId="0" borderId="5" xfId="0" applyNumberFormat="1" applyFont="1" applyFill="1" applyBorder="1" applyAlignment="1" applyProtection="1">
      <alignment/>
      <protection locked="0"/>
    </xf>
    <xf numFmtId="49" fontId="7" fillId="0" borderId="5" xfId="0" applyNumberFormat="1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/>
      <protection locked="0"/>
    </xf>
    <xf numFmtId="0" fontId="12" fillId="2" borderId="5" xfId="0" applyNumberFormat="1" applyFont="1" applyFill="1" applyBorder="1" applyAlignment="1" applyProtection="1">
      <alignment/>
      <protection locked="0"/>
    </xf>
    <xf numFmtId="49" fontId="12" fillId="2" borderId="5" xfId="0" applyNumberFormat="1" applyFont="1" applyFill="1" applyBorder="1" applyAlignment="1" applyProtection="1">
      <alignment/>
      <protection locked="0"/>
    </xf>
    <xf numFmtId="0" fontId="12" fillId="2" borderId="5" xfId="0" applyFont="1" applyFill="1" applyBorder="1" applyAlignment="1">
      <alignment horizontal="center"/>
    </xf>
    <xf numFmtId="0" fontId="12" fillId="0" borderId="5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 wrapText="1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/>
    </xf>
    <xf numFmtId="49" fontId="12" fillId="2" borderId="5" xfId="0" applyNumberFormat="1" applyFont="1" applyFill="1" applyBorder="1" applyAlignment="1" applyProtection="1">
      <alignment horizontal="center"/>
      <protection locked="0"/>
    </xf>
    <xf numFmtId="49" fontId="12" fillId="0" borderId="5" xfId="0" applyNumberFormat="1" applyFont="1" applyFill="1" applyBorder="1" applyAlignment="1" applyProtection="1">
      <alignment/>
      <protection locked="0"/>
    </xf>
    <xf numFmtId="49" fontId="12" fillId="2" borderId="5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 horizontal="left" wrapText="1"/>
      <protection locked="0"/>
    </xf>
    <xf numFmtId="0" fontId="12" fillId="0" borderId="5" xfId="0" applyNumberFormat="1" applyFont="1" applyFill="1" applyBorder="1" applyAlignment="1" applyProtection="1">
      <alignment/>
      <protection locked="0"/>
    </xf>
    <xf numFmtId="49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>
      <alignment vertical="top"/>
    </xf>
    <xf numFmtId="49" fontId="7" fillId="0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/>
    </xf>
    <xf numFmtId="0" fontId="7" fillId="0" borderId="5" xfId="0" applyFont="1" applyFill="1" applyBorder="1" applyAlignment="1" applyProtection="1">
      <alignment horizontal="left" wrapText="1" shrinkToFi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2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justify"/>
      <protection/>
    </xf>
    <xf numFmtId="0" fontId="7" fillId="0" borderId="5" xfId="0" applyNumberFormat="1" applyFont="1" applyFill="1" applyBorder="1" applyAlignment="1" applyProtection="1">
      <alignment horizontal="justify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left" wrapText="1"/>
      <protection/>
    </xf>
    <xf numFmtId="0" fontId="12" fillId="0" borderId="5" xfId="0" applyFont="1" applyFill="1" applyBorder="1" applyAlignment="1" applyProtection="1">
      <alignment/>
      <protection locked="0"/>
    </xf>
    <xf numFmtId="1" fontId="12" fillId="2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12" fillId="2" borderId="5" xfId="0" applyFont="1" applyFill="1" applyBorder="1" applyAlignment="1" applyProtection="1">
      <alignment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/>
      <protection locked="0"/>
    </xf>
    <xf numFmtId="1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0" fontId="23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/>
      <protection/>
    </xf>
    <xf numFmtId="0" fontId="12" fillId="2" borderId="5" xfId="0" applyFont="1" applyFill="1" applyBorder="1" applyAlignment="1" applyProtection="1">
      <alignment horizontal="center" wrapText="1"/>
      <protection locked="0"/>
    </xf>
    <xf numFmtId="0" fontId="7" fillId="0" borderId="5" xfId="0" applyFont="1" applyFill="1" applyBorder="1" applyAlignment="1">
      <alignment wrapText="1"/>
    </xf>
    <xf numFmtId="0" fontId="11" fillId="0" borderId="0" xfId="0" applyFont="1" applyFill="1" applyAlignment="1" applyProtection="1">
      <alignment horizontal="left" wrapText="1"/>
      <protection locked="0"/>
    </xf>
    <xf numFmtId="0" fontId="21" fillId="0" borderId="2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8" fillId="0" borderId="0" xfId="18" applyFont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1" fontId="7" fillId="0" borderId="6" xfId="18" applyNumberFormat="1" applyFont="1" applyFill="1" applyBorder="1" applyAlignment="1" applyProtection="1">
      <alignment horizontal="center"/>
      <protection/>
    </xf>
    <xf numFmtId="1" fontId="7" fillId="0" borderId="7" xfId="18" applyNumberFormat="1" applyFont="1" applyFill="1" applyBorder="1" applyAlignment="1" applyProtection="1">
      <alignment horizontal="center"/>
      <protection/>
    </xf>
    <xf numFmtId="1" fontId="7" fillId="0" borderId="8" xfId="18" applyNumberFormat="1" applyFont="1" applyFill="1" applyBorder="1" applyAlignment="1" applyProtection="1">
      <alignment horizontal="center"/>
      <protection/>
    </xf>
    <xf numFmtId="0" fontId="7" fillId="0" borderId="1" xfId="18" applyFont="1" applyFill="1" applyBorder="1" applyAlignment="1" applyProtection="1">
      <alignment horizontal="center"/>
      <protection/>
    </xf>
    <xf numFmtId="0" fontId="7" fillId="0" borderId="2" xfId="18" applyFont="1" applyFill="1" applyBorder="1" applyAlignment="1" applyProtection="1">
      <alignment horizontal="center"/>
      <protection/>
    </xf>
    <xf numFmtId="0" fontId="7" fillId="0" borderId="3" xfId="18" applyFont="1" applyFill="1" applyBorder="1" applyAlignment="1" applyProtection="1">
      <alignment horizontal="center"/>
      <protection/>
    </xf>
    <xf numFmtId="0" fontId="7" fillId="0" borderId="4" xfId="18" applyFont="1" applyFill="1" applyBorder="1" applyAlignment="1" applyProtection="1">
      <alignment horizontal="center"/>
      <protection/>
    </xf>
    <xf numFmtId="0" fontId="7" fillId="0" borderId="25" xfId="18" applyFont="1" applyFill="1" applyBorder="1" applyAlignment="1" applyProtection="1">
      <alignment horizontal="center"/>
      <protection/>
    </xf>
    <xf numFmtId="0" fontId="7" fillId="0" borderId="10" xfId="18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 horizontal="center"/>
      <protection/>
    </xf>
    <xf numFmtId="0" fontId="14" fillId="0" borderId="7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/>
      <protection/>
    </xf>
    <xf numFmtId="0" fontId="7" fillId="0" borderId="6" xfId="18" applyFont="1" applyFill="1" applyBorder="1" applyAlignment="1" applyProtection="1">
      <alignment horizontal="center"/>
      <protection/>
    </xf>
    <xf numFmtId="0" fontId="7" fillId="0" borderId="7" xfId="18" applyFont="1" applyFill="1" applyBorder="1" applyAlignment="1" applyProtection="1">
      <alignment horizontal="center"/>
      <protection/>
    </xf>
    <xf numFmtId="0" fontId="7" fillId="0" borderId="8" xfId="18" applyFont="1" applyFill="1" applyBorder="1" applyAlignment="1" applyProtection="1">
      <alignment horizontal="center"/>
      <protection/>
    </xf>
    <xf numFmtId="0" fontId="7" fillId="0" borderId="6" xfId="18" applyFont="1" applyBorder="1" applyAlignment="1">
      <alignment horizontal="center"/>
      <protection/>
    </xf>
    <xf numFmtId="0" fontId="7" fillId="0" borderId="7" xfId="18" applyFont="1" applyBorder="1" applyAlignment="1">
      <alignment horizontal="center"/>
      <protection/>
    </xf>
    <xf numFmtId="0" fontId="7" fillId="0" borderId="8" xfId="18" applyFont="1" applyBorder="1" applyAlignment="1">
      <alignment horizontal="center"/>
      <protection/>
    </xf>
    <xf numFmtId="0" fontId="7" fillId="0" borderId="0" xfId="18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8" fillId="0" borderId="0" xfId="18" applyFont="1" applyAlignment="1">
      <alignment horizontal="center"/>
      <protection/>
    </xf>
    <xf numFmtId="0" fontId="8" fillId="0" borderId="0" xfId="18" applyFont="1" applyAlignment="1">
      <alignment horizontal="center" vertical="top"/>
      <protection/>
    </xf>
    <xf numFmtId="0" fontId="10" fillId="0" borderId="0" xfId="18" applyFont="1" applyAlignment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 wrapTex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 shrinkToFit="1"/>
    </xf>
    <xf numFmtId="0" fontId="23" fillId="0" borderId="33" xfId="0" applyFont="1" applyBorder="1" applyAlignment="1">
      <alignment horizontal="center" vertical="center" wrapText="1" shrinkToFit="1"/>
    </xf>
    <xf numFmtId="0" fontId="23" fillId="0" borderId="34" xfId="0" applyFont="1" applyBorder="1" applyAlignment="1">
      <alignment horizontal="center" vertical="center" wrapText="1" shrinkToFit="1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 shrinkToFit="1"/>
    </xf>
    <xf numFmtId="0" fontId="22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left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0"/>
  <sheetViews>
    <sheetView zoomScale="75" zoomScaleNormal="75" workbookViewId="0" topLeftCell="A1">
      <selection activeCell="U31" sqref="U31:W31"/>
    </sheetView>
  </sheetViews>
  <sheetFormatPr defaultColWidth="8.796875" defaultRowHeight="15"/>
  <cols>
    <col min="1" max="1" width="5.19921875" style="1" customWidth="1"/>
    <col min="2" max="7" width="2.296875" style="1" customWidth="1"/>
    <col min="8" max="8" width="3.19921875" style="1" customWidth="1"/>
    <col min="9" max="10" width="2.296875" style="1" customWidth="1"/>
    <col min="11" max="11" width="2.69921875" style="1" customWidth="1"/>
    <col min="12" max="13" width="2.796875" style="1" customWidth="1"/>
    <col min="14" max="17" width="2.69921875" style="1" customWidth="1"/>
    <col min="18" max="18" width="3" style="1" customWidth="1"/>
    <col min="19" max="20" width="2.69921875" style="1" customWidth="1"/>
    <col min="21" max="21" width="3.8984375" style="1" customWidth="1"/>
    <col min="22" max="22" width="3.69921875" style="1" customWidth="1"/>
    <col min="23" max="23" width="3.3984375" style="1" customWidth="1"/>
    <col min="24" max="24" width="2.69921875" style="1" customWidth="1"/>
    <col min="25" max="28" width="2.796875" style="1" customWidth="1"/>
    <col min="29" max="29" width="2.69921875" style="1" customWidth="1"/>
    <col min="30" max="30" width="2.796875" style="1" customWidth="1"/>
    <col min="31" max="31" width="2.69921875" style="1" customWidth="1"/>
    <col min="32" max="32" width="3.3984375" style="1" customWidth="1"/>
    <col min="33" max="35" width="2.69921875" style="1" customWidth="1"/>
    <col min="36" max="36" width="3.19921875" style="1" customWidth="1"/>
    <col min="37" max="38" width="2.69921875" style="1" customWidth="1"/>
    <col min="39" max="39" width="2.796875" style="1" customWidth="1"/>
    <col min="40" max="40" width="3" style="1" customWidth="1"/>
    <col min="41" max="42" width="2.69921875" style="1" customWidth="1"/>
    <col min="43" max="43" width="2.796875" style="1" customWidth="1"/>
    <col min="44" max="45" width="2.69921875" style="1" customWidth="1"/>
    <col min="46" max="46" width="3" style="1" customWidth="1"/>
    <col min="47" max="51" width="2.69921875" style="1" customWidth="1"/>
    <col min="52" max="52" width="2.8984375" style="1" customWidth="1"/>
    <col min="53" max="53" width="2.69921875" style="1" customWidth="1"/>
    <col min="54" max="58" width="2.296875" style="1" customWidth="1"/>
    <col min="59" max="16384" width="9" style="1" customWidth="1"/>
  </cols>
  <sheetData>
    <row r="1" spans="1:44" ht="18.75">
      <c r="A1" s="21"/>
      <c r="B1" s="18"/>
      <c r="C1" s="22"/>
      <c r="D1" s="18"/>
      <c r="E1" s="18"/>
      <c r="F1" s="18"/>
      <c r="G1" s="18"/>
      <c r="I1" s="2"/>
      <c r="M1" s="3"/>
      <c r="N1" s="4"/>
      <c r="O1" s="4"/>
      <c r="P1" s="4"/>
      <c r="Q1" s="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37" ht="18.75">
      <c r="A2" s="21"/>
      <c r="B2" s="18"/>
      <c r="C2" s="22"/>
      <c r="D2" s="18"/>
      <c r="E2" s="18"/>
      <c r="F2" s="18"/>
      <c r="G2" s="18"/>
      <c r="I2" s="2"/>
      <c r="M2" s="3"/>
      <c r="N2" s="4"/>
      <c r="O2" s="4"/>
      <c r="P2" s="175" t="s">
        <v>253</v>
      </c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1:36" ht="18.75">
      <c r="A3" s="21"/>
      <c r="B3" s="18"/>
      <c r="C3" s="22"/>
      <c r="D3" s="18"/>
      <c r="E3" s="18"/>
      <c r="F3" s="18"/>
      <c r="G3" s="18"/>
      <c r="I3" s="2"/>
      <c r="M3" s="3"/>
      <c r="N3" s="4"/>
      <c r="O3" s="29" t="s">
        <v>110</v>
      </c>
      <c r="P3" s="30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7" ht="18.75">
      <c r="A4" s="21"/>
      <c r="B4" s="18"/>
      <c r="C4" s="22"/>
      <c r="D4" s="18"/>
      <c r="E4" s="18"/>
      <c r="F4" s="18"/>
      <c r="G4" s="18"/>
      <c r="I4" s="2"/>
      <c r="M4" s="3"/>
      <c r="N4" s="4"/>
      <c r="O4" s="4"/>
      <c r="P4" s="174" t="s">
        <v>111</v>
      </c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37" ht="18.75">
      <c r="A5" s="21"/>
      <c r="B5" s="18"/>
      <c r="C5" s="22"/>
      <c r="D5" s="18"/>
      <c r="E5" s="18"/>
      <c r="F5" s="18"/>
      <c r="G5" s="18"/>
      <c r="I5" s="2"/>
      <c r="M5" s="3"/>
      <c r="N5" s="4"/>
      <c r="O5" s="4"/>
      <c r="P5" s="176" t="s">
        <v>112</v>
      </c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</row>
    <row r="6" spans="1:33" ht="18.75">
      <c r="A6" s="21"/>
      <c r="B6" s="18"/>
      <c r="C6" s="22"/>
      <c r="D6" s="18"/>
      <c r="E6" s="18"/>
      <c r="F6" s="18"/>
      <c r="G6" s="18"/>
      <c r="I6" s="2"/>
      <c r="M6" s="3"/>
      <c r="N6" s="4"/>
      <c r="O6" s="4"/>
      <c r="P6" s="4"/>
      <c r="Q6" s="4"/>
      <c r="R6" s="4"/>
      <c r="S6" s="4"/>
      <c r="T6" s="4"/>
      <c r="U6" s="197" t="s">
        <v>113</v>
      </c>
      <c r="V6" s="197"/>
      <c r="W6" s="197"/>
      <c r="Y6" s="196" t="s">
        <v>190</v>
      </c>
      <c r="Z6" s="196"/>
      <c r="AA6" s="196"/>
      <c r="AB6" s="196"/>
      <c r="AC6" s="196"/>
      <c r="AD6" s="196"/>
      <c r="AE6" s="4"/>
      <c r="AF6" s="4"/>
      <c r="AG6" s="4"/>
    </row>
    <row r="7" spans="1:38" ht="18.75">
      <c r="A7" s="21"/>
      <c r="B7" s="18"/>
      <c r="C7" s="22"/>
      <c r="D7" s="18"/>
      <c r="E7" s="18"/>
      <c r="F7" s="18"/>
      <c r="G7" s="18"/>
      <c r="I7" s="2"/>
      <c r="M7" s="3"/>
      <c r="N7" s="4"/>
      <c r="O7" s="4"/>
      <c r="P7" s="4"/>
      <c r="Q7" s="4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1:38" ht="15.75">
      <c r="A8" s="21"/>
      <c r="B8" s="5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0.25">
      <c r="A9" s="21"/>
      <c r="B9" s="21"/>
      <c r="C9" s="21"/>
      <c r="D9" s="21"/>
      <c r="E9" s="21"/>
      <c r="F9" s="21"/>
      <c r="G9" s="2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7"/>
      <c r="T9" s="24"/>
      <c r="U9" s="4"/>
      <c r="V9" s="4"/>
      <c r="W9" s="24" t="s">
        <v>0</v>
      </c>
      <c r="X9" s="4"/>
      <c r="Y9" s="4"/>
      <c r="Z9" s="4"/>
      <c r="AA9" s="4"/>
      <c r="AB9" s="4"/>
      <c r="AC9" s="4"/>
      <c r="AD9" s="4"/>
      <c r="AJ9" s="4"/>
      <c r="AK9" s="4"/>
      <c r="AL9" s="4"/>
    </row>
    <row r="10" spans="1:39" ht="18.75">
      <c r="A10" s="5"/>
      <c r="B10" s="21"/>
      <c r="C10" s="21"/>
      <c r="D10" s="21"/>
      <c r="E10" s="5"/>
      <c r="F10" s="5"/>
      <c r="G10" s="5"/>
      <c r="H10" s="4"/>
      <c r="I10" s="4"/>
      <c r="J10" s="4"/>
      <c r="K10" s="8"/>
      <c r="L10" s="4"/>
      <c r="M10" s="4"/>
      <c r="N10" s="4"/>
      <c r="O10" s="4"/>
      <c r="P10" s="4"/>
      <c r="Q10" s="4"/>
      <c r="R10" s="4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4"/>
      <c r="AJ10" s="4"/>
      <c r="AK10" s="4"/>
      <c r="AL10" s="4"/>
      <c r="AM10" s="4"/>
    </row>
    <row r="11" spans="1:53" ht="18.75">
      <c r="A11" s="5" t="s">
        <v>99</v>
      </c>
      <c r="B11" s="21"/>
      <c r="C11" s="21"/>
      <c r="D11" s="21"/>
      <c r="E11" s="5"/>
      <c r="F11" s="5"/>
      <c r="G11" s="5"/>
      <c r="H11" s="4"/>
      <c r="I11" s="4"/>
      <c r="J11" s="4"/>
      <c r="K11" s="8"/>
      <c r="M11" s="4"/>
      <c r="N11" s="4"/>
      <c r="O11" s="4"/>
      <c r="P11" s="4"/>
      <c r="Q11" s="4"/>
      <c r="R11" s="4"/>
      <c r="S11" s="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M11" s="4"/>
      <c r="AN11" s="5" t="s">
        <v>114</v>
      </c>
      <c r="AO11" s="4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31" t="s">
        <v>115</v>
      </c>
      <c r="BA11" s="4"/>
    </row>
    <row r="12" spans="1:54" ht="18.75">
      <c r="A12" s="21" t="s">
        <v>300</v>
      </c>
      <c r="B12" s="21"/>
      <c r="C12" s="21"/>
      <c r="D12" s="21"/>
      <c r="E12" s="21"/>
      <c r="F12" s="21"/>
      <c r="G12" s="21"/>
      <c r="H12" s="6"/>
      <c r="I12" s="4"/>
      <c r="J12" s="4"/>
      <c r="K12" s="4"/>
      <c r="M12" s="4"/>
      <c r="N12" s="4"/>
      <c r="O12" s="4"/>
      <c r="P12" s="4"/>
      <c r="Q12" s="199" t="s">
        <v>251</v>
      </c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M12" s="4"/>
      <c r="AN12" s="5" t="s">
        <v>252</v>
      </c>
      <c r="AO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8.75">
      <c r="A13" s="21" t="s">
        <v>100</v>
      </c>
      <c r="B13" s="4"/>
      <c r="C13" s="4"/>
      <c r="D13" s="4"/>
      <c r="E13" s="4"/>
      <c r="F13" s="4"/>
      <c r="G13" s="4"/>
      <c r="H13" s="4"/>
      <c r="I13" s="4"/>
      <c r="J13" s="4"/>
      <c r="K13" s="4"/>
      <c r="P13" s="8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8"/>
      <c r="AE13" s="4"/>
      <c r="AF13" s="8"/>
      <c r="AG13" s="4"/>
      <c r="AH13" s="4"/>
      <c r="AI13" s="4"/>
      <c r="AM13" s="4"/>
      <c r="AN13" s="5" t="s">
        <v>116</v>
      </c>
      <c r="AO13" s="4"/>
      <c r="AQ13" s="4"/>
      <c r="AR13" s="4"/>
      <c r="AS13" s="4"/>
      <c r="AT13" s="4"/>
      <c r="AU13" s="4"/>
      <c r="AV13" s="4"/>
      <c r="AW13" s="29" t="s">
        <v>117</v>
      </c>
      <c r="AX13" s="4"/>
      <c r="AY13" s="4"/>
      <c r="AZ13" s="4"/>
      <c r="BA13" s="4"/>
      <c r="BB13" s="4"/>
    </row>
    <row r="14" spans="1:54" ht="18.75">
      <c r="A14" s="5" t="s">
        <v>94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  <c r="AQ14" s="4"/>
      <c r="AR14" s="5" t="s">
        <v>118</v>
      </c>
      <c r="AS14" s="4"/>
      <c r="AT14" s="4"/>
      <c r="AU14" s="4"/>
      <c r="AV14" s="4"/>
      <c r="AW14" s="31" t="s">
        <v>115</v>
      </c>
      <c r="AX14" s="5" t="s">
        <v>119</v>
      </c>
      <c r="AY14" s="4"/>
      <c r="BA14" s="4"/>
      <c r="BB14" s="4"/>
    </row>
    <row r="15" spans="1:54" ht="18.75">
      <c r="A15" s="21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  <c r="AQ15" s="4"/>
      <c r="AR15" s="29" t="s">
        <v>120</v>
      </c>
      <c r="AV15" s="4"/>
      <c r="AW15" s="4"/>
      <c r="AX15" s="31" t="s">
        <v>115</v>
      </c>
      <c r="AY15" s="5" t="s">
        <v>121</v>
      </c>
      <c r="BA15" s="4"/>
      <c r="BB15" s="4"/>
    </row>
    <row r="16" spans="1:54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W16" s="9" t="s">
        <v>101</v>
      </c>
      <c r="X16" s="4"/>
      <c r="Y16" s="4"/>
      <c r="Z16" s="4"/>
      <c r="AA16" s="4"/>
      <c r="AB16" s="4"/>
      <c r="AC16" s="4"/>
      <c r="AD16" s="4"/>
      <c r="AE16" s="4"/>
      <c r="AF16" s="4"/>
      <c r="AI16" s="4"/>
      <c r="AJ16" s="4"/>
      <c r="AK16" s="4"/>
      <c r="AL16" s="4"/>
      <c r="AM16" s="4"/>
      <c r="AN16" s="4"/>
      <c r="AO16" s="4"/>
      <c r="AP16" s="4"/>
      <c r="AQ16" s="4"/>
      <c r="AR16" s="5" t="s">
        <v>122</v>
      </c>
      <c r="AS16" s="4"/>
      <c r="AT16" s="4"/>
      <c r="AU16" s="5" t="s">
        <v>123</v>
      </c>
      <c r="AV16" s="4"/>
      <c r="AW16" s="4"/>
      <c r="AX16" s="4"/>
      <c r="AY16" s="4"/>
      <c r="AZ16" s="4"/>
      <c r="BA16" s="4"/>
      <c r="BB16" s="4"/>
    </row>
    <row r="17" spans="1:5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3" s="4" customFormat="1" ht="12.75">
      <c r="A18" s="10"/>
      <c r="B18" s="192" t="s">
        <v>1</v>
      </c>
      <c r="C18" s="193"/>
      <c r="D18" s="193"/>
      <c r="E18" s="194"/>
      <c r="F18" s="17"/>
      <c r="G18" s="11" t="s">
        <v>2</v>
      </c>
      <c r="H18" s="11"/>
      <c r="I18" s="12"/>
      <c r="J18" s="26"/>
      <c r="K18" s="11" t="s">
        <v>3</v>
      </c>
      <c r="L18" s="11"/>
      <c r="M18" s="27"/>
      <c r="N18" s="17"/>
      <c r="O18" s="11" t="s">
        <v>4</v>
      </c>
      <c r="P18" s="11"/>
      <c r="Q18" s="11"/>
      <c r="R18" s="27"/>
      <c r="S18" s="26"/>
      <c r="T18" s="11" t="s">
        <v>5</v>
      </c>
      <c r="U18" s="11"/>
      <c r="V18" s="27"/>
      <c r="W18" s="17"/>
      <c r="X18" s="11" t="s">
        <v>6</v>
      </c>
      <c r="Y18" s="11"/>
      <c r="Z18" s="27"/>
      <c r="AA18" s="192" t="s">
        <v>7</v>
      </c>
      <c r="AB18" s="193"/>
      <c r="AC18" s="193"/>
      <c r="AD18" s="193"/>
      <c r="AE18" s="194"/>
      <c r="AF18" s="26"/>
      <c r="AG18" s="11" t="s">
        <v>8</v>
      </c>
      <c r="AH18" s="11"/>
      <c r="AI18" s="27"/>
      <c r="AJ18" s="17"/>
      <c r="AK18" s="11" t="s">
        <v>9</v>
      </c>
      <c r="AL18" s="11"/>
      <c r="AM18" s="27"/>
      <c r="AN18" s="192" t="s">
        <v>10</v>
      </c>
      <c r="AO18" s="193"/>
      <c r="AP18" s="193"/>
      <c r="AQ18" s="193"/>
      <c r="AR18" s="194"/>
      <c r="AS18" s="192" t="s">
        <v>11</v>
      </c>
      <c r="AT18" s="193"/>
      <c r="AU18" s="193"/>
      <c r="AV18" s="194"/>
      <c r="AW18" s="192" t="s">
        <v>12</v>
      </c>
      <c r="AX18" s="193"/>
      <c r="AY18" s="193"/>
      <c r="AZ18" s="193"/>
      <c r="BA18" s="194"/>
    </row>
    <row r="19" spans="1:53" s="4" customFormat="1" ht="12.75">
      <c r="A19" s="13" t="s">
        <v>13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27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5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s="4" customFormat="1" ht="15.75">
      <c r="A20" s="13" t="s">
        <v>14</v>
      </c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 t="s">
        <v>207</v>
      </c>
      <c r="U20" s="95" t="s">
        <v>207</v>
      </c>
      <c r="V20" s="95" t="s">
        <v>207</v>
      </c>
      <c r="W20" s="94" t="s">
        <v>208</v>
      </c>
      <c r="X20" s="94" t="s">
        <v>208</v>
      </c>
      <c r="Y20" s="94"/>
      <c r="Z20" s="94"/>
      <c r="AA20" s="94"/>
      <c r="AB20" s="94"/>
      <c r="AC20" s="94"/>
      <c r="AD20" s="94"/>
      <c r="AE20" s="94"/>
      <c r="AF20" s="94"/>
      <c r="AG20" s="96"/>
      <c r="AH20" s="96"/>
      <c r="AI20" s="96"/>
      <c r="AJ20" s="96"/>
      <c r="AK20" s="94"/>
      <c r="AL20" s="94"/>
      <c r="AM20" s="94"/>
      <c r="AN20" s="94"/>
      <c r="AO20" s="95"/>
      <c r="AP20" s="95" t="s">
        <v>207</v>
      </c>
      <c r="AQ20" s="95" t="s">
        <v>207</v>
      </c>
      <c r="AR20" s="95" t="s">
        <v>207</v>
      </c>
      <c r="AS20" s="94" t="s">
        <v>210</v>
      </c>
      <c r="AT20" s="94" t="s">
        <v>210</v>
      </c>
      <c r="AU20" s="94" t="s">
        <v>210</v>
      </c>
      <c r="AV20" s="94" t="s">
        <v>210</v>
      </c>
      <c r="AW20" s="94" t="s">
        <v>208</v>
      </c>
      <c r="AX20" s="94" t="s">
        <v>208</v>
      </c>
      <c r="AY20" s="94" t="s">
        <v>208</v>
      </c>
      <c r="AZ20" s="94" t="s">
        <v>208</v>
      </c>
      <c r="BA20" s="94" t="s">
        <v>208</v>
      </c>
    </row>
    <row r="21" spans="1:53" s="4" customFormat="1" ht="15.75">
      <c r="A21" s="13" t="s">
        <v>15</v>
      </c>
      <c r="B21" s="97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 t="s">
        <v>207</v>
      </c>
      <c r="U21" s="95" t="s">
        <v>207</v>
      </c>
      <c r="V21" s="95" t="s">
        <v>207</v>
      </c>
      <c r="W21" s="94" t="s">
        <v>208</v>
      </c>
      <c r="X21" s="94" t="s">
        <v>208</v>
      </c>
      <c r="Y21" s="95"/>
      <c r="Z21" s="95"/>
      <c r="AA21" s="95"/>
      <c r="AB21" s="95"/>
      <c r="AC21" s="95"/>
      <c r="AD21" s="95"/>
      <c r="AE21" s="95"/>
      <c r="AF21" s="95"/>
      <c r="AG21" s="98"/>
      <c r="AH21" s="98"/>
      <c r="AI21" s="98"/>
      <c r="AJ21" s="98"/>
      <c r="AK21" s="95"/>
      <c r="AL21" s="95"/>
      <c r="AM21" s="95"/>
      <c r="AN21" s="95"/>
      <c r="AO21" s="95"/>
      <c r="AP21" s="95" t="s">
        <v>207</v>
      </c>
      <c r="AQ21" s="95" t="s">
        <v>207</v>
      </c>
      <c r="AR21" s="95" t="s">
        <v>207</v>
      </c>
      <c r="AS21" s="94" t="s">
        <v>210</v>
      </c>
      <c r="AT21" s="94" t="s">
        <v>210</v>
      </c>
      <c r="AU21" s="94" t="s">
        <v>210</v>
      </c>
      <c r="AV21" s="94" t="s">
        <v>210</v>
      </c>
      <c r="AW21" s="94" t="s">
        <v>208</v>
      </c>
      <c r="AX21" s="94" t="s">
        <v>208</v>
      </c>
      <c r="AY21" s="94" t="s">
        <v>208</v>
      </c>
      <c r="AZ21" s="94" t="s">
        <v>208</v>
      </c>
      <c r="BA21" s="94" t="s">
        <v>208</v>
      </c>
    </row>
    <row r="22" spans="1:53" s="4" customFormat="1" ht="15.75">
      <c r="A22" s="13" t="s">
        <v>16</v>
      </c>
      <c r="B22" s="97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 t="s">
        <v>207</v>
      </c>
      <c r="U22" s="95" t="s">
        <v>207</v>
      </c>
      <c r="V22" s="95" t="s">
        <v>207</v>
      </c>
      <c r="W22" s="94" t="s">
        <v>208</v>
      </c>
      <c r="X22" s="94" t="s">
        <v>208</v>
      </c>
      <c r="Y22" s="95"/>
      <c r="Z22" s="95"/>
      <c r="AA22" s="95"/>
      <c r="AB22" s="95"/>
      <c r="AC22" s="95"/>
      <c r="AD22" s="95"/>
      <c r="AE22" s="95"/>
      <c r="AF22" s="95"/>
      <c r="AG22" s="98"/>
      <c r="AH22" s="98"/>
      <c r="AI22" s="98"/>
      <c r="AJ22" s="98"/>
      <c r="AK22" s="95"/>
      <c r="AL22" s="95"/>
      <c r="AM22" s="95" t="s">
        <v>210</v>
      </c>
      <c r="AN22" s="95" t="s">
        <v>210</v>
      </c>
      <c r="AO22" s="95"/>
      <c r="AP22" s="95"/>
      <c r="AQ22" s="95"/>
      <c r="AR22" s="95" t="s">
        <v>207</v>
      </c>
      <c r="AS22" s="95" t="s">
        <v>207</v>
      </c>
      <c r="AT22" s="94" t="s">
        <v>210</v>
      </c>
      <c r="AU22" s="94" t="s">
        <v>210</v>
      </c>
      <c r="AV22" s="94" t="s">
        <v>210</v>
      </c>
      <c r="AW22" s="94" t="s">
        <v>208</v>
      </c>
      <c r="AX22" s="94" t="s">
        <v>208</v>
      </c>
      <c r="AY22" s="94" t="s">
        <v>208</v>
      </c>
      <c r="AZ22" s="94" t="s">
        <v>208</v>
      </c>
      <c r="BA22" s="94" t="s">
        <v>208</v>
      </c>
    </row>
    <row r="23" spans="1:53" s="4" customFormat="1" ht="15.75">
      <c r="A23" s="13" t="s">
        <v>17</v>
      </c>
      <c r="B23" s="97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 t="s">
        <v>207</v>
      </c>
      <c r="U23" s="95" t="s">
        <v>207</v>
      </c>
      <c r="V23" s="95" t="s">
        <v>207</v>
      </c>
      <c r="W23" s="94" t="s">
        <v>208</v>
      </c>
      <c r="X23" s="94" t="s">
        <v>208</v>
      </c>
      <c r="Y23" s="95"/>
      <c r="Z23" s="95"/>
      <c r="AA23" s="95"/>
      <c r="AB23" s="95"/>
      <c r="AC23" s="95"/>
      <c r="AD23" s="95"/>
      <c r="AE23" s="95"/>
      <c r="AF23" s="95"/>
      <c r="AG23" s="98"/>
      <c r="AH23" s="98"/>
      <c r="AI23" s="98"/>
      <c r="AJ23" s="98"/>
      <c r="AK23" s="95"/>
      <c r="AL23" s="95"/>
      <c r="AM23" s="95"/>
      <c r="AN23" s="95"/>
      <c r="AO23" s="94" t="s">
        <v>210</v>
      </c>
      <c r="AP23" s="94" t="s">
        <v>210</v>
      </c>
      <c r="AQ23" s="94"/>
      <c r="AR23" s="94"/>
      <c r="AS23" s="95" t="s">
        <v>207</v>
      </c>
      <c r="AT23" s="95" t="s">
        <v>207</v>
      </c>
      <c r="AU23" s="95" t="s">
        <v>207</v>
      </c>
      <c r="AV23" s="95" t="s">
        <v>207</v>
      </c>
      <c r="AW23" s="94" t="s">
        <v>208</v>
      </c>
      <c r="AX23" s="94" t="s">
        <v>208</v>
      </c>
      <c r="AY23" s="94" t="s">
        <v>208</v>
      </c>
      <c r="AZ23" s="94" t="s">
        <v>208</v>
      </c>
      <c r="BA23" s="94" t="s">
        <v>208</v>
      </c>
    </row>
    <row r="24" spans="1:53" s="4" customFormat="1" ht="15.75">
      <c r="A24" s="13" t="s">
        <v>18</v>
      </c>
      <c r="B24" s="97" t="s">
        <v>210</v>
      </c>
      <c r="C24" s="97" t="s">
        <v>210</v>
      </c>
      <c r="D24" s="97" t="s">
        <v>210</v>
      </c>
      <c r="E24" s="97" t="s">
        <v>158</v>
      </c>
      <c r="F24" s="97" t="s">
        <v>158</v>
      </c>
      <c r="G24" s="97" t="s">
        <v>158</v>
      </c>
      <c r="H24" s="97" t="s">
        <v>158</v>
      </c>
      <c r="I24" s="97" t="s">
        <v>158</v>
      </c>
      <c r="J24" s="97" t="s">
        <v>158</v>
      </c>
      <c r="K24" s="95"/>
      <c r="L24" s="95"/>
      <c r="M24" s="95"/>
      <c r="N24" s="95"/>
      <c r="O24" s="95"/>
      <c r="P24" s="95"/>
      <c r="Q24" s="95"/>
      <c r="R24" s="95"/>
      <c r="S24" s="95"/>
      <c r="T24" s="95" t="s">
        <v>207</v>
      </c>
      <c r="U24" s="95" t="s">
        <v>207</v>
      </c>
      <c r="V24" s="95" t="s">
        <v>208</v>
      </c>
      <c r="W24" s="95" t="s">
        <v>208</v>
      </c>
      <c r="X24" s="95" t="s">
        <v>158</v>
      </c>
      <c r="Y24" s="95" t="s">
        <v>158</v>
      </c>
      <c r="Z24" s="95" t="s">
        <v>158</v>
      </c>
      <c r="AA24" s="95" t="s">
        <v>158</v>
      </c>
      <c r="AB24" s="95" t="s">
        <v>158</v>
      </c>
      <c r="AC24" s="95" t="s">
        <v>158</v>
      </c>
      <c r="AD24" s="95" t="s">
        <v>158</v>
      </c>
      <c r="AE24" s="95"/>
      <c r="AF24" s="95"/>
      <c r="AG24" s="98"/>
      <c r="AH24" s="98"/>
      <c r="AI24" s="98"/>
      <c r="AJ24" s="95"/>
      <c r="AK24" s="95" t="s">
        <v>207</v>
      </c>
      <c r="AL24" s="95" t="s">
        <v>209</v>
      </c>
      <c r="AM24" s="95" t="s">
        <v>209</v>
      </c>
      <c r="AN24" s="95" t="s">
        <v>209</v>
      </c>
      <c r="AO24" s="95" t="s">
        <v>209</v>
      </c>
      <c r="AP24" s="95" t="s">
        <v>209</v>
      </c>
      <c r="AQ24" s="95" t="s">
        <v>209</v>
      </c>
      <c r="AR24" s="95" t="s">
        <v>209</v>
      </c>
      <c r="AS24" s="95" t="s">
        <v>209</v>
      </c>
      <c r="AT24" s="94" t="s">
        <v>208</v>
      </c>
      <c r="AU24" s="94" t="s">
        <v>208</v>
      </c>
      <c r="AV24" s="94" t="s">
        <v>208</v>
      </c>
      <c r="AW24" s="94" t="s">
        <v>208</v>
      </c>
      <c r="AX24" s="94" t="s">
        <v>208</v>
      </c>
      <c r="AY24" s="94" t="s">
        <v>208</v>
      </c>
      <c r="AZ24" s="94" t="s">
        <v>208</v>
      </c>
      <c r="BA24" s="94" t="s">
        <v>208</v>
      </c>
    </row>
    <row r="25" spans="1:54" ht="15.75">
      <c r="A25" s="4"/>
      <c r="C25" s="5" t="s">
        <v>102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60" ht="15.75">
      <c r="A26" s="40" t="s">
        <v>157</v>
      </c>
      <c r="B26" s="41"/>
      <c r="C26" s="42"/>
      <c r="D26" s="41"/>
      <c r="E26" s="41"/>
      <c r="F26" s="41"/>
      <c r="G26" s="41"/>
      <c r="H26" s="41"/>
      <c r="I26" s="43" t="s">
        <v>158</v>
      </c>
      <c r="J26" s="40" t="s">
        <v>126</v>
      </c>
      <c r="K26" s="42"/>
      <c r="L26" s="42"/>
      <c r="M26" s="41"/>
      <c r="N26" s="41"/>
      <c r="O26" s="41"/>
      <c r="P26" s="41"/>
      <c r="Q26" s="41"/>
      <c r="R26" s="41"/>
      <c r="S26" s="41"/>
      <c r="T26" s="44" t="s">
        <v>270</v>
      </c>
      <c r="U26" s="42"/>
      <c r="V26" s="42"/>
      <c r="W26" s="43"/>
      <c r="X26" s="41"/>
      <c r="Y26" s="42"/>
      <c r="Z26" s="45"/>
      <c r="AA26" s="42"/>
      <c r="AB26" s="43" t="s">
        <v>159</v>
      </c>
      <c r="AC26" s="42"/>
      <c r="AD26" s="46"/>
      <c r="AE26" s="42"/>
      <c r="AF26" s="41"/>
      <c r="AG26" s="41"/>
      <c r="AH26" s="41"/>
      <c r="AI26" s="41"/>
      <c r="AJ26" s="41"/>
      <c r="AK26" s="41"/>
      <c r="AL26" s="40"/>
      <c r="AM26" s="41"/>
      <c r="AN26" s="41"/>
      <c r="AO26" s="41"/>
      <c r="AP26" s="41"/>
      <c r="AQ26" s="41"/>
      <c r="AR26" s="41"/>
      <c r="AS26" s="41"/>
      <c r="AT26" s="41"/>
      <c r="AU26" s="41"/>
      <c r="AV26" s="42"/>
      <c r="AW26" s="42"/>
      <c r="AX26" s="42"/>
      <c r="AY26" s="42"/>
      <c r="AZ26" s="41"/>
      <c r="BA26" s="41"/>
      <c r="BB26" s="4"/>
      <c r="BC26" s="4"/>
      <c r="BD26" s="4"/>
      <c r="BE26" s="4"/>
      <c r="BF26" s="4"/>
      <c r="BG26" s="4"/>
      <c r="BH26" s="4"/>
    </row>
    <row r="27" spans="1:54" ht="15.75">
      <c r="A27" s="40" t="s">
        <v>271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5.75">
      <c r="A28" s="4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9" t="s">
        <v>301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2.75">
      <c r="A31" s="4"/>
      <c r="B31" s="4"/>
      <c r="C31" s="4"/>
      <c r="D31" s="4"/>
      <c r="E31" s="4"/>
      <c r="F31" s="4"/>
      <c r="G31" s="180" t="s">
        <v>103</v>
      </c>
      <c r="H31" s="181"/>
      <c r="I31" s="181"/>
      <c r="J31" s="182"/>
      <c r="K31" s="180" t="s">
        <v>104</v>
      </c>
      <c r="L31" s="181"/>
      <c r="M31" s="181"/>
      <c r="N31" s="181"/>
      <c r="O31" s="182"/>
      <c r="P31" s="180" t="s">
        <v>19</v>
      </c>
      <c r="Q31" s="181"/>
      <c r="R31" s="181"/>
      <c r="S31" s="181"/>
      <c r="T31" s="182"/>
      <c r="U31" s="180" t="s">
        <v>105</v>
      </c>
      <c r="V31" s="181"/>
      <c r="W31" s="182"/>
      <c r="X31" s="180" t="s">
        <v>155</v>
      </c>
      <c r="Y31" s="181"/>
      <c r="Z31" s="182"/>
      <c r="AA31" s="180" t="s">
        <v>20</v>
      </c>
      <c r="AB31" s="181"/>
      <c r="AC31" s="181"/>
      <c r="AD31" s="182"/>
      <c r="AE31" s="180" t="s">
        <v>21</v>
      </c>
      <c r="AF31" s="181"/>
      <c r="AG31" s="181"/>
      <c r="AH31" s="182"/>
      <c r="AI31" s="180" t="s">
        <v>13</v>
      </c>
      <c r="AJ31" s="181"/>
      <c r="AK31" s="182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5" customHeight="1">
      <c r="A32" s="4"/>
      <c r="B32" s="4"/>
      <c r="C32" s="4"/>
      <c r="D32" s="4"/>
      <c r="E32" s="4"/>
      <c r="F32" s="4"/>
      <c r="G32" s="183" t="s">
        <v>22</v>
      </c>
      <c r="H32" s="184"/>
      <c r="I32" s="184"/>
      <c r="J32" s="185"/>
      <c r="K32" s="183" t="s">
        <v>23</v>
      </c>
      <c r="L32" s="184"/>
      <c r="M32" s="184"/>
      <c r="N32" s="184"/>
      <c r="O32" s="185"/>
      <c r="P32" s="183" t="s">
        <v>24</v>
      </c>
      <c r="Q32" s="184"/>
      <c r="R32" s="195"/>
      <c r="S32" s="184"/>
      <c r="T32" s="185"/>
      <c r="U32" s="183" t="s">
        <v>106</v>
      </c>
      <c r="V32" s="184"/>
      <c r="W32" s="185"/>
      <c r="X32" s="183" t="s">
        <v>156</v>
      </c>
      <c r="Y32" s="195"/>
      <c r="Z32" s="185"/>
      <c r="AA32" s="183"/>
      <c r="AB32" s="184"/>
      <c r="AC32" s="184"/>
      <c r="AD32" s="185"/>
      <c r="AE32" s="183"/>
      <c r="AF32" s="184"/>
      <c r="AG32" s="184"/>
      <c r="AH32" s="185"/>
      <c r="AI32" s="183"/>
      <c r="AJ32" s="184"/>
      <c r="AK32" s="185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5" customHeight="1">
      <c r="A33" s="4"/>
      <c r="B33" s="4"/>
      <c r="C33" s="4"/>
      <c r="D33" s="4"/>
      <c r="E33" s="4"/>
      <c r="F33" s="4"/>
      <c r="G33" s="177">
        <f>AE33-SUM(K33:AA33)</f>
        <v>35</v>
      </c>
      <c r="H33" s="178"/>
      <c r="I33" s="178"/>
      <c r="J33" s="179"/>
      <c r="K33" s="186">
        <f>COUNTIF(B20:BA20,"Э")</f>
        <v>6</v>
      </c>
      <c r="L33" s="187"/>
      <c r="M33" s="187"/>
      <c r="N33" s="187"/>
      <c r="O33" s="188"/>
      <c r="P33" s="186">
        <f>COUNTIF(B20:BA20,"У")</f>
        <v>4</v>
      </c>
      <c r="Q33" s="187"/>
      <c r="R33" s="187"/>
      <c r="S33" s="187"/>
      <c r="T33" s="188"/>
      <c r="U33" s="186">
        <f>COUNTIF(B20:BA20,"П")</f>
        <v>0</v>
      </c>
      <c r="V33" s="187"/>
      <c r="W33" s="188"/>
      <c r="X33" s="186">
        <f>COUNTIF(B20:BA20,"Г")</f>
        <v>0</v>
      </c>
      <c r="Y33" s="187"/>
      <c r="Z33" s="188"/>
      <c r="AA33" s="186">
        <f>COUNTIF(B20:BA20,"К")</f>
        <v>7</v>
      </c>
      <c r="AB33" s="187"/>
      <c r="AC33" s="187"/>
      <c r="AD33" s="188"/>
      <c r="AE33" s="177">
        <v>52</v>
      </c>
      <c r="AF33" s="178"/>
      <c r="AG33" s="178"/>
      <c r="AH33" s="179"/>
      <c r="AI33" s="189" t="s">
        <v>25</v>
      </c>
      <c r="AJ33" s="190"/>
      <c r="AK33" s="191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5" customHeight="1">
      <c r="A34" s="4"/>
      <c r="B34" s="4"/>
      <c r="C34" s="4"/>
      <c r="D34" s="4"/>
      <c r="E34" s="4"/>
      <c r="F34" s="4"/>
      <c r="G34" s="177">
        <f>AE34-SUM(K34:AA34)</f>
        <v>35</v>
      </c>
      <c r="H34" s="178"/>
      <c r="I34" s="178"/>
      <c r="J34" s="179"/>
      <c r="K34" s="186">
        <f>COUNTIF(B21:BA21,"Э")</f>
        <v>6</v>
      </c>
      <c r="L34" s="187"/>
      <c r="M34" s="187"/>
      <c r="N34" s="187"/>
      <c r="O34" s="188"/>
      <c r="P34" s="186">
        <f>COUNTIF(B21:BA21,"У")</f>
        <v>4</v>
      </c>
      <c r="Q34" s="187"/>
      <c r="R34" s="187"/>
      <c r="S34" s="187"/>
      <c r="T34" s="188"/>
      <c r="U34" s="186">
        <f>COUNTIF(B21:BA21,"П")</f>
        <v>0</v>
      </c>
      <c r="V34" s="187"/>
      <c r="W34" s="188"/>
      <c r="X34" s="186">
        <f>COUNTIF(B21:BA21,"Г")</f>
        <v>0</v>
      </c>
      <c r="Y34" s="187"/>
      <c r="Z34" s="188"/>
      <c r="AA34" s="186">
        <f>COUNTIF(B21:BA21,"К")</f>
        <v>7</v>
      </c>
      <c r="AB34" s="187"/>
      <c r="AC34" s="187"/>
      <c r="AD34" s="188"/>
      <c r="AE34" s="177">
        <v>52</v>
      </c>
      <c r="AF34" s="178"/>
      <c r="AG34" s="178"/>
      <c r="AH34" s="179"/>
      <c r="AI34" s="189" t="s">
        <v>26</v>
      </c>
      <c r="AJ34" s="190"/>
      <c r="AK34" s="191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5" customHeight="1">
      <c r="A35" s="4"/>
      <c r="B35" s="4"/>
      <c r="C35" s="4"/>
      <c r="D35" s="4"/>
      <c r="E35" s="4"/>
      <c r="F35" s="4"/>
      <c r="G35" s="177">
        <f>AE35-SUM(K35:AA35)</f>
        <v>35</v>
      </c>
      <c r="H35" s="178"/>
      <c r="I35" s="178"/>
      <c r="J35" s="179"/>
      <c r="K35" s="186">
        <f>COUNTIF(B22:BA22,"Э")</f>
        <v>5</v>
      </c>
      <c r="L35" s="187"/>
      <c r="M35" s="187"/>
      <c r="N35" s="187"/>
      <c r="O35" s="188"/>
      <c r="P35" s="186">
        <f>COUNTIF(B22:BA22,"У")</f>
        <v>5</v>
      </c>
      <c r="Q35" s="187"/>
      <c r="R35" s="187"/>
      <c r="S35" s="187"/>
      <c r="T35" s="188"/>
      <c r="U35" s="186">
        <f>COUNTIF(B22:BA22,"П")</f>
        <v>0</v>
      </c>
      <c r="V35" s="187"/>
      <c r="W35" s="188"/>
      <c r="X35" s="186">
        <f>COUNTIF(B22:BA22,"Г")</f>
        <v>0</v>
      </c>
      <c r="Y35" s="187"/>
      <c r="Z35" s="188"/>
      <c r="AA35" s="186">
        <f>COUNTIF(B22:BA22,"К")</f>
        <v>7</v>
      </c>
      <c r="AB35" s="187"/>
      <c r="AC35" s="187"/>
      <c r="AD35" s="188"/>
      <c r="AE35" s="177">
        <v>52</v>
      </c>
      <c r="AF35" s="178"/>
      <c r="AG35" s="178"/>
      <c r="AH35" s="179"/>
      <c r="AI35" s="189" t="s">
        <v>27</v>
      </c>
      <c r="AJ35" s="190"/>
      <c r="AK35" s="191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5" customHeight="1">
      <c r="A36" s="4"/>
      <c r="B36" s="4"/>
      <c r="C36" s="4"/>
      <c r="D36" s="4"/>
      <c r="E36" s="4"/>
      <c r="F36" s="4"/>
      <c r="G36" s="177">
        <f>AE36-SUM(K36:AA36)</f>
        <v>36</v>
      </c>
      <c r="H36" s="178"/>
      <c r="I36" s="178"/>
      <c r="J36" s="179"/>
      <c r="K36" s="186">
        <f>COUNTIF(B23:BA23,"Э")</f>
        <v>7</v>
      </c>
      <c r="L36" s="187"/>
      <c r="M36" s="187"/>
      <c r="N36" s="187"/>
      <c r="O36" s="188"/>
      <c r="P36" s="186">
        <f>COUNTIF(B23:BA23,"У")</f>
        <v>2</v>
      </c>
      <c r="Q36" s="187"/>
      <c r="R36" s="187"/>
      <c r="S36" s="187"/>
      <c r="T36" s="188"/>
      <c r="U36" s="186">
        <f>COUNTIF(B23:BA23,"П")</f>
        <v>0</v>
      </c>
      <c r="V36" s="187"/>
      <c r="W36" s="188"/>
      <c r="X36" s="186">
        <f>COUNTIF(B23:BA23,"Г")</f>
        <v>0</v>
      </c>
      <c r="Y36" s="187"/>
      <c r="Z36" s="188"/>
      <c r="AA36" s="186">
        <f>COUNTIF(B23:BA23,"К")</f>
        <v>7</v>
      </c>
      <c r="AB36" s="187"/>
      <c r="AC36" s="187"/>
      <c r="AD36" s="188"/>
      <c r="AE36" s="177">
        <v>52</v>
      </c>
      <c r="AF36" s="178"/>
      <c r="AG36" s="178"/>
      <c r="AH36" s="179"/>
      <c r="AI36" s="189" t="s">
        <v>28</v>
      </c>
      <c r="AJ36" s="190"/>
      <c r="AK36" s="191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4"/>
      <c r="B37" s="4"/>
      <c r="C37" s="4"/>
      <c r="D37" s="4"/>
      <c r="E37" s="4"/>
      <c r="F37" s="4"/>
      <c r="G37" s="177">
        <f>AE37-SUM(K37:AA37)</f>
        <v>15</v>
      </c>
      <c r="H37" s="178"/>
      <c r="I37" s="178"/>
      <c r="J37" s="179"/>
      <c r="K37" s="186">
        <f>COUNTIF(B24:BA24,"Э")</f>
        <v>3</v>
      </c>
      <c r="L37" s="187"/>
      <c r="M37" s="187"/>
      <c r="N37" s="187"/>
      <c r="O37" s="188"/>
      <c r="P37" s="186">
        <f>COUNTIF(B24:BA24,"У")</f>
        <v>3</v>
      </c>
      <c r="Q37" s="187"/>
      <c r="R37" s="187"/>
      <c r="S37" s="187"/>
      <c r="T37" s="188"/>
      <c r="U37" s="186">
        <f>COUNTIF(B24:BA24,"П")</f>
        <v>13</v>
      </c>
      <c r="V37" s="187"/>
      <c r="W37" s="188"/>
      <c r="X37" s="186">
        <f>COUNTIF(B24:BA24,"Г")</f>
        <v>8</v>
      </c>
      <c r="Y37" s="187"/>
      <c r="Z37" s="188"/>
      <c r="AA37" s="186">
        <f>COUNTIF(B24:BA24,"К")</f>
        <v>10</v>
      </c>
      <c r="AB37" s="187"/>
      <c r="AC37" s="187"/>
      <c r="AD37" s="188"/>
      <c r="AE37" s="177">
        <v>52</v>
      </c>
      <c r="AF37" s="178"/>
      <c r="AG37" s="178"/>
      <c r="AH37" s="179"/>
      <c r="AI37" s="189" t="s">
        <v>29</v>
      </c>
      <c r="AJ37" s="190"/>
      <c r="AK37" s="191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5" customHeight="1">
      <c r="A38" s="4"/>
      <c r="B38" s="4"/>
      <c r="C38" s="4"/>
      <c r="D38" s="4"/>
      <c r="E38" s="4"/>
      <c r="F38" s="4"/>
      <c r="G38" s="177">
        <f>SUM(G33:G37)</f>
        <v>156</v>
      </c>
      <c r="H38" s="178"/>
      <c r="I38" s="178"/>
      <c r="J38" s="179"/>
      <c r="K38" s="177">
        <f>SUM(K33:K37)</f>
        <v>27</v>
      </c>
      <c r="L38" s="178"/>
      <c r="M38" s="178"/>
      <c r="N38" s="178"/>
      <c r="O38" s="179"/>
      <c r="P38" s="177">
        <f>SUM(P33:P37)</f>
        <v>18</v>
      </c>
      <c r="Q38" s="178"/>
      <c r="R38" s="178"/>
      <c r="S38" s="178"/>
      <c r="T38" s="179"/>
      <c r="U38" s="177">
        <f>SUM(U33:U37)</f>
        <v>13</v>
      </c>
      <c r="V38" s="178"/>
      <c r="W38" s="179"/>
      <c r="X38" s="177">
        <f>SUM(X33:X37)</f>
        <v>8</v>
      </c>
      <c r="Y38" s="178"/>
      <c r="Z38" s="179"/>
      <c r="AA38" s="177">
        <f>SUM(AA33:AA37)</f>
        <v>38</v>
      </c>
      <c r="AB38" s="178"/>
      <c r="AC38" s="178"/>
      <c r="AD38" s="179"/>
      <c r="AE38" s="177">
        <f>SUM(AE33:AE37)</f>
        <v>260</v>
      </c>
      <c r="AF38" s="178"/>
      <c r="AG38" s="178"/>
      <c r="AH38" s="179"/>
      <c r="AI38" s="189" t="s">
        <v>160</v>
      </c>
      <c r="AJ38" s="190"/>
      <c r="AK38" s="191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2.75">
      <c r="A39" s="4"/>
      <c r="B39" s="4"/>
      <c r="C39" s="4"/>
      <c r="D39" s="4"/>
      <c r="E39" s="4"/>
      <c r="F39" s="4"/>
      <c r="G39" s="6"/>
      <c r="H39" s="28"/>
      <c r="I39" s="6"/>
      <c r="J39" s="6"/>
      <c r="K39" s="6"/>
      <c r="L39" s="28"/>
      <c r="M39" s="6"/>
      <c r="N39" s="6"/>
      <c r="O39" s="6"/>
      <c r="P39" s="6"/>
      <c r="Q39" s="6"/>
      <c r="R39" s="28"/>
      <c r="S39" s="6"/>
      <c r="T39" s="6"/>
      <c r="U39" s="6"/>
      <c r="V39" s="28"/>
      <c r="W39" s="6"/>
      <c r="X39" s="6"/>
      <c r="Y39" s="28"/>
      <c r="Z39" s="6"/>
      <c r="AA39" s="6"/>
      <c r="AB39" s="28"/>
      <c r="AC39" s="28"/>
      <c r="AD39" s="6"/>
      <c r="AE39" s="6"/>
      <c r="AF39" s="28"/>
      <c r="AG39" s="6"/>
      <c r="AH39" s="6"/>
      <c r="AI39" s="6"/>
      <c r="AJ39" s="6"/>
      <c r="AK39" s="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ht="12.75">
      <c r="A40" s="4"/>
    </row>
  </sheetData>
  <mergeCells count="77">
    <mergeCell ref="Y6:AD6"/>
    <mergeCell ref="U6:W6"/>
    <mergeCell ref="AW18:BA18"/>
    <mergeCell ref="S10:Z10"/>
    <mergeCell ref="AA10:AH10"/>
    <mergeCell ref="AS18:AV18"/>
    <mergeCell ref="AN18:AR18"/>
    <mergeCell ref="Q12:AI12"/>
    <mergeCell ref="AI31:AK31"/>
    <mergeCell ref="X31:Z31"/>
    <mergeCell ref="X34:Z34"/>
    <mergeCell ref="U34:W34"/>
    <mergeCell ref="X32:Z32"/>
    <mergeCell ref="AI33:AK33"/>
    <mergeCell ref="AI34:AK34"/>
    <mergeCell ref="AE34:AH34"/>
    <mergeCell ref="AI32:AK32"/>
    <mergeCell ref="AE31:AH31"/>
    <mergeCell ref="U35:W35"/>
    <mergeCell ref="U36:W36"/>
    <mergeCell ref="K32:O32"/>
    <mergeCell ref="U31:W31"/>
    <mergeCell ref="U32:W32"/>
    <mergeCell ref="P32:T32"/>
    <mergeCell ref="P31:T31"/>
    <mergeCell ref="G35:J35"/>
    <mergeCell ref="G36:J36"/>
    <mergeCell ref="P34:T34"/>
    <mergeCell ref="P35:T35"/>
    <mergeCell ref="P36:T36"/>
    <mergeCell ref="B18:E18"/>
    <mergeCell ref="AA18:AE18"/>
    <mergeCell ref="G32:J32"/>
    <mergeCell ref="P33:T33"/>
    <mergeCell ref="U33:W33"/>
    <mergeCell ref="X33:Z33"/>
    <mergeCell ref="AE33:AH33"/>
    <mergeCell ref="G31:J31"/>
    <mergeCell ref="AE32:AH32"/>
    <mergeCell ref="K31:O31"/>
    <mergeCell ref="G37:J37"/>
    <mergeCell ref="G38:J38"/>
    <mergeCell ref="K33:O33"/>
    <mergeCell ref="K34:O34"/>
    <mergeCell ref="K35:O35"/>
    <mergeCell ref="K36:O36"/>
    <mergeCell ref="K37:O37"/>
    <mergeCell ref="K38:O38"/>
    <mergeCell ref="G33:J33"/>
    <mergeCell ref="G34:J34"/>
    <mergeCell ref="P37:T37"/>
    <mergeCell ref="P38:T38"/>
    <mergeCell ref="U37:W37"/>
    <mergeCell ref="U38:W38"/>
    <mergeCell ref="AE37:AH37"/>
    <mergeCell ref="AE36:AH36"/>
    <mergeCell ref="AE38:AH38"/>
    <mergeCell ref="X37:Z37"/>
    <mergeCell ref="X38:Z38"/>
    <mergeCell ref="AA36:AD36"/>
    <mergeCell ref="AA37:AD37"/>
    <mergeCell ref="AA38:AD38"/>
    <mergeCell ref="X36:Z36"/>
    <mergeCell ref="AI37:AK37"/>
    <mergeCell ref="AI38:AK38"/>
    <mergeCell ref="AI35:AK35"/>
    <mergeCell ref="AI36:AK36"/>
    <mergeCell ref="P4:AK4"/>
    <mergeCell ref="P2:AK2"/>
    <mergeCell ref="P5:AK5"/>
    <mergeCell ref="AE35:AH35"/>
    <mergeCell ref="AA31:AD31"/>
    <mergeCell ref="AA32:AD32"/>
    <mergeCell ref="AA33:AD33"/>
    <mergeCell ref="AA34:AD34"/>
    <mergeCell ref="AA35:AD35"/>
    <mergeCell ref="X35:Z3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60" verticalDpi="360" orientation="landscape" paperSize="9" scale="70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02"/>
  <sheetViews>
    <sheetView zoomScale="75" zoomScaleNormal="75" workbookViewId="0" topLeftCell="A16">
      <selection activeCell="B42" sqref="B42"/>
    </sheetView>
  </sheetViews>
  <sheetFormatPr defaultColWidth="8.796875" defaultRowHeight="15" outlineLevelCol="1"/>
  <cols>
    <col min="1" max="1" width="8.296875" style="49" customWidth="1"/>
    <col min="2" max="2" width="43.09765625" style="60" customWidth="1"/>
    <col min="3" max="3" width="5" style="49" customWidth="1"/>
    <col min="4" max="7" width="4.09765625" style="56" hidden="1" customWidth="1" outlineLevel="1"/>
    <col min="8" max="8" width="5.09765625" style="49" customWidth="1" collapsed="1"/>
    <col min="9" max="14" width="4.19921875" style="56" hidden="1" customWidth="1" outlineLevel="1"/>
    <col min="15" max="15" width="4.3984375" style="57" customWidth="1" collapsed="1"/>
    <col min="16" max="17" width="4.3984375" style="48" customWidth="1"/>
    <col min="18" max="19" width="4.3984375" style="49" customWidth="1"/>
    <col min="20" max="20" width="4.296875" style="49" customWidth="1"/>
    <col min="21" max="21" width="4.3984375" style="49" customWidth="1"/>
    <col min="22" max="22" width="4.296875" style="49" customWidth="1" collapsed="1"/>
    <col min="23" max="28" width="2.796875" style="49" hidden="1" customWidth="1" outlineLevel="1"/>
    <col min="29" max="29" width="4.19921875" style="49" customWidth="1" collapsed="1"/>
    <col min="30" max="30" width="4.296875" style="49" customWidth="1" collapsed="1"/>
    <col min="31" max="36" width="2.796875" style="49" hidden="1" customWidth="1" outlineLevel="1"/>
    <col min="37" max="38" width="4.296875" style="49" customWidth="1" collapsed="1"/>
    <col min="39" max="44" width="2.796875" style="49" hidden="1" customWidth="1" outlineLevel="1"/>
    <col min="45" max="45" width="4.296875" style="49" customWidth="1" collapsed="1"/>
    <col min="46" max="46" width="4.296875" style="49" customWidth="1"/>
    <col min="47" max="52" width="2.796875" style="49" hidden="1" customWidth="1" outlineLevel="1"/>
    <col min="53" max="53" width="4.296875" style="49" customWidth="1" collapsed="1"/>
    <col min="54" max="54" width="4.296875" style="49" customWidth="1"/>
    <col min="55" max="60" width="2.796875" style="49" hidden="1" customWidth="1" outlineLevel="1"/>
    <col min="61" max="61" width="4.296875" style="49" customWidth="1" collapsed="1"/>
    <col min="62" max="16384" width="9" style="0" customWidth="1"/>
  </cols>
  <sheetData>
    <row r="1" spans="1:46" ht="12.75" customHeight="1">
      <c r="A1" s="233" t="s">
        <v>107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50"/>
      <c r="AF1" s="50"/>
      <c r="AG1" s="50"/>
      <c r="AH1" s="50"/>
      <c r="AI1" s="50"/>
      <c r="AJ1" s="50"/>
      <c r="AT1" s="51"/>
    </row>
    <row r="2" spans="1:21" ht="0.75" customHeight="1" hidden="1">
      <c r="A2" s="52"/>
      <c r="C2" s="33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54"/>
      <c r="P2" s="47"/>
      <c r="Q2" s="47"/>
      <c r="R2" s="33"/>
      <c r="S2" s="33"/>
      <c r="T2" s="33"/>
      <c r="U2" s="33"/>
    </row>
    <row r="3" spans="1:61" ht="11.25" customHeight="1">
      <c r="A3" s="34"/>
      <c r="B3" s="106"/>
      <c r="C3" s="200" t="s">
        <v>30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 t="s">
        <v>222</v>
      </c>
      <c r="Q3" s="200"/>
      <c r="R3" s="200"/>
      <c r="S3" s="200"/>
      <c r="T3" s="200"/>
      <c r="U3" s="200"/>
      <c r="V3" s="200" t="s">
        <v>96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</row>
    <row r="4" spans="1:61" ht="11.25" customHeight="1">
      <c r="A4" s="34"/>
      <c r="B4" s="106"/>
      <c r="C4" s="200" t="s">
        <v>31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3" t="s">
        <v>21</v>
      </c>
      <c r="Q4" s="201" t="s">
        <v>32</v>
      </c>
      <c r="R4" s="201"/>
      <c r="S4" s="201"/>
      <c r="T4" s="201"/>
      <c r="U4" s="34"/>
      <c r="V4" s="200" t="s">
        <v>33</v>
      </c>
      <c r="W4" s="200"/>
      <c r="X4" s="200"/>
      <c r="Y4" s="200"/>
      <c r="Z4" s="200"/>
      <c r="AA4" s="200"/>
      <c r="AB4" s="200"/>
      <c r="AC4" s="200"/>
      <c r="AD4" s="200" t="s">
        <v>34</v>
      </c>
      <c r="AE4" s="200"/>
      <c r="AF4" s="200"/>
      <c r="AG4" s="200"/>
      <c r="AH4" s="200"/>
      <c r="AI4" s="200"/>
      <c r="AJ4" s="200"/>
      <c r="AK4" s="200"/>
      <c r="AL4" s="200" t="s">
        <v>35</v>
      </c>
      <c r="AM4" s="200"/>
      <c r="AN4" s="200"/>
      <c r="AO4" s="200"/>
      <c r="AP4" s="200"/>
      <c r="AQ4" s="200"/>
      <c r="AR4" s="200"/>
      <c r="AS4" s="200"/>
      <c r="AT4" s="200" t="s">
        <v>36</v>
      </c>
      <c r="AU4" s="200"/>
      <c r="AV4" s="200"/>
      <c r="AW4" s="200"/>
      <c r="AX4" s="200"/>
      <c r="AY4" s="200"/>
      <c r="AZ4" s="200"/>
      <c r="BA4" s="200"/>
      <c r="BB4" s="200" t="s">
        <v>37</v>
      </c>
      <c r="BC4" s="200"/>
      <c r="BD4" s="200"/>
      <c r="BE4" s="200"/>
      <c r="BF4" s="200"/>
      <c r="BG4" s="200"/>
      <c r="BH4" s="200"/>
      <c r="BI4" s="200"/>
    </row>
    <row r="5" spans="1:61" ht="11.25" customHeight="1">
      <c r="A5" s="35" t="s">
        <v>38</v>
      </c>
      <c r="B5" s="107" t="s">
        <v>39</v>
      </c>
      <c r="C5" s="34" t="s">
        <v>40</v>
      </c>
      <c r="D5" s="37"/>
      <c r="E5" s="37"/>
      <c r="F5" s="37"/>
      <c r="G5" s="37"/>
      <c r="H5" s="34" t="s">
        <v>250</v>
      </c>
      <c r="I5" s="37"/>
      <c r="J5" s="37"/>
      <c r="K5" s="37"/>
      <c r="L5" s="37"/>
      <c r="M5" s="37"/>
      <c r="N5" s="37"/>
      <c r="O5" s="108" t="s">
        <v>41</v>
      </c>
      <c r="P5" s="204"/>
      <c r="Q5" s="36" t="s">
        <v>21</v>
      </c>
      <c r="R5" s="34" t="s">
        <v>290</v>
      </c>
      <c r="S5" s="34" t="s">
        <v>42</v>
      </c>
      <c r="T5" s="34" t="s">
        <v>108</v>
      </c>
      <c r="U5" s="34" t="s">
        <v>219</v>
      </c>
      <c r="V5" s="35">
        <v>1</v>
      </c>
      <c r="W5" s="35" t="s">
        <v>130</v>
      </c>
      <c r="X5" s="35" t="s">
        <v>131</v>
      </c>
      <c r="Y5" s="35" t="s">
        <v>132</v>
      </c>
      <c r="Z5" s="35" t="s">
        <v>130</v>
      </c>
      <c r="AA5" s="35" t="s">
        <v>131</v>
      </c>
      <c r="AB5" s="35" t="s">
        <v>132</v>
      </c>
      <c r="AC5" s="35">
        <v>2</v>
      </c>
      <c r="AD5" s="35">
        <v>3</v>
      </c>
      <c r="AE5" s="35" t="s">
        <v>130</v>
      </c>
      <c r="AF5" s="35" t="s">
        <v>131</v>
      </c>
      <c r="AG5" s="35" t="s">
        <v>132</v>
      </c>
      <c r="AH5" s="35" t="s">
        <v>130</v>
      </c>
      <c r="AI5" s="35" t="s">
        <v>131</v>
      </c>
      <c r="AJ5" s="35" t="s">
        <v>132</v>
      </c>
      <c r="AK5" s="35">
        <v>4</v>
      </c>
      <c r="AL5" s="35">
        <v>5</v>
      </c>
      <c r="AM5" s="35" t="s">
        <v>130</v>
      </c>
      <c r="AN5" s="35" t="s">
        <v>131</v>
      </c>
      <c r="AO5" s="35" t="s">
        <v>132</v>
      </c>
      <c r="AP5" s="35" t="s">
        <v>130</v>
      </c>
      <c r="AQ5" s="35" t="s">
        <v>131</v>
      </c>
      <c r="AR5" s="35" t="s">
        <v>132</v>
      </c>
      <c r="AS5" s="35">
        <v>6</v>
      </c>
      <c r="AT5" s="35">
        <v>7</v>
      </c>
      <c r="AU5" s="35" t="s">
        <v>130</v>
      </c>
      <c r="AV5" s="35" t="s">
        <v>131</v>
      </c>
      <c r="AW5" s="35" t="s">
        <v>132</v>
      </c>
      <c r="AX5" s="35" t="s">
        <v>130</v>
      </c>
      <c r="AY5" s="35" t="s">
        <v>131</v>
      </c>
      <c r="AZ5" s="35" t="s">
        <v>132</v>
      </c>
      <c r="BA5" s="35">
        <v>8</v>
      </c>
      <c r="BB5" s="35">
        <v>9</v>
      </c>
      <c r="BC5" s="35" t="s">
        <v>130</v>
      </c>
      <c r="BD5" s="35" t="s">
        <v>131</v>
      </c>
      <c r="BE5" s="35" t="s">
        <v>132</v>
      </c>
      <c r="BF5" s="35" t="s">
        <v>130</v>
      </c>
      <c r="BG5" s="35" t="s">
        <v>131</v>
      </c>
      <c r="BH5" s="35" t="s">
        <v>132</v>
      </c>
      <c r="BI5" s="35">
        <v>10</v>
      </c>
    </row>
    <row r="6" spans="1:61" ht="11.25" customHeight="1">
      <c r="A6" s="34"/>
      <c r="B6" s="106"/>
      <c r="C6" s="34"/>
      <c r="D6" s="37"/>
      <c r="E6" s="37"/>
      <c r="F6" s="37"/>
      <c r="G6" s="37"/>
      <c r="H6" s="34"/>
      <c r="I6" s="37"/>
      <c r="J6" s="37"/>
      <c r="K6" s="37"/>
      <c r="L6" s="37"/>
      <c r="M6" s="37"/>
      <c r="N6" s="37"/>
      <c r="O6" s="108" t="s">
        <v>44</v>
      </c>
      <c r="P6" s="171"/>
      <c r="Q6" s="36"/>
      <c r="R6" s="34"/>
      <c r="S6" s="34"/>
      <c r="T6" s="34"/>
      <c r="U6" s="34" t="s">
        <v>220</v>
      </c>
      <c r="V6" s="35">
        <v>18</v>
      </c>
      <c r="W6" s="35">
        <v>18</v>
      </c>
      <c r="X6" s="35">
        <v>18</v>
      </c>
      <c r="Y6" s="35">
        <v>18</v>
      </c>
      <c r="Z6" s="35">
        <v>17</v>
      </c>
      <c r="AA6" s="35">
        <v>17</v>
      </c>
      <c r="AB6" s="35">
        <v>17</v>
      </c>
      <c r="AC6" s="35">
        <v>17</v>
      </c>
      <c r="AD6" s="35">
        <v>18</v>
      </c>
      <c r="AE6" s="35">
        <v>18</v>
      </c>
      <c r="AF6" s="35">
        <v>18</v>
      </c>
      <c r="AG6" s="35">
        <v>18</v>
      </c>
      <c r="AH6" s="35">
        <v>17</v>
      </c>
      <c r="AI6" s="35">
        <v>17</v>
      </c>
      <c r="AJ6" s="35">
        <v>17</v>
      </c>
      <c r="AK6" s="35">
        <v>17</v>
      </c>
      <c r="AL6" s="35">
        <v>18</v>
      </c>
      <c r="AM6" s="35">
        <v>18</v>
      </c>
      <c r="AN6" s="35">
        <v>18</v>
      </c>
      <c r="AO6" s="35">
        <v>18</v>
      </c>
      <c r="AP6" s="35">
        <v>17</v>
      </c>
      <c r="AQ6" s="35">
        <v>17</v>
      </c>
      <c r="AR6" s="35">
        <v>17</v>
      </c>
      <c r="AS6" s="35">
        <v>17</v>
      </c>
      <c r="AT6" s="35">
        <v>18</v>
      </c>
      <c r="AU6" s="35">
        <v>18</v>
      </c>
      <c r="AV6" s="35">
        <v>18</v>
      </c>
      <c r="AW6" s="35">
        <v>18</v>
      </c>
      <c r="AX6" s="35">
        <v>18</v>
      </c>
      <c r="AY6" s="35">
        <v>18</v>
      </c>
      <c r="AZ6" s="35">
        <v>18</v>
      </c>
      <c r="BA6" s="35">
        <v>18</v>
      </c>
      <c r="BB6" s="35">
        <v>9</v>
      </c>
      <c r="BC6" s="35">
        <v>9</v>
      </c>
      <c r="BD6" s="35">
        <v>9</v>
      </c>
      <c r="BE6" s="35">
        <v>9</v>
      </c>
      <c r="BF6" s="35">
        <v>6</v>
      </c>
      <c r="BG6" s="35">
        <v>6</v>
      </c>
      <c r="BH6" s="35">
        <v>6</v>
      </c>
      <c r="BI6" s="35">
        <v>6</v>
      </c>
    </row>
    <row r="7" spans="1:62" ht="11.25" customHeight="1">
      <c r="A7" s="35">
        <v>1</v>
      </c>
      <c r="B7" s="107">
        <v>2</v>
      </c>
      <c r="C7" s="35">
        <v>3</v>
      </c>
      <c r="D7" s="38"/>
      <c r="E7" s="38"/>
      <c r="F7" s="38"/>
      <c r="G7" s="38"/>
      <c r="H7" s="35">
        <v>4</v>
      </c>
      <c r="I7" s="38"/>
      <c r="J7" s="38"/>
      <c r="K7" s="38"/>
      <c r="L7" s="38"/>
      <c r="M7" s="38"/>
      <c r="N7" s="38"/>
      <c r="O7" s="109">
        <v>5</v>
      </c>
      <c r="P7" s="99">
        <v>6</v>
      </c>
      <c r="Q7" s="99">
        <v>7</v>
      </c>
      <c r="R7" s="35">
        <v>8</v>
      </c>
      <c r="S7" s="35">
        <v>9</v>
      </c>
      <c r="T7" s="35">
        <v>10</v>
      </c>
      <c r="U7" s="35">
        <v>11</v>
      </c>
      <c r="V7" s="35">
        <v>12</v>
      </c>
      <c r="W7" s="35"/>
      <c r="X7" s="35"/>
      <c r="Y7" s="35"/>
      <c r="Z7" s="35"/>
      <c r="AA7" s="35"/>
      <c r="AB7" s="35"/>
      <c r="AC7" s="35">
        <v>13</v>
      </c>
      <c r="AD7" s="35">
        <v>14</v>
      </c>
      <c r="AE7" s="35"/>
      <c r="AF7" s="35"/>
      <c r="AG7" s="35"/>
      <c r="AH7" s="35"/>
      <c r="AI7" s="35"/>
      <c r="AJ7" s="35"/>
      <c r="AK7" s="35">
        <v>15</v>
      </c>
      <c r="AL7" s="35">
        <v>16</v>
      </c>
      <c r="AM7" s="35"/>
      <c r="AN7" s="35"/>
      <c r="AO7" s="35"/>
      <c r="AP7" s="35"/>
      <c r="AQ7" s="35"/>
      <c r="AR7" s="35"/>
      <c r="AS7" s="35">
        <v>17</v>
      </c>
      <c r="AT7" s="35">
        <v>18</v>
      </c>
      <c r="AU7" s="35"/>
      <c r="AV7" s="35"/>
      <c r="AW7" s="35"/>
      <c r="AX7" s="35"/>
      <c r="AY7" s="35"/>
      <c r="AZ7" s="35"/>
      <c r="BA7" s="35">
        <v>19</v>
      </c>
      <c r="BB7" s="35">
        <v>20</v>
      </c>
      <c r="BC7" s="35"/>
      <c r="BD7" s="35"/>
      <c r="BE7" s="35"/>
      <c r="BF7" s="35"/>
      <c r="BG7" s="35"/>
      <c r="BH7" s="35"/>
      <c r="BI7" s="35">
        <v>21</v>
      </c>
      <c r="BJ7" s="152">
        <v>22</v>
      </c>
    </row>
    <row r="8" spans="1:62" ht="25.5" customHeight="1">
      <c r="A8" s="110" t="s">
        <v>49</v>
      </c>
      <c r="B8" s="167" t="s">
        <v>153</v>
      </c>
      <c r="C8" s="110"/>
      <c r="D8" s="111"/>
      <c r="E8" s="111"/>
      <c r="F8" s="111"/>
      <c r="G8" s="111"/>
      <c r="H8" s="110"/>
      <c r="I8" s="111"/>
      <c r="J8" s="111"/>
      <c r="K8" s="111"/>
      <c r="L8" s="111"/>
      <c r="M8" s="111"/>
      <c r="N8" s="111"/>
      <c r="O8" s="112"/>
      <c r="P8" s="113">
        <f aca="true" t="shared" si="0" ref="P8:U8">SUM(P9+P15+P19)</f>
        <v>1500</v>
      </c>
      <c r="Q8" s="113">
        <f t="shared" si="0"/>
        <v>1008</v>
      </c>
      <c r="R8" s="113">
        <f t="shared" si="0"/>
        <v>320</v>
      </c>
      <c r="S8" s="113">
        <f t="shared" si="0"/>
        <v>0</v>
      </c>
      <c r="T8" s="113">
        <f t="shared" si="0"/>
        <v>688</v>
      </c>
      <c r="U8" s="113">
        <f t="shared" si="0"/>
        <v>492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53"/>
    </row>
    <row r="9" spans="1:62" ht="14.25" customHeight="1">
      <c r="A9" s="114" t="s">
        <v>50</v>
      </c>
      <c r="B9" s="115" t="s">
        <v>51</v>
      </c>
      <c r="C9" s="77" t="str">
        <f>D9&amp;" "&amp;E9&amp;" "&amp;F9&amp;" "&amp;G9</f>
        <v>   </v>
      </c>
      <c r="D9" s="77"/>
      <c r="E9" s="80"/>
      <c r="F9" s="80"/>
      <c r="G9" s="80"/>
      <c r="H9" s="77" t="str">
        <f>I9&amp;" "&amp;J9&amp;" "&amp;K9&amp;" "&amp;N9</f>
        <v>   </v>
      </c>
      <c r="I9" s="80"/>
      <c r="J9" s="80"/>
      <c r="K9" s="80"/>
      <c r="L9" s="80"/>
      <c r="M9" s="80"/>
      <c r="N9" s="80"/>
      <c r="O9" s="116"/>
      <c r="P9" s="100">
        <f aca="true" t="shared" si="1" ref="P9:U9">SUM(P10:P14)</f>
        <v>1050</v>
      </c>
      <c r="Q9" s="100">
        <f t="shared" si="1"/>
        <v>794</v>
      </c>
      <c r="R9" s="100">
        <f t="shared" si="1"/>
        <v>106</v>
      </c>
      <c r="S9" s="100">
        <f t="shared" si="1"/>
        <v>0</v>
      </c>
      <c r="T9" s="100">
        <f t="shared" si="1"/>
        <v>688</v>
      </c>
      <c r="U9" s="100">
        <f t="shared" si="1"/>
        <v>256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153"/>
    </row>
    <row r="10" spans="1:62" ht="14.25" customHeight="1">
      <c r="A10" s="117" t="s">
        <v>52</v>
      </c>
      <c r="B10" s="106" t="s">
        <v>133</v>
      </c>
      <c r="C10" s="36" t="str">
        <f aca="true" t="shared" si="2" ref="C10:C70">D10&amp;" "&amp;E10&amp;" "&amp;F10&amp;" "&amp;G10</f>
        <v>2   </v>
      </c>
      <c r="D10" s="36">
        <v>2</v>
      </c>
      <c r="E10" s="35"/>
      <c r="F10" s="35"/>
      <c r="G10" s="35"/>
      <c r="H10" s="36" t="str">
        <f aca="true" t="shared" si="3" ref="H10:H70">I10&amp;" "&amp;J10&amp;" "&amp;K10&amp;" "&amp;N10</f>
        <v>1   </v>
      </c>
      <c r="I10" s="37">
        <v>1</v>
      </c>
      <c r="J10" s="37"/>
      <c r="K10" s="37"/>
      <c r="L10" s="37"/>
      <c r="M10" s="37"/>
      <c r="N10" s="37"/>
      <c r="O10" s="108"/>
      <c r="P10" s="99">
        <v>340</v>
      </c>
      <c r="Q10" s="99">
        <f>R10+S10+T10</f>
        <v>174</v>
      </c>
      <c r="R10" s="99">
        <f>W10*W$6+Z10*Z$6+AE10*AE$6+AH10*AH$6+AM10*AM$6+AP10*AP$6+AU10*AU$6+AX10*AX$6+BC10*BC$6+BF10*BF$6</f>
        <v>0</v>
      </c>
      <c r="S10" s="99">
        <f>X10*X$6+AA10*AA$6+AF10*AF$6+AI10*AI$6+AN10*AN$6+AQ10*AQ$6+AV10*AV$6+AY10*AY$6+BD10*BD$6+BG10*BG$6</f>
        <v>0</v>
      </c>
      <c r="T10" s="99">
        <f>Y10*Y$6+AB10*AB$6+AG10*AG$6+AJ10*AJ$6+AO10*AO$6+AR10*AR$6+AW10*AW$6+AZ10*AZ$6+BE10*BE$6+BH10*BH$6</f>
        <v>174</v>
      </c>
      <c r="U10" s="99">
        <f>P10-Q10</f>
        <v>166</v>
      </c>
      <c r="V10" s="37" t="str">
        <f>IF(SUM(W10:Y10)&gt;0,W10&amp;"/"&amp;X10&amp;"/"&amp;Y10,"")</f>
        <v>//4</v>
      </c>
      <c r="W10" s="35"/>
      <c r="X10" s="35"/>
      <c r="Y10" s="35">
        <v>4</v>
      </c>
      <c r="Z10" s="35"/>
      <c r="AA10" s="35"/>
      <c r="AB10" s="35">
        <v>6</v>
      </c>
      <c r="AC10" s="37" t="str">
        <f>IF(SUM(Z10:AB10)&gt;0,Z10&amp;"/"&amp;AA10&amp;"/"&amp;AB10,"")</f>
        <v>//6</v>
      </c>
      <c r="AD10" s="37">
        <f>IF(SUM(AE10:AG10)&gt;0,AE10&amp;"/"&amp;AF10&amp;"/"&amp;AG10,"")</f>
      </c>
      <c r="AE10" s="35"/>
      <c r="AF10" s="35"/>
      <c r="AG10" s="35"/>
      <c r="AH10" s="35"/>
      <c r="AI10" s="35"/>
      <c r="AJ10" s="35"/>
      <c r="AK10" s="37">
        <f>IF(SUM(AH10:AJ10)&gt;0,AH10&amp;"/"&amp;AI10&amp;"/"&amp;AJ10,"")</f>
      </c>
      <c r="AL10" s="37">
        <f>IF(SUM(AM10:AO10)&gt;0,AM10&amp;"/"&amp;AN10&amp;"/"&amp;AO10,"")</f>
      </c>
      <c r="AM10" s="35"/>
      <c r="AN10" s="35"/>
      <c r="AO10" s="35"/>
      <c r="AP10" s="35"/>
      <c r="AQ10" s="35"/>
      <c r="AR10" s="35"/>
      <c r="AS10" s="37">
        <f>IF(SUM(AP10:AR10)&gt;0,AP10&amp;"/"&amp;AQ10&amp;"/"&amp;AR10,"")</f>
      </c>
      <c r="AT10" s="37">
        <f>IF(SUM(AU10:AW10)&gt;0,AU10&amp;"/"&amp;AV10&amp;"/"&amp;AW10,"")</f>
      </c>
      <c r="AU10" s="35"/>
      <c r="AV10" s="35"/>
      <c r="AW10" s="35"/>
      <c r="AX10" s="35"/>
      <c r="AY10" s="35"/>
      <c r="AZ10" s="35"/>
      <c r="BA10" s="37">
        <f>IF(SUM(AX10:AZ10)&gt;0,AX10&amp;"/"&amp;AY10&amp;"/"&amp;AZ10,"")</f>
      </c>
      <c r="BB10" s="37">
        <f>IF(SUM(BC10:BE10)&gt;0,BC10&amp;"/"&amp;BD10&amp;"/"&amp;BE10,"")</f>
      </c>
      <c r="BC10" s="35"/>
      <c r="BD10" s="35"/>
      <c r="BE10" s="35"/>
      <c r="BF10" s="35"/>
      <c r="BG10" s="35"/>
      <c r="BH10" s="35"/>
      <c r="BI10" s="37">
        <f>IF(SUM(BF10:BH10)&gt;0,BF10&amp;"/"&amp;BG10&amp;"/"&amp;BH10,"")</f>
      </c>
      <c r="BJ10" s="153" t="s">
        <v>232</v>
      </c>
    </row>
    <row r="11" spans="1:62" ht="14.25" customHeight="1">
      <c r="A11" s="117" t="s">
        <v>53</v>
      </c>
      <c r="B11" s="106" t="s">
        <v>134</v>
      </c>
      <c r="C11" s="36" t="str">
        <f t="shared" si="2"/>
        <v>   </v>
      </c>
      <c r="D11" s="36"/>
      <c r="E11" s="35"/>
      <c r="F11" s="35"/>
      <c r="G11" s="35"/>
      <c r="H11" s="36" t="str">
        <f t="shared" si="3"/>
        <v>1-8.   </v>
      </c>
      <c r="I11" s="37" t="s">
        <v>269</v>
      </c>
      <c r="J11" s="37"/>
      <c r="K11" s="37"/>
      <c r="L11" s="37"/>
      <c r="M11" s="37"/>
      <c r="N11" s="37"/>
      <c r="O11" s="108"/>
      <c r="P11" s="99">
        <v>408</v>
      </c>
      <c r="Q11" s="99">
        <f>R11+S11+T11</f>
        <v>408</v>
      </c>
      <c r="R11" s="99">
        <f>W11*W$6+Z11*Z$6+AE11*AE$6+AH11*AH$6+AM11*AM$6+AP11*AP$6+AU11*AU$6+AX11*AX$6+BC11*BC$6+BF11*BF$6</f>
        <v>0</v>
      </c>
      <c r="S11" s="99">
        <f>X11*X$6+AA11*AA$6+AF11*AF$6+AI11*AI$6+AN11*AN$6+AQ11*AQ$6+AV11*AV$6+AY11*AY$6+BD11*BD$6+BG11*BG$6</f>
        <v>0</v>
      </c>
      <c r="T11" s="99">
        <v>408</v>
      </c>
      <c r="U11" s="99">
        <f>P11-Q11</f>
        <v>0</v>
      </c>
      <c r="V11" s="37" t="str">
        <f aca="true" t="shared" si="4" ref="V11:V18">IF(SUM(W11:Y11)&gt;0,W11&amp;"/"&amp;X11&amp;"/"&amp;Y11,"")</f>
        <v>//4</v>
      </c>
      <c r="W11" s="35"/>
      <c r="X11" s="35"/>
      <c r="Y11" s="35">
        <v>4</v>
      </c>
      <c r="Z11" s="35"/>
      <c r="AA11" s="35"/>
      <c r="AB11" s="35">
        <v>4</v>
      </c>
      <c r="AC11" s="37" t="str">
        <f aca="true" t="shared" si="5" ref="AC11:AC18">IF(SUM(Z11:AB11)&gt;0,Z11&amp;"/"&amp;AA11&amp;"/"&amp;AB11,"")</f>
        <v>//4</v>
      </c>
      <c r="AD11" s="37" t="str">
        <f aca="true" t="shared" si="6" ref="AD11:AD18">IF(SUM(AE11:AG11)&gt;0,AE11&amp;"/"&amp;AF11&amp;"/"&amp;AG11,"")</f>
        <v>//4</v>
      </c>
      <c r="AE11" s="35"/>
      <c r="AF11" s="35"/>
      <c r="AG11" s="35">
        <v>4</v>
      </c>
      <c r="AH11" s="35"/>
      <c r="AI11" s="35"/>
      <c r="AJ11" s="35">
        <v>4</v>
      </c>
      <c r="AK11" s="37" t="str">
        <f aca="true" t="shared" si="7" ref="AK11:AK18">IF(SUM(AH11:AJ11)&gt;0,AH11&amp;"/"&amp;AI11&amp;"/"&amp;AJ11,"")</f>
        <v>//4</v>
      </c>
      <c r="AL11" s="37" t="str">
        <f aca="true" t="shared" si="8" ref="AL11:AL18">IF(SUM(AM11:AO11)&gt;0,AM11&amp;"/"&amp;AN11&amp;"/"&amp;AO11,"")</f>
        <v>//2</v>
      </c>
      <c r="AM11" s="35"/>
      <c r="AN11" s="35"/>
      <c r="AO11" s="35">
        <v>2</v>
      </c>
      <c r="AP11" s="35"/>
      <c r="AQ11" s="35"/>
      <c r="AR11" s="35">
        <v>2</v>
      </c>
      <c r="AS11" s="37" t="str">
        <f aca="true" t="shared" si="9" ref="AS11:AS18">IF(SUM(AP11:AR11)&gt;0,AP11&amp;"/"&amp;AQ11&amp;"/"&amp;AR11,"")</f>
        <v>//2</v>
      </c>
      <c r="AT11" s="37" t="str">
        <f aca="true" t="shared" si="10" ref="AT11:AT18">IF(SUM(AU11:AW11)&gt;0,AU11&amp;"/"&amp;AV11&amp;"/"&amp;AW11,"")</f>
        <v>//2</v>
      </c>
      <c r="AU11" s="35"/>
      <c r="AV11" s="35"/>
      <c r="AW11" s="35">
        <v>2</v>
      </c>
      <c r="AX11" s="35"/>
      <c r="AY11" s="35"/>
      <c r="AZ11" s="35">
        <v>2</v>
      </c>
      <c r="BA11" s="37" t="str">
        <f aca="true" t="shared" si="11" ref="BA11:BA18">IF(SUM(AX11:AZ11)&gt;0,AX11&amp;"/"&amp;AY11&amp;"/"&amp;AZ11,"")</f>
        <v>//2</v>
      </c>
      <c r="BB11" s="37">
        <f aca="true" t="shared" si="12" ref="BB11:BB18">IF(SUM(BC11:BE11)&gt;0,BC11&amp;"/"&amp;BD11&amp;"/"&amp;BE11,"")</f>
      </c>
      <c r="BC11" s="35"/>
      <c r="BD11" s="35"/>
      <c r="BE11" s="35"/>
      <c r="BF11" s="35"/>
      <c r="BG11" s="35"/>
      <c r="BH11" s="35"/>
      <c r="BI11" s="37">
        <f aca="true" t="shared" si="13" ref="BI11:BI18">IF(SUM(BF11:BH11)&gt;0,BF11&amp;"/"&amp;BG11&amp;"/"&amp;BH11,"")</f>
      </c>
      <c r="BJ11" s="153" t="s">
        <v>233</v>
      </c>
    </row>
    <row r="12" spans="1:62" ht="15">
      <c r="A12" s="117" t="s">
        <v>54</v>
      </c>
      <c r="B12" s="106" t="s">
        <v>191</v>
      </c>
      <c r="C12" s="36" t="str">
        <f t="shared" si="2"/>
        <v>2   </v>
      </c>
      <c r="D12" s="36">
        <v>2</v>
      </c>
      <c r="E12" s="35"/>
      <c r="F12" s="35"/>
      <c r="G12" s="35"/>
      <c r="H12" s="36" t="str">
        <f t="shared" si="3"/>
        <v>1   </v>
      </c>
      <c r="I12" s="37">
        <v>1</v>
      </c>
      <c r="J12" s="38"/>
      <c r="K12" s="38"/>
      <c r="L12" s="38"/>
      <c r="M12" s="38"/>
      <c r="N12" s="38"/>
      <c r="O12" s="109"/>
      <c r="P12" s="99">
        <v>100</v>
      </c>
      <c r="Q12" s="99">
        <f>R12+S12+T12</f>
        <v>70</v>
      </c>
      <c r="R12" s="99">
        <f aca="true" t="shared" si="14" ref="R12:S14">W12*W$6+Z12*Z$6+AE12*AE$6+AH12*AH$6+AM12*AM$6+AP12*AP$6+AU12*AU$6+AX12*AX$6+BC12*BC$6+BF12*BF$6</f>
        <v>70</v>
      </c>
      <c r="S12" s="99">
        <f t="shared" si="14"/>
        <v>0</v>
      </c>
      <c r="T12" s="99">
        <f>Y12*Y$6+AB12*AB$6+AG12*AG$6+AJ12*AJ$6+AO12*AO$6+AR12*AR$6+AW12*AW$6+AZ12*AZ$6+BE12*BE$6+BH12*BH$6</f>
        <v>0</v>
      </c>
      <c r="U12" s="99">
        <f>P12-Q12</f>
        <v>30</v>
      </c>
      <c r="V12" s="37" t="str">
        <f t="shared" si="4"/>
        <v>2//</v>
      </c>
      <c r="W12" s="35">
        <v>2</v>
      </c>
      <c r="X12" s="35"/>
      <c r="Y12" s="35"/>
      <c r="Z12" s="35">
        <v>2</v>
      </c>
      <c r="AA12" s="35"/>
      <c r="AB12" s="35"/>
      <c r="AC12" s="37" t="str">
        <f t="shared" si="5"/>
        <v>2//</v>
      </c>
      <c r="AD12" s="37">
        <f t="shared" si="6"/>
      </c>
      <c r="AE12" s="35"/>
      <c r="AF12" s="35"/>
      <c r="AG12" s="35"/>
      <c r="AH12" s="35"/>
      <c r="AI12" s="35"/>
      <c r="AJ12" s="35"/>
      <c r="AK12" s="37">
        <f t="shared" si="7"/>
      </c>
      <c r="AL12" s="37">
        <f t="shared" si="8"/>
      </c>
      <c r="AM12" s="35"/>
      <c r="AN12" s="35"/>
      <c r="AO12" s="35"/>
      <c r="AP12" s="35"/>
      <c r="AQ12" s="35"/>
      <c r="AR12" s="35"/>
      <c r="AS12" s="37">
        <f t="shared" si="9"/>
      </c>
      <c r="AT12" s="37">
        <f t="shared" si="10"/>
      </c>
      <c r="AU12" s="35"/>
      <c r="AV12" s="35"/>
      <c r="AW12" s="35"/>
      <c r="AX12" s="35"/>
      <c r="AY12" s="35"/>
      <c r="AZ12" s="35"/>
      <c r="BA12" s="37">
        <f t="shared" si="11"/>
      </c>
      <c r="BB12" s="37">
        <f t="shared" si="12"/>
      </c>
      <c r="BC12" s="35"/>
      <c r="BD12" s="35"/>
      <c r="BE12" s="35"/>
      <c r="BF12" s="35"/>
      <c r="BG12" s="35"/>
      <c r="BH12" s="35"/>
      <c r="BI12" s="37">
        <f t="shared" si="13"/>
      </c>
      <c r="BJ12" s="154" t="s">
        <v>234</v>
      </c>
    </row>
    <row r="13" spans="1:62" ht="15">
      <c r="A13" s="34" t="s">
        <v>260</v>
      </c>
      <c r="B13" s="106" t="s">
        <v>97</v>
      </c>
      <c r="C13" s="36" t="str">
        <f t="shared" si="2"/>
        <v>   </v>
      </c>
      <c r="D13" s="36"/>
      <c r="E13" s="35"/>
      <c r="F13" s="35"/>
      <c r="G13" s="35"/>
      <c r="H13" s="36" t="str">
        <f t="shared" si="3"/>
        <v>1 2  </v>
      </c>
      <c r="I13" s="37">
        <v>1</v>
      </c>
      <c r="J13" s="37">
        <v>2</v>
      </c>
      <c r="K13" s="37"/>
      <c r="L13" s="37"/>
      <c r="M13" s="37"/>
      <c r="N13" s="37"/>
      <c r="O13" s="108"/>
      <c r="P13" s="99">
        <v>100</v>
      </c>
      <c r="Q13" s="99">
        <f>R13+S13+T13</f>
        <v>70</v>
      </c>
      <c r="R13" s="99">
        <f t="shared" si="14"/>
        <v>0</v>
      </c>
      <c r="S13" s="99">
        <f t="shared" si="14"/>
        <v>0</v>
      </c>
      <c r="T13" s="99">
        <f>Y13*Y$6+AB13*AB$6+AG13*AG$6+AJ13*AJ$6+AO13*AO$6+AR13*AR$6+AW13*AW$6+AZ13*AZ$6+BE13*BE$6+BH13*BH$6</f>
        <v>70</v>
      </c>
      <c r="U13" s="99">
        <f>P13-Q13</f>
        <v>30</v>
      </c>
      <c r="V13" s="37" t="str">
        <f t="shared" si="4"/>
        <v>//2</v>
      </c>
      <c r="W13" s="35"/>
      <c r="X13" s="35"/>
      <c r="Y13" s="35">
        <v>2</v>
      </c>
      <c r="Z13" s="35"/>
      <c r="AA13" s="35"/>
      <c r="AB13" s="35">
        <v>2</v>
      </c>
      <c r="AC13" s="37" t="str">
        <f t="shared" si="5"/>
        <v>//2</v>
      </c>
      <c r="AD13" s="37">
        <f t="shared" si="6"/>
      </c>
      <c r="AE13" s="35"/>
      <c r="AF13" s="35"/>
      <c r="AG13" s="35"/>
      <c r="AH13" s="35"/>
      <c r="AI13" s="35"/>
      <c r="AJ13" s="35"/>
      <c r="AK13" s="37">
        <f t="shared" si="7"/>
      </c>
      <c r="AL13" s="37">
        <f t="shared" si="8"/>
      </c>
      <c r="AM13" s="35"/>
      <c r="AN13" s="35"/>
      <c r="AO13" s="35"/>
      <c r="AP13" s="35"/>
      <c r="AQ13" s="35"/>
      <c r="AR13" s="35"/>
      <c r="AS13" s="37">
        <f t="shared" si="9"/>
      </c>
      <c r="AT13" s="37">
        <f t="shared" si="10"/>
      </c>
      <c r="AU13" s="35"/>
      <c r="AV13" s="35"/>
      <c r="AW13" s="35"/>
      <c r="AX13" s="35"/>
      <c r="AY13" s="35"/>
      <c r="AZ13" s="35"/>
      <c r="BA13" s="37">
        <f t="shared" si="11"/>
      </c>
      <c r="BB13" s="37">
        <f t="shared" si="12"/>
      </c>
      <c r="BC13" s="35"/>
      <c r="BD13" s="35"/>
      <c r="BE13" s="35"/>
      <c r="BF13" s="35"/>
      <c r="BG13" s="35"/>
      <c r="BH13" s="35"/>
      <c r="BI13" s="37">
        <f t="shared" si="13"/>
      </c>
      <c r="BJ13" s="154" t="s">
        <v>235</v>
      </c>
    </row>
    <row r="14" spans="1:62" ht="15">
      <c r="A14" s="34" t="s">
        <v>261</v>
      </c>
      <c r="B14" s="106" t="s">
        <v>46</v>
      </c>
      <c r="C14" s="36" t="str">
        <f>D14&amp;" "&amp;E14&amp;" "&amp;F14&amp;" "&amp;G14</f>
        <v>8   </v>
      </c>
      <c r="D14" s="36">
        <v>8</v>
      </c>
      <c r="E14" s="35"/>
      <c r="F14" s="35"/>
      <c r="G14" s="35"/>
      <c r="H14" s="36" t="str">
        <f>I14&amp;" "&amp;J14&amp;" "&amp;K14&amp;" "&amp;N14</f>
        <v>   </v>
      </c>
      <c r="I14" s="37"/>
      <c r="J14" s="37"/>
      <c r="K14" s="37"/>
      <c r="L14" s="37"/>
      <c r="M14" s="37"/>
      <c r="N14" s="37"/>
      <c r="O14" s="108"/>
      <c r="P14" s="99">
        <v>102</v>
      </c>
      <c r="Q14" s="99">
        <f>R14+S14+T14</f>
        <v>72</v>
      </c>
      <c r="R14" s="99">
        <f t="shared" si="14"/>
        <v>36</v>
      </c>
      <c r="S14" s="99">
        <f t="shared" si="14"/>
        <v>0</v>
      </c>
      <c r="T14" s="99">
        <f>Y14*Y$6+AB14*AB$6+AG14*AG$6+AJ14*AJ$6+AO14*AO$6+AR14*AR$6+AW14*AW$6+AZ14*AZ$6+BE14*BE$6+BH14*BH$6</f>
        <v>36</v>
      </c>
      <c r="U14" s="99">
        <f>P14-Q14</f>
        <v>30</v>
      </c>
      <c r="V14" s="37">
        <f>IF(SUM(W14:Y14)&gt;0,W14&amp;"/"&amp;X14&amp;"/"&amp;Y14,"")</f>
      </c>
      <c r="W14" s="35"/>
      <c r="X14" s="35"/>
      <c r="Y14" s="35"/>
      <c r="Z14" s="35"/>
      <c r="AA14" s="35"/>
      <c r="AB14" s="35"/>
      <c r="AC14" s="37">
        <f>IF(SUM(Z14:AB14)&gt;0,Z14&amp;"/"&amp;AA14&amp;"/"&amp;AB14,"")</f>
      </c>
      <c r="AD14" s="37">
        <f>IF(SUM(AE14:AG14)&gt;0,AE14&amp;"/"&amp;AF14&amp;"/"&amp;AG14,"")</f>
      </c>
      <c r="AE14" s="35"/>
      <c r="AF14" s="35"/>
      <c r="AG14" s="35"/>
      <c r="AH14" s="35"/>
      <c r="AI14" s="35"/>
      <c r="AJ14" s="35"/>
      <c r="AK14" s="37">
        <f>IF(SUM(AH14:AJ14)&gt;0,AH14&amp;"/"&amp;AI14&amp;"/"&amp;AJ14,"")</f>
      </c>
      <c r="AL14" s="37">
        <f>IF(SUM(AM14:AO14)&gt;0,AM14&amp;"/"&amp;AN14&amp;"/"&amp;AO14,"")</f>
      </c>
      <c r="AM14" s="35"/>
      <c r="AN14" s="35"/>
      <c r="AO14" s="35"/>
      <c r="AP14" s="35"/>
      <c r="AQ14" s="35"/>
      <c r="AR14" s="35"/>
      <c r="AS14" s="37">
        <f>IF(SUM(AP14:AR14)&gt;0,AP14&amp;"/"&amp;AQ14&amp;"/"&amp;AR14,"")</f>
      </c>
      <c r="AT14" s="37">
        <f>IF(SUM(AU14:AW14)&gt;0,AU14&amp;"/"&amp;AV14&amp;"/"&amp;AW14,"")</f>
      </c>
      <c r="AU14" s="35"/>
      <c r="AV14" s="35"/>
      <c r="AW14" s="35"/>
      <c r="AX14" s="35">
        <v>2</v>
      </c>
      <c r="AY14" s="35"/>
      <c r="AZ14" s="35">
        <v>2</v>
      </c>
      <c r="BA14" s="37" t="str">
        <f>IF(SUM(AX14:AZ14)&gt;0,AX14&amp;"/"&amp;AY14&amp;"/"&amp;AZ14,"")</f>
        <v>2//2</v>
      </c>
      <c r="BB14" s="37">
        <f>IF(SUM(BC14:BE14)&gt;0,BC14&amp;"/"&amp;BD14&amp;"/"&amp;BE14,"")</f>
      </c>
      <c r="BC14" s="35"/>
      <c r="BD14" s="35"/>
      <c r="BE14" s="35"/>
      <c r="BF14" s="35"/>
      <c r="BG14" s="35"/>
      <c r="BH14" s="35"/>
      <c r="BI14" s="37">
        <f>IF(SUM(BF14:BH14)&gt;0,BF14&amp;"/"&amp;BG14&amp;"/"&amp;BH14,"")</f>
      </c>
      <c r="BJ14" s="154" t="s">
        <v>236</v>
      </c>
    </row>
    <row r="15" spans="1:62" ht="15">
      <c r="A15" s="104" t="s">
        <v>55</v>
      </c>
      <c r="B15" s="118" t="s">
        <v>262</v>
      </c>
      <c r="C15" s="77" t="str">
        <f t="shared" si="2"/>
        <v>   </v>
      </c>
      <c r="D15" s="77"/>
      <c r="E15" s="80"/>
      <c r="F15" s="80"/>
      <c r="G15" s="80"/>
      <c r="H15" s="77" t="str">
        <f t="shared" si="3"/>
        <v>   </v>
      </c>
      <c r="I15" s="76"/>
      <c r="J15" s="76"/>
      <c r="K15" s="76"/>
      <c r="L15" s="76"/>
      <c r="M15" s="76"/>
      <c r="N15" s="76"/>
      <c r="O15" s="119"/>
      <c r="P15" s="100">
        <f aca="true" t="shared" si="15" ref="P15:U15">SUM(P16:P18)</f>
        <v>225</v>
      </c>
      <c r="Q15" s="100">
        <f t="shared" si="15"/>
        <v>106</v>
      </c>
      <c r="R15" s="100">
        <f t="shared" si="15"/>
        <v>106</v>
      </c>
      <c r="S15" s="100">
        <f t="shared" si="15"/>
        <v>0</v>
      </c>
      <c r="T15" s="100">
        <f t="shared" si="15"/>
        <v>0</v>
      </c>
      <c r="U15" s="100">
        <f t="shared" si="15"/>
        <v>119</v>
      </c>
      <c r="V15" s="78">
        <f t="shared" si="4"/>
      </c>
      <c r="W15" s="80"/>
      <c r="X15" s="80"/>
      <c r="Y15" s="80"/>
      <c r="Z15" s="80"/>
      <c r="AA15" s="80"/>
      <c r="AB15" s="80"/>
      <c r="AC15" s="78">
        <f t="shared" si="5"/>
      </c>
      <c r="AD15" s="78">
        <f t="shared" si="6"/>
      </c>
      <c r="AE15" s="80"/>
      <c r="AF15" s="80"/>
      <c r="AG15" s="80"/>
      <c r="AH15" s="80"/>
      <c r="AI15" s="80"/>
      <c r="AJ15" s="80"/>
      <c r="AK15" s="78">
        <f t="shared" si="7"/>
      </c>
      <c r="AL15" s="78">
        <f t="shared" si="8"/>
      </c>
      <c r="AM15" s="80"/>
      <c r="AN15" s="80"/>
      <c r="AO15" s="80"/>
      <c r="AP15" s="80"/>
      <c r="AQ15" s="80"/>
      <c r="AR15" s="80"/>
      <c r="AS15" s="78">
        <f t="shared" si="9"/>
      </c>
      <c r="AT15" s="78">
        <f t="shared" si="10"/>
      </c>
      <c r="AU15" s="80"/>
      <c r="AV15" s="80"/>
      <c r="AW15" s="80"/>
      <c r="AX15" s="80"/>
      <c r="AY15" s="80"/>
      <c r="AZ15" s="80"/>
      <c r="BA15" s="78">
        <f t="shared" si="11"/>
      </c>
      <c r="BB15" s="78">
        <f t="shared" si="12"/>
      </c>
      <c r="BC15" s="80"/>
      <c r="BD15" s="80"/>
      <c r="BE15" s="80"/>
      <c r="BF15" s="80"/>
      <c r="BG15" s="80"/>
      <c r="BH15" s="80"/>
      <c r="BI15" s="78">
        <f t="shared" si="13"/>
      </c>
      <c r="BJ15" s="154"/>
    </row>
    <row r="16" spans="1:62" ht="15">
      <c r="A16" s="36" t="s">
        <v>88</v>
      </c>
      <c r="B16" s="120" t="s">
        <v>192</v>
      </c>
      <c r="C16" s="36" t="str">
        <f>D16&amp;" "&amp;E16&amp;" "&amp;F16&amp;" "&amp;G16</f>
        <v>   </v>
      </c>
      <c r="D16" s="36"/>
      <c r="E16" s="35"/>
      <c r="F16" s="35"/>
      <c r="G16" s="35"/>
      <c r="H16" s="36" t="str">
        <f>I16&amp;" "&amp;J16&amp;" "&amp;K16&amp;" "&amp;N16</f>
        <v>2   </v>
      </c>
      <c r="I16" s="39">
        <v>2</v>
      </c>
      <c r="J16" s="39"/>
      <c r="K16" s="39"/>
      <c r="L16" s="39"/>
      <c r="M16" s="39"/>
      <c r="N16" s="39"/>
      <c r="O16" s="121"/>
      <c r="P16" s="99">
        <v>75</v>
      </c>
      <c r="Q16" s="99">
        <f>R16+S16+T16</f>
        <v>34</v>
      </c>
      <c r="R16" s="99">
        <f aca="true" t="shared" si="16" ref="R16:T18">W16*W$6+Z16*Z$6+AE16*AE$6+AH16*AH$6+AM16*AM$6+AP16*AP$6+AU16*AU$6+AX16*AX$6+BC16*BC$6+BF16*BF$6</f>
        <v>34</v>
      </c>
      <c r="S16" s="99">
        <f t="shared" si="16"/>
        <v>0</v>
      </c>
      <c r="T16" s="99">
        <f t="shared" si="16"/>
        <v>0</v>
      </c>
      <c r="U16" s="99">
        <f>P16-Q16</f>
        <v>41</v>
      </c>
      <c r="V16" s="37">
        <f>IF(SUM(W16:Y16)&gt;0,W16&amp;"/"&amp;X16&amp;"/"&amp;Y16,"")</f>
      </c>
      <c r="W16" s="35"/>
      <c r="X16" s="35"/>
      <c r="Y16" s="35"/>
      <c r="Z16" s="35">
        <v>2</v>
      </c>
      <c r="AA16" s="35"/>
      <c r="AB16" s="35"/>
      <c r="AC16" s="37" t="str">
        <f>IF(SUM(Z16:AB16)&gt;0,Z16&amp;"/"&amp;AA16&amp;"/"&amp;AB16,"")</f>
        <v>2//</v>
      </c>
      <c r="AD16" s="37">
        <f>IF(SUM(AE16:AG16)&gt;0,AE16&amp;"/"&amp;AF16&amp;"/"&amp;AG16,"")</f>
      </c>
      <c r="AE16" s="35"/>
      <c r="AF16" s="35"/>
      <c r="AG16" s="35"/>
      <c r="AH16" s="35"/>
      <c r="AI16" s="35"/>
      <c r="AJ16" s="35"/>
      <c r="AK16" s="37">
        <f>IF(SUM(AH16:AJ16)&gt;0,AH16&amp;"/"&amp;AI16&amp;"/"&amp;AJ16,"")</f>
      </c>
      <c r="AL16" s="37">
        <f>IF(SUM(AM16:AO16)&gt;0,AM16&amp;"/"&amp;AN16&amp;"/"&amp;AO16,"")</f>
      </c>
      <c r="AM16" s="35"/>
      <c r="AN16" s="35"/>
      <c r="AO16" s="35"/>
      <c r="AP16" s="35"/>
      <c r="AQ16" s="35"/>
      <c r="AR16" s="35"/>
      <c r="AS16" s="37">
        <f>IF(SUM(AP16:AR16)&gt;0,AP16&amp;"/"&amp;AQ16&amp;"/"&amp;AR16,"")</f>
      </c>
      <c r="AT16" s="37">
        <f>IF(SUM(AU16:AW16)&gt;0,AU16&amp;"/"&amp;AV16&amp;"/"&amp;AW16,"")</f>
      </c>
      <c r="AU16" s="35"/>
      <c r="AV16" s="35"/>
      <c r="AW16" s="35"/>
      <c r="AX16" s="35"/>
      <c r="AY16" s="35"/>
      <c r="AZ16" s="35"/>
      <c r="BA16" s="37">
        <f>IF(SUM(AX16:AZ16)&gt;0,AX16&amp;"/"&amp;AY16&amp;"/"&amp;AZ16,"")</f>
      </c>
      <c r="BB16" s="37">
        <f>IF(SUM(BC16:BE16)&gt;0,BC16&amp;"/"&amp;BD16&amp;"/"&amp;BE16,"")</f>
      </c>
      <c r="BC16" s="35"/>
      <c r="BD16" s="35"/>
      <c r="BE16" s="35"/>
      <c r="BF16" s="35"/>
      <c r="BG16" s="35"/>
      <c r="BH16" s="35"/>
      <c r="BI16" s="37">
        <f>IF(SUM(BF16:BH16)&gt;0,BF16&amp;"/"&amp;BG16&amp;"/"&amp;BH16,"")</f>
      </c>
      <c r="BJ16" s="154" t="s">
        <v>237</v>
      </c>
    </row>
    <row r="17" spans="1:62" ht="15">
      <c r="A17" s="36" t="s">
        <v>89</v>
      </c>
      <c r="B17" s="120" t="s">
        <v>203</v>
      </c>
      <c r="C17" s="36" t="str">
        <f t="shared" si="2"/>
        <v>   </v>
      </c>
      <c r="D17" s="36"/>
      <c r="E17" s="35"/>
      <c r="F17" s="35"/>
      <c r="G17" s="35"/>
      <c r="H17" s="36" t="str">
        <f t="shared" si="3"/>
        <v>1   </v>
      </c>
      <c r="I17" s="39">
        <v>1</v>
      </c>
      <c r="J17" s="39"/>
      <c r="K17" s="39"/>
      <c r="L17" s="39"/>
      <c r="M17" s="39"/>
      <c r="N17" s="39"/>
      <c r="O17" s="121"/>
      <c r="P17" s="99">
        <v>75</v>
      </c>
      <c r="Q17" s="99">
        <f>R17+S17+T17</f>
        <v>36</v>
      </c>
      <c r="R17" s="99">
        <f t="shared" si="16"/>
        <v>36</v>
      </c>
      <c r="S17" s="99">
        <f t="shared" si="16"/>
        <v>0</v>
      </c>
      <c r="T17" s="99">
        <f t="shared" si="16"/>
        <v>0</v>
      </c>
      <c r="U17" s="99">
        <f>P17-Q17</f>
        <v>39</v>
      </c>
      <c r="V17" s="37" t="str">
        <f t="shared" si="4"/>
        <v>2//</v>
      </c>
      <c r="W17" s="35">
        <v>2</v>
      </c>
      <c r="X17" s="35"/>
      <c r="Y17" s="35"/>
      <c r="Z17" s="35"/>
      <c r="AA17" s="35"/>
      <c r="AB17" s="35"/>
      <c r="AC17" s="37">
        <f t="shared" si="5"/>
      </c>
      <c r="AD17" s="37">
        <f t="shared" si="6"/>
      </c>
      <c r="AE17" s="35"/>
      <c r="AF17" s="35"/>
      <c r="AG17" s="35"/>
      <c r="AH17" s="35"/>
      <c r="AI17" s="35"/>
      <c r="AJ17" s="35"/>
      <c r="AK17" s="37">
        <f t="shared" si="7"/>
      </c>
      <c r="AL17" s="37">
        <f t="shared" si="8"/>
      </c>
      <c r="AM17" s="35"/>
      <c r="AN17" s="35"/>
      <c r="AO17" s="35"/>
      <c r="AP17" s="35"/>
      <c r="AQ17" s="35"/>
      <c r="AR17" s="35"/>
      <c r="AS17" s="37">
        <f t="shared" si="9"/>
      </c>
      <c r="AT17" s="37">
        <f t="shared" si="10"/>
      </c>
      <c r="AU17" s="35"/>
      <c r="AV17" s="35"/>
      <c r="AW17" s="35"/>
      <c r="AX17" s="35"/>
      <c r="AY17" s="35"/>
      <c r="AZ17" s="35"/>
      <c r="BA17" s="37">
        <f t="shared" si="11"/>
      </c>
      <c r="BB17" s="37">
        <f t="shared" si="12"/>
      </c>
      <c r="BC17" s="35"/>
      <c r="BD17" s="35"/>
      <c r="BE17" s="35"/>
      <c r="BF17" s="35"/>
      <c r="BG17" s="35"/>
      <c r="BH17" s="35"/>
      <c r="BI17" s="37">
        <f t="shared" si="13"/>
      </c>
      <c r="BJ17" s="154" t="s">
        <v>234</v>
      </c>
    </row>
    <row r="18" spans="1:62" ht="15">
      <c r="A18" s="36" t="s">
        <v>129</v>
      </c>
      <c r="B18" s="120" t="s">
        <v>212</v>
      </c>
      <c r="C18" s="36" t="str">
        <f t="shared" si="2"/>
        <v>   </v>
      </c>
      <c r="D18" s="36"/>
      <c r="E18" s="35"/>
      <c r="F18" s="35"/>
      <c r="G18" s="35"/>
      <c r="H18" s="36" t="str">
        <f t="shared" si="3"/>
        <v>7   </v>
      </c>
      <c r="I18" s="39">
        <v>7</v>
      </c>
      <c r="J18" s="39"/>
      <c r="K18" s="39"/>
      <c r="L18" s="39"/>
      <c r="M18" s="39"/>
      <c r="N18" s="39"/>
      <c r="O18" s="121"/>
      <c r="P18" s="99">
        <v>75</v>
      </c>
      <c r="Q18" s="99">
        <f>R18+S18+T18</f>
        <v>36</v>
      </c>
      <c r="R18" s="99">
        <f t="shared" si="16"/>
        <v>36</v>
      </c>
      <c r="S18" s="99">
        <f t="shared" si="16"/>
        <v>0</v>
      </c>
      <c r="T18" s="99">
        <f t="shared" si="16"/>
        <v>0</v>
      </c>
      <c r="U18" s="99">
        <f>P18-Q18</f>
        <v>39</v>
      </c>
      <c r="V18" s="37">
        <f t="shared" si="4"/>
      </c>
      <c r="W18" s="35"/>
      <c r="X18" s="35"/>
      <c r="Y18" s="35"/>
      <c r="Z18" s="35"/>
      <c r="AA18" s="35"/>
      <c r="AB18" s="35"/>
      <c r="AC18" s="37">
        <f t="shared" si="5"/>
      </c>
      <c r="AD18" s="37">
        <f t="shared" si="6"/>
      </c>
      <c r="AE18" s="35"/>
      <c r="AF18" s="35"/>
      <c r="AG18" s="35"/>
      <c r="AH18" s="35"/>
      <c r="AI18" s="35"/>
      <c r="AJ18" s="35"/>
      <c r="AK18" s="37">
        <f t="shared" si="7"/>
      </c>
      <c r="AL18" s="37">
        <f t="shared" si="8"/>
      </c>
      <c r="AM18" s="35"/>
      <c r="AN18" s="35"/>
      <c r="AO18" s="35"/>
      <c r="AP18" s="35"/>
      <c r="AQ18" s="35"/>
      <c r="AR18" s="35"/>
      <c r="AS18" s="37">
        <f t="shared" si="9"/>
      </c>
      <c r="AT18" s="37" t="str">
        <f t="shared" si="10"/>
        <v>2//</v>
      </c>
      <c r="AU18" s="35">
        <v>2</v>
      </c>
      <c r="AV18" s="35"/>
      <c r="AW18" s="35"/>
      <c r="AX18" s="35"/>
      <c r="AY18" s="35"/>
      <c r="AZ18" s="35"/>
      <c r="BA18" s="37">
        <f t="shared" si="11"/>
      </c>
      <c r="BB18" s="37">
        <f t="shared" si="12"/>
      </c>
      <c r="BC18" s="35"/>
      <c r="BD18" s="35"/>
      <c r="BE18" s="35"/>
      <c r="BF18" s="35"/>
      <c r="BG18" s="35"/>
      <c r="BH18" s="35"/>
      <c r="BI18" s="37">
        <f t="shared" si="13"/>
      </c>
      <c r="BJ18" s="155" t="s">
        <v>234</v>
      </c>
    </row>
    <row r="19" spans="1:62" ht="15">
      <c r="A19" s="104" t="s">
        <v>56</v>
      </c>
      <c r="B19" s="118" t="s">
        <v>263</v>
      </c>
      <c r="C19" s="36" t="str">
        <f t="shared" si="2"/>
        <v>   </v>
      </c>
      <c r="D19" s="36"/>
      <c r="E19" s="35"/>
      <c r="F19" s="35"/>
      <c r="G19" s="35"/>
      <c r="H19" s="102" t="str">
        <f>I19&amp;" "&amp;J19&amp;" "&amp;K19&amp;" "&amp;N19</f>
        <v>7 8 8 </v>
      </c>
      <c r="I19" s="147">
        <v>7</v>
      </c>
      <c r="J19" s="147">
        <v>8</v>
      </c>
      <c r="K19" s="147">
        <v>8</v>
      </c>
      <c r="L19" s="147"/>
      <c r="M19" s="147"/>
      <c r="N19" s="147"/>
      <c r="O19" s="148"/>
      <c r="P19" s="100">
        <v>225</v>
      </c>
      <c r="Q19" s="100">
        <f>R19+S19+T19</f>
        <v>108</v>
      </c>
      <c r="R19" s="100">
        <f>W19*W$6+Z19*Z$6+AE19*AE$6+AH19*AH$6+AM19*AM$6+AP19*AP$6+AU19*AU$6+AX19*AX$6+BC19*BC$6+BF19*BF$6</f>
        <v>108</v>
      </c>
      <c r="S19" s="100">
        <f>X19*X$6+AA19*AA$6+AF19*AF$6+AI19*AI$6+AN19*AN$6+AQ19*AQ$6+AV19*AV$6+AY19*AY$6+BD19*BD$6+BG19*BG$6</f>
        <v>0</v>
      </c>
      <c r="T19" s="100">
        <f>Y19*Y$6+AB19*AB$6+AG19*AG$6+AJ19*AJ$6+AO19*AO$6+AR19*AR$6+AW19*AW$6+AZ19*AZ$6+BE19*BE$6+BH19*BH$6</f>
        <v>0</v>
      </c>
      <c r="U19" s="100">
        <f>P19-Q19</f>
        <v>117</v>
      </c>
      <c r="V19" s="91">
        <f>IF(SUM(W19:Y19)&gt;0,W19&amp;"/"&amp;X19&amp;"/"&amp;Y19,"")</f>
      </c>
      <c r="W19" s="92"/>
      <c r="X19" s="92"/>
      <c r="Y19" s="92"/>
      <c r="Z19" s="92"/>
      <c r="AA19" s="92"/>
      <c r="AB19" s="92"/>
      <c r="AC19" s="91">
        <f>IF(SUM(Z19:AB19)&gt;0,Z19&amp;"/"&amp;AA19&amp;"/"&amp;AB19,"")</f>
      </c>
      <c r="AD19" s="91">
        <f>IF(SUM(AE19:AG19)&gt;0,AE19&amp;"/"&amp;AF19&amp;"/"&amp;AG19,"")</f>
      </c>
      <c r="AE19" s="92"/>
      <c r="AF19" s="92"/>
      <c r="AG19" s="92"/>
      <c r="AH19" s="92"/>
      <c r="AI19" s="92"/>
      <c r="AJ19" s="92"/>
      <c r="AK19" s="91">
        <f>IF(SUM(AH19:AJ19)&gt;0,AH19&amp;"/"&amp;AI19&amp;"/"&amp;AJ19,"")</f>
      </c>
      <c r="AL19" s="91">
        <f>IF(SUM(AM19:AO19)&gt;0,AM19&amp;"/"&amp;AN19&amp;"/"&amp;AO19,"")</f>
      </c>
      <c r="AM19" s="92"/>
      <c r="AN19" s="92"/>
      <c r="AO19" s="92"/>
      <c r="AP19" s="92"/>
      <c r="AQ19" s="92"/>
      <c r="AR19" s="92"/>
      <c r="AS19" s="91">
        <f>IF(SUM(AP19:AR19)&gt;0,AP19&amp;"/"&amp;AQ19&amp;"/"&amp;AR19,"")</f>
      </c>
      <c r="AT19" s="91" t="str">
        <f>IF(SUM(AU19:AW19)&gt;0,AU19&amp;"/"&amp;AV19&amp;"/"&amp;AW19,"")</f>
        <v>2//</v>
      </c>
      <c r="AU19" s="92">
        <v>2</v>
      </c>
      <c r="AV19" s="92"/>
      <c r="AW19" s="92"/>
      <c r="AX19" s="92">
        <v>4</v>
      </c>
      <c r="AY19" s="92"/>
      <c r="AZ19" s="92"/>
      <c r="BA19" s="91" t="str">
        <f>IF(SUM(AX19:AZ19)&gt;0,AX19&amp;"/"&amp;AY19&amp;"/"&amp;AZ19,"")</f>
        <v>4//</v>
      </c>
      <c r="BB19" s="91">
        <f>IF(SUM(BC19:BE19)&gt;0,BC19&amp;"/"&amp;BD19&amp;"/"&amp;BE19,"")</f>
      </c>
      <c r="BC19" s="92"/>
      <c r="BD19" s="92"/>
      <c r="BE19" s="92"/>
      <c r="BF19" s="92"/>
      <c r="BG19" s="92"/>
      <c r="BH19" s="92"/>
      <c r="BI19" s="91">
        <f>IF(SUM(BF19:BH19)&gt;0,BF19&amp;"/"&amp;BG19&amp;"/"&amp;BH19,"")</f>
      </c>
      <c r="BJ19" s="156"/>
    </row>
    <row r="20" spans="1:62" ht="15">
      <c r="A20" s="110" t="s">
        <v>57</v>
      </c>
      <c r="B20" s="167" t="s">
        <v>172</v>
      </c>
      <c r="C20" s="110" t="str">
        <f t="shared" si="2"/>
        <v>   </v>
      </c>
      <c r="D20" s="111"/>
      <c r="E20" s="111"/>
      <c r="F20" s="111"/>
      <c r="G20" s="111"/>
      <c r="H20" s="110" t="str">
        <f t="shared" si="3"/>
        <v>   </v>
      </c>
      <c r="I20" s="111"/>
      <c r="J20" s="111"/>
      <c r="K20" s="111"/>
      <c r="L20" s="111"/>
      <c r="M20" s="111"/>
      <c r="N20" s="111"/>
      <c r="O20" s="112"/>
      <c r="P20" s="122">
        <f aca="true" t="shared" si="17" ref="P20:U20">P21+P28</f>
        <v>1000</v>
      </c>
      <c r="Q20" s="122">
        <f t="shared" si="17"/>
        <v>547</v>
      </c>
      <c r="R20" s="122">
        <f t="shared" si="17"/>
        <v>282</v>
      </c>
      <c r="S20" s="122">
        <f t="shared" si="17"/>
        <v>229</v>
      </c>
      <c r="T20" s="122">
        <f t="shared" si="17"/>
        <v>36</v>
      </c>
      <c r="U20" s="122">
        <f t="shared" si="17"/>
        <v>453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54"/>
    </row>
    <row r="21" spans="1:62" ht="15">
      <c r="A21" s="77" t="s">
        <v>58</v>
      </c>
      <c r="B21" s="118" t="s">
        <v>51</v>
      </c>
      <c r="C21" s="77" t="str">
        <f t="shared" si="2"/>
        <v>   </v>
      </c>
      <c r="D21" s="77"/>
      <c r="E21" s="80"/>
      <c r="F21" s="80"/>
      <c r="G21" s="80"/>
      <c r="H21" s="77" t="str">
        <f t="shared" si="3"/>
        <v>   </v>
      </c>
      <c r="I21" s="76"/>
      <c r="J21" s="76"/>
      <c r="K21" s="76"/>
      <c r="L21" s="76"/>
      <c r="M21" s="76"/>
      <c r="N21" s="76"/>
      <c r="O21" s="119"/>
      <c r="P21" s="100">
        <f aca="true" t="shared" si="18" ref="P21:U21">SUM(P22:P27)-P25</f>
        <v>850</v>
      </c>
      <c r="Q21" s="100">
        <f t="shared" si="18"/>
        <v>439</v>
      </c>
      <c r="R21" s="100">
        <f t="shared" si="18"/>
        <v>228</v>
      </c>
      <c r="S21" s="100">
        <f t="shared" si="18"/>
        <v>175</v>
      </c>
      <c r="T21" s="100">
        <f t="shared" si="18"/>
        <v>36</v>
      </c>
      <c r="U21" s="100">
        <f t="shared" si="18"/>
        <v>411</v>
      </c>
      <c r="V21" s="78">
        <f>IF(SUM(W21:Y21)&gt;0,W21&amp;"/"&amp;X21&amp;"/"&amp;Y21,"")</f>
      </c>
      <c r="W21" s="80"/>
      <c r="X21" s="80"/>
      <c r="Y21" s="80"/>
      <c r="Z21" s="80"/>
      <c r="AA21" s="80"/>
      <c r="AB21" s="80"/>
      <c r="AC21" s="78">
        <f>IF(SUM(Z21:AB21)&gt;0,Z21&amp;"/"&amp;AA21&amp;"/"&amp;AB21,"")</f>
      </c>
      <c r="AD21" s="78">
        <f>IF(SUM(AE21:AG21)&gt;0,AE21&amp;"/"&amp;AF21&amp;"/"&amp;AG21,"")</f>
      </c>
      <c r="AE21" s="80"/>
      <c r="AF21" s="80"/>
      <c r="AG21" s="80"/>
      <c r="AH21" s="80"/>
      <c r="AI21" s="80"/>
      <c r="AJ21" s="80"/>
      <c r="AK21" s="78">
        <f>IF(SUM(AH21:AJ21)&gt;0,AH21&amp;"/"&amp;AI21&amp;"/"&amp;AJ21,"")</f>
      </c>
      <c r="AL21" s="78">
        <f>IF(SUM(AM21:AO21)&gt;0,AM21&amp;"/"&amp;AN21&amp;"/"&amp;AO21,"")</f>
      </c>
      <c r="AM21" s="80"/>
      <c r="AN21" s="80"/>
      <c r="AO21" s="80"/>
      <c r="AP21" s="80"/>
      <c r="AQ21" s="80"/>
      <c r="AR21" s="80"/>
      <c r="AS21" s="78">
        <f>IF(SUM(AP21:AR21)&gt;0,AP21&amp;"/"&amp;AQ21&amp;"/"&amp;AR21,"")</f>
      </c>
      <c r="AT21" s="78">
        <f>IF(SUM(AU21:AW21)&gt;0,AU21&amp;"/"&amp;AV21&amp;"/"&amp;AW21,"")</f>
      </c>
      <c r="AU21" s="80"/>
      <c r="AV21" s="80"/>
      <c r="AW21" s="80"/>
      <c r="AX21" s="80"/>
      <c r="AY21" s="80"/>
      <c r="AZ21" s="80"/>
      <c r="BA21" s="78">
        <f>IF(SUM(AX21:AZ21)&gt;0,AX21&amp;"/"&amp;AY21&amp;"/"&amp;AZ21,"")</f>
      </c>
      <c r="BB21" s="78">
        <f>IF(SUM(BC21:BE21)&gt;0,BC21&amp;"/"&amp;BD21&amp;"/"&amp;BE21,"")</f>
      </c>
      <c r="BC21" s="80"/>
      <c r="BD21" s="80"/>
      <c r="BE21" s="80"/>
      <c r="BF21" s="80"/>
      <c r="BG21" s="80"/>
      <c r="BH21" s="80"/>
      <c r="BI21" s="78">
        <f>IF(SUM(BF21:BH21)&gt;0,BF21&amp;"/"&amp;BG21&amp;"/"&amp;BH21,"")</f>
      </c>
      <c r="BJ21" s="154"/>
    </row>
    <row r="22" spans="1:62" ht="15">
      <c r="A22" s="36" t="s">
        <v>59</v>
      </c>
      <c r="B22" s="120" t="s">
        <v>60</v>
      </c>
      <c r="C22" s="36" t="str">
        <f t="shared" si="2"/>
        <v>   </v>
      </c>
      <c r="D22" s="36"/>
      <c r="E22" s="35"/>
      <c r="F22" s="35"/>
      <c r="G22" s="35"/>
      <c r="H22" s="36" t="str">
        <f t="shared" si="3"/>
        <v>1   </v>
      </c>
      <c r="I22" s="39">
        <v>1</v>
      </c>
      <c r="J22" s="39"/>
      <c r="K22" s="39"/>
      <c r="L22" s="39"/>
      <c r="M22" s="39"/>
      <c r="N22" s="39"/>
      <c r="O22" s="121"/>
      <c r="P22" s="99">
        <v>200</v>
      </c>
      <c r="Q22" s="99">
        <f aca="true" t="shared" si="19" ref="Q22:Q27">R22+S22+T22</f>
        <v>108</v>
      </c>
      <c r="R22" s="99">
        <f aca="true" t="shared" si="20" ref="R22:T24">W22*W$6+Z22*Z$6+AE22*AE$6+AH22*AH$6+AM22*AM$6+AP22*AP$6+AU22*AU$6+AX22*AX$6+BC22*BC$6+BF22*BF$6</f>
        <v>72</v>
      </c>
      <c r="S22" s="99">
        <f t="shared" si="20"/>
        <v>0</v>
      </c>
      <c r="T22" s="99">
        <f t="shared" si="20"/>
        <v>36</v>
      </c>
      <c r="U22" s="99">
        <f aca="true" t="shared" si="21" ref="U22:U27">P22-Q22</f>
        <v>92</v>
      </c>
      <c r="V22" s="37" t="str">
        <f aca="true" t="shared" si="22" ref="V22:V70">IF(SUM(W22:Y22)&gt;0,W22&amp;"/"&amp;X22&amp;"/"&amp;Y22,"")</f>
        <v>4//2</v>
      </c>
      <c r="W22" s="35">
        <v>4</v>
      </c>
      <c r="X22" s="35"/>
      <c r="Y22" s="35">
        <v>2</v>
      </c>
      <c r="Z22" s="35"/>
      <c r="AA22" s="35"/>
      <c r="AB22" s="35"/>
      <c r="AC22" s="37">
        <f aca="true" t="shared" si="23" ref="AC22:AC70">IF(SUM(Z22:AB22)&gt;0,Z22&amp;"/"&amp;AA22&amp;"/"&amp;AB22,"")</f>
      </c>
      <c r="AD22" s="37">
        <f aca="true" t="shared" si="24" ref="AD22:AD70">IF(SUM(AE22:AG22)&gt;0,AE22&amp;"/"&amp;AF22&amp;"/"&amp;AG22,"")</f>
      </c>
      <c r="AE22" s="35"/>
      <c r="AF22" s="35"/>
      <c r="AG22" s="35"/>
      <c r="AH22" s="35"/>
      <c r="AI22" s="35"/>
      <c r="AJ22" s="35"/>
      <c r="AK22" s="37">
        <f aca="true" t="shared" si="25" ref="AK22:AK70">IF(SUM(AH22:AJ22)&gt;0,AH22&amp;"/"&amp;AI22&amp;"/"&amp;AJ22,"")</f>
      </c>
      <c r="AL22" s="37">
        <f aca="true" t="shared" si="26" ref="AL22:AL70">IF(SUM(AM22:AO22)&gt;0,AM22&amp;"/"&amp;AN22&amp;"/"&amp;AO22,"")</f>
      </c>
      <c r="AM22" s="35"/>
      <c r="AN22" s="35"/>
      <c r="AO22" s="35"/>
      <c r="AP22" s="35"/>
      <c r="AQ22" s="35"/>
      <c r="AR22" s="35"/>
      <c r="AS22" s="37">
        <f aca="true" t="shared" si="27" ref="AS22:AS70">IF(SUM(AP22:AR22)&gt;0,AP22&amp;"/"&amp;AQ22&amp;"/"&amp;AR22,"")</f>
      </c>
      <c r="AT22" s="37">
        <f aca="true" t="shared" si="28" ref="AT22:AT70">IF(SUM(AU22:AW22)&gt;0,AU22&amp;"/"&amp;AV22&amp;"/"&amp;AW22,"")</f>
      </c>
      <c r="AU22" s="35"/>
      <c r="AV22" s="35"/>
      <c r="AW22" s="35"/>
      <c r="AX22" s="35"/>
      <c r="AY22" s="35"/>
      <c r="AZ22" s="35"/>
      <c r="BA22" s="37">
        <f aca="true" t="shared" si="29" ref="BA22:BA70">IF(SUM(AX22:AZ22)&gt;0,AX22&amp;"/"&amp;AY22&amp;"/"&amp;AZ22,"")</f>
      </c>
      <c r="BB22" s="37">
        <f aca="true" t="shared" si="30" ref="BB22:BB70">IF(SUM(BC22:BE22)&gt;0,BC22&amp;"/"&amp;BD22&amp;"/"&amp;BE22,"")</f>
      </c>
      <c r="BC22" s="35"/>
      <c r="BD22" s="35"/>
      <c r="BE22" s="35"/>
      <c r="BF22" s="35"/>
      <c r="BG22" s="35"/>
      <c r="BH22" s="35"/>
      <c r="BI22" s="37">
        <f aca="true" t="shared" si="31" ref="BI22:BI70">IF(SUM(BF22:BH22)&gt;0,BF22&amp;"/"&amp;BG22&amp;"/"&amp;BH22,"")</f>
      </c>
      <c r="BJ22" s="154" t="s">
        <v>238</v>
      </c>
    </row>
    <row r="23" spans="1:62" ht="15">
      <c r="A23" s="36" t="s">
        <v>86</v>
      </c>
      <c r="B23" s="120" t="s">
        <v>87</v>
      </c>
      <c r="C23" s="36" t="str">
        <f t="shared" si="2"/>
        <v>   </v>
      </c>
      <c r="D23" s="36"/>
      <c r="E23" s="35"/>
      <c r="F23" s="35"/>
      <c r="G23" s="35"/>
      <c r="H23" s="36" t="str">
        <f t="shared" si="3"/>
        <v>3   </v>
      </c>
      <c r="I23" s="39">
        <v>3</v>
      </c>
      <c r="J23" s="39"/>
      <c r="K23" s="39"/>
      <c r="L23" s="39"/>
      <c r="M23" s="39"/>
      <c r="N23" s="39"/>
      <c r="O23" s="121"/>
      <c r="P23" s="99">
        <v>72</v>
      </c>
      <c r="Q23" s="99">
        <f t="shared" si="19"/>
        <v>36</v>
      </c>
      <c r="R23" s="99">
        <f t="shared" si="20"/>
        <v>0</v>
      </c>
      <c r="S23" s="99">
        <f t="shared" si="20"/>
        <v>36</v>
      </c>
      <c r="T23" s="99">
        <f t="shared" si="20"/>
        <v>0</v>
      </c>
      <c r="U23" s="99">
        <f t="shared" si="21"/>
        <v>36</v>
      </c>
      <c r="V23" s="37">
        <f t="shared" si="22"/>
      </c>
      <c r="W23" s="35"/>
      <c r="X23" s="35"/>
      <c r="Y23" s="35"/>
      <c r="Z23" s="35"/>
      <c r="AA23" s="35"/>
      <c r="AB23" s="35"/>
      <c r="AC23" s="37">
        <f t="shared" si="23"/>
      </c>
      <c r="AD23" s="37" t="str">
        <f t="shared" si="24"/>
        <v>/2/</v>
      </c>
      <c r="AE23" s="35"/>
      <c r="AF23" s="35">
        <v>2</v>
      </c>
      <c r="AG23" s="35"/>
      <c r="AH23" s="35"/>
      <c r="AI23" s="35"/>
      <c r="AJ23" s="35"/>
      <c r="AK23" s="37">
        <f t="shared" si="25"/>
      </c>
      <c r="AL23" s="37">
        <f t="shared" si="26"/>
      </c>
      <c r="AM23" s="35"/>
      <c r="AN23" s="35"/>
      <c r="AO23" s="35"/>
      <c r="AP23" s="35"/>
      <c r="AQ23" s="35"/>
      <c r="AR23" s="35"/>
      <c r="AS23" s="37">
        <f t="shared" si="27"/>
      </c>
      <c r="AT23" s="37">
        <f t="shared" si="28"/>
      </c>
      <c r="AU23" s="35"/>
      <c r="AV23" s="35"/>
      <c r="AW23" s="35"/>
      <c r="AX23" s="35"/>
      <c r="AY23" s="35"/>
      <c r="AZ23" s="35"/>
      <c r="BA23" s="37">
        <f t="shared" si="29"/>
      </c>
      <c r="BB23" s="37">
        <f t="shared" si="30"/>
      </c>
      <c r="BC23" s="35"/>
      <c r="BD23" s="35"/>
      <c r="BE23" s="35"/>
      <c r="BF23" s="35"/>
      <c r="BG23" s="35"/>
      <c r="BH23" s="35"/>
      <c r="BI23" s="37">
        <f t="shared" si="31"/>
      </c>
      <c r="BJ23" s="154" t="s">
        <v>239</v>
      </c>
    </row>
    <row r="24" spans="1:62" ht="15">
      <c r="A24" s="34" t="s">
        <v>61</v>
      </c>
      <c r="B24" s="106" t="s">
        <v>136</v>
      </c>
      <c r="C24" s="36" t="str">
        <f t="shared" si="2"/>
        <v>   </v>
      </c>
      <c r="D24" s="36"/>
      <c r="E24" s="35"/>
      <c r="F24" s="35"/>
      <c r="G24" s="35"/>
      <c r="H24" s="36" t="str">
        <f t="shared" si="3"/>
        <v>2   </v>
      </c>
      <c r="I24" s="37">
        <v>2</v>
      </c>
      <c r="J24" s="37"/>
      <c r="K24" s="37"/>
      <c r="L24" s="37"/>
      <c r="M24" s="37"/>
      <c r="N24" s="37"/>
      <c r="O24" s="108"/>
      <c r="P24" s="99">
        <v>178</v>
      </c>
      <c r="Q24" s="99">
        <f t="shared" si="19"/>
        <v>85</v>
      </c>
      <c r="R24" s="99">
        <f t="shared" si="20"/>
        <v>51</v>
      </c>
      <c r="S24" s="99">
        <f t="shared" si="20"/>
        <v>34</v>
      </c>
      <c r="T24" s="99">
        <f t="shared" si="20"/>
        <v>0</v>
      </c>
      <c r="U24" s="99">
        <f t="shared" si="21"/>
        <v>93</v>
      </c>
      <c r="V24" s="37">
        <f t="shared" si="22"/>
      </c>
      <c r="W24" s="35"/>
      <c r="X24" s="35"/>
      <c r="Y24" s="35"/>
      <c r="Z24" s="35">
        <v>3</v>
      </c>
      <c r="AA24" s="35">
        <v>2</v>
      </c>
      <c r="AB24" s="35"/>
      <c r="AC24" s="37" t="str">
        <f t="shared" si="23"/>
        <v>3/2/</v>
      </c>
      <c r="AD24" s="37">
        <f t="shared" si="24"/>
      </c>
      <c r="AE24" s="35"/>
      <c r="AF24" s="35"/>
      <c r="AG24" s="35"/>
      <c r="AH24" s="35"/>
      <c r="AI24" s="35"/>
      <c r="AJ24" s="35"/>
      <c r="AK24" s="37">
        <f t="shared" si="25"/>
      </c>
      <c r="AL24" s="37">
        <f t="shared" si="26"/>
      </c>
      <c r="AM24" s="35"/>
      <c r="AN24" s="35"/>
      <c r="AO24" s="35"/>
      <c r="AP24" s="35"/>
      <c r="AQ24" s="35"/>
      <c r="AR24" s="35"/>
      <c r="AS24" s="37">
        <f t="shared" si="27"/>
      </c>
      <c r="AT24" s="37">
        <f t="shared" si="28"/>
      </c>
      <c r="AU24" s="35"/>
      <c r="AV24" s="35"/>
      <c r="AW24" s="35"/>
      <c r="AX24" s="35"/>
      <c r="AY24" s="35"/>
      <c r="AZ24" s="35"/>
      <c r="BA24" s="37">
        <f t="shared" si="29"/>
      </c>
      <c r="BB24" s="37">
        <f t="shared" si="30"/>
      </c>
      <c r="BC24" s="35"/>
      <c r="BD24" s="35"/>
      <c r="BE24" s="35"/>
      <c r="BF24" s="35"/>
      <c r="BG24" s="35"/>
      <c r="BH24" s="35"/>
      <c r="BI24" s="37">
        <f t="shared" si="31"/>
      </c>
      <c r="BJ24" s="156" t="s">
        <v>240</v>
      </c>
    </row>
    <row r="25" spans="1:62" ht="15">
      <c r="A25" s="34" t="s">
        <v>62</v>
      </c>
      <c r="B25" s="106" t="s">
        <v>47</v>
      </c>
      <c r="C25" s="36" t="str">
        <f>D25&amp;" "&amp;E25&amp;" "&amp;F25&amp;" "&amp;G25</f>
        <v>   </v>
      </c>
      <c r="D25" s="36"/>
      <c r="E25" s="35"/>
      <c r="F25" s="35"/>
      <c r="G25" s="35"/>
      <c r="H25" s="36" t="str">
        <f>I25&amp;" "&amp;J25&amp;" "&amp;K25&amp;" "&amp;N25</f>
        <v>   </v>
      </c>
      <c r="I25" s="37"/>
      <c r="J25" s="37"/>
      <c r="K25" s="37"/>
      <c r="L25" s="37"/>
      <c r="M25" s="37"/>
      <c r="N25" s="37"/>
      <c r="O25" s="108"/>
      <c r="P25" s="103">
        <f aca="true" t="shared" si="32" ref="P25:U25">SUM(P26:P27)</f>
        <v>400</v>
      </c>
      <c r="Q25" s="103">
        <f t="shared" si="32"/>
        <v>210</v>
      </c>
      <c r="R25" s="103">
        <f t="shared" si="32"/>
        <v>105</v>
      </c>
      <c r="S25" s="103">
        <f t="shared" si="32"/>
        <v>105</v>
      </c>
      <c r="T25" s="103">
        <f t="shared" si="32"/>
        <v>0</v>
      </c>
      <c r="U25" s="103">
        <f t="shared" si="32"/>
        <v>190</v>
      </c>
      <c r="V25" s="37">
        <f>IF(SUM(W25:Y25)&gt;0,W25&amp;"/"&amp;X25&amp;"/"&amp;Y25,"")</f>
      </c>
      <c r="W25" s="35"/>
      <c r="X25" s="35"/>
      <c r="Y25" s="35"/>
      <c r="Z25" s="35"/>
      <c r="AA25" s="35"/>
      <c r="AB25" s="35"/>
      <c r="AC25" s="37">
        <f>IF(SUM(Z25:AB25)&gt;0,Z25&amp;"/"&amp;AA25&amp;"/"&amp;AB25,"")</f>
      </c>
      <c r="AD25" s="37">
        <f>IF(SUM(AE25:AG25)&gt;0,AE25&amp;"/"&amp;AF25&amp;"/"&amp;AG25,"")</f>
      </c>
      <c r="AE25" s="35"/>
      <c r="AF25" s="35"/>
      <c r="AG25" s="35"/>
      <c r="AH25" s="35"/>
      <c r="AI25" s="35"/>
      <c r="AJ25" s="35"/>
      <c r="AK25" s="37">
        <f>IF(SUM(AH25:AJ25)&gt;0,AH25&amp;"/"&amp;AI25&amp;"/"&amp;AJ25,"")</f>
      </c>
      <c r="AL25" s="37">
        <f>IF(SUM(AM25:AO25)&gt;0,AM25&amp;"/"&amp;AN25&amp;"/"&amp;AO25,"")</f>
      </c>
      <c r="AM25" s="35"/>
      <c r="AN25" s="35"/>
      <c r="AO25" s="35"/>
      <c r="AP25" s="35"/>
      <c r="AQ25" s="35"/>
      <c r="AR25" s="35"/>
      <c r="AS25" s="37">
        <f>IF(SUM(AP25:AR25)&gt;0,AP25&amp;"/"&amp;AQ25&amp;"/"&amp;AR25,"")</f>
      </c>
      <c r="AT25" s="37">
        <f>IF(SUM(AU25:AW25)&gt;0,AU25&amp;"/"&amp;AV25&amp;"/"&amp;AW25,"")</f>
      </c>
      <c r="AU25" s="35"/>
      <c r="AV25" s="35"/>
      <c r="AW25" s="35"/>
      <c r="AX25" s="35"/>
      <c r="AY25" s="35"/>
      <c r="AZ25" s="35"/>
      <c r="BA25" s="37">
        <f>IF(SUM(AX25:AZ25)&gt;0,AX25&amp;"/"&amp;AY25&amp;"/"&amp;AZ25,"")</f>
      </c>
      <c r="BB25" s="37">
        <f>IF(SUM(BC25:BE25)&gt;0,BC25&amp;"/"&amp;BD25&amp;"/"&amp;BE25,"")</f>
      </c>
      <c r="BC25" s="35"/>
      <c r="BD25" s="35"/>
      <c r="BE25" s="35"/>
      <c r="BF25" s="35"/>
      <c r="BG25" s="35"/>
      <c r="BH25" s="35"/>
      <c r="BI25" s="37">
        <f>IF(SUM(BF25:BH25)&gt;0,BF25&amp;"/"&amp;BG25&amp;"/"&amp;BH25,"")</f>
      </c>
      <c r="BJ25" s="154"/>
    </row>
    <row r="26" spans="1:62" ht="15">
      <c r="A26" s="34" t="s">
        <v>177</v>
      </c>
      <c r="B26" s="106" t="s">
        <v>178</v>
      </c>
      <c r="C26" s="36" t="str">
        <f>D26&amp;" "&amp;E26&amp;" "&amp;F26&amp;" "&amp;G26</f>
        <v>1   </v>
      </c>
      <c r="D26" s="36">
        <v>1</v>
      </c>
      <c r="E26" s="35"/>
      <c r="F26" s="35"/>
      <c r="G26" s="35"/>
      <c r="H26" s="36" t="str">
        <f>I26&amp;" "&amp;J26&amp;" "&amp;K26&amp;" "&amp;N26</f>
        <v>   </v>
      </c>
      <c r="I26" s="37"/>
      <c r="J26" s="37"/>
      <c r="K26" s="37"/>
      <c r="L26" s="37"/>
      <c r="M26" s="37"/>
      <c r="N26" s="37"/>
      <c r="O26" s="108"/>
      <c r="P26" s="99">
        <v>200</v>
      </c>
      <c r="Q26" s="99">
        <f t="shared" si="19"/>
        <v>108</v>
      </c>
      <c r="R26" s="99">
        <f aca="true" t="shared" si="33" ref="R26:T27">W26*W$6+Z26*Z$6+AE26*AE$6+AH26*AH$6+AM26*AM$6+AP26*AP$6+AU26*AU$6+AX26*AX$6+BC26*BC$6+BF26*BF$6</f>
        <v>54</v>
      </c>
      <c r="S26" s="99">
        <f t="shared" si="33"/>
        <v>54</v>
      </c>
      <c r="T26" s="99">
        <f t="shared" si="33"/>
        <v>0</v>
      </c>
      <c r="U26" s="99">
        <f t="shared" si="21"/>
        <v>92</v>
      </c>
      <c r="V26" s="37" t="str">
        <f>IF(SUM(W26:Y26)&gt;0,W26&amp;"/"&amp;X26&amp;"/"&amp;Y26,"")</f>
        <v>3/3/</v>
      </c>
      <c r="W26" s="35">
        <v>3</v>
      </c>
      <c r="X26" s="35">
        <v>3</v>
      </c>
      <c r="Y26" s="35"/>
      <c r="Z26" s="35"/>
      <c r="AA26" s="35"/>
      <c r="AB26" s="35"/>
      <c r="AC26" s="37">
        <f>IF(SUM(Z26:AB26)&gt;0,Z26&amp;"/"&amp;AA26&amp;"/"&amp;AB26,"")</f>
      </c>
      <c r="AD26" s="37">
        <f>IF(SUM(AE26:AG26)&gt;0,AE26&amp;"/"&amp;AF26&amp;"/"&amp;AG26,"")</f>
      </c>
      <c r="AE26" s="35"/>
      <c r="AF26" s="35"/>
      <c r="AG26" s="35"/>
      <c r="AH26" s="35"/>
      <c r="AI26" s="35"/>
      <c r="AJ26" s="35"/>
      <c r="AK26" s="37">
        <f>IF(SUM(AH26:AJ26)&gt;0,AH26&amp;"/"&amp;AI26&amp;"/"&amp;AJ26,"")</f>
      </c>
      <c r="AL26" s="37">
        <f>IF(SUM(AM26:AO26)&gt;0,AM26&amp;"/"&amp;AN26&amp;"/"&amp;AO26,"")</f>
      </c>
      <c r="AM26" s="35"/>
      <c r="AN26" s="35"/>
      <c r="AO26" s="35"/>
      <c r="AP26" s="35"/>
      <c r="AQ26" s="35"/>
      <c r="AR26" s="35"/>
      <c r="AS26" s="37">
        <f>IF(SUM(AP26:AR26)&gt;0,AP26&amp;"/"&amp;AQ26&amp;"/"&amp;AR26,"")</f>
      </c>
      <c r="AT26" s="37">
        <f>IF(SUM(AU26:AW26)&gt;0,AU26&amp;"/"&amp;AV26&amp;"/"&amp;AW26,"")</f>
      </c>
      <c r="AU26" s="35"/>
      <c r="AV26" s="35"/>
      <c r="AW26" s="35"/>
      <c r="AX26" s="35"/>
      <c r="AY26" s="35"/>
      <c r="AZ26" s="35"/>
      <c r="BA26" s="37">
        <f>IF(SUM(AX26:AZ26)&gt;0,AX26&amp;"/"&amp;AY26&amp;"/"&amp;AZ26,"")</f>
      </c>
      <c r="BB26" s="37">
        <f>IF(SUM(BC26:BE26)&gt;0,BC26&amp;"/"&amp;BD26&amp;"/"&amp;BE26,"")</f>
      </c>
      <c r="BC26" s="35"/>
      <c r="BD26" s="35"/>
      <c r="BE26" s="35"/>
      <c r="BF26" s="35"/>
      <c r="BG26" s="35"/>
      <c r="BH26" s="35"/>
      <c r="BI26" s="37">
        <f>IF(SUM(BF26:BH26)&gt;0,BF26&amp;"/"&amp;BG26&amp;"/"&amp;BH26,"")</f>
      </c>
      <c r="BJ26" s="154" t="s">
        <v>241</v>
      </c>
    </row>
    <row r="27" spans="1:62" ht="15">
      <c r="A27" s="34" t="s">
        <v>179</v>
      </c>
      <c r="B27" s="106" t="s">
        <v>139</v>
      </c>
      <c r="C27" s="36" t="str">
        <f t="shared" si="2"/>
        <v>4   </v>
      </c>
      <c r="D27" s="36">
        <v>4</v>
      </c>
      <c r="E27" s="35"/>
      <c r="F27" s="35"/>
      <c r="G27" s="35"/>
      <c r="H27" s="36" t="str">
        <f t="shared" si="3"/>
        <v>   </v>
      </c>
      <c r="I27" s="37"/>
      <c r="J27" s="37"/>
      <c r="K27" s="37"/>
      <c r="L27" s="37"/>
      <c r="M27" s="37"/>
      <c r="N27" s="37"/>
      <c r="O27" s="108"/>
      <c r="P27" s="99">
        <v>200</v>
      </c>
      <c r="Q27" s="99">
        <f t="shared" si="19"/>
        <v>102</v>
      </c>
      <c r="R27" s="99">
        <f t="shared" si="33"/>
        <v>51</v>
      </c>
      <c r="S27" s="99">
        <f t="shared" si="33"/>
        <v>51</v>
      </c>
      <c r="T27" s="99">
        <f t="shared" si="33"/>
        <v>0</v>
      </c>
      <c r="U27" s="99">
        <f t="shared" si="21"/>
        <v>98</v>
      </c>
      <c r="V27" s="37">
        <f t="shared" si="22"/>
      </c>
      <c r="W27" s="35"/>
      <c r="X27" s="35"/>
      <c r="Y27" s="35"/>
      <c r="Z27" s="35"/>
      <c r="AA27" s="35"/>
      <c r="AB27" s="35"/>
      <c r="AC27" s="37">
        <f t="shared" si="23"/>
      </c>
      <c r="AD27" s="37">
        <f t="shared" si="24"/>
      </c>
      <c r="AE27" s="35"/>
      <c r="AF27" s="35"/>
      <c r="AG27" s="35"/>
      <c r="AH27" s="35">
        <v>3</v>
      </c>
      <c r="AI27" s="35">
        <v>3</v>
      </c>
      <c r="AJ27" s="35"/>
      <c r="AK27" s="37" t="str">
        <f t="shared" si="25"/>
        <v>3/3/</v>
      </c>
      <c r="AL27" s="37">
        <f t="shared" si="26"/>
      </c>
      <c r="AM27" s="35"/>
      <c r="AN27" s="35"/>
      <c r="AO27" s="35"/>
      <c r="AP27" s="35"/>
      <c r="AQ27" s="35"/>
      <c r="AR27" s="35"/>
      <c r="AS27" s="37">
        <f t="shared" si="27"/>
      </c>
      <c r="AT27" s="37">
        <f t="shared" si="28"/>
      </c>
      <c r="AU27" s="35"/>
      <c r="AV27" s="35"/>
      <c r="AW27" s="35"/>
      <c r="AX27" s="35"/>
      <c r="AY27" s="35"/>
      <c r="AZ27" s="35"/>
      <c r="BA27" s="37">
        <f t="shared" si="29"/>
      </c>
      <c r="BB27" s="37">
        <f t="shared" si="30"/>
      </c>
      <c r="BC27" s="35"/>
      <c r="BD27" s="35"/>
      <c r="BE27" s="35"/>
      <c r="BF27" s="35"/>
      <c r="BG27" s="35"/>
      <c r="BH27" s="35"/>
      <c r="BI27" s="37">
        <f t="shared" si="31"/>
      </c>
      <c r="BJ27" s="154" t="s">
        <v>242</v>
      </c>
    </row>
    <row r="28" spans="1:62" ht="15">
      <c r="A28" s="34" t="s">
        <v>63</v>
      </c>
      <c r="B28" s="118" t="s">
        <v>262</v>
      </c>
      <c r="C28" s="77" t="str">
        <f t="shared" si="2"/>
        <v>   </v>
      </c>
      <c r="D28" s="77"/>
      <c r="E28" s="80"/>
      <c r="F28" s="80"/>
      <c r="G28" s="80"/>
      <c r="H28" s="77" t="str">
        <f t="shared" si="3"/>
        <v>   </v>
      </c>
      <c r="I28" s="78"/>
      <c r="J28" s="78"/>
      <c r="K28" s="78"/>
      <c r="L28" s="78"/>
      <c r="M28" s="78"/>
      <c r="N28" s="78"/>
      <c r="O28" s="123"/>
      <c r="P28" s="100">
        <f>SUM(P29)</f>
        <v>150</v>
      </c>
      <c r="Q28" s="100">
        <f>SUM(Q29:Q29)</f>
        <v>108</v>
      </c>
      <c r="R28" s="100">
        <f>SUM(R29:R29)</f>
        <v>54</v>
      </c>
      <c r="S28" s="100">
        <f>SUM(S29:S29)</f>
        <v>54</v>
      </c>
      <c r="T28" s="100">
        <f>SUM(T29:T29)</f>
        <v>0</v>
      </c>
      <c r="U28" s="100">
        <f>SUM(U29:U29)</f>
        <v>42</v>
      </c>
      <c r="V28" s="78">
        <f t="shared" si="22"/>
      </c>
      <c r="W28" s="80"/>
      <c r="X28" s="80"/>
      <c r="Y28" s="80"/>
      <c r="Z28" s="80"/>
      <c r="AA28" s="80"/>
      <c r="AB28" s="80"/>
      <c r="AC28" s="78">
        <f t="shared" si="23"/>
      </c>
      <c r="AD28" s="78">
        <f t="shared" si="24"/>
      </c>
      <c r="AE28" s="80"/>
      <c r="AF28" s="80"/>
      <c r="AG28" s="80"/>
      <c r="AH28" s="80"/>
      <c r="AI28" s="80"/>
      <c r="AJ28" s="80"/>
      <c r="AK28" s="78">
        <f t="shared" si="25"/>
      </c>
      <c r="AL28" s="78">
        <f t="shared" si="26"/>
      </c>
      <c r="AM28" s="80"/>
      <c r="AN28" s="80"/>
      <c r="AO28" s="80"/>
      <c r="AP28" s="80"/>
      <c r="AQ28" s="80"/>
      <c r="AR28" s="80"/>
      <c r="AS28" s="78">
        <f t="shared" si="27"/>
      </c>
      <c r="AT28" s="78">
        <f t="shared" si="28"/>
      </c>
      <c r="AU28" s="80"/>
      <c r="AV28" s="80"/>
      <c r="AW28" s="80"/>
      <c r="AX28" s="80"/>
      <c r="AY28" s="80"/>
      <c r="AZ28" s="80"/>
      <c r="BA28" s="78">
        <f t="shared" si="29"/>
      </c>
      <c r="BB28" s="78">
        <f t="shared" si="30"/>
      </c>
      <c r="BC28" s="80"/>
      <c r="BD28" s="80"/>
      <c r="BE28" s="80"/>
      <c r="BF28" s="80"/>
      <c r="BG28" s="80"/>
      <c r="BH28" s="80"/>
      <c r="BI28" s="78">
        <f t="shared" si="31"/>
      </c>
      <c r="BJ28" s="154"/>
    </row>
    <row r="29" spans="1:62" ht="15">
      <c r="A29" s="34" t="s">
        <v>95</v>
      </c>
      <c r="B29" s="106" t="s">
        <v>291</v>
      </c>
      <c r="C29" s="36" t="str">
        <f>D29&amp;" "&amp;E29&amp;" "&amp;F29&amp;" "&amp;G29</f>
        <v>3   </v>
      </c>
      <c r="D29" s="36">
        <v>3</v>
      </c>
      <c r="E29" s="35"/>
      <c r="F29" s="35"/>
      <c r="G29" s="35"/>
      <c r="H29" s="36" t="str">
        <f>I29&amp;" "&amp;J29&amp;" "&amp;K29&amp;" "&amp;N29</f>
        <v>   </v>
      </c>
      <c r="I29" s="37"/>
      <c r="J29" s="37"/>
      <c r="K29" s="37"/>
      <c r="L29" s="37"/>
      <c r="M29" s="37"/>
      <c r="N29" s="37"/>
      <c r="O29" s="108"/>
      <c r="P29" s="99">
        <v>150</v>
      </c>
      <c r="Q29" s="99">
        <f>R29+S29+T29</f>
        <v>108</v>
      </c>
      <c r="R29" s="99">
        <f>W29*W$6+Z29*Z$6+AE29*AE$6+AH29*AH$6+AM29*AM$6+AP29*AP$6+AU29*AU$6+AX29*AX$6+BC29*BC$6+BF29*BF$6</f>
        <v>54</v>
      </c>
      <c r="S29" s="99">
        <f>X29*X$6+AA29*AA$6+AF29*AF$6+AI29*AI$6+AN29*AN$6+AQ29*AQ$6+AV29*AV$6+AY29*AY$6+BD29*BD$6+BG29*BG$6</f>
        <v>54</v>
      </c>
      <c r="T29" s="99">
        <f>Y29*Y$6+AB29*AB$6+AG29*AG$6+AJ29*AJ$6+AO29*AO$6+AR29*AR$6+AW29*AW$6+AZ29*AZ$6+BE29*BE$6+BH29*BH$6</f>
        <v>0</v>
      </c>
      <c r="U29" s="99">
        <f>P29-Q29</f>
        <v>42</v>
      </c>
      <c r="V29" s="37">
        <f>IF(SUM(W29:Y29)&gt;0,W29&amp;"/"&amp;X29&amp;"/"&amp;Y29,"")</f>
      </c>
      <c r="W29" s="35"/>
      <c r="X29" s="35"/>
      <c r="Y29" s="35"/>
      <c r="Z29" s="35"/>
      <c r="AA29" s="35"/>
      <c r="AB29" s="35"/>
      <c r="AC29" s="37">
        <f>IF(SUM(Z29:AB29)&gt;0,Z29&amp;"/"&amp;AA29&amp;"/"&amp;AB29,"")</f>
      </c>
      <c r="AD29" s="37" t="str">
        <f>IF(SUM(AE29:AG29)&gt;0,AE29&amp;"/"&amp;AF29&amp;"/"&amp;AG29,"")</f>
        <v>3/3/</v>
      </c>
      <c r="AE29" s="35">
        <v>3</v>
      </c>
      <c r="AF29" s="35">
        <v>3</v>
      </c>
      <c r="AG29" s="35"/>
      <c r="AH29" s="35"/>
      <c r="AI29" s="35"/>
      <c r="AJ29" s="35"/>
      <c r="AK29" s="37">
        <f>IF(SUM(AH29:AJ29)&gt;0,AH29&amp;"/"&amp;AI29&amp;"/"&amp;AJ29,"")</f>
      </c>
      <c r="AL29" s="37">
        <f>IF(SUM(AM29:AO29)&gt;0,AM29&amp;"/"&amp;AN29&amp;"/"&amp;AO29,"")</f>
      </c>
      <c r="AM29" s="35"/>
      <c r="AN29" s="35"/>
      <c r="AO29" s="35"/>
      <c r="AP29" s="35"/>
      <c r="AQ29" s="35"/>
      <c r="AR29" s="35"/>
      <c r="AS29" s="37">
        <f>IF(SUM(AP29:AR29)&gt;0,AP29&amp;"/"&amp;AQ29&amp;"/"&amp;AR29,"")</f>
      </c>
      <c r="AT29" s="37">
        <f>IF(SUM(AU29:AW29)&gt;0,AU29&amp;"/"&amp;AV29&amp;"/"&amp;AW29,"")</f>
      </c>
      <c r="AU29" s="35"/>
      <c r="AV29" s="35"/>
      <c r="AW29" s="35"/>
      <c r="AX29" s="35"/>
      <c r="AY29" s="35"/>
      <c r="AZ29" s="35"/>
      <c r="BA29" s="37">
        <f>IF(SUM(AX29:AZ29)&gt;0,AX29&amp;"/"&amp;AY29&amp;"/"&amp;AZ29,"")</f>
      </c>
      <c r="BB29" s="37">
        <f>IF(SUM(BC29:BE29)&gt;0,BC29&amp;"/"&amp;BD29&amp;"/"&amp;BE29,"")</f>
      </c>
      <c r="BC29" s="35"/>
      <c r="BD29" s="35"/>
      <c r="BE29" s="35"/>
      <c r="BF29" s="35"/>
      <c r="BG29" s="35"/>
      <c r="BH29" s="35"/>
      <c r="BI29" s="37">
        <f>IF(SUM(BF29:BH29)&gt;0,BF29&amp;"/"&amp;BG29&amp;"/"&amp;BH29,"")</f>
      </c>
      <c r="BJ29" s="154"/>
    </row>
    <row r="30" spans="1:62" ht="15">
      <c r="A30" s="110" t="s">
        <v>64</v>
      </c>
      <c r="B30" s="167" t="s">
        <v>137</v>
      </c>
      <c r="C30" s="110" t="str">
        <f t="shared" si="2"/>
        <v>   </v>
      </c>
      <c r="D30" s="111"/>
      <c r="E30" s="111"/>
      <c r="F30" s="111"/>
      <c r="G30" s="111"/>
      <c r="H30" s="110" t="str">
        <f t="shared" si="3"/>
        <v>   </v>
      </c>
      <c r="I30" s="111"/>
      <c r="J30" s="111"/>
      <c r="K30" s="111"/>
      <c r="L30" s="111"/>
      <c r="M30" s="111"/>
      <c r="N30" s="111"/>
      <c r="O30" s="112"/>
      <c r="P30" s="146">
        <f aca="true" t="shared" si="34" ref="P30:U30">P31+P40+P43</f>
        <v>1600</v>
      </c>
      <c r="Q30" s="124">
        <f t="shared" si="34"/>
        <v>734</v>
      </c>
      <c r="R30" s="124">
        <f t="shared" si="34"/>
        <v>376</v>
      </c>
      <c r="S30" s="124">
        <f t="shared" si="34"/>
        <v>106</v>
      </c>
      <c r="T30" s="146">
        <f t="shared" si="34"/>
        <v>252</v>
      </c>
      <c r="U30" s="124">
        <f t="shared" si="34"/>
        <v>866</v>
      </c>
      <c r="V30" s="110">
        <f t="shared" si="22"/>
      </c>
      <c r="W30" s="110"/>
      <c r="X30" s="110"/>
      <c r="Y30" s="110"/>
      <c r="Z30" s="110"/>
      <c r="AA30" s="110"/>
      <c r="AB30" s="110"/>
      <c r="AC30" s="110">
        <f t="shared" si="23"/>
      </c>
      <c r="AD30" s="110">
        <f t="shared" si="24"/>
      </c>
      <c r="AE30" s="110"/>
      <c r="AF30" s="110"/>
      <c r="AG30" s="110"/>
      <c r="AH30" s="110"/>
      <c r="AI30" s="110"/>
      <c r="AJ30" s="110"/>
      <c r="AK30" s="110">
        <f t="shared" si="25"/>
      </c>
      <c r="AL30" s="110">
        <f t="shared" si="26"/>
      </c>
      <c r="AM30" s="110"/>
      <c r="AN30" s="110"/>
      <c r="AO30" s="110"/>
      <c r="AP30" s="110"/>
      <c r="AQ30" s="110"/>
      <c r="AR30" s="110"/>
      <c r="AS30" s="110">
        <f t="shared" si="27"/>
      </c>
      <c r="AT30" s="110">
        <f t="shared" si="28"/>
      </c>
      <c r="AU30" s="110"/>
      <c r="AV30" s="110"/>
      <c r="AW30" s="110"/>
      <c r="AX30" s="110"/>
      <c r="AY30" s="110"/>
      <c r="AZ30" s="110"/>
      <c r="BA30" s="110">
        <f t="shared" si="29"/>
      </c>
      <c r="BB30" s="110">
        <f t="shared" si="30"/>
      </c>
      <c r="BC30" s="110"/>
      <c r="BD30" s="110"/>
      <c r="BE30" s="110"/>
      <c r="BF30" s="110"/>
      <c r="BG30" s="110"/>
      <c r="BH30" s="110"/>
      <c r="BI30" s="110">
        <f t="shared" si="31"/>
      </c>
      <c r="BJ30" s="154"/>
    </row>
    <row r="31" spans="1:62" ht="15">
      <c r="A31" s="125" t="s">
        <v>65</v>
      </c>
      <c r="B31" s="126" t="s">
        <v>161</v>
      </c>
      <c r="C31" s="104" t="str">
        <f t="shared" si="2"/>
        <v>   </v>
      </c>
      <c r="D31" s="104"/>
      <c r="E31" s="105"/>
      <c r="F31" s="105"/>
      <c r="G31" s="105"/>
      <c r="H31" s="104" t="str">
        <f t="shared" si="3"/>
        <v>   </v>
      </c>
      <c r="I31" s="127"/>
      <c r="J31" s="127"/>
      <c r="K31" s="127"/>
      <c r="L31" s="127"/>
      <c r="M31" s="127"/>
      <c r="N31" s="127"/>
      <c r="O31" s="128" t="s">
        <v>193</v>
      </c>
      <c r="P31" s="129">
        <f aca="true" t="shared" si="35" ref="P31:U31">SUM(P32:P39)</f>
        <v>1280</v>
      </c>
      <c r="Q31" s="129">
        <f t="shared" si="35"/>
        <v>608</v>
      </c>
      <c r="R31" s="129">
        <f t="shared" si="35"/>
        <v>358</v>
      </c>
      <c r="S31" s="129">
        <f t="shared" si="35"/>
        <v>34</v>
      </c>
      <c r="T31" s="129">
        <f t="shared" si="35"/>
        <v>216</v>
      </c>
      <c r="U31" s="129">
        <f t="shared" si="35"/>
        <v>672</v>
      </c>
      <c r="V31" s="37">
        <f t="shared" si="22"/>
      </c>
      <c r="W31" s="35"/>
      <c r="X31" s="35"/>
      <c r="Y31" s="35"/>
      <c r="Z31" s="35"/>
      <c r="AA31" s="35"/>
      <c r="AB31" s="35"/>
      <c r="AC31" s="37">
        <f t="shared" si="23"/>
      </c>
      <c r="AD31" s="37">
        <f t="shared" si="24"/>
      </c>
      <c r="AE31" s="35"/>
      <c r="AF31" s="35"/>
      <c r="AG31" s="35"/>
      <c r="AH31" s="35"/>
      <c r="AI31" s="35"/>
      <c r="AJ31" s="35"/>
      <c r="AK31" s="37">
        <f t="shared" si="25"/>
      </c>
      <c r="AL31" s="37">
        <f t="shared" si="26"/>
      </c>
      <c r="AM31" s="35"/>
      <c r="AN31" s="35"/>
      <c r="AO31" s="35"/>
      <c r="AP31" s="35"/>
      <c r="AQ31" s="35"/>
      <c r="AR31" s="35"/>
      <c r="AS31" s="37">
        <f t="shared" si="27"/>
      </c>
      <c r="AT31" s="37">
        <f t="shared" si="28"/>
      </c>
      <c r="AU31" s="35"/>
      <c r="AV31" s="35"/>
      <c r="AW31" s="35"/>
      <c r="AX31" s="35"/>
      <c r="AY31" s="35"/>
      <c r="AZ31" s="35"/>
      <c r="BA31" s="37">
        <f t="shared" si="29"/>
      </c>
      <c r="BB31" s="37">
        <f t="shared" si="30"/>
      </c>
      <c r="BC31" s="35"/>
      <c r="BD31" s="35"/>
      <c r="BE31" s="35"/>
      <c r="BF31" s="35"/>
      <c r="BG31" s="35"/>
      <c r="BH31" s="35"/>
      <c r="BI31" s="37">
        <f t="shared" si="31"/>
      </c>
      <c r="BJ31" s="154"/>
    </row>
    <row r="32" spans="1:62" ht="15">
      <c r="A32" s="34" t="s">
        <v>66</v>
      </c>
      <c r="B32" s="101" t="s">
        <v>213</v>
      </c>
      <c r="C32" s="102" t="str">
        <f t="shared" si="2"/>
        <v>7 8  </v>
      </c>
      <c r="D32" s="102">
        <v>7</v>
      </c>
      <c r="E32" s="92">
        <v>8</v>
      </c>
      <c r="F32" s="92"/>
      <c r="G32" s="92"/>
      <c r="H32" s="102" t="str">
        <f t="shared" si="3"/>
        <v>   </v>
      </c>
      <c r="I32" s="91"/>
      <c r="J32" s="91"/>
      <c r="K32" s="91"/>
      <c r="L32" s="91"/>
      <c r="M32" s="91"/>
      <c r="N32" s="91"/>
      <c r="O32" s="130"/>
      <c r="P32" s="103">
        <v>300</v>
      </c>
      <c r="Q32" s="103">
        <f aca="true" t="shared" si="36" ref="Q32:Q39">R32+S32+T32</f>
        <v>144</v>
      </c>
      <c r="R32" s="103">
        <f aca="true" t="shared" si="37" ref="R32:T35">W32*W$6+Z32*Z$6+AE32*AE$6+AH32*AH$6+AM32*AM$6+AP32*AP$6+AU32*AU$6+AX32*AX$6+BC32*BC$6+BF32*BF$6</f>
        <v>72</v>
      </c>
      <c r="S32" s="103">
        <f t="shared" si="37"/>
        <v>0</v>
      </c>
      <c r="T32" s="103">
        <f t="shared" si="37"/>
        <v>72</v>
      </c>
      <c r="U32" s="103">
        <f aca="true" t="shared" si="38" ref="U32:U39">P32-Q32</f>
        <v>156</v>
      </c>
      <c r="V32" s="91">
        <f t="shared" si="22"/>
      </c>
      <c r="W32" s="92"/>
      <c r="X32" s="92"/>
      <c r="Y32" s="92"/>
      <c r="Z32" s="92"/>
      <c r="AA32" s="92"/>
      <c r="AB32" s="92"/>
      <c r="AC32" s="91">
        <f t="shared" si="23"/>
      </c>
      <c r="AD32" s="91">
        <f t="shared" si="24"/>
      </c>
      <c r="AE32" s="92"/>
      <c r="AF32" s="92"/>
      <c r="AG32" s="92"/>
      <c r="AH32" s="92"/>
      <c r="AI32" s="92"/>
      <c r="AJ32" s="92"/>
      <c r="AK32" s="91">
        <f t="shared" si="25"/>
      </c>
      <c r="AL32" s="91">
        <f t="shared" si="26"/>
      </c>
      <c r="AM32" s="92"/>
      <c r="AN32" s="92"/>
      <c r="AO32" s="92"/>
      <c r="AP32" s="92"/>
      <c r="AQ32" s="92"/>
      <c r="AR32" s="92"/>
      <c r="AS32" s="91">
        <f t="shared" si="27"/>
      </c>
      <c r="AT32" s="91" t="str">
        <f t="shared" si="28"/>
        <v>2//2</v>
      </c>
      <c r="AU32" s="92">
        <v>2</v>
      </c>
      <c r="AV32" s="92"/>
      <c r="AW32" s="92">
        <v>2</v>
      </c>
      <c r="AX32" s="92">
        <v>2</v>
      </c>
      <c r="AY32" s="92"/>
      <c r="AZ32" s="92">
        <v>2</v>
      </c>
      <c r="BA32" s="91" t="str">
        <f t="shared" si="29"/>
        <v>2//2</v>
      </c>
      <c r="BB32" s="91">
        <f t="shared" si="30"/>
      </c>
      <c r="BC32" s="92"/>
      <c r="BD32" s="92"/>
      <c r="BE32" s="92"/>
      <c r="BF32" s="92"/>
      <c r="BG32" s="92"/>
      <c r="BH32" s="92"/>
      <c r="BI32" s="91">
        <f t="shared" si="31"/>
      </c>
      <c r="BJ32" s="154" t="s">
        <v>243</v>
      </c>
    </row>
    <row r="33" spans="1:62" ht="15">
      <c r="A33" s="34" t="s">
        <v>67</v>
      </c>
      <c r="B33" s="101" t="s">
        <v>214</v>
      </c>
      <c r="C33" s="102" t="str">
        <f t="shared" si="2"/>
        <v>7 8  </v>
      </c>
      <c r="D33" s="102">
        <v>7</v>
      </c>
      <c r="E33" s="92">
        <v>8</v>
      </c>
      <c r="F33" s="92"/>
      <c r="G33" s="92"/>
      <c r="H33" s="102" t="str">
        <f t="shared" si="3"/>
        <v>   </v>
      </c>
      <c r="I33" s="91"/>
      <c r="J33" s="91"/>
      <c r="K33" s="91"/>
      <c r="L33" s="91"/>
      <c r="M33" s="91"/>
      <c r="N33" s="91"/>
      <c r="O33" s="130"/>
      <c r="P33" s="103">
        <v>300</v>
      </c>
      <c r="Q33" s="103">
        <f t="shared" si="36"/>
        <v>144</v>
      </c>
      <c r="R33" s="103">
        <f t="shared" si="37"/>
        <v>72</v>
      </c>
      <c r="S33" s="103">
        <f t="shared" si="37"/>
        <v>0</v>
      </c>
      <c r="T33" s="103">
        <f t="shared" si="37"/>
        <v>72</v>
      </c>
      <c r="U33" s="103">
        <f t="shared" si="38"/>
        <v>156</v>
      </c>
      <c r="V33" s="91">
        <f t="shared" si="22"/>
      </c>
      <c r="W33" s="92"/>
      <c r="X33" s="92"/>
      <c r="Y33" s="92"/>
      <c r="Z33" s="92"/>
      <c r="AA33" s="92"/>
      <c r="AB33" s="92"/>
      <c r="AC33" s="91">
        <f t="shared" si="23"/>
      </c>
      <c r="AD33" s="91">
        <f t="shared" si="24"/>
      </c>
      <c r="AE33" s="92"/>
      <c r="AF33" s="92"/>
      <c r="AG33" s="92"/>
      <c r="AH33" s="92"/>
      <c r="AI33" s="92"/>
      <c r="AJ33" s="92"/>
      <c r="AK33" s="91">
        <f t="shared" si="25"/>
      </c>
      <c r="AL33" s="91">
        <f t="shared" si="26"/>
      </c>
      <c r="AM33" s="92"/>
      <c r="AN33" s="92"/>
      <c r="AO33" s="92"/>
      <c r="AP33" s="92"/>
      <c r="AQ33" s="92"/>
      <c r="AR33" s="92"/>
      <c r="AS33" s="91">
        <f t="shared" si="27"/>
      </c>
      <c r="AT33" s="91" t="str">
        <f t="shared" si="28"/>
        <v>2//2</v>
      </c>
      <c r="AU33" s="92">
        <v>2</v>
      </c>
      <c r="AV33" s="92"/>
      <c r="AW33" s="92">
        <v>2</v>
      </c>
      <c r="AX33" s="92">
        <v>2</v>
      </c>
      <c r="AY33" s="92"/>
      <c r="AZ33" s="92">
        <v>2</v>
      </c>
      <c r="BA33" s="91" t="str">
        <f t="shared" si="29"/>
        <v>2//2</v>
      </c>
      <c r="BB33" s="91">
        <f t="shared" si="30"/>
      </c>
      <c r="BC33" s="92"/>
      <c r="BD33" s="92"/>
      <c r="BE33" s="92"/>
      <c r="BF33" s="92"/>
      <c r="BG33" s="92"/>
      <c r="BH33" s="92"/>
      <c r="BI33" s="91">
        <f t="shared" si="31"/>
      </c>
      <c r="BJ33" s="154" t="s">
        <v>244</v>
      </c>
    </row>
    <row r="34" spans="1:62" ht="15">
      <c r="A34" s="34" t="s">
        <v>68</v>
      </c>
      <c r="B34" s="101" t="s">
        <v>165</v>
      </c>
      <c r="C34" s="36" t="str">
        <f t="shared" si="2"/>
        <v>   </v>
      </c>
      <c r="D34" s="36"/>
      <c r="E34" s="35"/>
      <c r="F34" s="35"/>
      <c r="G34" s="35"/>
      <c r="H34" s="36" t="str">
        <f t="shared" si="3"/>
        <v>8   </v>
      </c>
      <c r="I34" s="37">
        <v>8</v>
      </c>
      <c r="J34" s="37"/>
      <c r="K34" s="37"/>
      <c r="L34" s="37"/>
      <c r="M34" s="37"/>
      <c r="N34" s="37"/>
      <c r="O34" s="108"/>
      <c r="P34" s="99">
        <v>72</v>
      </c>
      <c r="Q34" s="99">
        <f t="shared" si="36"/>
        <v>36</v>
      </c>
      <c r="R34" s="99">
        <f t="shared" si="37"/>
        <v>36</v>
      </c>
      <c r="S34" s="99">
        <f t="shared" si="37"/>
        <v>0</v>
      </c>
      <c r="T34" s="99">
        <f t="shared" si="37"/>
        <v>0</v>
      </c>
      <c r="U34" s="99">
        <f t="shared" si="38"/>
        <v>36</v>
      </c>
      <c r="V34" s="37">
        <f t="shared" si="22"/>
      </c>
      <c r="W34" s="35"/>
      <c r="X34" s="35"/>
      <c r="Y34" s="35"/>
      <c r="Z34" s="35"/>
      <c r="AA34" s="35"/>
      <c r="AB34" s="35"/>
      <c r="AC34" s="37">
        <f t="shared" si="23"/>
      </c>
      <c r="AD34" s="37">
        <f t="shared" si="24"/>
      </c>
      <c r="AE34" s="35"/>
      <c r="AF34" s="35"/>
      <c r="AG34" s="35"/>
      <c r="AH34" s="35"/>
      <c r="AI34" s="35"/>
      <c r="AJ34" s="35"/>
      <c r="AK34" s="37">
        <f t="shared" si="25"/>
      </c>
      <c r="AL34" s="37">
        <f t="shared" si="26"/>
      </c>
      <c r="AM34" s="35"/>
      <c r="AN34" s="35"/>
      <c r="AO34" s="35"/>
      <c r="AP34" s="35"/>
      <c r="AQ34" s="35"/>
      <c r="AR34" s="35"/>
      <c r="AS34" s="37">
        <f t="shared" si="27"/>
      </c>
      <c r="AT34" s="37">
        <f t="shared" si="28"/>
      </c>
      <c r="AU34" s="35"/>
      <c r="AV34" s="35"/>
      <c r="AW34" s="35"/>
      <c r="AX34" s="35">
        <v>2</v>
      </c>
      <c r="AY34" s="35"/>
      <c r="AZ34" s="35"/>
      <c r="BA34" s="37" t="str">
        <f t="shared" si="29"/>
        <v>2//</v>
      </c>
      <c r="BB34" s="37">
        <f t="shared" si="30"/>
      </c>
      <c r="BC34" s="35"/>
      <c r="BD34" s="35"/>
      <c r="BE34" s="35"/>
      <c r="BF34" s="35"/>
      <c r="BG34" s="35"/>
      <c r="BH34" s="35"/>
      <c r="BI34" s="37">
        <f t="shared" si="31"/>
      </c>
      <c r="BJ34" s="154" t="s">
        <v>244</v>
      </c>
    </row>
    <row r="35" spans="1:62" ht="15">
      <c r="A35" s="36" t="s">
        <v>135</v>
      </c>
      <c r="B35" s="120" t="s">
        <v>164</v>
      </c>
      <c r="C35" s="36" t="str">
        <f>D35&amp;" "&amp;E35&amp;" "&amp;F35&amp;" "&amp;G35</f>
        <v>8   </v>
      </c>
      <c r="D35" s="36">
        <v>8</v>
      </c>
      <c r="E35" s="35"/>
      <c r="F35" s="35"/>
      <c r="G35" s="35"/>
      <c r="H35" s="36" t="str">
        <f>I35&amp;" "&amp;J35&amp;" "&amp;K35&amp;" "&amp;N35</f>
        <v>7   </v>
      </c>
      <c r="I35" s="39">
        <v>7</v>
      </c>
      <c r="J35" s="39"/>
      <c r="K35" s="39"/>
      <c r="L35" s="39"/>
      <c r="M35" s="39"/>
      <c r="N35" s="39"/>
      <c r="O35" s="121"/>
      <c r="P35" s="99">
        <v>332</v>
      </c>
      <c r="Q35" s="99">
        <f t="shared" si="36"/>
        <v>144</v>
      </c>
      <c r="R35" s="99">
        <f t="shared" si="37"/>
        <v>72</v>
      </c>
      <c r="S35" s="99">
        <f t="shared" si="37"/>
        <v>0</v>
      </c>
      <c r="T35" s="99">
        <f t="shared" si="37"/>
        <v>72</v>
      </c>
      <c r="U35" s="99">
        <f t="shared" si="38"/>
        <v>188</v>
      </c>
      <c r="V35" s="37">
        <f>IF(SUM(W35:Y35)&gt;0,W35&amp;"/"&amp;X35&amp;"/"&amp;Y35,"")</f>
      </c>
      <c r="W35" s="35"/>
      <c r="X35" s="35"/>
      <c r="Y35" s="35"/>
      <c r="Z35" s="35"/>
      <c r="AA35" s="35"/>
      <c r="AB35" s="35"/>
      <c r="AC35" s="37">
        <f>IF(SUM(Z35:AB35)&gt;0,Z35&amp;"/"&amp;AA35&amp;"/"&amp;AB35,"")</f>
      </c>
      <c r="AD35" s="37">
        <f>IF(SUM(AE35:AG35)&gt;0,AE35&amp;"/"&amp;AF35&amp;"/"&amp;AG35,"")</f>
      </c>
      <c r="AE35" s="35"/>
      <c r="AF35" s="35"/>
      <c r="AG35" s="35"/>
      <c r="AH35" s="35"/>
      <c r="AI35" s="35"/>
      <c r="AJ35" s="35"/>
      <c r="AK35" s="37">
        <f>IF(SUM(AH35:AJ35)&gt;0,AH35&amp;"/"&amp;AI35&amp;"/"&amp;AJ35,"")</f>
      </c>
      <c r="AL35" s="37">
        <f>IF(SUM(AM35:AO35)&gt;0,AM35&amp;"/"&amp;AN35&amp;"/"&amp;AO35,"")</f>
      </c>
      <c r="AM35" s="35"/>
      <c r="AN35" s="35"/>
      <c r="AO35" s="35"/>
      <c r="AP35" s="35"/>
      <c r="AQ35" s="35"/>
      <c r="AR35" s="35"/>
      <c r="AS35" s="37">
        <f>IF(SUM(AP35:AR35)&gt;0,AP35&amp;"/"&amp;AQ35&amp;"/"&amp;AR35,"")</f>
      </c>
      <c r="AT35" s="37" t="str">
        <f>IF(SUM(AU35:AW35)&gt;0,AU35&amp;"/"&amp;AV35&amp;"/"&amp;AW35,"")</f>
        <v>2//2</v>
      </c>
      <c r="AU35" s="35">
        <v>2</v>
      </c>
      <c r="AV35" s="35"/>
      <c r="AW35" s="35">
        <v>2</v>
      </c>
      <c r="AX35" s="35">
        <v>2</v>
      </c>
      <c r="AY35" s="35"/>
      <c r="AZ35" s="35">
        <v>2</v>
      </c>
      <c r="BA35" s="37" t="str">
        <f>IF(SUM(AX35:AZ35)&gt;0,AX35&amp;"/"&amp;AY35&amp;"/"&amp;AZ35,"")</f>
        <v>2//2</v>
      </c>
      <c r="BB35" s="37">
        <f>IF(SUM(BC35:BE35)&gt;0,BC35&amp;"/"&amp;BD35&amp;"/"&amp;BE35,"")</f>
      </c>
      <c r="BC35" s="35"/>
      <c r="BD35" s="35"/>
      <c r="BE35" s="35"/>
      <c r="BF35" s="35"/>
      <c r="BG35" s="35"/>
      <c r="BH35" s="35"/>
      <c r="BI35" s="37">
        <f>IF(SUM(BF35:BH35)&gt;0,BF35&amp;"/"&amp;BG35&amp;"/"&amp;BH35,"")</f>
      </c>
      <c r="BJ35" s="154" t="s">
        <v>245</v>
      </c>
    </row>
    <row r="36" spans="1:62" ht="15">
      <c r="A36" s="36" t="s">
        <v>69</v>
      </c>
      <c r="B36" s="120" t="s">
        <v>264</v>
      </c>
      <c r="C36" s="36" t="str">
        <f t="shared" si="2"/>
        <v>   </v>
      </c>
      <c r="D36" s="36"/>
      <c r="E36" s="35"/>
      <c r="F36" s="35"/>
      <c r="G36" s="35"/>
      <c r="H36" s="36" t="str">
        <f t="shared" si="3"/>
        <v>4   </v>
      </c>
      <c r="I36" s="39">
        <v>4</v>
      </c>
      <c r="J36" s="39"/>
      <c r="K36" s="39"/>
      <c r="L36" s="39"/>
      <c r="M36" s="39"/>
      <c r="N36" s="39"/>
      <c r="O36" s="121"/>
      <c r="P36" s="99">
        <v>72</v>
      </c>
      <c r="Q36" s="99">
        <f t="shared" si="36"/>
        <v>34</v>
      </c>
      <c r="R36" s="99">
        <f aca="true" t="shared" si="39" ref="R36:T39">W36*W$6+Z36*Z$6+AE36*AE$6+AH36*AH$6+AM36*AM$6+AP36*AP$6+AU36*AU$6+AX36*AX$6+BC36*BC$6+BF36*BF$6</f>
        <v>17</v>
      </c>
      <c r="S36" s="99">
        <f t="shared" si="39"/>
        <v>17</v>
      </c>
      <c r="T36" s="99">
        <f t="shared" si="39"/>
        <v>0</v>
      </c>
      <c r="U36" s="99">
        <f t="shared" si="38"/>
        <v>38</v>
      </c>
      <c r="V36" s="37">
        <f t="shared" si="22"/>
      </c>
      <c r="W36" s="35"/>
      <c r="X36" s="35"/>
      <c r="Y36" s="35"/>
      <c r="Z36" s="35"/>
      <c r="AA36" s="35"/>
      <c r="AB36" s="35"/>
      <c r="AC36" s="37">
        <f t="shared" si="23"/>
      </c>
      <c r="AD36" s="37">
        <f t="shared" si="24"/>
      </c>
      <c r="AE36" s="35"/>
      <c r="AF36" s="35"/>
      <c r="AG36" s="35"/>
      <c r="AH36" s="35">
        <v>1</v>
      </c>
      <c r="AI36" s="35">
        <v>1</v>
      </c>
      <c r="AJ36" s="35"/>
      <c r="AK36" s="37" t="str">
        <f t="shared" si="25"/>
        <v>1/1/</v>
      </c>
      <c r="AL36" s="37">
        <f t="shared" si="26"/>
      </c>
      <c r="AM36" s="35"/>
      <c r="AN36" s="35"/>
      <c r="AO36" s="35"/>
      <c r="AP36" s="35"/>
      <c r="AQ36" s="35"/>
      <c r="AR36" s="35"/>
      <c r="AS36" s="37">
        <f t="shared" si="27"/>
      </c>
      <c r="AT36" s="37">
        <f t="shared" si="28"/>
      </c>
      <c r="AU36" s="35"/>
      <c r="AV36" s="35"/>
      <c r="AW36" s="35"/>
      <c r="AX36" s="35"/>
      <c r="AY36" s="35"/>
      <c r="AZ36" s="35"/>
      <c r="BA36" s="37">
        <f t="shared" si="29"/>
      </c>
      <c r="BB36" s="37">
        <f t="shared" si="30"/>
      </c>
      <c r="BC36" s="35"/>
      <c r="BD36" s="35"/>
      <c r="BE36" s="35"/>
      <c r="BF36" s="35"/>
      <c r="BG36" s="35"/>
      <c r="BH36" s="35"/>
      <c r="BI36" s="37">
        <f t="shared" si="31"/>
      </c>
      <c r="BJ36" s="154" t="s">
        <v>246</v>
      </c>
    </row>
    <row r="37" spans="1:62" ht="15">
      <c r="A37" s="131" t="s">
        <v>70</v>
      </c>
      <c r="B37" s="120" t="s">
        <v>265</v>
      </c>
      <c r="C37" s="36" t="str">
        <f t="shared" si="2"/>
        <v>   </v>
      </c>
      <c r="D37" s="36"/>
      <c r="E37" s="35"/>
      <c r="F37" s="35"/>
      <c r="G37" s="35"/>
      <c r="H37" s="36" t="str">
        <f t="shared" si="3"/>
        <v>4   </v>
      </c>
      <c r="I37" s="39">
        <v>4</v>
      </c>
      <c r="J37" s="39"/>
      <c r="K37" s="39"/>
      <c r="L37" s="39"/>
      <c r="M37" s="39"/>
      <c r="N37" s="39"/>
      <c r="O37" s="121"/>
      <c r="P37" s="99">
        <v>72</v>
      </c>
      <c r="Q37" s="99">
        <f t="shared" si="36"/>
        <v>34</v>
      </c>
      <c r="R37" s="99">
        <f t="shared" si="39"/>
        <v>17</v>
      </c>
      <c r="S37" s="99">
        <f t="shared" si="39"/>
        <v>17</v>
      </c>
      <c r="T37" s="99">
        <f t="shared" si="39"/>
        <v>0</v>
      </c>
      <c r="U37" s="99">
        <f t="shared" si="38"/>
        <v>38</v>
      </c>
      <c r="V37" s="37">
        <f t="shared" si="22"/>
      </c>
      <c r="W37" s="35"/>
      <c r="X37" s="35"/>
      <c r="Y37" s="35"/>
      <c r="Z37" s="35"/>
      <c r="AA37" s="35"/>
      <c r="AB37" s="35"/>
      <c r="AC37" s="37">
        <f t="shared" si="23"/>
      </c>
      <c r="AD37" s="37">
        <f t="shared" si="24"/>
      </c>
      <c r="AE37" s="35"/>
      <c r="AF37" s="35"/>
      <c r="AG37" s="35"/>
      <c r="AH37" s="35">
        <v>1</v>
      </c>
      <c r="AI37" s="35">
        <v>1</v>
      </c>
      <c r="AJ37" s="35"/>
      <c r="AK37" s="37" t="str">
        <f t="shared" si="25"/>
        <v>1/1/</v>
      </c>
      <c r="AL37" s="37">
        <f t="shared" si="26"/>
      </c>
      <c r="AM37" s="35"/>
      <c r="AN37" s="35"/>
      <c r="AO37" s="35"/>
      <c r="AP37" s="35"/>
      <c r="AQ37" s="35"/>
      <c r="AR37" s="35"/>
      <c r="AS37" s="37">
        <f t="shared" si="27"/>
      </c>
      <c r="AT37" s="37">
        <f t="shared" si="28"/>
      </c>
      <c r="AU37" s="35"/>
      <c r="AV37" s="35"/>
      <c r="AW37" s="35"/>
      <c r="AX37" s="35"/>
      <c r="AY37" s="35"/>
      <c r="AZ37" s="35"/>
      <c r="BA37" s="37">
        <f t="shared" si="29"/>
      </c>
      <c r="BB37" s="37">
        <f t="shared" si="30"/>
      </c>
      <c r="BC37" s="35"/>
      <c r="BD37" s="35"/>
      <c r="BE37" s="35"/>
      <c r="BF37" s="35"/>
      <c r="BG37" s="35"/>
      <c r="BH37" s="35"/>
      <c r="BI37" s="37">
        <f t="shared" si="31"/>
      </c>
      <c r="BJ37" s="154" t="s">
        <v>246</v>
      </c>
    </row>
    <row r="38" spans="1:62" ht="15">
      <c r="A38" s="36" t="s">
        <v>71</v>
      </c>
      <c r="B38" s="120" t="s">
        <v>72</v>
      </c>
      <c r="C38" s="36" t="str">
        <f t="shared" si="2"/>
        <v>   </v>
      </c>
      <c r="D38" s="36"/>
      <c r="E38" s="35"/>
      <c r="F38" s="35"/>
      <c r="G38" s="35"/>
      <c r="H38" s="36" t="str">
        <f t="shared" si="3"/>
        <v>5   </v>
      </c>
      <c r="I38" s="39">
        <v>5</v>
      </c>
      <c r="J38" s="39"/>
      <c r="K38" s="39"/>
      <c r="L38" s="39"/>
      <c r="M38" s="39"/>
      <c r="N38" s="39"/>
      <c r="O38" s="121"/>
      <c r="P38" s="99">
        <v>72</v>
      </c>
      <c r="Q38" s="99">
        <f t="shared" si="36"/>
        <v>36</v>
      </c>
      <c r="R38" s="99">
        <f t="shared" si="39"/>
        <v>36</v>
      </c>
      <c r="S38" s="99">
        <f t="shared" si="39"/>
        <v>0</v>
      </c>
      <c r="T38" s="99">
        <f t="shared" si="39"/>
        <v>0</v>
      </c>
      <c r="U38" s="99">
        <f t="shared" si="38"/>
        <v>36</v>
      </c>
      <c r="V38" s="37">
        <f t="shared" si="22"/>
      </c>
      <c r="W38" s="35"/>
      <c r="X38" s="35"/>
      <c r="Y38" s="35"/>
      <c r="Z38" s="35"/>
      <c r="AA38" s="35"/>
      <c r="AB38" s="35"/>
      <c r="AC38" s="37">
        <f t="shared" si="23"/>
      </c>
      <c r="AD38" s="37">
        <f t="shared" si="24"/>
      </c>
      <c r="AE38" s="35"/>
      <c r="AF38" s="35"/>
      <c r="AG38" s="35"/>
      <c r="AH38" s="35"/>
      <c r="AI38" s="35"/>
      <c r="AJ38" s="35"/>
      <c r="AK38" s="37">
        <f t="shared" si="25"/>
      </c>
      <c r="AL38" s="37" t="str">
        <f t="shared" si="26"/>
        <v>2//</v>
      </c>
      <c r="AM38" s="35">
        <v>2</v>
      </c>
      <c r="AN38" s="35"/>
      <c r="AO38" s="35"/>
      <c r="AP38" s="35"/>
      <c r="AQ38" s="35"/>
      <c r="AR38" s="35"/>
      <c r="AS38" s="37">
        <f t="shared" si="27"/>
      </c>
      <c r="AT38" s="37">
        <f t="shared" si="28"/>
      </c>
      <c r="AU38" s="35"/>
      <c r="AV38" s="35"/>
      <c r="AW38" s="35"/>
      <c r="AX38" s="35"/>
      <c r="AY38" s="35"/>
      <c r="AZ38" s="35"/>
      <c r="BA38" s="37">
        <f t="shared" si="29"/>
      </c>
      <c r="BB38" s="37">
        <f t="shared" si="30"/>
      </c>
      <c r="BC38" s="35"/>
      <c r="BD38" s="35"/>
      <c r="BE38" s="35"/>
      <c r="BF38" s="35"/>
      <c r="BG38" s="35"/>
      <c r="BH38" s="35"/>
      <c r="BI38" s="37">
        <f t="shared" si="31"/>
      </c>
      <c r="BJ38" s="154" t="s">
        <v>246</v>
      </c>
    </row>
    <row r="39" spans="1:62" ht="15">
      <c r="A39" s="36" t="s">
        <v>73</v>
      </c>
      <c r="B39" s="120" t="s">
        <v>266</v>
      </c>
      <c r="C39" s="36" t="str">
        <f t="shared" si="2"/>
        <v>   </v>
      </c>
      <c r="D39" s="36"/>
      <c r="E39" s="35"/>
      <c r="F39" s="35"/>
      <c r="G39" s="35"/>
      <c r="H39" s="36" t="str">
        <f t="shared" si="3"/>
        <v>8   </v>
      </c>
      <c r="I39" s="39">
        <v>8</v>
      </c>
      <c r="J39" s="39"/>
      <c r="K39" s="39"/>
      <c r="L39" s="39"/>
      <c r="M39" s="39"/>
      <c r="N39" s="39"/>
      <c r="O39" s="132"/>
      <c r="P39" s="99">
        <v>60</v>
      </c>
      <c r="Q39" s="99">
        <f t="shared" si="36"/>
        <v>36</v>
      </c>
      <c r="R39" s="99">
        <f t="shared" si="39"/>
        <v>36</v>
      </c>
      <c r="S39" s="99">
        <f t="shared" si="39"/>
        <v>0</v>
      </c>
      <c r="T39" s="99">
        <f t="shared" si="39"/>
        <v>0</v>
      </c>
      <c r="U39" s="99">
        <f t="shared" si="38"/>
        <v>24</v>
      </c>
      <c r="V39" s="37">
        <f t="shared" si="22"/>
      </c>
      <c r="W39" s="35"/>
      <c r="X39" s="35"/>
      <c r="Y39" s="35"/>
      <c r="Z39" s="35"/>
      <c r="AA39" s="35"/>
      <c r="AB39" s="35"/>
      <c r="AC39" s="37">
        <f t="shared" si="23"/>
      </c>
      <c r="AD39" s="37">
        <f t="shared" si="24"/>
      </c>
      <c r="AE39" s="35"/>
      <c r="AF39" s="35"/>
      <c r="AG39" s="35"/>
      <c r="AH39" s="35"/>
      <c r="AI39" s="35"/>
      <c r="AJ39" s="35"/>
      <c r="AK39" s="37">
        <f t="shared" si="25"/>
      </c>
      <c r="AL39" s="37">
        <f t="shared" si="26"/>
      </c>
      <c r="AM39" s="35"/>
      <c r="AN39" s="35"/>
      <c r="AO39" s="35"/>
      <c r="AP39" s="35"/>
      <c r="AQ39" s="35"/>
      <c r="AR39" s="35"/>
      <c r="AS39" s="37">
        <f t="shared" si="27"/>
      </c>
      <c r="AT39" s="37">
        <f t="shared" si="28"/>
      </c>
      <c r="AU39" s="35"/>
      <c r="AV39" s="35"/>
      <c r="AW39" s="35"/>
      <c r="AX39" s="35">
        <v>2</v>
      </c>
      <c r="AY39" s="35"/>
      <c r="AZ39" s="35"/>
      <c r="BA39" s="37" t="str">
        <f t="shared" si="29"/>
        <v>2//</v>
      </c>
      <c r="BB39" s="37">
        <f t="shared" si="30"/>
      </c>
      <c r="BC39" s="35"/>
      <c r="BD39" s="35"/>
      <c r="BE39" s="35"/>
      <c r="BF39" s="35"/>
      <c r="BG39" s="35"/>
      <c r="BH39" s="35"/>
      <c r="BI39" s="37">
        <f t="shared" si="31"/>
      </c>
      <c r="BJ39" s="154" t="s">
        <v>239</v>
      </c>
    </row>
    <row r="40" spans="1:62" ht="15">
      <c r="A40" s="104" t="s">
        <v>74</v>
      </c>
      <c r="B40" s="118" t="s">
        <v>262</v>
      </c>
      <c r="C40" s="104" t="str">
        <f t="shared" si="2"/>
        <v>   </v>
      </c>
      <c r="D40" s="104"/>
      <c r="E40" s="105"/>
      <c r="F40" s="105"/>
      <c r="G40" s="105"/>
      <c r="H40" s="104" t="str">
        <f t="shared" si="3"/>
        <v>   </v>
      </c>
      <c r="I40" s="79"/>
      <c r="J40" s="79"/>
      <c r="K40" s="79"/>
      <c r="L40" s="79"/>
      <c r="M40" s="79"/>
      <c r="N40" s="79"/>
      <c r="O40" s="133"/>
      <c r="P40" s="129">
        <f aca="true" t="shared" si="40" ref="P40:U40">SUM(P41:P42)</f>
        <v>160</v>
      </c>
      <c r="Q40" s="129">
        <f t="shared" si="40"/>
        <v>54</v>
      </c>
      <c r="R40" s="129">
        <f t="shared" si="40"/>
        <v>18</v>
      </c>
      <c r="S40" s="129">
        <f t="shared" si="40"/>
        <v>0</v>
      </c>
      <c r="T40" s="129">
        <f t="shared" si="40"/>
        <v>36</v>
      </c>
      <c r="U40" s="129">
        <f t="shared" si="40"/>
        <v>106</v>
      </c>
      <c r="V40" s="78">
        <f t="shared" si="22"/>
      </c>
      <c r="W40" s="80"/>
      <c r="X40" s="80"/>
      <c r="Y40" s="80"/>
      <c r="Z40" s="80"/>
      <c r="AA40" s="80"/>
      <c r="AB40" s="80"/>
      <c r="AC40" s="78">
        <f t="shared" si="23"/>
      </c>
      <c r="AD40" s="78">
        <f t="shared" si="24"/>
      </c>
      <c r="AE40" s="80"/>
      <c r="AF40" s="80"/>
      <c r="AG40" s="80"/>
      <c r="AH40" s="80"/>
      <c r="AI40" s="80"/>
      <c r="AJ40" s="80"/>
      <c r="AK40" s="78">
        <f t="shared" si="25"/>
      </c>
      <c r="AL40" s="78">
        <f t="shared" si="26"/>
      </c>
      <c r="AM40" s="80"/>
      <c r="AN40" s="80"/>
      <c r="AO40" s="80"/>
      <c r="AP40" s="80"/>
      <c r="AQ40" s="80"/>
      <c r="AR40" s="80"/>
      <c r="AS40" s="78">
        <f t="shared" si="27"/>
      </c>
      <c r="AT40" s="78">
        <f t="shared" si="28"/>
      </c>
      <c r="AU40" s="80"/>
      <c r="AV40" s="80"/>
      <c r="AW40" s="80"/>
      <c r="AX40" s="80"/>
      <c r="AY40" s="80"/>
      <c r="AZ40" s="80"/>
      <c r="BA40" s="78">
        <f t="shared" si="29"/>
      </c>
      <c r="BB40" s="78">
        <f t="shared" si="30"/>
      </c>
      <c r="BC40" s="80"/>
      <c r="BD40" s="80"/>
      <c r="BE40" s="80"/>
      <c r="BF40" s="80"/>
      <c r="BG40" s="80"/>
      <c r="BH40" s="80"/>
      <c r="BI40" s="78">
        <f t="shared" si="31"/>
      </c>
      <c r="BJ40" s="154"/>
    </row>
    <row r="41" spans="1:62" ht="15">
      <c r="A41" s="36" t="s">
        <v>91</v>
      </c>
      <c r="B41" s="120" t="s">
        <v>292</v>
      </c>
      <c r="C41" s="36" t="str">
        <f t="shared" si="2"/>
        <v>   </v>
      </c>
      <c r="D41" s="36"/>
      <c r="E41" s="35"/>
      <c r="F41" s="35"/>
      <c r="G41" s="35"/>
      <c r="H41" s="36" t="str">
        <f t="shared" si="3"/>
        <v>8   </v>
      </c>
      <c r="I41" s="39">
        <v>8</v>
      </c>
      <c r="J41" s="39"/>
      <c r="K41" s="39"/>
      <c r="L41" s="39"/>
      <c r="M41" s="39"/>
      <c r="N41" s="39"/>
      <c r="O41" s="121"/>
      <c r="P41" s="99">
        <v>80</v>
      </c>
      <c r="Q41" s="99">
        <f>R41+S41+T41</f>
        <v>36</v>
      </c>
      <c r="R41" s="99">
        <f aca="true" t="shared" si="41" ref="R41:T42">W41*W$6+Z41*Z$6+AE41*AE$6+AH41*AH$6+AM41*AM$6+AP41*AP$6+AU41*AU$6+AX41*AX$6+BC41*BC$6+BF41*BF$6</f>
        <v>0</v>
      </c>
      <c r="S41" s="99">
        <f t="shared" si="41"/>
        <v>0</v>
      </c>
      <c r="T41" s="99">
        <f t="shared" si="41"/>
        <v>36</v>
      </c>
      <c r="U41" s="99">
        <f>P41-Q41</f>
        <v>44</v>
      </c>
      <c r="V41" s="37">
        <f t="shared" si="22"/>
      </c>
      <c r="W41" s="35"/>
      <c r="X41" s="35"/>
      <c r="Y41" s="35"/>
      <c r="Z41" s="35"/>
      <c r="AA41" s="35"/>
      <c r="AB41" s="35"/>
      <c r="AC41" s="37">
        <f t="shared" si="23"/>
      </c>
      <c r="AD41" s="37">
        <f t="shared" si="24"/>
      </c>
      <c r="AE41" s="35"/>
      <c r="AF41" s="35"/>
      <c r="AG41" s="35"/>
      <c r="AH41" s="35"/>
      <c r="AI41" s="35"/>
      <c r="AJ41" s="35"/>
      <c r="AK41" s="37">
        <f t="shared" si="25"/>
      </c>
      <c r="AL41" s="37">
        <f t="shared" si="26"/>
      </c>
      <c r="AM41" s="35"/>
      <c r="AN41" s="35"/>
      <c r="AO41" s="35"/>
      <c r="AP41" s="35"/>
      <c r="AQ41" s="35"/>
      <c r="AR41" s="35"/>
      <c r="AS41" s="37">
        <f t="shared" si="27"/>
      </c>
      <c r="AT41" s="37">
        <f t="shared" si="28"/>
      </c>
      <c r="AU41" s="35"/>
      <c r="AV41" s="35"/>
      <c r="AW41" s="35"/>
      <c r="AX41" s="35"/>
      <c r="AY41" s="35"/>
      <c r="AZ41" s="35">
        <v>2</v>
      </c>
      <c r="BA41" s="37" t="str">
        <f t="shared" si="29"/>
        <v>//2</v>
      </c>
      <c r="BB41" s="37">
        <f t="shared" si="30"/>
      </c>
      <c r="BC41" s="35"/>
      <c r="BD41" s="35"/>
      <c r="BE41" s="35"/>
      <c r="BF41" s="35"/>
      <c r="BG41" s="35"/>
      <c r="BH41" s="35"/>
      <c r="BI41" s="37">
        <f t="shared" si="31"/>
      </c>
      <c r="BJ41" s="154"/>
    </row>
    <row r="42" spans="1:62" ht="15">
      <c r="A42" s="36" t="s">
        <v>92</v>
      </c>
      <c r="B42" s="120" t="s">
        <v>138</v>
      </c>
      <c r="C42" s="36" t="str">
        <f>D42&amp;" "&amp;E42&amp;" "&amp;F42&amp;" "&amp;G42</f>
        <v>   </v>
      </c>
      <c r="D42" s="36"/>
      <c r="E42" s="35"/>
      <c r="F42" s="35"/>
      <c r="G42" s="35"/>
      <c r="H42" s="36" t="str">
        <f>I42&amp;" "&amp;J42&amp;" "&amp;K42&amp;" "&amp;N42</f>
        <v>5   </v>
      </c>
      <c r="I42" s="39">
        <v>5</v>
      </c>
      <c r="J42" s="39"/>
      <c r="K42" s="39"/>
      <c r="L42" s="39"/>
      <c r="M42" s="39"/>
      <c r="N42" s="39"/>
      <c r="O42" s="121"/>
      <c r="P42" s="99">
        <v>80</v>
      </c>
      <c r="Q42" s="99">
        <f>R42+S42+T42</f>
        <v>18</v>
      </c>
      <c r="R42" s="99">
        <f t="shared" si="41"/>
        <v>18</v>
      </c>
      <c r="S42" s="99">
        <f t="shared" si="41"/>
        <v>0</v>
      </c>
      <c r="T42" s="99">
        <f t="shared" si="41"/>
        <v>0</v>
      </c>
      <c r="U42" s="99">
        <f>P42-Q42</f>
        <v>62</v>
      </c>
      <c r="V42" s="37">
        <f>IF(SUM(W42:Y42)&gt;0,W42&amp;"/"&amp;X42&amp;"/"&amp;Y42,"")</f>
      </c>
      <c r="W42" s="35"/>
      <c r="X42" s="35"/>
      <c r="Y42" s="35"/>
      <c r="Z42" s="35"/>
      <c r="AA42" s="35"/>
      <c r="AB42" s="35"/>
      <c r="AC42" s="37">
        <f>IF(SUM(Z42:AB42)&gt;0,Z42&amp;"/"&amp;AA42&amp;"/"&amp;AB42,"")</f>
      </c>
      <c r="AD42" s="37">
        <f>IF(SUM(AE42:AG42)&gt;0,AE42&amp;"/"&amp;AF42&amp;"/"&amp;AG42,"")</f>
      </c>
      <c r="AE42" s="35"/>
      <c r="AF42" s="35"/>
      <c r="AG42" s="35"/>
      <c r="AH42" s="35"/>
      <c r="AI42" s="35"/>
      <c r="AJ42" s="35"/>
      <c r="AK42" s="37">
        <f>IF(SUM(AH42:AJ42)&gt;0,AH42&amp;"/"&amp;AI42&amp;"/"&amp;AJ42,"")</f>
      </c>
      <c r="AL42" s="37" t="str">
        <f>IF(SUM(AM42:AO42)&gt;0,AM42&amp;"/"&amp;AN42&amp;"/"&amp;AO42,"")</f>
        <v>1//</v>
      </c>
      <c r="AM42" s="35">
        <v>1</v>
      </c>
      <c r="AN42" s="35"/>
      <c r="AO42" s="35"/>
      <c r="AP42" s="35"/>
      <c r="AQ42" s="35"/>
      <c r="AR42" s="35"/>
      <c r="AS42" s="37">
        <f>IF(SUM(AP42:AR42)&gt;0,AP42&amp;"/"&amp;AQ42&amp;"/"&amp;AR42,"")</f>
      </c>
      <c r="AT42" s="37">
        <f>IF(SUM(AU42:AW42)&gt;0,AU42&amp;"/"&amp;AV42&amp;"/"&amp;AW42,"")</f>
      </c>
      <c r="AU42" s="35"/>
      <c r="AV42" s="35"/>
      <c r="AW42" s="35"/>
      <c r="AX42" s="35"/>
      <c r="AY42" s="35"/>
      <c r="AZ42" s="35"/>
      <c r="BA42" s="37">
        <f>IF(SUM(AX42:AZ42)&gt;0,AX42&amp;"/"&amp;AY42&amp;"/"&amp;AZ42,"")</f>
      </c>
      <c r="BB42" s="37">
        <f>IF(SUM(BC42:BE42)&gt;0,BC42&amp;"/"&amp;BD42&amp;"/"&amp;BE42,"")</f>
      </c>
      <c r="BC42" s="35"/>
      <c r="BD42" s="35"/>
      <c r="BE42" s="35"/>
      <c r="BF42" s="35"/>
      <c r="BG42" s="35"/>
      <c r="BH42" s="35"/>
      <c r="BI42" s="37">
        <f>IF(SUM(BF42:BH42)&gt;0,BF42&amp;"/"&amp;BG42&amp;"/"&amp;BH42,"")</f>
      </c>
      <c r="BJ42" s="154" t="s">
        <v>246</v>
      </c>
    </row>
    <row r="43" spans="1:62" ht="25.5">
      <c r="A43" s="104" t="s">
        <v>75</v>
      </c>
      <c r="B43" s="118" t="s">
        <v>171</v>
      </c>
      <c r="C43" s="36" t="str">
        <f t="shared" si="2"/>
        <v>   </v>
      </c>
      <c r="D43" s="36"/>
      <c r="E43" s="35"/>
      <c r="F43" s="35"/>
      <c r="G43" s="35"/>
      <c r="H43" s="36" t="str">
        <f t="shared" si="3"/>
        <v>   </v>
      </c>
      <c r="I43" s="39"/>
      <c r="J43" s="39"/>
      <c r="K43" s="39"/>
      <c r="L43" s="39"/>
      <c r="M43" s="39"/>
      <c r="N43" s="39"/>
      <c r="O43" s="121"/>
      <c r="P43" s="100">
        <f aca="true" t="shared" si="42" ref="P43:U43">SUM(P44:P45)</f>
        <v>160</v>
      </c>
      <c r="Q43" s="100">
        <f t="shared" si="42"/>
        <v>72</v>
      </c>
      <c r="R43" s="100">
        <f t="shared" si="42"/>
        <v>0</v>
      </c>
      <c r="S43" s="100">
        <f t="shared" si="42"/>
        <v>72</v>
      </c>
      <c r="T43" s="100">
        <f t="shared" si="42"/>
        <v>0</v>
      </c>
      <c r="U43" s="100">
        <f t="shared" si="42"/>
        <v>88</v>
      </c>
      <c r="V43" s="37">
        <f t="shared" si="22"/>
      </c>
      <c r="W43" s="35"/>
      <c r="X43" s="35"/>
      <c r="Y43" s="35"/>
      <c r="Z43" s="35"/>
      <c r="AA43" s="35"/>
      <c r="AB43" s="35"/>
      <c r="AC43" s="37">
        <f t="shared" si="23"/>
      </c>
      <c r="AD43" s="37">
        <f t="shared" si="24"/>
      </c>
      <c r="AE43" s="35"/>
      <c r="AF43" s="35"/>
      <c r="AG43" s="35"/>
      <c r="AH43" s="35"/>
      <c r="AI43" s="35"/>
      <c r="AJ43" s="35"/>
      <c r="AK43" s="37">
        <f t="shared" si="25"/>
      </c>
      <c r="AL43" s="37">
        <f t="shared" si="26"/>
      </c>
      <c r="AM43" s="35"/>
      <c r="AN43" s="35"/>
      <c r="AO43" s="35"/>
      <c r="AP43" s="35"/>
      <c r="AQ43" s="35"/>
      <c r="AR43" s="35"/>
      <c r="AS43" s="37">
        <f t="shared" si="27"/>
      </c>
      <c r="AT43" s="37">
        <f t="shared" si="28"/>
      </c>
      <c r="AU43" s="35"/>
      <c r="AV43" s="35"/>
      <c r="AW43" s="35"/>
      <c r="AX43" s="35"/>
      <c r="AY43" s="35"/>
      <c r="AZ43" s="35"/>
      <c r="BA43" s="37">
        <f t="shared" si="29"/>
      </c>
      <c r="BB43" s="37">
        <f t="shared" si="30"/>
      </c>
      <c r="BC43" s="35"/>
      <c r="BD43" s="35"/>
      <c r="BE43" s="35"/>
      <c r="BF43" s="35"/>
      <c r="BG43" s="35"/>
      <c r="BH43" s="35"/>
      <c r="BI43" s="37">
        <f t="shared" si="31"/>
      </c>
      <c r="BJ43" s="154"/>
    </row>
    <row r="44" spans="1:62" ht="25.5">
      <c r="A44" s="102" t="s">
        <v>166</v>
      </c>
      <c r="B44" s="101" t="s">
        <v>293</v>
      </c>
      <c r="C44" s="36" t="str">
        <f>D44&amp;" "&amp;E44&amp;" "&amp;F44&amp;" "&amp;G44</f>
        <v>   </v>
      </c>
      <c r="D44" s="36"/>
      <c r="E44" s="35"/>
      <c r="F44" s="35"/>
      <c r="G44" s="35"/>
      <c r="H44" s="36" t="str">
        <f>I44&amp;" "&amp;J44&amp;" "&amp;K44&amp;" "&amp;N44</f>
        <v>3   </v>
      </c>
      <c r="I44" s="39">
        <v>3</v>
      </c>
      <c r="J44" s="39"/>
      <c r="K44" s="39"/>
      <c r="L44" s="39"/>
      <c r="M44" s="39"/>
      <c r="N44" s="39"/>
      <c r="O44" s="121"/>
      <c r="P44" s="99">
        <v>80</v>
      </c>
      <c r="Q44" s="99">
        <f>R44+S44+T44</f>
        <v>36</v>
      </c>
      <c r="R44" s="99">
        <f aca="true" t="shared" si="43" ref="R44:T45">W44*W$6+Z44*Z$6+AE44*AE$6+AH44*AH$6+AM44*AM$6+AP44*AP$6+AU44*AU$6+AX44*AX$6+BC44*BC$6+BF44*BF$6</f>
        <v>0</v>
      </c>
      <c r="S44" s="99">
        <f t="shared" si="43"/>
        <v>36</v>
      </c>
      <c r="T44" s="99">
        <f t="shared" si="43"/>
        <v>0</v>
      </c>
      <c r="U44" s="99">
        <f>P44-Q44</f>
        <v>44</v>
      </c>
      <c r="V44" s="37">
        <f>IF(SUM(W44:Y44)&gt;0,W44&amp;"/"&amp;X44&amp;"/"&amp;Y44,"")</f>
      </c>
      <c r="W44" s="35"/>
      <c r="X44" s="35"/>
      <c r="Y44" s="35"/>
      <c r="Z44" s="35"/>
      <c r="AA44" s="35"/>
      <c r="AB44" s="35"/>
      <c r="AC44" s="37">
        <f>IF(SUM(Z44:AB44)&gt;0,Z44&amp;"/"&amp;AA44&amp;"/"&amp;AB44,"")</f>
      </c>
      <c r="AD44" s="37" t="str">
        <f>IF(SUM(AE44:AG44)&gt;0,AE44&amp;"/"&amp;AF44&amp;"/"&amp;AG44,"")</f>
        <v>/2/</v>
      </c>
      <c r="AE44" s="35"/>
      <c r="AF44" s="35">
        <v>2</v>
      </c>
      <c r="AG44" s="35"/>
      <c r="AH44" s="35"/>
      <c r="AI44" s="35"/>
      <c r="AJ44" s="35"/>
      <c r="AK44" s="37">
        <f>IF(SUM(AH44:AJ44)&gt;0,AH44&amp;"/"&amp;AI44&amp;"/"&amp;AJ44,"")</f>
      </c>
      <c r="AL44" s="37">
        <f>IF(SUM(AM44:AO44)&gt;0,AM44&amp;"/"&amp;AN44&amp;"/"&amp;AO44,"")</f>
      </c>
      <c r="AM44" s="35"/>
      <c r="AN44" s="35"/>
      <c r="AO44" s="35"/>
      <c r="AP44" s="35"/>
      <c r="AQ44" s="35"/>
      <c r="AR44" s="35"/>
      <c r="AS44" s="37">
        <f>IF(SUM(AP44:AR44)&gt;0,AP44&amp;"/"&amp;AQ44&amp;"/"&amp;AR44,"")</f>
      </c>
      <c r="AT44" s="37">
        <f>IF(SUM(AU44:AW44)&gt;0,AU44&amp;"/"&amp;AV44&amp;"/"&amp;AW44,"")</f>
      </c>
      <c r="AU44" s="35"/>
      <c r="AV44" s="35"/>
      <c r="AW44" s="35"/>
      <c r="AX44" s="35"/>
      <c r="AY44" s="35"/>
      <c r="AZ44" s="35"/>
      <c r="BA44" s="37">
        <f>IF(SUM(AX44:AZ44)&gt;0,AX44&amp;"/"&amp;AY44&amp;"/"&amp;AZ44,"")</f>
      </c>
      <c r="BB44" s="37">
        <f>IF(SUM(BC44:BE44)&gt;0,BC44&amp;"/"&amp;BD44&amp;"/"&amp;BE44,"")</f>
      </c>
      <c r="BC44" s="35"/>
      <c r="BD44" s="35"/>
      <c r="BE44" s="35"/>
      <c r="BF44" s="35"/>
      <c r="BG44" s="35"/>
      <c r="BH44" s="35"/>
      <c r="BI44" s="37">
        <f>IF(SUM(BF44:BH44)&gt;0,BF44&amp;"/"&amp;BG44&amp;"/"&amp;BH44,"")</f>
      </c>
      <c r="BJ44" s="154"/>
    </row>
    <row r="45" spans="1:62" ht="38.25">
      <c r="A45" s="102" t="s">
        <v>267</v>
      </c>
      <c r="B45" s="101" t="s">
        <v>223</v>
      </c>
      <c r="C45" s="36" t="str">
        <f t="shared" si="2"/>
        <v>   </v>
      </c>
      <c r="D45" s="36"/>
      <c r="E45" s="35"/>
      <c r="F45" s="35"/>
      <c r="G45" s="35"/>
      <c r="H45" s="36" t="str">
        <f t="shared" si="3"/>
        <v>7   </v>
      </c>
      <c r="I45" s="39">
        <v>7</v>
      </c>
      <c r="J45" s="39"/>
      <c r="K45" s="39"/>
      <c r="L45" s="39"/>
      <c r="M45" s="39"/>
      <c r="N45" s="39"/>
      <c r="O45" s="121"/>
      <c r="P45" s="99">
        <v>80</v>
      </c>
      <c r="Q45" s="99">
        <f>R45+S45+T45</f>
        <v>36</v>
      </c>
      <c r="R45" s="99">
        <f t="shared" si="43"/>
        <v>0</v>
      </c>
      <c r="S45" s="99">
        <f t="shared" si="43"/>
        <v>36</v>
      </c>
      <c r="T45" s="99">
        <f t="shared" si="43"/>
        <v>0</v>
      </c>
      <c r="U45" s="99">
        <f>P45-Q45</f>
        <v>44</v>
      </c>
      <c r="V45" s="37">
        <f t="shared" si="22"/>
      </c>
      <c r="W45" s="35"/>
      <c r="X45" s="35"/>
      <c r="Y45" s="35"/>
      <c r="Z45" s="35"/>
      <c r="AA45" s="35"/>
      <c r="AB45" s="35"/>
      <c r="AC45" s="37">
        <f t="shared" si="23"/>
      </c>
      <c r="AD45" s="37">
        <f t="shared" si="24"/>
      </c>
      <c r="AE45" s="35"/>
      <c r="AF45" s="35"/>
      <c r="AG45" s="35"/>
      <c r="AH45" s="35"/>
      <c r="AI45" s="35"/>
      <c r="AJ45" s="35"/>
      <c r="AK45" s="37">
        <f t="shared" si="25"/>
      </c>
      <c r="AL45" s="37">
        <f t="shared" si="26"/>
      </c>
      <c r="AM45" s="35"/>
      <c r="AN45" s="35"/>
      <c r="AO45" s="35"/>
      <c r="AP45" s="35"/>
      <c r="AQ45" s="35"/>
      <c r="AR45" s="35"/>
      <c r="AS45" s="37">
        <f t="shared" si="27"/>
      </c>
      <c r="AT45" s="37" t="str">
        <f t="shared" si="28"/>
        <v>/2/</v>
      </c>
      <c r="AU45" s="35"/>
      <c r="AV45" s="35">
        <v>2</v>
      </c>
      <c r="AW45" s="35"/>
      <c r="AX45" s="35"/>
      <c r="AY45" s="35"/>
      <c r="AZ45" s="35"/>
      <c r="BA45" s="37">
        <f t="shared" si="29"/>
      </c>
      <c r="BB45" s="37">
        <f t="shared" si="30"/>
      </c>
      <c r="BC45" s="35"/>
      <c r="BD45" s="35"/>
      <c r="BE45" s="35"/>
      <c r="BF45" s="35"/>
      <c r="BG45" s="35"/>
      <c r="BH45" s="35"/>
      <c r="BI45" s="37">
        <f t="shared" si="31"/>
      </c>
      <c r="BJ45" s="154" t="s">
        <v>245</v>
      </c>
    </row>
    <row r="46" spans="1:62" ht="15">
      <c r="A46" s="110" t="s">
        <v>76</v>
      </c>
      <c r="B46" s="167" t="s">
        <v>77</v>
      </c>
      <c r="C46" s="110" t="str">
        <f t="shared" si="2"/>
        <v>   </v>
      </c>
      <c r="D46" s="111"/>
      <c r="E46" s="111"/>
      <c r="F46" s="111"/>
      <c r="G46" s="111"/>
      <c r="H46" s="110" t="str">
        <f t="shared" si="3"/>
        <v>   </v>
      </c>
      <c r="I46" s="111"/>
      <c r="J46" s="111"/>
      <c r="K46" s="111"/>
      <c r="L46" s="111"/>
      <c r="M46" s="111"/>
      <c r="N46" s="111"/>
      <c r="O46" s="112"/>
      <c r="P46" s="122">
        <f>P47+P66+P70</f>
        <v>4334</v>
      </c>
      <c r="Q46" s="113">
        <f aca="true" t="shared" si="44" ref="Q46:Q69">R46+S46+T46</f>
        <v>2131</v>
      </c>
      <c r="R46" s="113">
        <f>R47+R66+R70</f>
        <v>994</v>
      </c>
      <c r="S46" s="113">
        <f>S47+S66+S70</f>
        <v>1013</v>
      </c>
      <c r="T46" s="113">
        <f>T47+T66+T70</f>
        <v>124</v>
      </c>
      <c r="U46" s="113">
        <f>U47+U66+U70</f>
        <v>2203</v>
      </c>
      <c r="V46" s="110">
        <f t="shared" si="22"/>
      </c>
      <c r="W46" s="110"/>
      <c r="X46" s="110"/>
      <c r="Y46" s="110"/>
      <c r="Z46" s="110"/>
      <c r="AA46" s="110"/>
      <c r="AB46" s="110"/>
      <c r="AC46" s="110">
        <f t="shared" si="23"/>
      </c>
      <c r="AD46" s="110">
        <f t="shared" si="24"/>
      </c>
      <c r="AE46" s="110"/>
      <c r="AF46" s="110"/>
      <c r="AG46" s="110"/>
      <c r="AH46" s="110"/>
      <c r="AI46" s="110"/>
      <c r="AJ46" s="110"/>
      <c r="AK46" s="110">
        <f t="shared" si="25"/>
      </c>
      <c r="AL46" s="110">
        <f t="shared" si="26"/>
      </c>
      <c r="AM46" s="110"/>
      <c r="AN46" s="110"/>
      <c r="AO46" s="110"/>
      <c r="AP46" s="110"/>
      <c r="AQ46" s="110"/>
      <c r="AR46" s="110"/>
      <c r="AS46" s="110">
        <f t="shared" si="27"/>
      </c>
      <c r="AT46" s="110">
        <f t="shared" si="28"/>
      </c>
      <c r="AU46" s="110"/>
      <c r="AV46" s="110"/>
      <c r="AW46" s="110"/>
      <c r="AX46" s="110"/>
      <c r="AY46" s="110"/>
      <c r="AZ46" s="110"/>
      <c r="BA46" s="110">
        <f t="shared" si="29"/>
      </c>
      <c r="BB46" s="110">
        <f t="shared" si="30"/>
      </c>
      <c r="BC46" s="110"/>
      <c r="BD46" s="110"/>
      <c r="BE46" s="110"/>
      <c r="BF46" s="110"/>
      <c r="BG46" s="110"/>
      <c r="BH46" s="110"/>
      <c r="BI46" s="110">
        <f t="shared" si="31"/>
      </c>
      <c r="BJ46" s="154"/>
    </row>
    <row r="47" spans="1:62" ht="15">
      <c r="A47" s="145" t="s">
        <v>78</v>
      </c>
      <c r="B47" s="115" t="s">
        <v>51</v>
      </c>
      <c r="C47" s="77" t="str">
        <f t="shared" si="2"/>
        <v>   </v>
      </c>
      <c r="D47" s="77"/>
      <c r="E47" s="80"/>
      <c r="F47" s="80"/>
      <c r="G47" s="80"/>
      <c r="H47" s="77" t="str">
        <f t="shared" si="3"/>
        <v>   </v>
      </c>
      <c r="I47" s="78"/>
      <c r="J47" s="78"/>
      <c r="K47" s="78"/>
      <c r="L47" s="78"/>
      <c r="M47" s="78"/>
      <c r="N47" s="78"/>
      <c r="O47" s="128" t="s">
        <v>226</v>
      </c>
      <c r="P47" s="100">
        <f aca="true" t="shared" si="45" ref="P47:U47">SUM(P48:P65)</f>
        <v>3934</v>
      </c>
      <c r="Q47" s="100">
        <f t="shared" si="45"/>
        <v>1930</v>
      </c>
      <c r="R47" s="100">
        <f t="shared" si="45"/>
        <v>947</v>
      </c>
      <c r="S47" s="100">
        <f t="shared" si="45"/>
        <v>859</v>
      </c>
      <c r="T47" s="100">
        <f t="shared" si="45"/>
        <v>124</v>
      </c>
      <c r="U47" s="100">
        <f t="shared" si="45"/>
        <v>2004</v>
      </c>
      <c r="V47" s="78">
        <f t="shared" si="22"/>
      </c>
      <c r="W47" s="80"/>
      <c r="X47" s="80"/>
      <c r="Y47" s="80"/>
      <c r="Z47" s="80"/>
      <c r="AA47" s="80"/>
      <c r="AB47" s="80"/>
      <c r="AC47" s="78">
        <f t="shared" si="23"/>
      </c>
      <c r="AD47" s="78">
        <f t="shared" si="24"/>
      </c>
      <c r="AE47" s="80"/>
      <c r="AF47" s="80"/>
      <c r="AG47" s="80"/>
      <c r="AH47" s="80"/>
      <c r="AI47" s="80"/>
      <c r="AJ47" s="80"/>
      <c r="AK47" s="78">
        <f t="shared" si="25"/>
      </c>
      <c r="AL47" s="78">
        <f t="shared" si="26"/>
      </c>
      <c r="AM47" s="80"/>
      <c r="AN47" s="80"/>
      <c r="AO47" s="80"/>
      <c r="AP47" s="80"/>
      <c r="AQ47" s="80"/>
      <c r="AR47" s="80"/>
      <c r="AS47" s="78">
        <f t="shared" si="27"/>
      </c>
      <c r="AT47" s="78">
        <f t="shared" si="28"/>
      </c>
      <c r="AU47" s="80"/>
      <c r="AV47" s="80"/>
      <c r="AW47" s="80"/>
      <c r="AX47" s="80"/>
      <c r="AY47" s="80"/>
      <c r="AZ47" s="80"/>
      <c r="BA47" s="78">
        <f t="shared" si="29"/>
      </c>
      <c r="BB47" s="78">
        <f t="shared" si="30"/>
      </c>
      <c r="BC47" s="80"/>
      <c r="BD47" s="80"/>
      <c r="BE47" s="80"/>
      <c r="BF47" s="80"/>
      <c r="BG47" s="80"/>
      <c r="BH47" s="80"/>
      <c r="BI47" s="78">
        <f t="shared" si="31"/>
      </c>
      <c r="BJ47" s="154"/>
    </row>
    <row r="48" spans="1:62" ht="15">
      <c r="A48" s="34" t="s">
        <v>79</v>
      </c>
      <c r="B48" s="106" t="s">
        <v>204</v>
      </c>
      <c r="C48" s="36" t="str">
        <f t="shared" si="2"/>
        <v>1 2 3 4</v>
      </c>
      <c r="D48" s="36">
        <v>1</v>
      </c>
      <c r="E48" s="35">
        <v>2</v>
      </c>
      <c r="F48" s="35">
        <v>3</v>
      </c>
      <c r="G48" s="35">
        <v>4</v>
      </c>
      <c r="H48" s="36" t="str">
        <f t="shared" si="3"/>
        <v>   </v>
      </c>
      <c r="I48" s="37"/>
      <c r="J48" s="37"/>
      <c r="K48" s="37"/>
      <c r="L48" s="37"/>
      <c r="M48" s="37"/>
      <c r="N48" s="37"/>
      <c r="O48" s="108"/>
      <c r="P48" s="99">
        <v>530</v>
      </c>
      <c r="Q48" s="99">
        <f t="shared" si="44"/>
        <v>280</v>
      </c>
      <c r="R48" s="99">
        <f aca="true" t="shared" si="46" ref="R48:R59">W48*W$6+Z48*Z$6+AE48*AE$6+AH48*AH$6+AM48*AM$6+AP48*AP$6+AU48*AU$6+AX48*AX$6+BC48*BC$6+BF48*BF$6</f>
        <v>140</v>
      </c>
      <c r="S48" s="99">
        <f aca="true" t="shared" si="47" ref="S48:S59">X48*X$6+AA48*AA$6+AF48*AF$6+AI48*AI$6+AN48*AN$6+AQ48*AQ$6+AV48*AV$6+AY48*AY$6+BD48*BD$6+BG48*BG$6</f>
        <v>140</v>
      </c>
      <c r="T48" s="99">
        <f aca="true" t="shared" si="48" ref="T48:T59">Y48*Y$6+AB48*AB$6+AG48*AG$6+AJ48*AJ$6+AO48*AO$6+AR48*AR$6+AW48*AW$6+AZ48*AZ$6+BE48*BE$6+BH48*BH$6</f>
        <v>0</v>
      </c>
      <c r="U48" s="99">
        <f aca="true" t="shared" si="49" ref="U48:U64">P48-Q48</f>
        <v>250</v>
      </c>
      <c r="V48" s="37" t="str">
        <f t="shared" si="22"/>
        <v>2/2/</v>
      </c>
      <c r="W48" s="35">
        <v>2</v>
      </c>
      <c r="X48" s="35">
        <v>2</v>
      </c>
      <c r="Y48" s="35"/>
      <c r="Z48" s="35">
        <v>2</v>
      </c>
      <c r="AA48" s="35">
        <v>2</v>
      </c>
      <c r="AB48" s="35"/>
      <c r="AC48" s="37" t="str">
        <f t="shared" si="23"/>
        <v>2/2/</v>
      </c>
      <c r="AD48" s="37" t="str">
        <f t="shared" si="24"/>
        <v>2/2/</v>
      </c>
      <c r="AE48" s="35">
        <v>2</v>
      </c>
      <c r="AF48" s="35">
        <v>2</v>
      </c>
      <c r="AG48" s="35"/>
      <c r="AH48" s="35">
        <v>2</v>
      </c>
      <c r="AI48" s="35">
        <v>2</v>
      </c>
      <c r="AJ48" s="35"/>
      <c r="AK48" s="37" t="str">
        <f t="shared" si="25"/>
        <v>2/2/</v>
      </c>
      <c r="AL48" s="37">
        <f t="shared" si="26"/>
      </c>
      <c r="AM48" s="35"/>
      <c r="AN48" s="35"/>
      <c r="AO48" s="35"/>
      <c r="AP48" s="35"/>
      <c r="AQ48" s="35"/>
      <c r="AR48" s="35"/>
      <c r="AS48" s="37">
        <f t="shared" si="27"/>
      </c>
      <c r="AT48" s="37">
        <f t="shared" si="28"/>
      </c>
      <c r="AU48" s="35"/>
      <c r="AV48" s="35"/>
      <c r="AW48" s="35"/>
      <c r="AX48" s="35"/>
      <c r="AY48" s="35"/>
      <c r="AZ48" s="35"/>
      <c r="BA48" s="37">
        <f t="shared" si="29"/>
      </c>
      <c r="BB48" s="37">
        <f t="shared" si="30"/>
      </c>
      <c r="BC48" s="35"/>
      <c r="BD48" s="35"/>
      <c r="BE48" s="35"/>
      <c r="BF48" s="35"/>
      <c r="BG48" s="35"/>
      <c r="BH48" s="35"/>
      <c r="BI48" s="37">
        <f t="shared" si="31"/>
      </c>
      <c r="BJ48" s="154" t="s">
        <v>247</v>
      </c>
    </row>
    <row r="49" spans="1:62" ht="15">
      <c r="A49" s="34" t="s">
        <v>80</v>
      </c>
      <c r="B49" s="120" t="s">
        <v>180</v>
      </c>
      <c r="C49" s="36" t="str">
        <f t="shared" si="2"/>
        <v>   </v>
      </c>
      <c r="D49" s="36"/>
      <c r="E49" s="35"/>
      <c r="F49" s="35"/>
      <c r="G49" s="35"/>
      <c r="H49" s="36" t="str">
        <f t="shared" si="3"/>
        <v>6   </v>
      </c>
      <c r="I49" s="39">
        <v>6</v>
      </c>
      <c r="J49" s="39"/>
      <c r="K49" s="39"/>
      <c r="L49" s="39"/>
      <c r="M49" s="39"/>
      <c r="N49" s="39"/>
      <c r="O49" s="121"/>
      <c r="P49" s="99">
        <v>120</v>
      </c>
      <c r="Q49" s="99">
        <f t="shared" si="44"/>
        <v>68</v>
      </c>
      <c r="R49" s="99">
        <f t="shared" si="46"/>
        <v>34</v>
      </c>
      <c r="S49" s="99">
        <f t="shared" si="47"/>
        <v>34</v>
      </c>
      <c r="T49" s="99">
        <f t="shared" si="48"/>
        <v>0</v>
      </c>
      <c r="U49" s="99">
        <f t="shared" si="49"/>
        <v>52</v>
      </c>
      <c r="V49" s="37">
        <f t="shared" si="22"/>
      </c>
      <c r="W49" s="35"/>
      <c r="X49" s="35"/>
      <c r="Y49" s="35"/>
      <c r="Z49" s="35"/>
      <c r="AA49" s="35"/>
      <c r="AB49" s="35"/>
      <c r="AC49" s="37">
        <f t="shared" si="23"/>
      </c>
      <c r="AD49" s="37">
        <f t="shared" si="24"/>
      </c>
      <c r="AE49" s="35"/>
      <c r="AF49" s="35"/>
      <c r="AG49" s="35"/>
      <c r="AH49" s="35"/>
      <c r="AI49" s="35"/>
      <c r="AJ49" s="35"/>
      <c r="AK49" s="37">
        <f t="shared" si="25"/>
      </c>
      <c r="AL49" s="37">
        <f t="shared" si="26"/>
      </c>
      <c r="AM49" s="35"/>
      <c r="AN49" s="35"/>
      <c r="AO49" s="35"/>
      <c r="AP49" s="35">
        <v>2</v>
      </c>
      <c r="AQ49" s="35">
        <v>2</v>
      </c>
      <c r="AR49" s="35"/>
      <c r="AS49" s="37" t="str">
        <f t="shared" si="27"/>
        <v>2/2/</v>
      </c>
      <c r="AT49" s="37">
        <f t="shared" si="28"/>
      </c>
      <c r="AU49" s="35"/>
      <c r="AV49" s="35"/>
      <c r="AW49" s="35"/>
      <c r="AX49" s="35"/>
      <c r="AY49" s="35"/>
      <c r="AZ49" s="35"/>
      <c r="BA49" s="37">
        <f t="shared" si="29"/>
      </c>
      <c r="BB49" s="37">
        <f t="shared" si="30"/>
      </c>
      <c r="BC49" s="35"/>
      <c r="BD49" s="35"/>
      <c r="BE49" s="35"/>
      <c r="BF49" s="35"/>
      <c r="BG49" s="35"/>
      <c r="BH49" s="35"/>
      <c r="BI49" s="37">
        <f t="shared" si="31"/>
      </c>
      <c r="BJ49" s="154" t="s">
        <v>247</v>
      </c>
    </row>
    <row r="50" spans="1:62" ht="15">
      <c r="A50" s="34" t="s">
        <v>81</v>
      </c>
      <c r="B50" s="106" t="s">
        <v>181</v>
      </c>
      <c r="C50" s="36" t="str">
        <f t="shared" si="2"/>
        <v>6   </v>
      </c>
      <c r="D50" s="36">
        <v>6</v>
      </c>
      <c r="E50" s="35"/>
      <c r="F50" s="35"/>
      <c r="G50" s="35"/>
      <c r="H50" s="36" t="str">
        <f t="shared" si="3"/>
        <v>   </v>
      </c>
      <c r="I50" s="37"/>
      <c r="J50" s="37"/>
      <c r="K50" s="37"/>
      <c r="L50" s="37"/>
      <c r="M50" s="37"/>
      <c r="N50" s="37"/>
      <c r="O50" s="108"/>
      <c r="P50" s="99">
        <v>300</v>
      </c>
      <c r="Q50" s="99">
        <f t="shared" si="44"/>
        <v>136</v>
      </c>
      <c r="R50" s="99">
        <f t="shared" si="46"/>
        <v>68</v>
      </c>
      <c r="S50" s="99">
        <f t="shared" si="47"/>
        <v>68</v>
      </c>
      <c r="T50" s="99">
        <f t="shared" si="48"/>
        <v>0</v>
      </c>
      <c r="U50" s="99">
        <f t="shared" si="49"/>
        <v>164</v>
      </c>
      <c r="V50" s="37">
        <f t="shared" si="22"/>
      </c>
      <c r="W50" s="35"/>
      <c r="X50" s="35"/>
      <c r="Y50" s="35"/>
      <c r="Z50" s="35"/>
      <c r="AA50" s="35"/>
      <c r="AB50" s="35"/>
      <c r="AC50" s="37">
        <f t="shared" si="23"/>
      </c>
      <c r="AD50" s="37">
        <f t="shared" si="24"/>
      </c>
      <c r="AE50" s="35"/>
      <c r="AF50" s="35"/>
      <c r="AG50" s="35"/>
      <c r="AH50" s="35"/>
      <c r="AI50" s="35"/>
      <c r="AJ50" s="35"/>
      <c r="AK50" s="37">
        <f t="shared" si="25"/>
      </c>
      <c r="AL50" s="37">
        <f t="shared" si="26"/>
      </c>
      <c r="AM50" s="35"/>
      <c r="AN50" s="35"/>
      <c r="AO50" s="35"/>
      <c r="AP50" s="35">
        <v>4</v>
      </c>
      <c r="AQ50" s="35">
        <v>4</v>
      </c>
      <c r="AR50" s="35"/>
      <c r="AS50" s="37" t="str">
        <f t="shared" si="27"/>
        <v>4/4/</v>
      </c>
      <c r="AT50" s="37">
        <f t="shared" si="28"/>
      </c>
      <c r="AU50" s="35"/>
      <c r="AV50" s="35"/>
      <c r="AW50" s="35"/>
      <c r="AX50" s="35"/>
      <c r="AY50" s="35"/>
      <c r="AZ50" s="35"/>
      <c r="BA50" s="37">
        <f t="shared" si="29"/>
      </c>
      <c r="BB50" s="37">
        <f t="shared" si="30"/>
      </c>
      <c r="BC50" s="35"/>
      <c r="BD50" s="35"/>
      <c r="BE50" s="35"/>
      <c r="BF50" s="35"/>
      <c r="BG50" s="35"/>
      <c r="BH50" s="35"/>
      <c r="BI50" s="37">
        <f t="shared" si="31"/>
      </c>
      <c r="BJ50" s="156" t="s">
        <v>247</v>
      </c>
    </row>
    <row r="51" spans="1:62" ht="15">
      <c r="A51" s="34" t="s">
        <v>82</v>
      </c>
      <c r="B51" s="106" t="s">
        <v>194</v>
      </c>
      <c r="C51" s="36" t="str">
        <f t="shared" si="2"/>
        <v>   </v>
      </c>
      <c r="D51" s="36"/>
      <c r="E51" s="35"/>
      <c r="F51" s="35"/>
      <c r="G51" s="35"/>
      <c r="H51" s="36" t="str">
        <f t="shared" si="3"/>
        <v>2   </v>
      </c>
      <c r="I51" s="37">
        <v>2</v>
      </c>
      <c r="J51" s="37"/>
      <c r="K51" s="37"/>
      <c r="L51" s="37"/>
      <c r="M51" s="37"/>
      <c r="N51" s="37"/>
      <c r="O51" s="108"/>
      <c r="P51" s="99">
        <v>100</v>
      </c>
      <c r="Q51" s="99">
        <f t="shared" si="44"/>
        <v>51</v>
      </c>
      <c r="R51" s="99">
        <f t="shared" si="46"/>
        <v>17</v>
      </c>
      <c r="S51" s="99">
        <f t="shared" si="47"/>
        <v>34</v>
      </c>
      <c r="T51" s="99">
        <f t="shared" si="48"/>
        <v>0</v>
      </c>
      <c r="U51" s="99">
        <f t="shared" si="49"/>
        <v>49</v>
      </c>
      <c r="V51" s="37">
        <f t="shared" si="22"/>
      </c>
      <c r="W51" s="35"/>
      <c r="X51" s="35"/>
      <c r="Y51" s="35"/>
      <c r="Z51" s="35">
        <v>1</v>
      </c>
      <c r="AA51" s="35">
        <v>2</v>
      </c>
      <c r="AB51" s="35"/>
      <c r="AC51" s="37" t="str">
        <f t="shared" si="23"/>
        <v>1/2/</v>
      </c>
      <c r="AD51" s="37">
        <f t="shared" si="24"/>
      </c>
      <c r="AE51" s="35"/>
      <c r="AF51" s="35"/>
      <c r="AG51" s="35"/>
      <c r="AH51" s="35"/>
      <c r="AI51" s="35"/>
      <c r="AJ51" s="35"/>
      <c r="AK51" s="37">
        <f t="shared" si="25"/>
      </c>
      <c r="AL51" s="37">
        <f t="shared" si="26"/>
      </c>
      <c r="AM51" s="35"/>
      <c r="AN51" s="35"/>
      <c r="AO51" s="35"/>
      <c r="AP51" s="35"/>
      <c r="AQ51" s="35"/>
      <c r="AR51" s="35"/>
      <c r="AS51" s="37">
        <f t="shared" si="27"/>
      </c>
      <c r="AT51" s="37">
        <f t="shared" si="28"/>
      </c>
      <c r="AU51" s="35"/>
      <c r="AV51" s="35"/>
      <c r="AW51" s="35"/>
      <c r="AX51" s="35"/>
      <c r="AY51" s="35"/>
      <c r="AZ51" s="35"/>
      <c r="BA51" s="37">
        <f t="shared" si="29"/>
      </c>
      <c r="BB51" s="37">
        <f t="shared" si="30"/>
      </c>
      <c r="BC51" s="35"/>
      <c r="BD51" s="35"/>
      <c r="BE51" s="35"/>
      <c r="BF51" s="35"/>
      <c r="BG51" s="35"/>
      <c r="BH51" s="35"/>
      <c r="BI51" s="37">
        <f t="shared" si="31"/>
      </c>
      <c r="BJ51" s="154" t="s">
        <v>248</v>
      </c>
    </row>
    <row r="52" spans="1:62" ht="15">
      <c r="A52" s="34" t="s">
        <v>83</v>
      </c>
      <c r="B52" s="106" t="s">
        <v>195</v>
      </c>
      <c r="C52" s="36" t="str">
        <f>D52&amp;" "&amp;E52&amp;" "&amp;F52&amp;" "&amp;G52</f>
        <v>   </v>
      </c>
      <c r="D52" s="36"/>
      <c r="E52" s="35"/>
      <c r="F52" s="35"/>
      <c r="G52" s="35"/>
      <c r="H52" s="36" t="str">
        <f>I52&amp;" "&amp;J52&amp;" "&amp;K52&amp;" "&amp;N52</f>
        <v>3   </v>
      </c>
      <c r="I52" s="37">
        <v>3</v>
      </c>
      <c r="J52" s="37"/>
      <c r="K52" s="37"/>
      <c r="L52" s="37"/>
      <c r="M52" s="37"/>
      <c r="N52" s="37"/>
      <c r="O52" s="108"/>
      <c r="P52" s="99">
        <v>160</v>
      </c>
      <c r="Q52" s="99">
        <f t="shared" si="44"/>
        <v>72</v>
      </c>
      <c r="R52" s="99">
        <f>W52*W$6+Z52*Z$6+AE52*AE$6+AH52*AH$6+AM52*AM$6+AP52*AP$6+AU52*AU$6+AX52*AX$6+BC52*BC$6+BF52*BF$6</f>
        <v>36</v>
      </c>
      <c r="S52" s="99">
        <f>X52*X$6+AA52*AA$6+AF52*AF$6+AI52*AI$6+AN52*AN$6+AQ52*AQ$6+AV52*AV$6+AY52*AY$6+BD52*BD$6+BG52*BG$6</f>
        <v>36</v>
      </c>
      <c r="T52" s="99">
        <f>Y52*Y$6+AB52*AB$6+AG52*AG$6+AJ52*AJ$6+AO52*AO$6+AR52*AR$6+AW52*AW$6+AZ52*AZ$6+BE52*BE$6+BH52*BH$6</f>
        <v>0</v>
      </c>
      <c r="U52" s="99">
        <f>P52-Q52</f>
        <v>88</v>
      </c>
      <c r="V52" s="37">
        <f>IF(SUM(W52:Y52)&gt;0,W52&amp;"/"&amp;X52&amp;"/"&amp;Y52,"")</f>
      </c>
      <c r="W52" s="35"/>
      <c r="X52" s="35"/>
      <c r="Y52" s="35"/>
      <c r="Z52" s="35"/>
      <c r="AA52" s="35"/>
      <c r="AB52" s="35"/>
      <c r="AC52" s="37">
        <f>IF(SUM(Z52:AB52)&gt;0,Z52&amp;"/"&amp;AA52&amp;"/"&amp;AB52,"")</f>
      </c>
      <c r="AD52" s="37" t="str">
        <f>IF(SUM(AE52:AG52)&gt;0,AE52&amp;"/"&amp;AF52&amp;"/"&amp;AG52,"")</f>
        <v>2/2/</v>
      </c>
      <c r="AE52" s="35">
        <v>2</v>
      </c>
      <c r="AF52" s="35">
        <v>2</v>
      </c>
      <c r="AG52" s="35"/>
      <c r="AH52" s="35"/>
      <c r="AI52" s="35"/>
      <c r="AJ52" s="35"/>
      <c r="AK52" s="37">
        <f>IF(SUM(AH52:AJ52)&gt;0,AH52&amp;"/"&amp;AI52&amp;"/"&amp;AJ52,"")</f>
      </c>
      <c r="AL52" s="37">
        <f>IF(SUM(AM52:AO52)&gt;0,AM52&amp;"/"&amp;AN52&amp;"/"&amp;AO52,"")</f>
      </c>
      <c r="AM52" s="35"/>
      <c r="AN52" s="35"/>
      <c r="AO52" s="35"/>
      <c r="AP52" s="35"/>
      <c r="AQ52" s="35"/>
      <c r="AR52" s="35"/>
      <c r="AS52" s="37">
        <f>IF(SUM(AP52:AR52)&gt;0,AP52&amp;"/"&amp;AQ52&amp;"/"&amp;AR52,"")</f>
      </c>
      <c r="AT52" s="37">
        <f>IF(SUM(AU52:AW52)&gt;0,AU52&amp;"/"&amp;AV52&amp;"/"&amp;AW52,"")</f>
      </c>
      <c r="AU52" s="35"/>
      <c r="AV52" s="35"/>
      <c r="AW52" s="35"/>
      <c r="AX52" s="35"/>
      <c r="AY52" s="35"/>
      <c r="AZ52" s="35"/>
      <c r="BA52" s="37">
        <f>IF(SUM(AX52:AZ52)&gt;0,AX52&amp;"/"&amp;AY52&amp;"/"&amp;AZ52,"")</f>
      </c>
      <c r="BB52" s="37">
        <f>IF(SUM(BC52:BE52)&gt;0,BC52&amp;"/"&amp;BD52&amp;"/"&amp;BE52,"")</f>
      </c>
      <c r="BC52" s="35"/>
      <c r="BD52" s="35"/>
      <c r="BE52" s="35"/>
      <c r="BF52" s="35"/>
      <c r="BG52" s="35"/>
      <c r="BH52" s="35"/>
      <c r="BI52" s="37">
        <f>IF(SUM(BF52:BH52)&gt;0,BF52&amp;"/"&amp;BG52&amp;"/"&amp;BH52,"")</f>
      </c>
      <c r="BJ52" s="154" t="s">
        <v>246</v>
      </c>
    </row>
    <row r="53" spans="1:62" ht="15">
      <c r="A53" s="34" t="s">
        <v>140</v>
      </c>
      <c r="B53" s="106" t="s">
        <v>148</v>
      </c>
      <c r="C53" s="36" t="str">
        <f t="shared" si="2"/>
        <v>5   </v>
      </c>
      <c r="D53" s="36">
        <v>5</v>
      </c>
      <c r="E53" s="35"/>
      <c r="F53" s="35"/>
      <c r="G53" s="35"/>
      <c r="H53" s="36" t="str">
        <f t="shared" si="3"/>
        <v>4   </v>
      </c>
      <c r="I53" s="37">
        <v>4</v>
      </c>
      <c r="J53" s="37"/>
      <c r="K53" s="37"/>
      <c r="L53" s="37"/>
      <c r="M53" s="37"/>
      <c r="N53" s="37"/>
      <c r="O53" s="108"/>
      <c r="P53" s="99">
        <v>360</v>
      </c>
      <c r="Q53" s="99">
        <f t="shared" si="44"/>
        <v>140</v>
      </c>
      <c r="R53" s="99">
        <f t="shared" si="46"/>
        <v>70</v>
      </c>
      <c r="S53" s="99">
        <f t="shared" si="47"/>
        <v>70</v>
      </c>
      <c r="T53" s="99">
        <f t="shared" si="48"/>
        <v>0</v>
      </c>
      <c r="U53" s="99">
        <f t="shared" si="49"/>
        <v>220</v>
      </c>
      <c r="V53" s="37">
        <f t="shared" si="22"/>
      </c>
      <c r="W53" s="35"/>
      <c r="X53" s="35"/>
      <c r="Y53" s="35"/>
      <c r="Z53" s="35"/>
      <c r="AA53" s="35"/>
      <c r="AB53" s="35"/>
      <c r="AC53" s="37">
        <f t="shared" si="23"/>
      </c>
      <c r="AD53" s="37">
        <f t="shared" si="24"/>
      </c>
      <c r="AE53" s="35"/>
      <c r="AF53" s="35"/>
      <c r="AG53" s="35"/>
      <c r="AH53" s="35">
        <v>2</v>
      </c>
      <c r="AI53" s="35">
        <v>2</v>
      </c>
      <c r="AJ53" s="35"/>
      <c r="AK53" s="37" t="str">
        <f t="shared" si="25"/>
        <v>2/2/</v>
      </c>
      <c r="AL53" s="37" t="str">
        <f t="shared" si="26"/>
        <v>2/2/</v>
      </c>
      <c r="AM53" s="35">
        <v>2</v>
      </c>
      <c r="AN53" s="35">
        <v>2</v>
      </c>
      <c r="AO53" s="35"/>
      <c r="AP53" s="35"/>
      <c r="AQ53" s="35"/>
      <c r="AR53" s="35"/>
      <c r="AS53" s="37">
        <f t="shared" si="27"/>
      </c>
      <c r="AT53" s="37">
        <f t="shared" si="28"/>
      </c>
      <c r="AU53" s="35"/>
      <c r="AV53" s="35"/>
      <c r="AW53" s="35"/>
      <c r="AX53" s="35"/>
      <c r="AY53" s="35"/>
      <c r="AZ53" s="35"/>
      <c r="BA53" s="37">
        <f t="shared" si="29"/>
      </c>
      <c r="BB53" s="37">
        <f t="shared" si="30"/>
      </c>
      <c r="BC53" s="35"/>
      <c r="BD53" s="35"/>
      <c r="BE53" s="35"/>
      <c r="BF53" s="35"/>
      <c r="BG53" s="35"/>
      <c r="BH53" s="35"/>
      <c r="BI53" s="37">
        <f t="shared" si="31"/>
      </c>
      <c r="BJ53" s="154" t="s">
        <v>246</v>
      </c>
    </row>
    <row r="54" spans="1:62" ht="15">
      <c r="A54" s="34" t="s">
        <v>141</v>
      </c>
      <c r="B54" s="106" t="s">
        <v>182</v>
      </c>
      <c r="C54" s="36" t="str">
        <f t="shared" si="2"/>
        <v>   </v>
      </c>
      <c r="D54" s="36"/>
      <c r="E54" s="35"/>
      <c r="F54" s="35"/>
      <c r="G54" s="35"/>
      <c r="H54" s="36" t="str">
        <f t="shared" si="3"/>
        <v>3   </v>
      </c>
      <c r="I54" s="37">
        <v>3</v>
      </c>
      <c r="J54" s="37"/>
      <c r="K54" s="37"/>
      <c r="L54" s="37"/>
      <c r="M54" s="37"/>
      <c r="N54" s="37"/>
      <c r="O54" s="108"/>
      <c r="P54" s="99">
        <v>100</v>
      </c>
      <c r="Q54" s="99">
        <f t="shared" si="44"/>
        <v>54</v>
      </c>
      <c r="R54" s="99">
        <f t="shared" si="46"/>
        <v>18</v>
      </c>
      <c r="S54" s="99">
        <f t="shared" si="47"/>
        <v>36</v>
      </c>
      <c r="T54" s="99">
        <f t="shared" si="48"/>
        <v>0</v>
      </c>
      <c r="U54" s="99">
        <f t="shared" si="49"/>
        <v>46</v>
      </c>
      <c r="V54" s="37">
        <f t="shared" si="22"/>
      </c>
      <c r="W54" s="35"/>
      <c r="X54" s="35"/>
      <c r="Y54" s="35"/>
      <c r="Z54" s="35"/>
      <c r="AA54" s="35"/>
      <c r="AB54" s="35"/>
      <c r="AC54" s="37">
        <f t="shared" si="23"/>
      </c>
      <c r="AD54" s="37" t="str">
        <f t="shared" si="24"/>
        <v>1/2/</v>
      </c>
      <c r="AE54" s="35">
        <v>1</v>
      </c>
      <c r="AF54" s="35">
        <v>2</v>
      </c>
      <c r="AG54" s="35"/>
      <c r="AH54" s="35"/>
      <c r="AI54" s="35"/>
      <c r="AJ54" s="35"/>
      <c r="AK54" s="37">
        <f t="shared" si="25"/>
      </c>
      <c r="AL54" s="37">
        <f t="shared" si="26"/>
      </c>
      <c r="AM54" s="35"/>
      <c r="AN54" s="35"/>
      <c r="AO54" s="35"/>
      <c r="AP54" s="35"/>
      <c r="AQ54" s="35"/>
      <c r="AR54" s="35"/>
      <c r="AS54" s="37">
        <f t="shared" si="27"/>
      </c>
      <c r="AT54" s="37">
        <f t="shared" si="28"/>
      </c>
      <c r="AU54" s="35"/>
      <c r="AV54" s="35"/>
      <c r="AW54" s="35"/>
      <c r="AX54" s="35"/>
      <c r="AY54" s="35"/>
      <c r="AZ54" s="35"/>
      <c r="BA54" s="37">
        <f t="shared" si="29"/>
      </c>
      <c r="BB54" s="37">
        <f t="shared" si="30"/>
      </c>
      <c r="BC54" s="35"/>
      <c r="BD54" s="35"/>
      <c r="BE54" s="35"/>
      <c r="BF54" s="35"/>
      <c r="BG54" s="35"/>
      <c r="BH54" s="35"/>
      <c r="BI54" s="37">
        <f t="shared" si="31"/>
      </c>
      <c r="BJ54" s="154" t="s">
        <v>248</v>
      </c>
    </row>
    <row r="55" spans="1:62" ht="15">
      <c r="A55" s="34" t="s">
        <v>142</v>
      </c>
      <c r="B55" s="106" t="s">
        <v>147</v>
      </c>
      <c r="C55" s="36" t="str">
        <f t="shared" si="2"/>
        <v>1 2 3 4</v>
      </c>
      <c r="D55" s="36">
        <v>1</v>
      </c>
      <c r="E55" s="35">
        <v>2</v>
      </c>
      <c r="F55" s="35">
        <v>3</v>
      </c>
      <c r="G55" s="35">
        <v>4</v>
      </c>
      <c r="H55" s="36" t="str">
        <f t="shared" si="3"/>
        <v>   </v>
      </c>
      <c r="I55" s="37"/>
      <c r="J55" s="37"/>
      <c r="K55" s="37"/>
      <c r="L55" s="37"/>
      <c r="M55" s="37"/>
      <c r="N55" s="37"/>
      <c r="O55" s="108"/>
      <c r="P55" s="99">
        <v>530</v>
      </c>
      <c r="Q55" s="99">
        <f t="shared" si="44"/>
        <v>280</v>
      </c>
      <c r="R55" s="99">
        <f t="shared" si="46"/>
        <v>140</v>
      </c>
      <c r="S55" s="99">
        <f t="shared" si="47"/>
        <v>140</v>
      </c>
      <c r="T55" s="99">
        <f t="shared" si="48"/>
        <v>0</v>
      </c>
      <c r="U55" s="99">
        <f t="shared" si="49"/>
        <v>250</v>
      </c>
      <c r="V55" s="37" t="str">
        <f t="shared" si="22"/>
        <v>2/2/</v>
      </c>
      <c r="W55" s="35">
        <v>2</v>
      </c>
      <c r="X55" s="35">
        <v>2</v>
      </c>
      <c r="Y55" s="35"/>
      <c r="Z55" s="35">
        <v>2</v>
      </c>
      <c r="AA55" s="35">
        <v>2</v>
      </c>
      <c r="AB55" s="35"/>
      <c r="AC55" s="37" t="str">
        <f t="shared" si="23"/>
        <v>2/2/</v>
      </c>
      <c r="AD55" s="37" t="str">
        <f t="shared" si="24"/>
        <v>2/2/</v>
      </c>
      <c r="AE55" s="35">
        <v>2</v>
      </c>
      <c r="AF55" s="35">
        <v>2</v>
      </c>
      <c r="AG55" s="35"/>
      <c r="AH55" s="35">
        <v>2</v>
      </c>
      <c r="AI55" s="35">
        <v>2</v>
      </c>
      <c r="AJ55" s="35"/>
      <c r="AK55" s="37" t="str">
        <f t="shared" si="25"/>
        <v>2/2/</v>
      </c>
      <c r="AL55" s="37">
        <f t="shared" si="26"/>
      </c>
      <c r="AM55" s="35"/>
      <c r="AN55" s="35"/>
      <c r="AO55" s="35"/>
      <c r="AP55" s="35"/>
      <c r="AQ55" s="35"/>
      <c r="AR55" s="35"/>
      <c r="AS55" s="37">
        <f t="shared" si="27"/>
      </c>
      <c r="AT55" s="37">
        <f t="shared" si="28"/>
      </c>
      <c r="AU55" s="35"/>
      <c r="AV55" s="35"/>
      <c r="AW55" s="35"/>
      <c r="AX55" s="35"/>
      <c r="AY55" s="35"/>
      <c r="AZ55" s="35"/>
      <c r="BA55" s="37">
        <f t="shared" si="29"/>
      </c>
      <c r="BB55" s="37">
        <f t="shared" si="30"/>
      </c>
      <c r="BC55" s="35"/>
      <c r="BD55" s="35"/>
      <c r="BE55" s="35"/>
      <c r="BF55" s="35"/>
      <c r="BG55" s="35"/>
      <c r="BH55" s="35"/>
      <c r="BI55" s="37">
        <f t="shared" si="31"/>
      </c>
      <c r="BJ55" s="154" t="s">
        <v>248</v>
      </c>
    </row>
    <row r="56" spans="1:62" ht="15">
      <c r="A56" s="34" t="s">
        <v>143</v>
      </c>
      <c r="B56" s="106" t="s">
        <v>149</v>
      </c>
      <c r="C56" s="36" t="str">
        <f t="shared" si="2"/>
        <v>4   </v>
      </c>
      <c r="D56" s="36">
        <v>4</v>
      </c>
      <c r="E56" s="35"/>
      <c r="F56" s="35"/>
      <c r="G56" s="35"/>
      <c r="H56" s="36" t="str">
        <f t="shared" si="3"/>
        <v>   </v>
      </c>
      <c r="I56" s="37"/>
      <c r="J56" s="37"/>
      <c r="K56" s="37"/>
      <c r="L56" s="37"/>
      <c r="M56" s="37"/>
      <c r="N56" s="37"/>
      <c r="O56" s="108"/>
      <c r="P56" s="99">
        <v>140</v>
      </c>
      <c r="Q56" s="99">
        <f t="shared" si="44"/>
        <v>68</v>
      </c>
      <c r="R56" s="99">
        <f t="shared" si="46"/>
        <v>34</v>
      </c>
      <c r="S56" s="99">
        <f t="shared" si="47"/>
        <v>34</v>
      </c>
      <c r="T56" s="99">
        <f t="shared" si="48"/>
        <v>0</v>
      </c>
      <c r="U56" s="99">
        <f t="shared" si="49"/>
        <v>72</v>
      </c>
      <c r="V56" s="37">
        <f t="shared" si="22"/>
      </c>
      <c r="W56" s="35"/>
      <c r="X56" s="35"/>
      <c r="Y56" s="35"/>
      <c r="Z56" s="35"/>
      <c r="AA56" s="35"/>
      <c r="AB56" s="35"/>
      <c r="AC56" s="37">
        <f t="shared" si="23"/>
      </c>
      <c r="AD56" s="37">
        <f t="shared" si="24"/>
      </c>
      <c r="AE56" s="35"/>
      <c r="AF56" s="35"/>
      <c r="AG56" s="35"/>
      <c r="AH56" s="35">
        <v>2</v>
      </c>
      <c r="AI56" s="35">
        <v>2</v>
      </c>
      <c r="AJ56" s="35"/>
      <c r="AK56" s="37" t="str">
        <f t="shared" si="25"/>
        <v>2/2/</v>
      </c>
      <c r="AL56" s="37">
        <f t="shared" si="26"/>
      </c>
      <c r="AM56" s="35"/>
      <c r="AN56" s="35"/>
      <c r="AO56" s="35"/>
      <c r="AP56" s="35"/>
      <c r="AQ56" s="35"/>
      <c r="AR56" s="35"/>
      <c r="AS56" s="37">
        <f t="shared" si="27"/>
      </c>
      <c r="AT56" s="37">
        <f t="shared" si="28"/>
      </c>
      <c r="AU56" s="35"/>
      <c r="AV56" s="35"/>
      <c r="AW56" s="35"/>
      <c r="AX56" s="35"/>
      <c r="AY56" s="35"/>
      <c r="AZ56" s="35"/>
      <c r="BA56" s="37">
        <f t="shared" si="29"/>
      </c>
      <c r="BB56" s="37">
        <f t="shared" si="30"/>
      </c>
      <c r="BC56" s="35"/>
      <c r="BD56" s="35"/>
      <c r="BE56" s="35"/>
      <c r="BF56" s="35"/>
      <c r="BG56" s="35"/>
      <c r="BH56" s="35"/>
      <c r="BI56" s="37">
        <f t="shared" si="31"/>
      </c>
      <c r="BJ56" s="154" t="s">
        <v>248</v>
      </c>
    </row>
    <row r="57" spans="1:62" ht="15">
      <c r="A57" s="34" t="s">
        <v>144</v>
      </c>
      <c r="B57" s="106" t="s">
        <v>206</v>
      </c>
      <c r="C57" s="36" t="str">
        <f t="shared" si="2"/>
        <v>   </v>
      </c>
      <c r="D57" s="36"/>
      <c r="E57" s="35"/>
      <c r="F57" s="35"/>
      <c r="G57" s="35"/>
      <c r="H57" s="36" t="str">
        <f t="shared" si="3"/>
        <v>5   </v>
      </c>
      <c r="I57" s="37">
        <v>5</v>
      </c>
      <c r="J57" s="37"/>
      <c r="K57" s="37"/>
      <c r="L57" s="37"/>
      <c r="M57" s="37"/>
      <c r="N57" s="37"/>
      <c r="O57" s="108"/>
      <c r="P57" s="99">
        <v>160</v>
      </c>
      <c r="Q57" s="99">
        <f t="shared" si="44"/>
        <v>72</v>
      </c>
      <c r="R57" s="99">
        <f t="shared" si="46"/>
        <v>36</v>
      </c>
      <c r="S57" s="99">
        <f t="shared" si="47"/>
        <v>36</v>
      </c>
      <c r="T57" s="99">
        <f t="shared" si="48"/>
        <v>0</v>
      </c>
      <c r="U57" s="99">
        <f t="shared" si="49"/>
        <v>88</v>
      </c>
      <c r="V57" s="37">
        <f t="shared" si="22"/>
      </c>
      <c r="W57" s="35"/>
      <c r="X57" s="35"/>
      <c r="Y57" s="35"/>
      <c r="Z57" s="35"/>
      <c r="AA57" s="35"/>
      <c r="AB57" s="35"/>
      <c r="AC57" s="37">
        <f t="shared" si="23"/>
      </c>
      <c r="AD57" s="37">
        <f t="shared" si="24"/>
      </c>
      <c r="AE57" s="35"/>
      <c r="AF57" s="35"/>
      <c r="AG57" s="35"/>
      <c r="AH57" s="35"/>
      <c r="AI57" s="35"/>
      <c r="AJ57" s="35"/>
      <c r="AK57" s="37">
        <f t="shared" si="25"/>
      </c>
      <c r="AL57" s="37" t="str">
        <f t="shared" si="26"/>
        <v>2/2/</v>
      </c>
      <c r="AM57" s="35">
        <v>2</v>
      </c>
      <c r="AN57" s="35">
        <v>2</v>
      </c>
      <c r="AO57" s="35"/>
      <c r="AP57" s="35"/>
      <c r="AQ57" s="35"/>
      <c r="AR57" s="35"/>
      <c r="AS57" s="37">
        <f t="shared" si="27"/>
      </c>
      <c r="AT57" s="37">
        <f t="shared" si="28"/>
      </c>
      <c r="AU57" s="35"/>
      <c r="AV57" s="35"/>
      <c r="AW57" s="35"/>
      <c r="AX57" s="35"/>
      <c r="AY57" s="35"/>
      <c r="AZ57" s="35"/>
      <c r="BA57" s="37">
        <f t="shared" si="29"/>
      </c>
      <c r="BB57" s="37">
        <f t="shared" si="30"/>
      </c>
      <c r="BC57" s="35"/>
      <c r="BD57" s="35"/>
      <c r="BE57" s="35"/>
      <c r="BF57" s="35"/>
      <c r="BG57" s="35"/>
      <c r="BH57" s="35"/>
      <c r="BI57" s="37">
        <f t="shared" si="31"/>
      </c>
      <c r="BJ57" s="154" t="s">
        <v>242</v>
      </c>
    </row>
    <row r="58" spans="1:62" ht="15">
      <c r="A58" s="34" t="s">
        <v>145</v>
      </c>
      <c r="B58" s="106" t="s">
        <v>196</v>
      </c>
      <c r="C58" s="36" t="str">
        <f>D58&amp;" "&amp;E58&amp;" "&amp;F58&amp;" "&amp;G58</f>
        <v>   </v>
      </c>
      <c r="D58" s="36"/>
      <c r="E58" s="35"/>
      <c r="F58" s="35"/>
      <c r="G58" s="35"/>
      <c r="H58" s="36" t="str">
        <f>I58&amp;" "&amp;J58&amp;" "&amp;K58&amp;" "&amp;N58</f>
        <v>5   </v>
      </c>
      <c r="I58" s="37">
        <v>5</v>
      </c>
      <c r="J58" s="37"/>
      <c r="K58" s="37"/>
      <c r="L58" s="37"/>
      <c r="M58" s="37"/>
      <c r="N58" s="37"/>
      <c r="O58" s="108"/>
      <c r="P58" s="99">
        <v>100</v>
      </c>
      <c r="Q58" s="99">
        <f t="shared" si="44"/>
        <v>54</v>
      </c>
      <c r="R58" s="99">
        <f t="shared" si="46"/>
        <v>18</v>
      </c>
      <c r="S58" s="99">
        <f t="shared" si="47"/>
        <v>36</v>
      </c>
      <c r="T58" s="99">
        <f t="shared" si="48"/>
        <v>0</v>
      </c>
      <c r="U58" s="99">
        <f t="shared" si="49"/>
        <v>46</v>
      </c>
      <c r="V58" s="37">
        <f>IF(SUM(W58:Y58)&gt;0,W58&amp;"/"&amp;X58&amp;"/"&amp;Y58,"")</f>
      </c>
      <c r="W58" s="35"/>
      <c r="X58" s="35"/>
      <c r="Y58" s="35"/>
      <c r="Z58" s="35"/>
      <c r="AA58" s="35"/>
      <c r="AB58" s="35"/>
      <c r="AC58" s="37">
        <f>IF(SUM(Z58:AB58)&gt;0,Z58&amp;"/"&amp;AA58&amp;"/"&amp;AB58,"")</f>
      </c>
      <c r="AD58" s="37">
        <f>IF(SUM(AE58:AG58)&gt;0,AE58&amp;"/"&amp;AF58&amp;"/"&amp;AG58,"")</f>
      </c>
      <c r="AE58" s="35"/>
      <c r="AF58" s="35"/>
      <c r="AG58" s="35"/>
      <c r="AH58" s="35"/>
      <c r="AI58" s="35"/>
      <c r="AJ58" s="35"/>
      <c r="AK58" s="37">
        <f>IF(SUM(AH58:AJ58)&gt;0,AH58&amp;"/"&amp;AI58&amp;"/"&amp;AJ58,"")</f>
      </c>
      <c r="AL58" s="37" t="str">
        <f>IF(SUM(AM58:AO58)&gt;0,AM58&amp;"/"&amp;AN58&amp;"/"&amp;AO58,"")</f>
        <v>1/2/</v>
      </c>
      <c r="AM58" s="35">
        <v>1</v>
      </c>
      <c r="AN58" s="35">
        <v>2</v>
      </c>
      <c r="AO58" s="35"/>
      <c r="AP58" s="35"/>
      <c r="AQ58" s="35"/>
      <c r="AR58" s="35"/>
      <c r="AS58" s="37">
        <f>IF(SUM(AP58:AR58)&gt;0,AP58&amp;"/"&amp;AQ58&amp;"/"&amp;AR58,"")</f>
      </c>
      <c r="AT58" s="37">
        <f>IF(SUM(AU58:AW58)&gt;0,AU58&amp;"/"&amp;AV58&amp;"/"&amp;AW58,"")</f>
      </c>
      <c r="AU58" s="35"/>
      <c r="AV58" s="35"/>
      <c r="AW58" s="35"/>
      <c r="AX58" s="35"/>
      <c r="AY58" s="35"/>
      <c r="AZ58" s="35"/>
      <c r="BA58" s="37">
        <f>IF(SUM(AX58:AZ58)&gt;0,AX58&amp;"/"&amp;AY58&amp;"/"&amp;AZ58,"")</f>
      </c>
      <c r="BB58" s="37">
        <f>IF(SUM(BC58:BE58)&gt;0,BC58&amp;"/"&amp;BD58&amp;"/"&amp;BE58,"")</f>
      </c>
      <c r="BC58" s="35"/>
      <c r="BD58" s="35"/>
      <c r="BE58" s="35"/>
      <c r="BF58" s="35"/>
      <c r="BG58" s="35"/>
      <c r="BH58" s="35"/>
      <c r="BI58" s="37">
        <f>IF(SUM(BF58:BH58)&gt;0,BF58&amp;"/"&amp;BG58&amp;"/"&amp;BH58,"")</f>
      </c>
      <c r="BJ58" s="154" t="s">
        <v>247</v>
      </c>
    </row>
    <row r="59" spans="1:63" ht="15">
      <c r="A59" s="34" t="s">
        <v>183</v>
      </c>
      <c r="B59" s="106" t="s">
        <v>150</v>
      </c>
      <c r="C59" s="36" t="str">
        <f t="shared" si="2"/>
        <v>7   </v>
      </c>
      <c r="D59" s="36">
        <v>7</v>
      </c>
      <c r="E59" s="35"/>
      <c r="F59" s="35"/>
      <c r="G59" s="35"/>
      <c r="H59" s="36" t="str">
        <f t="shared" si="3"/>
        <v>   </v>
      </c>
      <c r="I59" s="37"/>
      <c r="J59" s="37"/>
      <c r="K59" s="37"/>
      <c r="L59" s="37"/>
      <c r="M59" s="37"/>
      <c r="N59" s="37"/>
      <c r="O59" s="108"/>
      <c r="P59" s="99">
        <v>160</v>
      </c>
      <c r="Q59" s="99">
        <f t="shared" si="44"/>
        <v>72</v>
      </c>
      <c r="R59" s="99">
        <f t="shared" si="46"/>
        <v>36</v>
      </c>
      <c r="S59" s="99">
        <f t="shared" si="47"/>
        <v>0</v>
      </c>
      <c r="T59" s="99">
        <f t="shared" si="48"/>
        <v>36</v>
      </c>
      <c r="U59" s="99">
        <f t="shared" si="49"/>
        <v>88</v>
      </c>
      <c r="V59" s="37">
        <f t="shared" si="22"/>
      </c>
      <c r="W59" s="35"/>
      <c r="X59" s="35"/>
      <c r="Y59" s="35"/>
      <c r="Z59" s="35"/>
      <c r="AA59" s="35"/>
      <c r="AB59" s="35"/>
      <c r="AC59" s="37">
        <f t="shared" si="23"/>
      </c>
      <c r="AD59" s="37">
        <f t="shared" si="24"/>
      </c>
      <c r="AE59" s="35"/>
      <c r="AF59" s="35"/>
      <c r="AG59" s="35"/>
      <c r="AH59" s="35"/>
      <c r="AI59" s="35"/>
      <c r="AJ59" s="35"/>
      <c r="AK59" s="37">
        <f t="shared" si="25"/>
      </c>
      <c r="AL59" s="37">
        <f t="shared" si="26"/>
      </c>
      <c r="AM59" s="35"/>
      <c r="AN59" s="35"/>
      <c r="AO59" s="35"/>
      <c r="AP59" s="35"/>
      <c r="AQ59" s="35"/>
      <c r="AR59" s="35"/>
      <c r="AS59" s="37">
        <f t="shared" si="27"/>
      </c>
      <c r="AT59" s="37" t="str">
        <f t="shared" si="28"/>
        <v>2//2</v>
      </c>
      <c r="AU59" s="35">
        <v>2</v>
      </c>
      <c r="AV59" s="35"/>
      <c r="AW59" s="35">
        <v>2</v>
      </c>
      <c r="AX59" s="35"/>
      <c r="AY59" s="35"/>
      <c r="AZ59" s="35"/>
      <c r="BA59" s="37">
        <f t="shared" si="29"/>
      </c>
      <c r="BB59" s="37">
        <f t="shared" si="30"/>
      </c>
      <c r="BC59" s="35"/>
      <c r="BD59" s="35"/>
      <c r="BE59" s="35"/>
      <c r="BF59" s="35"/>
      <c r="BG59" s="35"/>
      <c r="BH59" s="35"/>
      <c r="BI59" s="37">
        <f t="shared" si="31"/>
      </c>
      <c r="BJ59" s="154" t="s">
        <v>248</v>
      </c>
      <c r="BK59" s="134"/>
    </row>
    <row r="60" spans="1:62" ht="15">
      <c r="A60" s="34" t="s">
        <v>184</v>
      </c>
      <c r="B60" s="106" t="s">
        <v>169</v>
      </c>
      <c r="C60" s="36" t="str">
        <f>D60&amp;" "&amp;E60&amp;" "&amp;F60&amp;" "&amp;G60</f>
        <v>5   </v>
      </c>
      <c r="D60" s="36">
        <v>5</v>
      </c>
      <c r="E60" s="35"/>
      <c r="F60" s="35"/>
      <c r="G60" s="35"/>
      <c r="H60" s="36" t="str">
        <f>I60&amp;" "&amp;J60&amp;" "&amp;K60&amp;" "&amp;N60</f>
        <v>   </v>
      </c>
      <c r="I60" s="37"/>
      <c r="J60" s="37"/>
      <c r="K60" s="37"/>
      <c r="L60" s="37"/>
      <c r="M60" s="37"/>
      <c r="N60" s="37"/>
      <c r="O60" s="108"/>
      <c r="P60" s="99">
        <v>180</v>
      </c>
      <c r="Q60" s="99">
        <f t="shared" si="44"/>
        <v>90</v>
      </c>
      <c r="R60" s="99">
        <f aca="true" t="shared" si="50" ref="R60:T63">W60*W$6+Z60*Z$6+AE60*AE$6+AH60*AH$6+AM60*AM$6+AP60*AP$6+AU60*AU$6+AX60*AX$6+BC60*BC$6+BF60*BF$6</f>
        <v>36</v>
      </c>
      <c r="S60" s="99">
        <f t="shared" si="50"/>
        <v>0</v>
      </c>
      <c r="T60" s="99">
        <f t="shared" si="50"/>
        <v>54</v>
      </c>
      <c r="U60" s="99">
        <f t="shared" si="49"/>
        <v>90</v>
      </c>
      <c r="V60" s="37">
        <f>IF(SUM(W60:Y60)&gt;0,W60&amp;"/"&amp;X60&amp;"/"&amp;Y60,"")</f>
      </c>
      <c r="W60" s="35"/>
      <c r="X60" s="35"/>
      <c r="Y60" s="35"/>
      <c r="Z60" s="35"/>
      <c r="AA60" s="35"/>
      <c r="AB60" s="35"/>
      <c r="AC60" s="37">
        <f>IF(SUM(Z60:AB60)&gt;0,Z60&amp;"/"&amp;AA60&amp;"/"&amp;AB60,"")</f>
      </c>
      <c r="AD60" s="37">
        <f>IF(SUM(AE60:AG60)&gt;0,AE60&amp;"/"&amp;AF60&amp;"/"&amp;AG60,"")</f>
      </c>
      <c r="AE60" s="35"/>
      <c r="AF60" s="35"/>
      <c r="AG60" s="35"/>
      <c r="AH60" s="35"/>
      <c r="AI60" s="35"/>
      <c r="AJ60" s="35"/>
      <c r="AK60" s="37">
        <f>IF(SUM(AH60:AJ60)&gt;0,AH60&amp;"/"&amp;AI60&amp;"/"&amp;AJ60,"")</f>
      </c>
      <c r="AL60" s="37" t="str">
        <f>IF(SUM(AM60:AO60)&gt;0,AM60&amp;"/"&amp;AN60&amp;"/"&amp;AO60,"")</f>
        <v>2//3</v>
      </c>
      <c r="AM60" s="35">
        <v>2</v>
      </c>
      <c r="AN60" s="35"/>
      <c r="AO60" s="35">
        <v>3</v>
      </c>
      <c r="AP60" s="35"/>
      <c r="AQ60" s="35"/>
      <c r="AR60" s="35"/>
      <c r="AS60" s="37">
        <f>IF(SUM(AP60:AR60)&gt;0,AP60&amp;"/"&amp;AQ60&amp;"/"&amp;AR60,"")</f>
      </c>
      <c r="AT60" s="37">
        <f>IF(SUM(AU60:AW60)&gt;0,AU60&amp;"/"&amp;AV60&amp;"/"&amp;AW60,"")</f>
      </c>
      <c r="AU60" s="35"/>
      <c r="AV60" s="35"/>
      <c r="AW60" s="35"/>
      <c r="AX60" s="35"/>
      <c r="AY60" s="35"/>
      <c r="AZ60" s="35"/>
      <c r="BA60" s="37">
        <f>IF(SUM(AX60:AZ60)&gt;0,AX60&amp;"/"&amp;AY60&amp;"/"&amp;AZ60,"")</f>
      </c>
      <c r="BB60" s="37">
        <f>IF(SUM(BC60:BE60)&gt;0,BC60&amp;"/"&amp;BD60&amp;"/"&amp;BE60,"")</f>
      </c>
      <c r="BC60" s="35"/>
      <c r="BD60" s="35"/>
      <c r="BE60" s="35"/>
      <c r="BF60" s="35"/>
      <c r="BG60" s="35"/>
      <c r="BH60" s="35"/>
      <c r="BI60" s="37">
        <f>IF(SUM(BF60:BH60)&gt;0,BF60&amp;"/"&amp;BG60&amp;"/"&amp;BH60,"")</f>
      </c>
      <c r="BJ60" s="154" t="s">
        <v>248</v>
      </c>
    </row>
    <row r="61" spans="1:62" ht="15">
      <c r="A61" s="34" t="s">
        <v>186</v>
      </c>
      <c r="B61" s="106" t="s">
        <v>205</v>
      </c>
      <c r="C61" s="36" t="str">
        <f>D61&amp;" "&amp;E61&amp;" "&amp;F61&amp;" "&amp;G61</f>
        <v>   </v>
      </c>
      <c r="D61" s="36"/>
      <c r="E61" s="35"/>
      <c r="F61" s="35"/>
      <c r="G61" s="35"/>
      <c r="H61" s="36" t="str">
        <f>I61&amp;" "&amp;J61&amp;" "&amp;K61&amp;" "&amp;N61</f>
        <v>6   </v>
      </c>
      <c r="I61" s="37">
        <v>6</v>
      </c>
      <c r="J61" s="37"/>
      <c r="K61" s="37"/>
      <c r="L61" s="37"/>
      <c r="M61" s="37"/>
      <c r="N61" s="37"/>
      <c r="O61" s="108"/>
      <c r="P61" s="99">
        <v>160</v>
      </c>
      <c r="Q61" s="99">
        <f t="shared" si="44"/>
        <v>85</v>
      </c>
      <c r="R61" s="99">
        <f t="shared" si="50"/>
        <v>51</v>
      </c>
      <c r="S61" s="99">
        <f t="shared" si="50"/>
        <v>0</v>
      </c>
      <c r="T61" s="99">
        <f t="shared" si="50"/>
        <v>34</v>
      </c>
      <c r="U61" s="99">
        <f t="shared" si="49"/>
        <v>75</v>
      </c>
      <c r="V61" s="37">
        <f>IF(SUM(W61:Y61)&gt;0,W61&amp;"/"&amp;X61&amp;"/"&amp;Y61,"")</f>
      </c>
      <c r="W61" s="35"/>
      <c r="X61" s="35"/>
      <c r="Y61" s="35"/>
      <c r="Z61" s="35"/>
      <c r="AA61" s="35"/>
      <c r="AB61" s="35"/>
      <c r="AC61" s="37">
        <f>IF(SUM(Z61:AB61)&gt;0,Z61&amp;"/"&amp;AA61&amp;"/"&amp;AB61,"")</f>
      </c>
      <c r="AD61" s="37">
        <f>IF(SUM(AE61:AG61)&gt;0,AE61&amp;"/"&amp;AF61&amp;"/"&amp;AG61,"")</f>
      </c>
      <c r="AE61" s="35"/>
      <c r="AF61" s="35"/>
      <c r="AG61" s="35"/>
      <c r="AH61" s="35"/>
      <c r="AI61" s="35"/>
      <c r="AJ61" s="35"/>
      <c r="AK61" s="37">
        <f>IF(SUM(AH61:AJ61)&gt;0,AH61&amp;"/"&amp;AI61&amp;"/"&amp;AJ61,"")</f>
      </c>
      <c r="AL61" s="37">
        <f>IF(SUM(AM61:AO61)&gt;0,AM61&amp;"/"&amp;AN61&amp;"/"&amp;AO61,"")</f>
      </c>
      <c r="AM61" s="35"/>
      <c r="AN61" s="35"/>
      <c r="AO61" s="35"/>
      <c r="AP61" s="35">
        <v>3</v>
      </c>
      <c r="AQ61" s="35"/>
      <c r="AR61" s="35">
        <v>2</v>
      </c>
      <c r="AS61" s="37" t="str">
        <f>IF(SUM(AP61:AR61)&gt;0,AP61&amp;"/"&amp;AQ61&amp;"/"&amp;AR61,"")</f>
        <v>3//2</v>
      </c>
      <c r="AT61" s="37">
        <f>IF(SUM(AU61:AW61)&gt;0,AU61&amp;"/"&amp;AV61&amp;"/"&amp;AW61,"")</f>
      </c>
      <c r="AU61" s="35"/>
      <c r="AV61" s="35"/>
      <c r="AW61" s="35"/>
      <c r="AX61" s="35"/>
      <c r="AY61" s="35"/>
      <c r="AZ61" s="35"/>
      <c r="BA61" s="37">
        <f>IF(SUM(AX61:AZ61)&gt;0,AX61&amp;"/"&amp;AY61&amp;"/"&amp;AZ61,"")</f>
      </c>
      <c r="BB61" s="37">
        <f>IF(SUM(BC61:BE61)&gt;0,BC61&amp;"/"&amp;BD61&amp;"/"&amp;BE61,"")</f>
      </c>
      <c r="BC61" s="35"/>
      <c r="BD61" s="35"/>
      <c r="BE61" s="35"/>
      <c r="BF61" s="35"/>
      <c r="BG61" s="35"/>
      <c r="BH61" s="35"/>
      <c r="BI61" s="37">
        <f>IF(SUM(BF61:BH61)&gt;0,BF61&amp;"/"&amp;BG61&amp;"/"&amp;BH61,"")</f>
      </c>
      <c r="BJ61" s="154" t="s">
        <v>248</v>
      </c>
    </row>
    <row r="62" spans="1:62" ht="15">
      <c r="A62" s="34" t="s">
        <v>197</v>
      </c>
      <c r="B62" s="106" t="s">
        <v>185</v>
      </c>
      <c r="C62" s="36" t="str">
        <f>D62&amp;" "&amp;E62&amp;" "&amp;F62&amp;" "&amp;G62</f>
        <v>5   </v>
      </c>
      <c r="D62" s="36">
        <v>5</v>
      </c>
      <c r="E62" s="35"/>
      <c r="F62" s="35"/>
      <c r="G62" s="35"/>
      <c r="H62" s="36" t="str">
        <f>I62&amp;" "&amp;J62&amp;" "&amp;K62&amp;" "&amp;N62</f>
        <v>   </v>
      </c>
      <c r="I62" s="37"/>
      <c r="J62" s="37"/>
      <c r="K62" s="37"/>
      <c r="L62" s="37"/>
      <c r="M62" s="37"/>
      <c r="N62" s="37"/>
      <c r="O62" s="108"/>
      <c r="P62" s="99">
        <v>150</v>
      </c>
      <c r="Q62" s="99">
        <f t="shared" si="44"/>
        <v>72</v>
      </c>
      <c r="R62" s="99">
        <f t="shared" si="50"/>
        <v>36</v>
      </c>
      <c r="S62" s="99">
        <f t="shared" si="50"/>
        <v>36</v>
      </c>
      <c r="T62" s="99">
        <f t="shared" si="50"/>
        <v>0</v>
      </c>
      <c r="U62" s="99">
        <f t="shared" si="49"/>
        <v>78</v>
      </c>
      <c r="V62" s="37">
        <f>IF(SUM(W62:Y62)&gt;0,W62&amp;"/"&amp;X62&amp;"/"&amp;Y62,"")</f>
      </c>
      <c r="W62" s="35"/>
      <c r="X62" s="35"/>
      <c r="Y62" s="35"/>
      <c r="Z62" s="35"/>
      <c r="AA62" s="35"/>
      <c r="AB62" s="35"/>
      <c r="AC62" s="37">
        <f>IF(SUM(Z62:AB62)&gt;0,Z62&amp;"/"&amp;AA62&amp;"/"&amp;AB62,"")</f>
      </c>
      <c r="AD62" s="37">
        <f>IF(SUM(AE62:AG62)&gt;0,AE62&amp;"/"&amp;AF62&amp;"/"&amp;AG62,"")</f>
      </c>
      <c r="AE62" s="35"/>
      <c r="AF62" s="35"/>
      <c r="AG62" s="35"/>
      <c r="AH62" s="35"/>
      <c r="AI62" s="35"/>
      <c r="AJ62" s="35"/>
      <c r="AK62" s="37">
        <f>IF(SUM(AH62:AJ62)&gt;0,AH62&amp;"/"&amp;AI62&amp;"/"&amp;AJ62,"")</f>
      </c>
      <c r="AL62" s="37" t="str">
        <f>IF(SUM(AM62:AO62)&gt;0,AM62&amp;"/"&amp;AN62&amp;"/"&amp;AO62,"")</f>
        <v>2/2/</v>
      </c>
      <c r="AM62" s="35">
        <v>2</v>
      </c>
      <c r="AN62" s="35">
        <v>2</v>
      </c>
      <c r="AO62" s="35"/>
      <c r="AP62" s="35"/>
      <c r="AQ62" s="35"/>
      <c r="AR62" s="35"/>
      <c r="AS62" s="37">
        <f>IF(SUM(AP62:AR62)&gt;0,AP62&amp;"/"&amp;AQ62&amp;"/"&amp;AR62,"")</f>
      </c>
      <c r="AT62" s="37">
        <f>IF(SUM(AU62:AW62)&gt;0,AU62&amp;"/"&amp;AV62&amp;"/"&amp;AW62,"")</f>
      </c>
      <c r="AU62" s="35"/>
      <c r="AV62" s="35"/>
      <c r="AW62" s="35"/>
      <c r="AX62" s="35"/>
      <c r="AY62" s="35"/>
      <c r="AZ62" s="35"/>
      <c r="BA62" s="37">
        <f>IF(SUM(AX62:AZ62)&gt;0,AX62&amp;"/"&amp;AY62&amp;"/"&amp;AZ62,"")</f>
      </c>
      <c r="BB62" s="37">
        <f>IF(SUM(BC62:BE62)&gt;0,BC62&amp;"/"&amp;BD62&amp;"/"&amp;BE62,"")</f>
      </c>
      <c r="BC62" s="35"/>
      <c r="BD62" s="35"/>
      <c r="BE62" s="35"/>
      <c r="BF62" s="35"/>
      <c r="BG62" s="35"/>
      <c r="BH62" s="35"/>
      <c r="BI62" s="37">
        <f>IF(SUM(BF62:BH62)&gt;0,BF62&amp;"/"&amp;BG62&amp;"/"&amp;BH62,"")</f>
      </c>
      <c r="BJ62" s="154" t="s">
        <v>247</v>
      </c>
    </row>
    <row r="63" spans="1:62" ht="15">
      <c r="A63" s="34" t="s">
        <v>198</v>
      </c>
      <c r="B63" s="106" t="s">
        <v>187</v>
      </c>
      <c r="C63" s="36" t="str">
        <f>D63&amp;" "&amp;E63&amp;" "&amp;F63&amp;" "&amp;G63</f>
        <v>5   </v>
      </c>
      <c r="D63" s="36">
        <v>5</v>
      </c>
      <c r="E63" s="35"/>
      <c r="F63" s="35"/>
      <c r="G63" s="35"/>
      <c r="H63" s="36" t="str">
        <f>I63&amp;" "&amp;J63&amp;" "&amp;K63&amp;" "&amp;N63</f>
        <v>   </v>
      </c>
      <c r="I63" s="37"/>
      <c r="J63" s="37"/>
      <c r="K63" s="37"/>
      <c r="L63" s="37"/>
      <c r="M63" s="37"/>
      <c r="N63" s="37"/>
      <c r="O63" s="108"/>
      <c r="P63" s="99">
        <v>94</v>
      </c>
      <c r="Q63" s="99">
        <f t="shared" si="44"/>
        <v>36</v>
      </c>
      <c r="R63" s="99">
        <f t="shared" si="50"/>
        <v>36</v>
      </c>
      <c r="S63" s="99">
        <f t="shared" si="50"/>
        <v>0</v>
      </c>
      <c r="T63" s="99">
        <f t="shared" si="50"/>
        <v>0</v>
      </c>
      <c r="U63" s="99">
        <f t="shared" si="49"/>
        <v>58</v>
      </c>
      <c r="V63" s="37">
        <f>IF(SUM(W63:Y63)&gt;0,W63&amp;"/"&amp;X63&amp;"/"&amp;Y63,"")</f>
      </c>
      <c r="W63" s="35"/>
      <c r="X63" s="35"/>
      <c r="Y63" s="35"/>
      <c r="Z63" s="35"/>
      <c r="AA63" s="35"/>
      <c r="AB63" s="35"/>
      <c r="AC63" s="37">
        <f>IF(SUM(Z63:AB63)&gt;0,Z63&amp;"/"&amp;AA63&amp;"/"&amp;AB63,"")</f>
      </c>
      <c r="AD63" s="37">
        <f>IF(SUM(AE63:AG63)&gt;0,AE63&amp;"/"&amp;AF63&amp;"/"&amp;AG63,"")</f>
      </c>
      <c r="AE63" s="35"/>
      <c r="AF63" s="35"/>
      <c r="AG63" s="35"/>
      <c r="AH63" s="35"/>
      <c r="AI63" s="35"/>
      <c r="AJ63" s="35"/>
      <c r="AK63" s="37">
        <f>IF(SUM(AH63:AJ63)&gt;0,AH63&amp;"/"&amp;AI63&amp;"/"&amp;AJ63,"")</f>
      </c>
      <c r="AL63" s="37" t="str">
        <f>IF(SUM(AM63:AO63)&gt;0,AM63&amp;"/"&amp;AN63&amp;"/"&amp;AO63,"")</f>
        <v>2//</v>
      </c>
      <c r="AM63" s="35">
        <v>2</v>
      </c>
      <c r="AN63" s="35"/>
      <c r="AO63" s="35"/>
      <c r="AP63" s="35"/>
      <c r="AQ63" s="35"/>
      <c r="AR63" s="35"/>
      <c r="AS63" s="37">
        <f>IF(SUM(AP63:AR63)&gt;0,AP63&amp;"/"&amp;AQ63&amp;"/"&amp;AR63,"")</f>
      </c>
      <c r="AT63" s="37">
        <f>IF(SUM(AU63:AW63)&gt;0,AU63&amp;"/"&amp;AV63&amp;"/"&amp;AW63,"")</f>
      </c>
      <c r="AU63" s="35"/>
      <c r="AV63" s="35"/>
      <c r="AW63" s="35"/>
      <c r="AX63" s="35"/>
      <c r="AY63" s="35"/>
      <c r="AZ63" s="35"/>
      <c r="BA63" s="37">
        <f>IF(SUM(AX63:AZ63)&gt;0,AX63&amp;"/"&amp;AY63&amp;"/"&amp;AZ63,"")</f>
      </c>
      <c r="BB63" s="37">
        <f>IF(SUM(BC63:BE63)&gt;0,BC63&amp;"/"&amp;BD63&amp;"/"&amp;BE63,"")</f>
      </c>
      <c r="BC63" s="35"/>
      <c r="BD63" s="35"/>
      <c r="BE63" s="35"/>
      <c r="BF63" s="35"/>
      <c r="BG63" s="35"/>
      <c r="BH63" s="35"/>
      <c r="BI63" s="37">
        <f>IF(SUM(BF63:BH63)&gt;0,BF63&amp;"/"&amp;BG63&amp;"/"&amp;BH63,"")</f>
      </c>
      <c r="BJ63" s="154" t="s">
        <v>247</v>
      </c>
    </row>
    <row r="64" spans="1:62" ht="15">
      <c r="A64" s="34" t="s">
        <v>199</v>
      </c>
      <c r="B64" s="106" t="s">
        <v>151</v>
      </c>
      <c r="C64" s="36" t="str">
        <f t="shared" si="2"/>
        <v>   </v>
      </c>
      <c r="D64" s="36"/>
      <c r="E64" s="35"/>
      <c r="F64" s="35"/>
      <c r="G64" s="35"/>
      <c r="H64" s="36" t="str">
        <f t="shared" si="3"/>
        <v>6   </v>
      </c>
      <c r="I64" s="37">
        <v>6</v>
      </c>
      <c r="J64" s="37"/>
      <c r="K64" s="37"/>
      <c r="L64" s="37"/>
      <c r="M64" s="37"/>
      <c r="N64" s="37"/>
      <c r="O64" s="108"/>
      <c r="P64" s="99">
        <v>90</v>
      </c>
      <c r="Q64" s="99">
        <f t="shared" si="44"/>
        <v>34</v>
      </c>
      <c r="R64" s="99">
        <f aca="true" t="shared" si="51" ref="R64:T65">W64*W$6+Z64*Z$6+AE64*AE$6+AH64*AH$6+AM64*AM$6+AP64*AP$6+AU64*AU$6+AX64*AX$6+BC64*BC$6+BF64*BF$6</f>
        <v>34</v>
      </c>
      <c r="S64" s="99">
        <f t="shared" si="51"/>
        <v>0</v>
      </c>
      <c r="T64" s="99">
        <f t="shared" si="51"/>
        <v>0</v>
      </c>
      <c r="U64" s="99">
        <f t="shared" si="49"/>
        <v>56</v>
      </c>
      <c r="V64" s="37">
        <f t="shared" si="22"/>
      </c>
      <c r="W64" s="35"/>
      <c r="X64" s="35"/>
      <c r="Y64" s="35"/>
      <c r="Z64" s="35"/>
      <c r="AA64" s="35"/>
      <c r="AB64" s="35"/>
      <c r="AC64" s="37">
        <f t="shared" si="23"/>
      </c>
      <c r="AD64" s="37">
        <f t="shared" si="24"/>
      </c>
      <c r="AE64" s="35"/>
      <c r="AF64" s="35"/>
      <c r="AG64" s="35"/>
      <c r="AH64" s="35"/>
      <c r="AI64" s="35"/>
      <c r="AJ64" s="35"/>
      <c r="AK64" s="37">
        <f t="shared" si="25"/>
      </c>
      <c r="AL64" s="37">
        <f t="shared" si="26"/>
      </c>
      <c r="AM64" s="35"/>
      <c r="AN64" s="35"/>
      <c r="AO64" s="35"/>
      <c r="AP64" s="35">
        <v>2</v>
      </c>
      <c r="AQ64" s="35"/>
      <c r="AR64" s="35"/>
      <c r="AS64" s="37" t="str">
        <f t="shared" si="27"/>
        <v>2//</v>
      </c>
      <c r="AT64" s="37">
        <f t="shared" si="28"/>
      </c>
      <c r="AU64" s="35"/>
      <c r="AV64" s="35"/>
      <c r="AW64" s="35"/>
      <c r="AX64" s="35"/>
      <c r="AY64" s="35"/>
      <c r="AZ64" s="35"/>
      <c r="BA64" s="37">
        <f t="shared" si="29"/>
      </c>
      <c r="BB64" s="37">
        <f t="shared" si="30"/>
      </c>
      <c r="BC64" s="35"/>
      <c r="BD64" s="35"/>
      <c r="BE64" s="35"/>
      <c r="BF64" s="35"/>
      <c r="BG64" s="35"/>
      <c r="BH64" s="35"/>
      <c r="BI64" s="37">
        <f t="shared" si="31"/>
      </c>
      <c r="BJ64" s="157" t="s">
        <v>247</v>
      </c>
    </row>
    <row r="65" spans="1:62" ht="15">
      <c r="A65" s="145" t="s">
        <v>224</v>
      </c>
      <c r="B65" s="115" t="s">
        <v>225</v>
      </c>
      <c r="C65" s="102" t="str">
        <f t="shared" si="2"/>
        <v>6 6 7 </v>
      </c>
      <c r="D65" s="102">
        <v>6</v>
      </c>
      <c r="E65" s="92">
        <v>6</v>
      </c>
      <c r="F65" s="92">
        <v>7</v>
      </c>
      <c r="G65" s="92"/>
      <c r="H65" s="168" t="str">
        <f>I65&amp;" "&amp;J65&amp;" "&amp;K65&amp;" "&amp;L65&amp;" "&amp;M65&amp;" "&amp;N65</f>
        <v>5 5 5 7  </v>
      </c>
      <c r="I65" s="91">
        <v>5</v>
      </c>
      <c r="J65" s="91">
        <v>5</v>
      </c>
      <c r="K65" s="91">
        <v>5</v>
      </c>
      <c r="L65" s="91">
        <v>7</v>
      </c>
      <c r="M65" s="91"/>
      <c r="N65" s="91"/>
      <c r="O65" s="123"/>
      <c r="P65" s="100">
        <v>500</v>
      </c>
      <c r="Q65" s="100">
        <f>R65+S65+T65</f>
        <v>266</v>
      </c>
      <c r="R65" s="100">
        <f t="shared" si="51"/>
        <v>107</v>
      </c>
      <c r="S65" s="100">
        <f t="shared" si="51"/>
        <v>159</v>
      </c>
      <c r="T65" s="100">
        <f t="shared" si="51"/>
        <v>0</v>
      </c>
      <c r="U65" s="100">
        <f>P65-Q65</f>
        <v>234</v>
      </c>
      <c r="V65" s="78">
        <f>IF(SUM(W65:Y65)&gt;0,W65&amp;"/"&amp;X65&amp;"/"&amp;Y65,"")</f>
      </c>
      <c r="W65" s="80"/>
      <c r="X65" s="80"/>
      <c r="Y65" s="80"/>
      <c r="Z65" s="80"/>
      <c r="AA65" s="80"/>
      <c r="AB65" s="80"/>
      <c r="AC65" s="78">
        <f>IF(SUM(Z65:AB65)&gt;0,Z65&amp;"/"&amp;AA65&amp;"/"&amp;AB65,"")</f>
      </c>
      <c r="AD65" s="78">
        <f>IF(SUM(AE65:AG65)&gt;0,AE65&amp;"/"&amp;AF65&amp;"/"&amp;AG65,"")</f>
      </c>
      <c r="AE65" s="80"/>
      <c r="AF65" s="80"/>
      <c r="AG65" s="80"/>
      <c r="AH65" s="80"/>
      <c r="AI65" s="80"/>
      <c r="AJ65" s="80"/>
      <c r="AK65" s="78">
        <f>IF(SUM(AH65:AJ65)&gt;0,AH65&amp;"/"&amp;AI65&amp;"/"&amp;AJ65,"")</f>
      </c>
      <c r="AL65" s="91" t="str">
        <f>IF(SUM(AM65:AO65)&gt;0,AM65&amp;"/"&amp;AN65&amp;"/"&amp;AO65,"")</f>
        <v>3/2/</v>
      </c>
      <c r="AM65" s="92">
        <v>3</v>
      </c>
      <c r="AN65" s="92">
        <v>2</v>
      </c>
      <c r="AO65" s="92"/>
      <c r="AP65" s="92">
        <v>1</v>
      </c>
      <c r="AQ65" s="92">
        <v>3</v>
      </c>
      <c r="AR65" s="92"/>
      <c r="AS65" s="91" t="str">
        <f>IF(SUM(AP65:AR65)&gt;0,AP65&amp;"/"&amp;AQ65&amp;"/"&amp;AR65,"")</f>
        <v>1/3/</v>
      </c>
      <c r="AT65" s="91" t="str">
        <f>IF(SUM(AU65:AW65)&gt;0,AU65&amp;"/"&amp;AV65&amp;"/"&amp;AW65,"")</f>
        <v>2/4/</v>
      </c>
      <c r="AU65" s="92">
        <v>2</v>
      </c>
      <c r="AV65" s="92">
        <v>4</v>
      </c>
      <c r="AW65" s="92"/>
      <c r="AX65" s="92"/>
      <c r="AY65" s="92"/>
      <c r="AZ65" s="92"/>
      <c r="BA65" s="91">
        <f>IF(SUM(AX65:AZ65)&gt;0,AX65&amp;"/"&amp;AY65&amp;"/"&amp;AZ65,"")</f>
      </c>
      <c r="BB65" s="78">
        <f>IF(SUM(BC65:BE65)&gt;0,BC65&amp;"/"&amp;BD65&amp;"/"&amp;BE65,"")</f>
      </c>
      <c r="BC65" s="80"/>
      <c r="BD65" s="80"/>
      <c r="BE65" s="80"/>
      <c r="BF65" s="80"/>
      <c r="BG65" s="80"/>
      <c r="BH65" s="80"/>
      <c r="BI65" s="78">
        <f>IF(SUM(BF65:BH65)&gt;0,BF65&amp;"/"&amp;BG65&amp;"/"&amp;BH65,"")</f>
      </c>
      <c r="BJ65" s="153"/>
    </row>
    <row r="66" spans="1:62" ht="15">
      <c r="A66" s="34" t="s">
        <v>146</v>
      </c>
      <c r="B66" s="118" t="s">
        <v>262</v>
      </c>
      <c r="C66" s="77" t="str">
        <f t="shared" si="2"/>
        <v>   </v>
      </c>
      <c r="D66" s="77"/>
      <c r="E66" s="80"/>
      <c r="F66" s="80"/>
      <c r="G66" s="80"/>
      <c r="H66" s="77" t="str">
        <f t="shared" si="3"/>
        <v>   </v>
      </c>
      <c r="I66" s="78"/>
      <c r="J66" s="78"/>
      <c r="K66" s="78"/>
      <c r="L66" s="78"/>
      <c r="M66" s="78"/>
      <c r="N66" s="78"/>
      <c r="O66" s="123"/>
      <c r="P66" s="100">
        <f aca="true" t="shared" si="52" ref="P66:U66">SUM(P67:P69)</f>
        <v>200</v>
      </c>
      <c r="Q66" s="100">
        <f t="shared" si="52"/>
        <v>105</v>
      </c>
      <c r="R66" s="100">
        <f t="shared" si="52"/>
        <v>35</v>
      </c>
      <c r="S66" s="100">
        <f t="shared" si="52"/>
        <v>70</v>
      </c>
      <c r="T66" s="100">
        <f t="shared" si="52"/>
        <v>0</v>
      </c>
      <c r="U66" s="100">
        <f t="shared" si="52"/>
        <v>95</v>
      </c>
      <c r="V66" s="78">
        <f t="shared" si="22"/>
      </c>
      <c r="W66" s="80"/>
      <c r="X66" s="80"/>
      <c r="Y66" s="80"/>
      <c r="Z66" s="80"/>
      <c r="AA66" s="80"/>
      <c r="AB66" s="80"/>
      <c r="AC66" s="78">
        <f t="shared" si="23"/>
      </c>
      <c r="AD66" s="78">
        <f t="shared" si="24"/>
      </c>
      <c r="AE66" s="80"/>
      <c r="AF66" s="80"/>
      <c r="AG66" s="80"/>
      <c r="AH66" s="80"/>
      <c r="AI66" s="80"/>
      <c r="AJ66" s="80"/>
      <c r="AK66" s="78">
        <f t="shared" si="25"/>
      </c>
      <c r="AL66" s="78">
        <f t="shared" si="26"/>
      </c>
      <c r="AM66" s="80"/>
      <c r="AN66" s="80"/>
      <c r="AO66" s="80"/>
      <c r="AP66" s="80"/>
      <c r="AQ66" s="80"/>
      <c r="AR66" s="80"/>
      <c r="AS66" s="78">
        <f t="shared" si="27"/>
      </c>
      <c r="AT66" s="78">
        <f t="shared" si="28"/>
      </c>
      <c r="AU66" s="80"/>
      <c r="AV66" s="80"/>
      <c r="AW66" s="80"/>
      <c r="AX66" s="80"/>
      <c r="AY66" s="80"/>
      <c r="AZ66" s="80"/>
      <c r="BA66" s="78">
        <f t="shared" si="29"/>
      </c>
      <c r="BB66" s="78">
        <f t="shared" si="30"/>
      </c>
      <c r="BC66" s="80"/>
      <c r="BD66" s="80"/>
      <c r="BE66" s="80"/>
      <c r="BF66" s="80"/>
      <c r="BG66" s="80"/>
      <c r="BH66" s="80"/>
      <c r="BI66" s="78">
        <f t="shared" si="31"/>
      </c>
      <c r="BJ66" s="153"/>
    </row>
    <row r="67" spans="1:62" ht="15">
      <c r="A67" s="34" t="s">
        <v>90</v>
      </c>
      <c r="B67" s="106" t="s">
        <v>294</v>
      </c>
      <c r="C67" s="36" t="str">
        <f>D67&amp;" "&amp;E67&amp;" "&amp;F67&amp;" "&amp;G67</f>
        <v>   </v>
      </c>
      <c r="D67" s="36"/>
      <c r="E67" s="35"/>
      <c r="F67" s="35"/>
      <c r="G67" s="35"/>
      <c r="H67" s="36" t="str">
        <f>I67&amp;" "&amp;J67&amp;" "&amp;K67&amp;" "&amp;N67</f>
        <v>9   </v>
      </c>
      <c r="I67" s="37">
        <v>9</v>
      </c>
      <c r="J67" s="37"/>
      <c r="K67" s="37"/>
      <c r="L67" s="37"/>
      <c r="M67" s="37"/>
      <c r="N67" s="37"/>
      <c r="O67" s="108"/>
      <c r="P67" s="99">
        <v>36</v>
      </c>
      <c r="Q67" s="99">
        <f t="shared" si="44"/>
        <v>18</v>
      </c>
      <c r="R67" s="99">
        <f aca="true" t="shared" si="53" ref="R67:T68">W67*W$6+Z67*Z$6+AE67*AE$6+AH67*AH$6+AM67*AM$6+AP67*AP$6+AU67*AU$6+AX67*AX$6+BC67*BC$6+BF67*BF$6</f>
        <v>0</v>
      </c>
      <c r="S67" s="99">
        <f t="shared" si="53"/>
        <v>18</v>
      </c>
      <c r="T67" s="99">
        <f t="shared" si="53"/>
        <v>0</v>
      </c>
      <c r="U67" s="99">
        <f>P67-Q67</f>
        <v>18</v>
      </c>
      <c r="V67" s="37">
        <f>IF(SUM(W67:Y67)&gt;0,W67&amp;"/"&amp;X67&amp;"/"&amp;Y67,"")</f>
      </c>
      <c r="W67" s="35"/>
      <c r="X67" s="35"/>
      <c r="Y67" s="35"/>
      <c r="Z67" s="35"/>
      <c r="AA67" s="35"/>
      <c r="AB67" s="35"/>
      <c r="AC67" s="37">
        <f>IF(SUM(Z67:AB67)&gt;0,Z67&amp;"/"&amp;AA67&amp;"/"&amp;AB67,"")</f>
      </c>
      <c r="AD67" s="37">
        <f>IF(SUM(AE67:AG67)&gt;0,AE67&amp;"/"&amp;AF67&amp;"/"&amp;AG67,"")</f>
      </c>
      <c r="AE67" s="35"/>
      <c r="AF67" s="35"/>
      <c r="AG67" s="35"/>
      <c r="AH67" s="35"/>
      <c r="AI67" s="35"/>
      <c r="AJ67" s="35"/>
      <c r="AK67" s="37">
        <f>IF(SUM(AH67:AJ67)&gt;0,AH67&amp;"/"&amp;AI67&amp;"/"&amp;AJ67,"")</f>
      </c>
      <c r="AL67" s="37">
        <f>IF(SUM(AM67:AO67)&gt;0,AM67&amp;"/"&amp;AN67&amp;"/"&amp;AO67,"")</f>
      </c>
      <c r="AM67" s="35"/>
      <c r="AN67" s="35"/>
      <c r="AO67" s="35"/>
      <c r="AP67" s="35"/>
      <c r="AQ67" s="35"/>
      <c r="AR67" s="35"/>
      <c r="AS67" s="37">
        <f>IF(SUM(AP67:AR67)&gt;0,AP67&amp;"/"&amp;AQ67&amp;"/"&amp;AR67,"")</f>
      </c>
      <c r="AT67" s="37">
        <f>IF(SUM(AU67:AW67)&gt;0,AU67&amp;"/"&amp;AV67&amp;"/"&amp;AW67,"")</f>
      </c>
      <c r="AU67" s="35"/>
      <c r="AV67" s="35"/>
      <c r="AW67" s="35"/>
      <c r="AX67" s="35"/>
      <c r="AY67" s="35"/>
      <c r="AZ67" s="35"/>
      <c r="BA67" s="37">
        <f>IF(SUM(AX67:AZ67)&gt;0,AX67&amp;"/"&amp;AY67&amp;"/"&amp;AZ67,"")</f>
      </c>
      <c r="BB67" s="37" t="str">
        <f>IF(SUM(BC67:BE67)&gt;0,BC67&amp;"/"&amp;BD67&amp;"/"&amp;BE67,"")</f>
        <v>/2/</v>
      </c>
      <c r="BC67" s="35"/>
      <c r="BD67" s="35">
        <v>2</v>
      </c>
      <c r="BE67" s="35"/>
      <c r="BF67" s="35"/>
      <c r="BG67" s="35"/>
      <c r="BH67" s="35"/>
      <c r="BI67" s="37">
        <f>IF(SUM(BF67:BH67)&gt;0,BF67&amp;"/"&amp;BG67&amp;"/"&amp;BH67,"")</f>
      </c>
      <c r="BJ67" s="153" t="s">
        <v>248</v>
      </c>
    </row>
    <row r="68" spans="1:62" ht="15">
      <c r="A68" s="34" t="s">
        <v>200</v>
      </c>
      <c r="B68" s="106" t="s">
        <v>295</v>
      </c>
      <c r="C68" s="36" t="str">
        <f>D68&amp;" "&amp;E68&amp;" "&amp;F68&amp;" "&amp;G68</f>
        <v>9   </v>
      </c>
      <c r="D68" s="36">
        <v>9</v>
      </c>
      <c r="E68" s="35"/>
      <c r="F68" s="35"/>
      <c r="G68" s="35"/>
      <c r="H68" s="36" t="str">
        <f>I68&amp;" "&amp;J68&amp;" "&amp;K68&amp;" "&amp;N68</f>
        <v>   </v>
      </c>
      <c r="I68" s="37"/>
      <c r="J68" s="37"/>
      <c r="K68" s="37"/>
      <c r="L68" s="37"/>
      <c r="M68" s="37"/>
      <c r="N68" s="37"/>
      <c r="O68" s="108"/>
      <c r="P68" s="99">
        <v>64</v>
      </c>
      <c r="Q68" s="99">
        <f t="shared" si="44"/>
        <v>36</v>
      </c>
      <c r="R68" s="99">
        <f t="shared" si="53"/>
        <v>18</v>
      </c>
      <c r="S68" s="99">
        <f t="shared" si="53"/>
        <v>18</v>
      </c>
      <c r="T68" s="99">
        <f t="shared" si="53"/>
        <v>0</v>
      </c>
      <c r="U68" s="99">
        <f>P68-Q68</f>
        <v>28</v>
      </c>
      <c r="V68" s="37">
        <f>IF(SUM(W68:Y68)&gt;0,W68&amp;"/"&amp;X68&amp;"/"&amp;Y68,"")</f>
      </c>
      <c r="W68" s="35"/>
      <c r="X68" s="35"/>
      <c r="Y68" s="35"/>
      <c r="Z68" s="35"/>
      <c r="AA68" s="35"/>
      <c r="AB68" s="35"/>
      <c r="AC68" s="37">
        <f>IF(SUM(Z68:AB68)&gt;0,Z68&amp;"/"&amp;AA68&amp;"/"&amp;AB68,"")</f>
      </c>
      <c r="AD68" s="37">
        <f>IF(SUM(AE68:AG68)&gt;0,AE68&amp;"/"&amp;AF68&amp;"/"&amp;AG68,"")</f>
      </c>
      <c r="AE68" s="35"/>
      <c r="AF68" s="35"/>
      <c r="AG68" s="35"/>
      <c r="AH68" s="35"/>
      <c r="AI68" s="35"/>
      <c r="AJ68" s="35"/>
      <c r="AK68" s="37">
        <f>IF(SUM(AH68:AJ68)&gt;0,AH68&amp;"/"&amp;AI68&amp;"/"&amp;AJ68,"")</f>
      </c>
      <c r="AL68" s="37">
        <f>IF(SUM(AM68:AO68)&gt;0,AM68&amp;"/"&amp;AN68&amp;"/"&amp;AO68,"")</f>
      </c>
      <c r="AM68" s="35"/>
      <c r="AN68" s="35"/>
      <c r="AO68" s="35"/>
      <c r="AP68" s="35"/>
      <c r="AQ68" s="35"/>
      <c r="AR68" s="35"/>
      <c r="AS68" s="37">
        <f>IF(SUM(AP68:AR68)&gt;0,AP68&amp;"/"&amp;AQ68&amp;"/"&amp;AR68,"")</f>
      </c>
      <c r="AT68" s="37">
        <f>IF(SUM(AU68:AW68)&gt;0,AU68&amp;"/"&amp;AV68&amp;"/"&amp;AW68,"")</f>
      </c>
      <c r="AU68" s="35"/>
      <c r="AV68" s="35"/>
      <c r="AW68" s="35"/>
      <c r="AX68" s="35"/>
      <c r="AY68" s="35"/>
      <c r="AZ68" s="35"/>
      <c r="BA68" s="37">
        <f>IF(SUM(AX68:AZ68)&gt;0,AX68&amp;"/"&amp;AY68&amp;"/"&amp;AZ68,"")</f>
      </c>
      <c r="BB68" s="37" t="str">
        <f>IF(SUM(BC68:BE68)&gt;0,BC68&amp;"/"&amp;BD68&amp;"/"&amp;BE68,"")</f>
        <v>2/2/</v>
      </c>
      <c r="BC68" s="35">
        <v>2</v>
      </c>
      <c r="BD68" s="35">
        <v>2</v>
      </c>
      <c r="BE68" s="35"/>
      <c r="BF68" s="35"/>
      <c r="BG68" s="35"/>
      <c r="BH68" s="35"/>
      <c r="BI68" s="37">
        <f>IF(SUM(BF68:BH68)&gt;0,BF68&amp;"/"&amp;BG68&amp;"/"&amp;BH68,"")</f>
      </c>
      <c r="BJ68" s="153" t="s">
        <v>247</v>
      </c>
    </row>
    <row r="69" spans="1:62" ht="15">
      <c r="A69" s="34" t="s">
        <v>201</v>
      </c>
      <c r="B69" s="106" t="s">
        <v>273</v>
      </c>
      <c r="C69" s="36" t="str">
        <f t="shared" si="2"/>
        <v>   </v>
      </c>
      <c r="D69" s="36"/>
      <c r="E69" s="35"/>
      <c r="F69" s="35"/>
      <c r="G69" s="35"/>
      <c r="H69" s="36" t="str">
        <f t="shared" si="3"/>
        <v>6   </v>
      </c>
      <c r="I69" s="37">
        <v>6</v>
      </c>
      <c r="J69" s="37"/>
      <c r="K69" s="37"/>
      <c r="L69" s="37"/>
      <c r="M69" s="37"/>
      <c r="N69" s="37"/>
      <c r="O69" s="108"/>
      <c r="P69" s="99">
        <v>100</v>
      </c>
      <c r="Q69" s="99">
        <f t="shared" si="44"/>
        <v>51</v>
      </c>
      <c r="R69" s="99">
        <f>W69*W$6+Z69*Z$6+AE69*AE$6+AH69*AH$6+AM69*AM$6+AP69*AP$6+AU69*AU$6+AX69*AX$6+BC69*BC$6+BF69*BF$6</f>
        <v>17</v>
      </c>
      <c r="S69" s="99">
        <f>X69*X$6+AA69*AA$6+AF69*AF$6+AI69*AI$6+AN69*AN$6+AQ69*AQ$6+AV69*AV$6+AY69*AY$6+BD69*BD$6+BG69*BG$6</f>
        <v>34</v>
      </c>
      <c r="T69" s="99">
        <f>Y69*Y$6+AB69*AB$6+AG69*AG$6+AJ69*AJ$6+AO69*AO$6+AR69*AR$6+AW69*AW$6+AZ69*AZ$6+BE69*BE$6+BH69*BH$6</f>
        <v>0</v>
      </c>
      <c r="U69" s="99">
        <f>P69-Q69</f>
        <v>49</v>
      </c>
      <c r="V69" s="37">
        <f t="shared" si="22"/>
      </c>
      <c r="W69" s="35"/>
      <c r="X69" s="35"/>
      <c r="Y69" s="35"/>
      <c r="Z69" s="35"/>
      <c r="AA69" s="35"/>
      <c r="AB69" s="35"/>
      <c r="AC69" s="37">
        <f t="shared" si="23"/>
      </c>
      <c r="AD69" s="37">
        <f t="shared" si="24"/>
      </c>
      <c r="AE69" s="35"/>
      <c r="AF69" s="35"/>
      <c r="AG69" s="35"/>
      <c r="AH69" s="35"/>
      <c r="AI69" s="35"/>
      <c r="AJ69" s="35"/>
      <c r="AK69" s="37">
        <f t="shared" si="25"/>
      </c>
      <c r="AL69" s="37">
        <f t="shared" si="26"/>
      </c>
      <c r="AM69" s="35"/>
      <c r="AN69" s="35"/>
      <c r="AO69" s="35"/>
      <c r="AP69" s="35">
        <v>1</v>
      </c>
      <c r="AQ69" s="35">
        <v>2</v>
      </c>
      <c r="AR69" s="35"/>
      <c r="AS69" s="37" t="str">
        <f t="shared" si="27"/>
        <v>1/2/</v>
      </c>
      <c r="AT69" s="37">
        <f t="shared" si="28"/>
      </c>
      <c r="AU69" s="35"/>
      <c r="AV69" s="35"/>
      <c r="AW69" s="35"/>
      <c r="AX69" s="35"/>
      <c r="AY69" s="35"/>
      <c r="AZ69" s="35"/>
      <c r="BA69" s="37">
        <f t="shared" si="29"/>
      </c>
      <c r="BB69" s="37">
        <f t="shared" si="30"/>
      </c>
      <c r="BC69" s="35"/>
      <c r="BD69" s="35"/>
      <c r="BE69" s="35"/>
      <c r="BF69" s="35"/>
      <c r="BG69" s="35"/>
      <c r="BH69" s="35"/>
      <c r="BI69" s="37">
        <f t="shared" si="31"/>
      </c>
      <c r="BJ69" s="153" t="s">
        <v>248</v>
      </c>
    </row>
    <row r="70" spans="1:62" ht="15">
      <c r="A70" s="34" t="s">
        <v>84</v>
      </c>
      <c r="B70" s="118" t="s">
        <v>263</v>
      </c>
      <c r="C70" s="77" t="str">
        <f t="shared" si="2"/>
        <v>   </v>
      </c>
      <c r="D70" s="77"/>
      <c r="E70" s="80"/>
      <c r="F70" s="80"/>
      <c r="G70" s="80"/>
      <c r="H70" s="77" t="str">
        <f t="shared" si="3"/>
        <v>   </v>
      </c>
      <c r="I70" s="78"/>
      <c r="J70" s="78"/>
      <c r="K70" s="78"/>
      <c r="L70" s="78"/>
      <c r="M70" s="78"/>
      <c r="N70" s="78"/>
      <c r="O70" s="123"/>
      <c r="P70" s="100">
        <f aca="true" t="shared" si="54" ref="P70:U70">SUM(P71:P73)</f>
        <v>200</v>
      </c>
      <c r="Q70" s="100">
        <f t="shared" si="54"/>
        <v>96</v>
      </c>
      <c r="R70" s="100">
        <f t="shared" si="54"/>
        <v>12</v>
      </c>
      <c r="S70" s="100">
        <f t="shared" si="54"/>
        <v>84</v>
      </c>
      <c r="T70" s="100">
        <f t="shared" si="54"/>
        <v>0</v>
      </c>
      <c r="U70" s="100">
        <f t="shared" si="54"/>
        <v>104</v>
      </c>
      <c r="V70" s="78">
        <f t="shared" si="22"/>
      </c>
      <c r="W70" s="80"/>
      <c r="X70" s="80"/>
      <c r="Y70" s="80"/>
      <c r="Z70" s="80"/>
      <c r="AA70" s="80"/>
      <c r="AB70" s="80"/>
      <c r="AC70" s="78">
        <f t="shared" si="23"/>
      </c>
      <c r="AD70" s="78">
        <f t="shared" si="24"/>
      </c>
      <c r="AE70" s="80"/>
      <c r="AF70" s="80"/>
      <c r="AG70" s="80"/>
      <c r="AH70" s="80"/>
      <c r="AI70" s="80"/>
      <c r="AJ70" s="80"/>
      <c r="AK70" s="78">
        <f t="shared" si="25"/>
      </c>
      <c r="AL70" s="78">
        <f t="shared" si="26"/>
      </c>
      <c r="AM70" s="80"/>
      <c r="AN70" s="80"/>
      <c r="AO70" s="80"/>
      <c r="AP70" s="80"/>
      <c r="AQ70" s="80"/>
      <c r="AR70" s="80"/>
      <c r="AS70" s="78">
        <f t="shared" si="27"/>
      </c>
      <c r="AT70" s="78">
        <f t="shared" si="28"/>
      </c>
      <c r="AU70" s="80"/>
      <c r="AV70" s="80"/>
      <c r="AW70" s="80"/>
      <c r="AX70" s="80"/>
      <c r="AY70" s="80"/>
      <c r="AZ70" s="80"/>
      <c r="BA70" s="78">
        <f t="shared" si="29"/>
      </c>
      <c r="BB70" s="78">
        <f t="shared" si="30"/>
      </c>
      <c r="BC70" s="80"/>
      <c r="BD70" s="80"/>
      <c r="BE70" s="80"/>
      <c r="BF70" s="80"/>
      <c r="BG70" s="80"/>
      <c r="BH70" s="80"/>
      <c r="BI70" s="78">
        <f t="shared" si="31"/>
      </c>
      <c r="BJ70" s="153"/>
    </row>
    <row r="71" spans="1:62" ht="25.5">
      <c r="A71" s="34" t="s">
        <v>167</v>
      </c>
      <c r="B71" s="120" t="s">
        <v>215</v>
      </c>
      <c r="C71" s="36" t="str">
        <f aca="true" t="shared" si="55" ref="C71:C77">D71&amp;" "&amp;E71&amp;" "&amp;F71&amp;" "&amp;G71</f>
        <v>10   </v>
      </c>
      <c r="D71" s="36">
        <v>10</v>
      </c>
      <c r="E71" s="35"/>
      <c r="F71" s="35"/>
      <c r="G71" s="35"/>
      <c r="H71" s="36" t="str">
        <f aca="true" t="shared" si="56" ref="H71:H77">I71&amp;" "&amp;J71&amp;" "&amp;K71&amp;" "&amp;N71</f>
        <v>   </v>
      </c>
      <c r="I71" s="37"/>
      <c r="J71" s="37"/>
      <c r="K71" s="37"/>
      <c r="L71" s="37"/>
      <c r="M71" s="37"/>
      <c r="N71" s="37"/>
      <c r="O71" s="108"/>
      <c r="P71" s="99">
        <v>80</v>
      </c>
      <c r="Q71" s="99">
        <f>R71+S71+T71</f>
        <v>36</v>
      </c>
      <c r="R71" s="99">
        <f aca="true" t="shared" si="57" ref="R71:T73">W71*W$6+Z71*Z$6+AE71*AE$6+AH71*AH$6+AM71*AM$6+AP71*AP$6+AU71*AU$6+AX71*AX$6+BC71*BC$6+BF71*BF$6</f>
        <v>12</v>
      </c>
      <c r="S71" s="99">
        <f t="shared" si="57"/>
        <v>24</v>
      </c>
      <c r="T71" s="99">
        <f t="shared" si="57"/>
        <v>0</v>
      </c>
      <c r="U71" s="99">
        <f>P71-Q71</f>
        <v>44</v>
      </c>
      <c r="V71" s="37">
        <f aca="true" t="shared" si="58" ref="V71:V77">IF(SUM(W71:Y71)&gt;0,W71&amp;"/"&amp;X71&amp;"/"&amp;Y71,"")</f>
      </c>
      <c r="W71" s="35"/>
      <c r="X71" s="35"/>
      <c r="Y71" s="35"/>
      <c r="Z71" s="35"/>
      <c r="AA71" s="35"/>
      <c r="AB71" s="35"/>
      <c r="AC71" s="37">
        <f aca="true" t="shared" si="59" ref="AC71:AC77">IF(SUM(Z71:AB71)&gt;0,Z71&amp;"/"&amp;AA71&amp;"/"&amp;AB71,"")</f>
      </c>
      <c r="AD71" s="37">
        <f aca="true" t="shared" si="60" ref="AD71:AD77">IF(SUM(AE71:AG71)&gt;0,AE71&amp;"/"&amp;AF71&amp;"/"&amp;AG71,"")</f>
      </c>
      <c r="AE71" s="35"/>
      <c r="AF71" s="35"/>
      <c r="AG71" s="35"/>
      <c r="AH71" s="35"/>
      <c r="AI71" s="35"/>
      <c r="AJ71" s="35"/>
      <c r="AK71" s="37">
        <f aca="true" t="shared" si="61" ref="AK71:AK77">IF(SUM(AH71:AJ71)&gt;0,AH71&amp;"/"&amp;AI71&amp;"/"&amp;AJ71,"")</f>
      </c>
      <c r="AL71" s="37">
        <f aca="true" t="shared" si="62" ref="AL71:AL77">IF(SUM(AM71:AO71)&gt;0,AM71&amp;"/"&amp;AN71&amp;"/"&amp;AO71,"")</f>
      </c>
      <c r="AM71" s="35"/>
      <c r="AN71" s="35"/>
      <c r="AO71" s="35"/>
      <c r="AP71" s="35"/>
      <c r="AQ71" s="35"/>
      <c r="AR71" s="35"/>
      <c r="AS71" s="37">
        <f aca="true" t="shared" si="63" ref="AS71:AS77">IF(SUM(AP71:AR71)&gt;0,AP71&amp;"/"&amp;AQ71&amp;"/"&amp;AR71,"")</f>
      </c>
      <c r="AT71" s="37">
        <f aca="true" t="shared" si="64" ref="AT71:AT77">IF(SUM(AU71:AW71)&gt;0,AU71&amp;"/"&amp;AV71&amp;"/"&amp;AW71,"")</f>
      </c>
      <c r="AU71" s="35"/>
      <c r="AV71" s="35"/>
      <c r="AW71" s="35"/>
      <c r="AX71" s="35"/>
      <c r="AY71" s="35"/>
      <c r="AZ71" s="35"/>
      <c r="BA71" s="37">
        <f aca="true" t="shared" si="65" ref="BA71:BA77">IF(SUM(AX71:AZ71)&gt;0,AX71&amp;"/"&amp;AY71&amp;"/"&amp;AZ71,"")</f>
      </c>
      <c r="BB71" s="37">
        <f aca="true" t="shared" si="66" ref="BB71:BB77">IF(SUM(BC71:BE71)&gt;0,BC71&amp;"/"&amp;BD71&amp;"/"&amp;BE71,"")</f>
      </c>
      <c r="BC71" s="35"/>
      <c r="BD71" s="35"/>
      <c r="BE71" s="35"/>
      <c r="BF71" s="135">
        <v>2</v>
      </c>
      <c r="BG71" s="35">
        <v>4</v>
      </c>
      <c r="BH71" s="35"/>
      <c r="BI71" s="37" t="str">
        <f aca="true" t="shared" si="67" ref="BI71:BI77">IF(SUM(BF71:BH71)&gt;0,BF71&amp;"/"&amp;BG71&amp;"/"&amp;BH71,"")</f>
        <v>2/4/</v>
      </c>
      <c r="BJ71" s="153" t="s">
        <v>248</v>
      </c>
    </row>
    <row r="72" spans="1:62" ht="25.5">
      <c r="A72" s="34" t="s">
        <v>168</v>
      </c>
      <c r="B72" s="120" t="s">
        <v>299</v>
      </c>
      <c r="C72" s="36" t="str">
        <f t="shared" si="55"/>
        <v>   </v>
      </c>
      <c r="D72" s="36"/>
      <c r="E72" s="35"/>
      <c r="F72" s="35"/>
      <c r="G72" s="35"/>
      <c r="H72" s="36" t="str">
        <f t="shared" si="56"/>
        <v>9   </v>
      </c>
      <c r="I72" s="37">
        <v>9</v>
      </c>
      <c r="J72" s="37"/>
      <c r="K72" s="37"/>
      <c r="L72" s="37"/>
      <c r="M72" s="37"/>
      <c r="N72" s="37"/>
      <c r="O72" s="108"/>
      <c r="P72" s="99">
        <v>72</v>
      </c>
      <c r="Q72" s="99">
        <f>R72+S72+T72</f>
        <v>36</v>
      </c>
      <c r="R72" s="99">
        <f t="shared" si="57"/>
        <v>0</v>
      </c>
      <c r="S72" s="99">
        <f t="shared" si="57"/>
        <v>36</v>
      </c>
      <c r="T72" s="99">
        <f t="shared" si="57"/>
        <v>0</v>
      </c>
      <c r="U72" s="99">
        <f>P72-Q72</f>
        <v>36</v>
      </c>
      <c r="V72" s="37">
        <f t="shared" si="58"/>
      </c>
      <c r="W72" s="35"/>
      <c r="X72" s="35"/>
      <c r="Y72" s="35"/>
      <c r="Z72" s="35"/>
      <c r="AA72" s="35"/>
      <c r="AB72" s="35"/>
      <c r="AC72" s="37">
        <f t="shared" si="59"/>
      </c>
      <c r="AD72" s="37">
        <f t="shared" si="60"/>
      </c>
      <c r="AE72" s="35"/>
      <c r="AF72" s="35"/>
      <c r="AG72" s="35"/>
      <c r="AH72" s="35"/>
      <c r="AI72" s="35"/>
      <c r="AJ72" s="35"/>
      <c r="AK72" s="37">
        <f t="shared" si="61"/>
      </c>
      <c r="AL72" s="37">
        <f t="shared" si="62"/>
      </c>
      <c r="AM72" s="35"/>
      <c r="AN72" s="35"/>
      <c r="AO72" s="35"/>
      <c r="AP72" s="35"/>
      <c r="AQ72" s="35"/>
      <c r="AR72" s="35"/>
      <c r="AS72" s="37">
        <f t="shared" si="63"/>
      </c>
      <c r="AT72" s="37">
        <f t="shared" si="64"/>
      </c>
      <c r="AU72" s="35"/>
      <c r="AV72" s="35"/>
      <c r="AW72" s="35"/>
      <c r="AX72" s="35"/>
      <c r="AY72" s="35"/>
      <c r="AZ72" s="35"/>
      <c r="BA72" s="37">
        <f t="shared" si="65"/>
      </c>
      <c r="BB72" s="37" t="str">
        <f t="shared" si="66"/>
        <v>/4/</v>
      </c>
      <c r="BC72" s="35"/>
      <c r="BD72" s="35">
        <v>4</v>
      </c>
      <c r="BE72" s="35"/>
      <c r="BF72" s="135"/>
      <c r="BG72" s="35"/>
      <c r="BH72" s="35"/>
      <c r="BI72" s="37">
        <f t="shared" si="67"/>
      </c>
      <c r="BJ72" s="153" t="s">
        <v>247</v>
      </c>
    </row>
    <row r="73" spans="1:62" ht="25.5">
      <c r="A73" s="34" t="s">
        <v>202</v>
      </c>
      <c r="B73" s="120" t="s">
        <v>216</v>
      </c>
      <c r="C73" s="36" t="str">
        <f t="shared" si="55"/>
        <v>   </v>
      </c>
      <c r="D73" s="36"/>
      <c r="E73" s="35"/>
      <c r="F73" s="35"/>
      <c r="G73" s="35"/>
      <c r="H73" s="36" t="str">
        <f t="shared" si="56"/>
        <v>10   </v>
      </c>
      <c r="I73" s="37">
        <v>10</v>
      </c>
      <c r="J73" s="37"/>
      <c r="K73" s="37"/>
      <c r="L73" s="37"/>
      <c r="M73" s="37"/>
      <c r="N73" s="37"/>
      <c r="O73" s="108"/>
      <c r="P73" s="99">
        <v>48</v>
      </c>
      <c r="Q73" s="99">
        <f>R73+S73+T73</f>
        <v>24</v>
      </c>
      <c r="R73" s="99">
        <f t="shared" si="57"/>
        <v>0</v>
      </c>
      <c r="S73" s="99">
        <f t="shared" si="57"/>
        <v>24</v>
      </c>
      <c r="T73" s="99">
        <f t="shared" si="57"/>
        <v>0</v>
      </c>
      <c r="U73" s="99">
        <f>P73-Q73</f>
        <v>24</v>
      </c>
      <c r="V73" s="37">
        <f t="shared" si="58"/>
      </c>
      <c r="W73" s="35"/>
      <c r="X73" s="35"/>
      <c r="Y73" s="35"/>
      <c r="Z73" s="35"/>
      <c r="AA73" s="35"/>
      <c r="AB73" s="35"/>
      <c r="AC73" s="37">
        <f t="shared" si="59"/>
      </c>
      <c r="AD73" s="37">
        <f t="shared" si="60"/>
      </c>
      <c r="AE73" s="35"/>
      <c r="AF73" s="35"/>
      <c r="AG73" s="35"/>
      <c r="AH73" s="35"/>
      <c r="AI73" s="35"/>
      <c r="AJ73" s="35"/>
      <c r="AK73" s="37">
        <f t="shared" si="61"/>
      </c>
      <c r="AL73" s="37">
        <f t="shared" si="62"/>
      </c>
      <c r="AM73" s="35"/>
      <c r="AN73" s="35"/>
      <c r="AO73" s="35"/>
      <c r="AP73" s="35"/>
      <c r="AQ73" s="35"/>
      <c r="AR73" s="35"/>
      <c r="AS73" s="37">
        <f t="shared" si="63"/>
      </c>
      <c r="AT73" s="37">
        <f t="shared" si="64"/>
      </c>
      <c r="AU73" s="35"/>
      <c r="AV73" s="35"/>
      <c r="AW73" s="35"/>
      <c r="AX73" s="35"/>
      <c r="AY73" s="35"/>
      <c r="AZ73" s="35"/>
      <c r="BA73" s="37">
        <f t="shared" si="65"/>
      </c>
      <c r="BB73" s="37">
        <f t="shared" si="66"/>
      </c>
      <c r="BC73" s="35"/>
      <c r="BD73" s="35"/>
      <c r="BE73" s="35"/>
      <c r="BF73" s="135"/>
      <c r="BG73" s="35">
        <v>4</v>
      </c>
      <c r="BH73" s="35"/>
      <c r="BI73" s="37" t="str">
        <f t="shared" si="67"/>
        <v>/4/</v>
      </c>
      <c r="BJ73" s="153" t="s">
        <v>248</v>
      </c>
    </row>
    <row r="74" spans="1:62" ht="15">
      <c r="A74" s="110" t="s">
        <v>152</v>
      </c>
      <c r="B74" s="167" t="s">
        <v>217</v>
      </c>
      <c r="C74" s="110" t="str">
        <f t="shared" si="55"/>
        <v>   </v>
      </c>
      <c r="D74" s="111"/>
      <c r="E74" s="111"/>
      <c r="F74" s="111"/>
      <c r="G74" s="111"/>
      <c r="H74" s="110" t="str">
        <f t="shared" si="56"/>
        <v>   </v>
      </c>
      <c r="I74" s="111"/>
      <c r="J74" s="111"/>
      <c r="K74" s="111"/>
      <c r="L74" s="111"/>
      <c r="M74" s="111"/>
      <c r="N74" s="111"/>
      <c r="O74" s="112"/>
      <c r="P74" s="124">
        <f aca="true" t="shared" si="68" ref="P74:U74">SUM(P75:P77)</f>
        <v>450</v>
      </c>
      <c r="Q74" s="124">
        <f t="shared" si="68"/>
        <v>212</v>
      </c>
      <c r="R74" s="124">
        <f t="shared" si="68"/>
        <v>88</v>
      </c>
      <c r="S74" s="124">
        <f t="shared" si="68"/>
        <v>124</v>
      </c>
      <c r="T74" s="124">
        <f t="shared" si="68"/>
        <v>0</v>
      </c>
      <c r="U74" s="124">
        <f t="shared" si="68"/>
        <v>238</v>
      </c>
      <c r="V74" s="110">
        <f t="shared" si="58"/>
      </c>
      <c r="W74" s="110"/>
      <c r="X74" s="110"/>
      <c r="Y74" s="110"/>
      <c r="Z74" s="110"/>
      <c r="AA74" s="110"/>
      <c r="AB74" s="110"/>
      <c r="AC74" s="110">
        <f t="shared" si="59"/>
      </c>
      <c r="AD74" s="110">
        <f t="shared" si="60"/>
      </c>
      <c r="AE74" s="110"/>
      <c r="AF74" s="110"/>
      <c r="AG74" s="110"/>
      <c r="AH74" s="110"/>
      <c r="AI74" s="110"/>
      <c r="AJ74" s="110"/>
      <c r="AK74" s="110">
        <f t="shared" si="61"/>
      </c>
      <c r="AL74" s="110">
        <f t="shared" si="62"/>
      </c>
      <c r="AM74" s="110"/>
      <c r="AN74" s="110"/>
      <c r="AO74" s="110"/>
      <c r="AP74" s="110"/>
      <c r="AQ74" s="110"/>
      <c r="AR74" s="110"/>
      <c r="AS74" s="110">
        <f t="shared" si="63"/>
      </c>
      <c r="AT74" s="110">
        <f t="shared" si="64"/>
      </c>
      <c r="AU74" s="110"/>
      <c r="AV74" s="110"/>
      <c r="AW74" s="110"/>
      <c r="AX74" s="110"/>
      <c r="AY74" s="110"/>
      <c r="AZ74" s="110"/>
      <c r="BA74" s="110">
        <f t="shared" si="65"/>
      </c>
      <c r="BB74" s="110">
        <f t="shared" si="66"/>
      </c>
      <c r="BC74" s="110"/>
      <c r="BD74" s="110"/>
      <c r="BE74" s="110"/>
      <c r="BF74" s="110"/>
      <c r="BG74" s="110"/>
      <c r="BH74" s="110"/>
      <c r="BI74" s="110">
        <f t="shared" si="67"/>
      </c>
      <c r="BJ74" s="153"/>
    </row>
    <row r="75" spans="1:62" ht="15">
      <c r="A75" s="34" t="s">
        <v>85</v>
      </c>
      <c r="B75" s="106" t="s">
        <v>188</v>
      </c>
      <c r="C75" s="36" t="str">
        <f t="shared" si="55"/>
        <v>   </v>
      </c>
      <c r="D75" s="36"/>
      <c r="E75" s="35"/>
      <c r="F75" s="35"/>
      <c r="G75" s="35"/>
      <c r="H75" s="36" t="str">
        <f t="shared" si="56"/>
        <v>2 3  </v>
      </c>
      <c r="I75" s="37">
        <v>2</v>
      </c>
      <c r="J75" s="37">
        <v>3</v>
      </c>
      <c r="K75" s="37"/>
      <c r="L75" s="37"/>
      <c r="M75" s="37"/>
      <c r="N75" s="37"/>
      <c r="O75" s="108"/>
      <c r="P75" s="99">
        <v>306</v>
      </c>
      <c r="Q75" s="99">
        <f>R75+S75+T75</f>
        <v>140</v>
      </c>
      <c r="R75" s="99">
        <f aca="true" t="shared" si="69" ref="R75:T77">W75*W$6+Z75*Z$6+AE75*AE$6+AH75*AH$6+AM75*AM$6+AP75*AP$6+AU75*AU$6+AX75*AX$6+BC75*BC$6+BF75*BF$6</f>
        <v>70</v>
      </c>
      <c r="S75" s="99">
        <f t="shared" si="69"/>
        <v>70</v>
      </c>
      <c r="T75" s="99">
        <f t="shared" si="69"/>
        <v>0</v>
      </c>
      <c r="U75" s="99">
        <f>P75-Q75</f>
        <v>166</v>
      </c>
      <c r="V75" s="37">
        <f t="shared" si="58"/>
      </c>
      <c r="W75" s="35"/>
      <c r="X75" s="35"/>
      <c r="Y75" s="35"/>
      <c r="Z75" s="35">
        <v>2</v>
      </c>
      <c r="AA75" s="35">
        <v>2</v>
      </c>
      <c r="AB75" s="35"/>
      <c r="AC75" s="37" t="str">
        <f t="shared" si="59"/>
        <v>2/2/</v>
      </c>
      <c r="AD75" s="37" t="str">
        <f t="shared" si="60"/>
        <v>2/2/</v>
      </c>
      <c r="AE75" s="35">
        <v>2</v>
      </c>
      <c r="AF75" s="35">
        <v>2</v>
      </c>
      <c r="AG75" s="35"/>
      <c r="AH75" s="35"/>
      <c r="AI75" s="35"/>
      <c r="AJ75" s="35"/>
      <c r="AK75" s="37">
        <f t="shared" si="61"/>
      </c>
      <c r="AL75" s="37">
        <f t="shared" si="62"/>
      </c>
      <c r="AM75" s="35"/>
      <c r="AN75" s="35"/>
      <c r="AO75" s="35"/>
      <c r="AP75" s="35"/>
      <c r="AQ75" s="35"/>
      <c r="AR75" s="35"/>
      <c r="AS75" s="37">
        <f t="shared" si="63"/>
      </c>
      <c r="AT75" s="37">
        <f t="shared" si="64"/>
      </c>
      <c r="AU75" s="35"/>
      <c r="AV75" s="35"/>
      <c r="AW75" s="35"/>
      <c r="AX75" s="35"/>
      <c r="AY75" s="35"/>
      <c r="AZ75" s="35"/>
      <c r="BA75" s="37">
        <f t="shared" si="65"/>
      </c>
      <c r="BB75" s="37">
        <f t="shared" si="66"/>
      </c>
      <c r="BC75" s="35"/>
      <c r="BD75" s="35"/>
      <c r="BE75" s="35"/>
      <c r="BF75" s="35"/>
      <c r="BG75" s="35"/>
      <c r="BH75" s="35"/>
      <c r="BI75" s="37">
        <f t="shared" si="67"/>
      </c>
      <c r="BJ75" s="153"/>
    </row>
    <row r="76" spans="1:62" ht="15">
      <c r="A76" s="34" t="s">
        <v>98</v>
      </c>
      <c r="B76" s="106" t="s">
        <v>297</v>
      </c>
      <c r="C76" s="36" t="str">
        <f>D76&amp;" "&amp;E76&amp;" "&amp;F76&amp;" "&amp;G76</f>
        <v>   </v>
      </c>
      <c r="D76" s="36"/>
      <c r="E76" s="35"/>
      <c r="F76" s="35"/>
      <c r="G76" s="35"/>
      <c r="H76" s="36" t="str">
        <f>I76&amp;" "&amp;J76&amp;" "&amp;K76&amp;" "&amp;N76</f>
        <v>5   </v>
      </c>
      <c r="I76" s="37">
        <v>5</v>
      </c>
      <c r="J76" s="37"/>
      <c r="K76" s="37"/>
      <c r="L76" s="37"/>
      <c r="M76" s="37"/>
      <c r="N76" s="37"/>
      <c r="O76" s="108"/>
      <c r="P76" s="99">
        <v>72</v>
      </c>
      <c r="Q76" s="99">
        <f>R76+S76+T76</f>
        <v>36</v>
      </c>
      <c r="R76" s="99">
        <f>W76*W$6+Z76*Z$6+AE76*AE$6+AH76*AH$6+AM76*AM$6+AP76*AP$6+AU76*AU$6+AX76*AX$6+BC76*BC$6+BF76*BF$6</f>
        <v>0</v>
      </c>
      <c r="S76" s="99">
        <f>X76*X$6+AA76*AA$6+AF76*AF$6+AI76*AI$6+AN76*AN$6+AQ76*AQ$6+AV76*AV$6+AY76*AY$6+BD76*BD$6+BG76*BG$6</f>
        <v>36</v>
      </c>
      <c r="T76" s="99">
        <f>Y76*Y$6+AB76*AB$6+AG76*AG$6+AJ76*AJ$6+AO76*AO$6+AR76*AR$6+AW76*AW$6+AZ76*AZ$6+BE76*BE$6+BH76*BH$6</f>
        <v>0</v>
      </c>
      <c r="U76" s="99">
        <f>P76-Q76</f>
        <v>36</v>
      </c>
      <c r="V76" s="37">
        <f>IF(SUM(W76:Y76)&gt;0,W76&amp;"/"&amp;X76&amp;"/"&amp;Y76,"")</f>
      </c>
      <c r="W76" s="35"/>
      <c r="X76" s="35"/>
      <c r="Y76" s="35"/>
      <c r="Z76" s="35"/>
      <c r="AA76" s="35"/>
      <c r="AB76" s="35"/>
      <c r="AC76" s="37">
        <f>IF(SUM(Z76:AB76)&gt;0,Z76&amp;"/"&amp;AA76&amp;"/"&amp;AB76,"")</f>
      </c>
      <c r="AD76" s="37">
        <f>IF(SUM(AE76:AG76)&gt;0,AE76&amp;"/"&amp;AF76&amp;"/"&amp;AG76,"")</f>
      </c>
      <c r="AE76" s="35"/>
      <c r="AF76" s="35"/>
      <c r="AG76" s="35"/>
      <c r="AH76" s="35"/>
      <c r="AI76" s="35"/>
      <c r="AJ76" s="35"/>
      <c r="AK76" s="37">
        <f>IF(SUM(AH76:AJ76)&gt;0,AH76&amp;"/"&amp;AI76&amp;"/"&amp;AJ76,"")</f>
      </c>
      <c r="AL76" s="37" t="str">
        <f>IF(SUM(AM76:AO76)&gt;0,AM76&amp;"/"&amp;AN76&amp;"/"&amp;AO76,"")</f>
        <v>/2/</v>
      </c>
      <c r="AM76" s="35"/>
      <c r="AN76" s="35">
        <v>2</v>
      </c>
      <c r="AO76" s="35"/>
      <c r="AP76" s="35"/>
      <c r="AQ76" s="35"/>
      <c r="AR76" s="35"/>
      <c r="AS76" s="37">
        <f>IF(SUM(AP76:AR76)&gt;0,AP76&amp;"/"&amp;AQ76&amp;"/"&amp;AR76,"")</f>
      </c>
      <c r="AT76" s="37">
        <f>IF(SUM(AU76:AW76)&gt;0,AU76&amp;"/"&amp;AV76&amp;"/"&amp;AW76,"")</f>
      </c>
      <c r="AU76" s="35"/>
      <c r="AV76" s="35"/>
      <c r="AW76" s="35"/>
      <c r="AX76" s="35"/>
      <c r="AY76" s="35"/>
      <c r="AZ76" s="35"/>
      <c r="BA76" s="37">
        <f>IF(SUM(AX76:AZ76)&gt;0,AX76&amp;"/"&amp;AY76&amp;"/"&amp;AZ76,"")</f>
      </c>
      <c r="BB76" s="37">
        <f>IF(SUM(BC76:BE76)&gt;0,BC76&amp;"/"&amp;BD76&amp;"/"&amp;BE76,"")</f>
      </c>
      <c r="BC76" s="35"/>
      <c r="BD76" s="35"/>
      <c r="BE76" s="35"/>
      <c r="BF76" s="35"/>
      <c r="BG76" s="35"/>
      <c r="BH76" s="35"/>
      <c r="BI76" s="37">
        <f>IF(SUM(BF76:BH76)&gt;0,BF76&amp;"/"&amp;BG76&amp;"/"&amp;BH76,"")</f>
      </c>
      <c r="BJ76" s="153"/>
    </row>
    <row r="77" spans="1:62" ht="15">
      <c r="A77" s="34" t="s">
        <v>296</v>
      </c>
      <c r="B77" s="106" t="s">
        <v>298</v>
      </c>
      <c r="C77" s="36" t="str">
        <f t="shared" si="55"/>
        <v>   </v>
      </c>
      <c r="D77" s="36"/>
      <c r="E77" s="35"/>
      <c r="F77" s="35"/>
      <c r="G77" s="35"/>
      <c r="H77" s="36" t="str">
        <f t="shared" si="56"/>
        <v>9   </v>
      </c>
      <c r="I77" s="37">
        <v>9</v>
      </c>
      <c r="J77" s="37"/>
      <c r="K77" s="37"/>
      <c r="L77" s="37"/>
      <c r="M77" s="37"/>
      <c r="N77" s="37"/>
      <c r="O77" s="108"/>
      <c r="P77" s="99">
        <v>72</v>
      </c>
      <c r="Q77" s="99">
        <f>R77+S77+T77</f>
        <v>36</v>
      </c>
      <c r="R77" s="99">
        <f t="shared" si="69"/>
        <v>18</v>
      </c>
      <c r="S77" s="99">
        <f t="shared" si="69"/>
        <v>18</v>
      </c>
      <c r="T77" s="99">
        <f t="shared" si="69"/>
        <v>0</v>
      </c>
      <c r="U77" s="99">
        <f>P77-Q77</f>
        <v>36</v>
      </c>
      <c r="V77" s="37">
        <f t="shared" si="58"/>
      </c>
      <c r="W77" s="35"/>
      <c r="X77" s="35"/>
      <c r="Y77" s="35"/>
      <c r="Z77" s="35"/>
      <c r="AA77" s="35"/>
      <c r="AB77" s="35"/>
      <c r="AC77" s="37">
        <f t="shared" si="59"/>
      </c>
      <c r="AD77" s="37">
        <f t="shared" si="60"/>
      </c>
      <c r="AE77" s="35"/>
      <c r="AF77" s="35"/>
      <c r="AG77" s="35"/>
      <c r="AH77" s="35"/>
      <c r="AI77" s="35"/>
      <c r="AJ77" s="35"/>
      <c r="AK77" s="37">
        <f t="shared" si="61"/>
      </c>
      <c r="AL77" s="37">
        <f t="shared" si="62"/>
      </c>
      <c r="AM77" s="35"/>
      <c r="AN77" s="35"/>
      <c r="AO77" s="35"/>
      <c r="AP77" s="35"/>
      <c r="AQ77" s="35"/>
      <c r="AR77" s="35"/>
      <c r="AS77" s="37">
        <f t="shared" si="63"/>
      </c>
      <c r="AT77" s="37">
        <f t="shared" si="64"/>
      </c>
      <c r="AU77" s="35"/>
      <c r="AV77" s="35"/>
      <c r="AW77" s="35"/>
      <c r="AX77" s="35"/>
      <c r="AY77" s="35"/>
      <c r="AZ77" s="35"/>
      <c r="BA77" s="37">
        <f t="shared" si="65"/>
      </c>
      <c r="BB77" s="37" t="str">
        <f t="shared" si="66"/>
        <v>2/2/</v>
      </c>
      <c r="BC77" s="35">
        <v>2</v>
      </c>
      <c r="BD77" s="35">
        <v>2</v>
      </c>
      <c r="BE77" s="35"/>
      <c r="BF77" s="35"/>
      <c r="BG77" s="35"/>
      <c r="BH77" s="35"/>
      <c r="BI77" s="37">
        <f t="shared" si="67"/>
      </c>
      <c r="BJ77" s="153"/>
    </row>
    <row r="78" spans="1:62" ht="15">
      <c r="A78" s="16"/>
      <c r="B78" s="143" t="s">
        <v>93</v>
      </c>
      <c r="C78" s="34"/>
      <c r="D78" s="37"/>
      <c r="E78" s="37"/>
      <c r="F78" s="37"/>
      <c r="G78" s="37"/>
      <c r="H78" s="34"/>
      <c r="I78" s="37"/>
      <c r="J78" s="37"/>
      <c r="K78" s="37"/>
      <c r="L78" s="37"/>
      <c r="M78" s="37"/>
      <c r="N78" s="37"/>
      <c r="O78" s="108"/>
      <c r="P78" s="166">
        <f aca="true" t="shared" si="70" ref="P78:U78">SUM(P8+P20+P30+P46+P74)</f>
        <v>8884</v>
      </c>
      <c r="Q78" s="166">
        <f t="shared" si="70"/>
        <v>4632</v>
      </c>
      <c r="R78" s="166">
        <f t="shared" si="70"/>
        <v>2060</v>
      </c>
      <c r="S78" s="166">
        <f t="shared" si="70"/>
        <v>1472</v>
      </c>
      <c r="T78" s="166">
        <f t="shared" si="70"/>
        <v>1100</v>
      </c>
      <c r="U78" s="166">
        <f t="shared" si="70"/>
        <v>4252</v>
      </c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53"/>
    </row>
    <row r="79" spans="1:62" ht="15">
      <c r="A79" s="16"/>
      <c r="B79" s="144" t="s">
        <v>48</v>
      </c>
      <c r="C79" s="138" t="s">
        <v>218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7">
        <f>SUM(W79:Y79)</f>
        <v>30</v>
      </c>
      <c r="W79" s="137">
        <f aca="true" t="shared" si="71" ref="W79:AB79">SUM(W10:W73)-W11</f>
        <v>15</v>
      </c>
      <c r="X79" s="137">
        <f t="shared" si="71"/>
        <v>7</v>
      </c>
      <c r="Y79" s="137">
        <f t="shared" si="71"/>
        <v>8</v>
      </c>
      <c r="Z79" s="137">
        <f t="shared" si="71"/>
        <v>12</v>
      </c>
      <c r="AA79" s="137">
        <f t="shared" si="71"/>
        <v>8</v>
      </c>
      <c r="AB79" s="137">
        <f t="shared" si="71"/>
        <v>8</v>
      </c>
      <c r="AC79" s="137">
        <f>SUM(Z79:AB79)</f>
        <v>28</v>
      </c>
      <c r="AD79" s="137">
        <f>SUM(AE79:AG79)</f>
        <v>25</v>
      </c>
      <c r="AE79" s="137">
        <f aca="true" t="shared" si="72" ref="AE79:AJ79">SUM(AE10:AE73)-AE11</f>
        <v>10</v>
      </c>
      <c r="AF79" s="137">
        <f t="shared" si="72"/>
        <v>15</v>
      </c>
      <c r="AG79" s="137">
        <f t="shared" si="72"/>
        <v>0</v>
      </c>
      <c r="AH79" s="137">
        <f t="shared" si="72"/>
        <v>13</v>
      </c>
      <c r="AI79" s="137">
        <f t="shared" si="72"/>
        <v>13</v>
      </c>
      <c r="AJ79" s="137">
        <f t="shared" si="72"/>
        <v>0</v>
      </c>
      <c r="AK79" s="137">
        <f>SUM(AH79:AJ79)</f>
        <v>26</v>
      </c>
      <c r="AL79" s="137">
        <f>SUM(AM79:AO79)</f>
        <v>30</v>
      </c>
      <c r="AM79" s="137">
        <f aca="true" t="shared" si="73" ref="AM79:AR79">SUM(AM10:AM73)-AM11</f>
        <v>17</v>
      </c>
      <c r="AN79" s="137">
        <f t="shared" si="73"/>
        <v>10</v>
      </c>
      <c r="AO79" s="137">
        <f t="shared" si="73"/>
        <v>3</v>
      </c>
      <c r="AP79" s="137">
        <f t="shared" si="73"/>
        <v>13</v>
      </c>
      <c r="AQ79" s="137">
        <f t="shared" si="73"/>
        <v>11</v>
      </c>
      <c r="AR79" s="137">
        <f t="shared" si="73"/>
        <v>2</v>
      </c>
      <c r="AS79" s="137">
        <f>SUM(AP79:AR79)</f>
        <v>26</v>
      </c>
      <c r="AT79" s="137">
        <f>SUM(AU79:AW79)</f>
        <v>28</v>
      </c>
      <c r="AU79" s="137">
        <f aca="true" t="shared" si="74" ref="AU79:AZ79">SUM(AU10:AU73)-AU11</f>
        <v>14</v>
      </c>
      <c r="AV79" s="137">
        <f t="shared" si="74"/>
        <v>6</v>
      </c>
      <c r="AW79" s="137">
        <f t="shared" si="74"/>
        <v>8</v>
      </c>
      <c r="AX79" s="137">
        <f t="shared" si="74"/>
        <v>16</v>
      </c>
      <c r="AY79" s="137">
        <f t="shared" si="74"/>
        <v>0</v>
      </c>
      <c r="AZ79" s="137">
        <f t="shared" si="74"/>
        <v>10</v>
      </c>
      <c r="BA79" s="137">
        <f>SUM(AX79:AZ79)</f>
        <v>26</v>
      </c>
      <c r="BB79" s="137">
        <f>SUM(BC79:BE79)</f>
        <v>10</v>
      </c>
      <c r="BC79" s="137">
        <f aca="true" t="shared" si="75" ref="BC79:BH79">SUM(BC10:BC73)-BC11</f>
        <v>2</v>
      </c>
      <c r="BD79" s="137">
        <f t="shared" si="75"/>
        <v>8</v>
      </c>
      <c r="BE79" s="137">
        <f t="shared" si="75"/>
        <v>0</v>
      </c>
      <c r="BF79" s="137">
        <f t="shared" si="75"/>
        <v>2</v>
      </c>
      <c r="BG79" s="137">
        <f t="shared" si="75"/>
        <v>8</v>
      </c>
      <c r="BH79" s="137">
        <f t="shared" si="75"/>
        <v>0</v>
      </c>
      <c r="BI79" s="137">
        <f>SUM(BF79:BH79)</f>
        <v>10</v>
      </c>
      <c r="BJ79" s="153"/>
    </row>
    <row r="80" spans="1:62" ht="15">
      <c r="A80" s="16"/>
      <c r="B80" s="139">
        <f>(Q78-408-Q74)/156</f>
        <v>25.71794871794872</v>
      </c>
      <c r="C80" s="138" t="s">
        <v>163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7"/>
      <c r="R80" s="137"/>
      <c r="S80" s="138"/>
      <c r="T80" s="138"/>
      <c r="U80" s="138"/>
      <c r="V80" s="137">
        <f>SUM(W10:Y77)*V6</f>
        <v>612</v>
      </c>
      <c r="W80" s="137"/>
      <c r="X80" s="137"/>
      <c r="Y80" s="137"/>
      <c r="Z80" s="137"/>
      <c r="AA80" s="137"/>
      <c r="AB80" s="137"/>
      <c r="AC80" s="137">
        <f>SUM(Z10:AB77)*AC6</f>
        <v>612</v>
      </c>
      <c r="AD80" s="137">
        <f>SUM(AE10:AG77)*AD6</f>
        <v>594</v>
      </c>
      <c r="AE80" s="137"/>
      <c r="AF80" s="137"/>
      <c r="AG80" s="137"/>
      <c r="AH80" s="137"/>
      <c r="AI80" s="137"/>
      <c r="AJ80" s="137"/>
      <c r="AK80" s="137">
        <f>SUM(AH10:AJ77)*AK6</f>
        <v>510</v>
      </c>
      <c r="AL80" s="137">
        <f>SUM(AM10:AO77)*AL6</f>
        <v>612</v>
      </c>
      <c r="AM80" s="137"/>
      <c r="AN80" s="137"/>
      <c r="AO80" s="137"/>
      <c r="AP80" s="137"/>
      <c r="AQ80" s="137"/>
      <c r="AR80" s="137"/>
      <c r="AS80" s="137">
        <f>SUM(AP10:AR77)*AS6</f>
        <v>476</v>
      </c>
      <c r="AT80" s="137">
        <f>SUM(AU10:AW77)*AT6</f>
        <v>540</v>
      </c>
      <c r="AU80" s="137"/>
      <c r="AV80" s="137"/>
      <c r="AW80" s="137"/>
      <c r="AX80" s="137"/>
      <c r="AY80" s="137"/>
      <c r="AZ80" s="137"/>
      <c r="BA80" s="137">
        <f>SUM(AX10:AZ77)*BA6</f>
        <v>504</v>
      </c>
      <c r="BB80" s="137">
        <f>SUM(BC10:BE77)*BB6</f>
        <v>126</v>
      </c>
      <c r="BC80" s="137"/>
      <c r="BD80" s="137"/>
      <c r="BE80" s="137"/>
      <c r="BF80" s="137"/>
      <c r="BG80" s="137"/>
      <c r="BH80" s="137"/>
      <c r="BI80" s="137">
        <f>SUM(BF10:BH77)*BI6</f>
        <v>60</v>
      </c>
      <c r="BJ80" s="153"/>
    </row>
    <row r="81" spans="1:62" ht="15">
      <c r="A81" s="16"/>
      <c r="B81" s="143"/>
      <c r="C81" s="137" t="s">
        <v>154</v>
      </c>
      <c r="D81" s="140"/>
      <c r="E81" s="140"/>
      <c r="F81" s="140"/>
      <c r="G81" s="140"/>
      <c r="H81" s="141"/>
      <c r="I81" s="142"/>
      <c r="J81" s="142"/>
      <c r="K81" s="142"/>
      <c r="L81" s="142"/>
      <c r="M81" s="142"/>
      <c r="N81" s="142"/>
      <c r="O81" s="108"/>
      <c r="P81" s="137"/>
      <c r="Q81" s="137"/>
      <c r="R81" s="137">
        <f>SUM(V81:BI81)</f>
        <v>3</v>
      </c>
      <c r="S81" s="137"/>
      <c r="T81" s="137"/>
      <c r="U81" s="137"/>
      <c r="V81" s="137"/>
      <c r="W81" s="34"/>
      <c r="X81" s="34"/>
      <c r="Y81" s="34"/>
      <c r="Z81" s="34"/>
      <c r="AA81" s="34"/>
      <c r="AB81" s="34"/>
      <c r="AC81" s="137"/>
      <c r="AD81" s="137"/>
      <c r="AE81" s="34"/>
      <c r="AF81" s="34"/>
      <c r="AG81" s="34"/>
      <c r="AH81" s="34"/>
      <c r="AI81" s="34"/>
      <c r="AJ81" s="34"/>
      <c r="AK81" s="34">
        <v>1</v>
      </c>
      <c r="AL81" s="34"/>
      <c r="AM81" s="34"/>
      <c r="AN81" s="34"/>
      <c r="AO81" s="34"/>
      <c r="AP81" s="34"/>
      <c r="AQ81" s="34"/>
      <c r="AR81" s="34"/>
      <c r="AS81" s="34">
        <v>1</v>
      </c>
      <c r="AT81" s="34"/>
      <c r="AU81" s="34"/>
      <c r="AV81" s="34"/>
      <c r="AW81" s="34"/>
      <c r="AX81" s="34"/>
      <c r="AY81" s="34"/>
      <c r="AZ81" s="34"/>
      <c r="BA81" s="34">
        <v>1</v>
      </c>
      <c r="BB81" s="34"/>
      <c r="BC81" s="34"/>
      <c r="BD81" s="34"/>
      <c r="BE81" s="34"/>
      <c r="BF81" s="34"/>
      <c r="BG81" s="34"/>
      <c r="BH81" s="34"/>
      <c r="BI81" s="34"/>
      <c r="BJ81" s="153"/>
    </row>
    <row r="82" spans="1:62" ht="15">
      <c r="A82" s="16"/>
      <c r="B82" s="136"/>
      <c r="C82" s="137" t="s">
        <v>43</v>
      </c>
      <c r="D82" s="140"/>
      <c r="E82" s="140"/>
      <c r="F82" s="140"/>
      <c r="G82" s="140"/>
      <c r="H82" s="141"/>
      <c r="I82" s="142"/>
      <c r="J82" s="142"/>
      <c r="K82" s="142"/>
      <c r="L82" s="142"/>
      <c r="M82" s="142"/>
      <c r="N82" s="142"/>
      <c r="O82" s="108"/>
      <c r="P82" s="137"/>
      <c r="Q82" s="137"/>
      <c r="R82" s="137">
        <f>SUM(V82:BI82)</f>
        <v>31</v>
      </c>
      <c r="S82" s="137"/>
      <c r="T82" s="137"/>
      <c r="U82" s="137"/>
      <c r="V82" s="140">
        <f aca="true" t="shared" si="76" ref="V82:BI82">COUNTIF($D$9:$G$73,V5)</f>
        <v>3</v>
      </c>
      <c r="W82" s="140">
        <f t="shared" si="76"/>
        <v>0</v>
      </c>
      <c r="X82" s="140">
        <f t="shared" si="76"/>
        <v>0</v>
      </c>
      <c r="Y82" s="140">
        <f t="shared" si="76"/>
        <v>0</v>
      </c>
      <c r="Z82" s="140">
        <f t="shared" si="76"/>
        <v>0</v>
      </c>
      <c r="AA82" s="140">
        <f t="shared" si="76"/>
        <v>0</v>
      </c>
      <c r="AB82" s="140">
        <f t="shared" si="76"/>
        <v>0</v>
      </c>
      <c r="AC82" s="140">
        <f t="shared" si="76"/>
        <v>4</v>
      </c>
      <c r="AD82" s="140">
        <f t="shared" si="76"/>
        <v>3</v>
      </c>
      <c r="AE82" s="140">
        <f t="shared" si="76"/>
        <v>0</v>
      </c>
      <c r="AF82" s="140">
        <f t="shared" si="76"/>
        <v>0</v>
      </c>
      <c r="AG82" s="140">
        <f t="shared" si="76"/>
        <v>0</v>
      </c>
      <c r="AH82" s="140">
        <f t="shared" si="76"/>
        <v>0</v>
      </c>
      <c r="AI82" s="140">
        <f t="shared" si="76"/>
        <v>0</v>
      </c>
      <c r="AJ82" s="140">
        <f t="shared" si="76"/>
        <v>0</v>
      </c>
      <c r="AK82" s="140">
        <f t="shared" si="76"/>
        <v>4</v>
      </c>
      <c r="AL82" s="140">
        <f t="shared" si="76"/>
        <v>4</v>
      </c>
      <c r="AM82" s="140">
        <f t="shared" si="76"/>
        <v>0</v>
      </c>
      <c r="AN82" s="140">
        <f t="shared" si="76"/>
        <v>0</v>
      </c>
      <c r="AO82" s="140">
        <f t="shared" si="76"/>
        <v>0</v>
      </c>
      <c r="AP82" s="140">
        <f t="shared" si="76"/>
        <v>0</v>
      </c>
      <c r="AQ82" s="140">
        <f t="shared" si="76"/>
        <v>0</v>
      </c>
      <c r="AR82" s="140">
        <f t="shared" si="76"/>
        <v>0</v>
      </c>
      <c r="AS82" s="140">
        <f t="shared" si="76"/>
        <v>3</v>
      </c>
      <c r="AT82" s="140">
        <f t="shared" si="76"/>
        <v>4</v>
      </c>
      <c r="AU82" s="140">
        <f t="shared" si="76"/>
        <v>0</v>
      </c>
      <c r="AV82" s="140">
        <f t="shared" si="76"/>
        <v>0</v>
      </c>
      <c r="AW82" s="140">
        <f t="shared" si="76"/>
        <v>0</v>
      </c>
      <c r="AX82" s="140">
        <f t="shared" si="76"/>
        <v>0</v>
      </c>
      <c r="AY82" s="140">
        <f t="shared" si="76"/>
        <v>0</v>
      </c>
      <c r="AZ82" s="140">
        <f t="shared" si="76"/>
        <v>0</v>
      </c>
      <c r="BA82" s="140">
        <f t="shared" si="76"/>
        <v>4</v>
      </c>
      <c r="BB82" s="140">
        <f t="shared" si="76"/>
        <v>1</v>
      </c>
      <c r="BC82" s="140">
        <f t="shared" si="76"/>
        <v>0</v>
      </c>
      <c r="BD82" s="140">
        <f t="shared" si="76"/>
        <v>0</v>
      </c>
      <c r="BE82" s="140">
        <f t="shared" si="76"/>
        <v>0</v>
      </c>
      <c r="BF82" s="140">
        <f t="shared" si="76"/>
        <v>0</v>
      </c>
      <c r="BG82" s="140">
        <f t="shared" si="76"/>
        <v>0</v>
      </c>
      <c r="BH82" s="140">
        <f t="shared" si="76"/>
        <v>0</v>
      </c>
      <c r="BI82" s="140">
        <f t="shared" si="76"/>
        <v>1</v>
      </c>
      <c r="BJ82" s="153"/>
    </row>
    <row r="83" spans="1:62" ht="15">
      <c r="A83" s="16"/>
      <c r="B83" s="136"/>
      <c r="C83" s="137" t="s">
        <v>45</v>
      </c>
      <c r="D83" s="140"/>
      <c r="E83" s="140"/>
      <c r="F83" s="140"/>
      <c r="G83" s="140"/>
      <c r="H83" s="141"/>
      <c r="I83" s="142"/>
      <c r="J83" s="142"/>
      <c r="K83" s="142"/>
      <c r="L83" s="142"/>
      <c r="M83" s="142"/>
      <c r="N83" s="142"/>
      <c r="O83" s="108"/>
      <c r="P83" s="137"/>
      <c r="Q83" s="137"/>
      <c r="R83" s="137">
        <f>SUM(V83:BI83)</f>
        <v>40</v>
      </c>
      <c r="S83" s="137"/>
      <c r="T83" s="137"/>
      <c r="U83" s="137"/>
      <c r="V83" s="140">
        <f aca="true" t="shared" si="77" ref="V83:BI83">COUNTIF($I$9:$N$73,V5)</f>
        <v>5</v>
      </c>
      <c r="W83" s="140">
        <f t="shared" si="77"/>
        <v>0</v>
      </c>
      <c r="X83" s="140">
        <f t="shared" si="77"/>
        <v>0</v>
      </c>
      <c r="Y83" s="140">
        <f t="shared" si="77"/>
        <v>0</v>
      </c>
      <c r="Z83" s="140">
        <f t="shared" si="77"/>
        <v>0</v>
      </c>
      <c r="AA83" s="140">
        <f t="shared" si="77"/>
        <v>0</v>
      </c>
      <c r="AB83" s="140">
        <f t="shared" si="77"/>
        <v>0</v>
      </c>
      <c r="AC83" s="140">
        <f t="shared" si="77"/>
        <v>4</v>
      </c>
      <c r="AD83" s="140">
        <f t="shared" si="77"/>
        <v>4</v>
      </c>
      <c r="AE83" s="140">
        <f t="shared" si="77"/>
        <v>0</v>
      </c>
      <c r="AF83" s="140">
        <f t="shared" si="77"/>
        <v>0</v>
      </c>
      <c r="AG83" s="140">
        <f t="shared" si="77"/>
        <v>0</v>
      </c>
      <c r="AH83" s="140">
        <f t="shared" si="77"/>
        <v>0</v>
      </c>
      <c r="AI83" s="140">
        <f t="shared" si="77"/>
        <v>0</v>
      </c>
      <c r="AJ83" s="140">
        <f t="shared" si="77"/>
        <v>0</v>
      </c>
      <c r="AK83" s="140">
        <f t="shared" si="77"/>
        <v>3</v>
      </c>
      <c r="AL83" s="140">
        <f t="shared" si="77"/>
        <v>7</v>
      </c>
      <c r="AM83" s="140">
        <f t="shared" si="77"/>
        <v>0</v>
      </c>
      <c r="AN83" s="140">
        <f t="shared" si="77"/>
        <v>0</v>
      </c>
      <c r="AO83" s="140">
        <f t="shared" si="77"/>
        <v>0</v>
      </c>
      <c r="AP83" s="140">
        <f t="shared" si="77"/>
        <v>0</v>
      </c>
      <c r="AQ83" s="140">
        <f t="shared" si="77"/>
        <v>0</v>
      </c>
      <c r="AR83" s="140">
        <f t="shared" si="77"/>
        <v>0</v>
      </c>
      <c r="AS83" s="140">
        <f t="shared" si="77"/>
        <v>4</v>
      </c>
      <c r="AT83" s="140">
        <f t="shared" si="77"/>
        <v>5</v>
      </c>
      <c r="AU83" s="140">
        <f t="shared" si="77"/>
        <v>0</v>
      </c>
      <c r="AV83" s="140">
        <f t="shared" si="77"/>
        <v>0</v>
      </c>
      <c r="AW83" s="140">
        <f t="shared" si="77"/>
        <v>0</v>
      </c>
      <c r="AX83" s="140">
        <f t="shared" si="77"/>
        <v>0</v>
      </c>
      <c r="AY83" s="140">
        <f t="shared" si="77"/>
        <v>0</v>
      </c>
      <c r="AZ83" s="140">
        <f t="shared" si="77"/>
        <v>0</v>
      </c>
      <c r="BA83" s="140">
        <f t="shared" si="77"/>
        <v>5</v>
      </c>
      <c r="BB83" s="140">
        <f t="shared" si="77"/>
        <v>2</v>
      </c>
      <c r="BC83" s="140">
        <f t="shared" si="77"/>
        <v>0</v>
      </c>
      <c r="BD83" s="140">
        <f t="shared" si="77"/>
        <v>0</v>
      </c>
      <c r="BE83" s="140">
        <f t="shared" si="77"/>
        <v>0</v>
      </c>
      <c r="BF83" s="140">
        <f t="shared" si="77"/>
        <v>0</v>
      </c>
      <c r="BG83" s="140">
        <f t="shared" si="77"/>
        <v>0</v>
      </c>
      <c r="BH83" s="140">
        <f t="shared" si="77"/>
        <v>0</v>
      </c>
      <c r="BI83" s="140">
        <f t="shared" si="77"/>
        <v>1</v>
      </c>
      <c r="BJ83" s="153"/>
    </row>
    <row r="84" spans="1:62" ht="15">
      <c r="A84" s="58"/>
      <c r="B84" s="59"/>
      <c r="C84" s="61"/>
      <c r="D84" s="62"/>
      <c r="E84" s="62"/>
      <c r="F84" s="62"/>
      <c r="G84" s="62"/>
      <c r="H84" s="61"/>
      <c r="I84" s="61"/>
      <c r="J84" s="61"/>
      <c r="K84" s="61"/>
      <c r="L84" s="61"/>
      <c r="M84" s="61"/>
      <c r="N84" s="61"/>
      <c r="O84" s="61"/>
      <c r="P84" s="63"/>
      <c r="Q84" s="63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2"/>
      <c r="AE84" s="62"/>
      <c r="AF84" s="62"/>
      <c r="AG84" s="62"/>
      <c r="AH84" s="62"/>
      <c r="AI84" s="62"/>
      <c r="AJ84" s="62"/>
      <c r="AK84" s="62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153"/>
    </row>
    <row r="85" spans="2:62" ht="15" customHeight="1">
      <c r="B85" s="202" t="s">
        <v>283</v>
      </c>
      <c r="C85" s="202"/>
      <c r="D85" s="202"/>
      <c r="E85" s="202"/>
      <c r="F85" s="202"/>
      <c r="G85" s="202"/>
      <c r="H85" s="202"/>
      <c r="BJ85" s="153"/>
    </row>
    <row r="86" ht="15" customHeight="1">
      <c r="BJ86" s="153"/>
    </row>
    <row r="87" spans="1:62" ht="15" customHeight="1">
      <c r="A87" s="34"/>
      <c r="B87" s="106"/>
      <c r="C87" s="200" t="s">
        <v>30</v>
      </c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 t="s">
        <v>222</v>
      </c>
      <c r="Q87" s="200"/>
      <c r="R87" s="200"/>
      <c r="S87" s="200"/>
      <c r="T87" s="200"/>
      <c r="U87" s="200"/>
      <c r="V87" s="200" t="s">
        <v>96</v>
      </c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153"/>
    </row>
    <row r="88" spans="1:62" ht="15.75" customHeight="1">
      <c r="A88" s="34"/>
      <c r="B88" s="106"/>
      <c r="C88" s="200" t="s">
        <v>31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36" t="s">
        <v>21</v>
      </c>
      <c r="Q88" s="201" t="s">
        <v>32</v>
      </c>
      <c r="R88" s="201"/>
      <c r="S88" s="201"/>
      <c r="T88" s="201"/>
      <c r="U88" s="34"/>
      <c r="V88" s="200" t="s">
        <v>33</v>
      </c>
      <c r="W88" s="200"/>
      <c r="X88" s="200"/>
      <c r="Y88" s="200"/>
      <c r="Z88" s="200"/>
      <c r="AA88" s="200"/>
      <c r="AB88" s="200"/>
      <c r="AC88" s="200"/>
      <c r="AD88" s="200" t="s">
        <v>34</v>
      </c>
      <c r="AE88" s="200"/>
      <c r="AF88" s="200"/>
      <c r="AG88" s="200"/>
      <c r="AH88" s="200"/>
      <c r="AI88" s="200"/>
      <c r="AJ88" s="200"/>
      <c r="AK88" s="200"/>
      <c r="AL88" s="200" t="s">
        <v>35</v>
      </c>
      <c r="AM88" s="200"/>
      <c r="AN88" s="200"/>
      <c r="AO88" s="200"/>
      <c r="AP88" s="200"/>
      <c r="AQ88" s="200"/>
      <c r="AR88" s="200"/>
      <c r="AS88" s="200"/>
      <c r="AT88" s="200" t="s">
        <v>36</v>
      </c>
      <c r="AU88" s="200"/>
      <c r="AV88" s="200"/>
      <c r="AW88" s="200"/>
      <c r="AX88" s="200"/>
      <c r="AY88" s="200"/>
      <c r="AZ88" s="200"/>
      <c r="BA88" s="200"/>
      <c r="BB88" s="200" t="s">
        <v>37</v>
      </c>
      <c r="BC88" s="200"/>
      <c r="BD88" s="200"/>
      <c r="BE88" s="200"/>
      <c r="BF88" s="200"/>
      <c r="BG88" s="200"/>
      <c r="BH88" s="200"/>
      <c r="BI88" s="200"/>
      <c r="BJ88" s="153"/>
    </row>
    <row r="89" spans="1:62" ht="15">
      <c r="A89" s="35" t="s">
        <v>38</v>
      </c>
      <c r="B89" s="107" t="s">
        <v>39</v>
      </c>
      <c r="C89" s="34" t="s">
        <v>40</v>
      </c>
      <c r="D89" s="37"/>
      <c r="E89" s="37"/>
      <c r="F89" s="37"/>
      <c r="G89" s="37"/>
      <c r="H89" s="34" t="s">
        <v>250</v>
      </c>
      <c r="I89" s="37"/>
      <c r="J89" s="37"/>
      <c r="K89" s="37"/>
      <c r="L89" s="37"/>
      <c r="M89" s="37"/>
      <c r="N89" s="37"/>
      <c r="O89" s="108" t="s">
        <v>41</v>
      </c>
      <c r="P89" s="36"/>
      <c r="Q89" s="36" t="s">
        <v>21</v>
      </c>
      <c r="R89" s="34" t="s">
        <v>290</v>
      </c>
      <c r="S89" s="34" t="s">
        <v>42</v>
      </c>
      <c r="T89" s="34" t="s">
        <v>108</v>
      </c>
      <c r="U89" s="34" t="s">
        <v>219</v>
      </c>
      <c r="V89" s="35">
        <v>1</v>
      </c>
      <c r="W89" s="35" t="s">
        <v>130</v>
      </c>
      <c r="X89" s="35" t="s">
        <v>131</v>
      </c>
      <c r="Y89" s="35" t="s">
        <v>132</v>
      </c>
      <c r="Z89" s="35" t="s">
        <v>130</v>
      </c>
      <c r="AA89" s="35" t="s">
        <v>131</v>
      </c>
      <c r="AB89" s="35" t="s">
        <v>132</v>
      </c>
      <c r="AC89" s="35">
        <v>2</v>
      </c>
      <c r="AD89" s="35">
        <v>3</v>
      </c>
      <c r="AE89" s="35" t="s">
        <v>130</v>
      </c>
      <c r="AF89" s="35" t="s">
        <v>131</v>
      </c>
      <c r="AG89" s="35" t="s">
        <v>132</v>
      </c>
      <c r="AH89" s="35" t="s">
        <v>130</v>
      </c>
      <c r="AI89" s="35" t="s">
        <v>131</v>
      </c>
      <c r="AJ89" s="35" t="s">
        <v>132</v>
      </c>
      <c r="AK89" s="35">
        <v>4</v>
      </c>
      <c r="AL89" s="35">
        <v>5</v>
      </c>
      <c r="AM89" s="35" t="s">
        <v>130</v>
      </c>
      <c r="AN89" s="35" t="s">
        <v>131</v>
      </c>
      <c r="AO89" s="35" t="s">
        <v>132</v>
      </c>
      <c r="AP89" s="35" t="s">
        <v>130</v>
      </c>
      <c r="AQ89" s="35" t="s">
        <v>131</v>
      </c>
      <c r="AR89" s="35" t="s">
        <v>132</v>
      </c>
      <c r="AS89" s="35">
        <v>6</v>
      </c>
      <c r="AT89" s="35">
        <v>7</v>
      </c>
      <c r="AU89" s="35" t="s">
        <v>130</v>
      </c>
      <c r="AV89" s="35" t="s">
        <v>131</v>
      </c>
      <c r="AW89" s="35" t="s">
        <v>132</v>
      </c>
      <c r="AX89" s="35" t="s">
        <v>130</v>
      </c>
      <c r="AY89" s="35" t="s">
        <v>131</v>
      </c>
      <c r="AZ89" s="35" t="s">
        <v>132</v>
      </c>
      <c r="BA89" s="35">
        <v>8</v>
      </c>
      <c r="BB89" s="35">
        <v>9</v>
      </c>
      <c r="BC89" s="35" t="s">
        <v>130</v>
      </c>
      <c r="BD89" s="35" t="s">
        <v>131</v>
      </c>
      <c r="BE89" s="35" t="s">
        <v>132</v>
      </c>
      <c r="BF89" s="35" t="s">
        <v>130</v>
      </c>
      <c r="BG89" s="35" t="s">
        <v>131</v>
      </c>
      <c r="BH89" s="35" t="s">
        <v>132</v>
      </c>
      <c r="BI89" s="35">
        <v>10</v>
      </c>
      <c r="BJ89" s="153"/>
    </row>
    <row r="90" spans="1:62" ht="15">
      <c r="A90" s="34"/>
      <c r="B90" s="106"/>
      <c r="C90" s="34"/>
      <c r="D90" s="37"/>
      <c r="E90" s="37"/>
      <c r="F90" s="37"/>
      <c r="G90" s="37"/>
      <c r="H90" s="34"/>
      <c r="I90" s="37"/>
      <c r="J90" s="37"/>
      <c r="K90" s="37"/>
      <c r="L90" s="37"/>
      <c r="M90" s="37"/>
      <c r="N90" s="37"/>
      <c r="O90" s="108" t="s">
        <v>44</v>
      </c>
      <c r="P90" s="36"/>
      <c r="Q90" s="36"/>
      <c r="R90" s="34"/>
      <c r="S90" s="34"/>
      <c r="T90" s="34"/>
      <c r="U90" s="34" t="s">
        <v>220</v>
      </c>
      <c r="V90" s="35">
        <v>18</v>
      </c>
      <c r="W90" s="35">
        <v>18</v>
      </c>
      <c r="X90" s="35">
        <v>18</v>
      </c>
      <c r="Y90" s="35">
        <v>18</v>
      </c>
      <c r="Z90" s="35">
        <v>17</v>
      </c>
      <c r="AA90" s="35">
        <v>17</v>
      </c>
      <c r="AB90" s="35">
        <v>17</v>
      </c>
      <c r="AC90" s="35">
        <v>17</v>
      </c>
      <c r="AD90" s="35">
        <v>18</v>
      </c>
      <c r="AE90" s="35">
        <v>18</v>
      </c>
      <c r="AF90" s="35">
        <v>18</v>
      </c>
      <c r="AG90" s="35">
        <v>18</v>
      </c>
      <c r="AH90" s="35">
        <v>17</v>
      </c>
      <c r="AI90" s="35">
        <v>17</v>
      </c>
      <c r="AJ90" s="35">
        <v>17</v>
      </c>
      <c r="AK90" s="35">
        <v>17</v>
      </c>
      <c r="AL90" s="35">
        <v>18</v>
      </c>
      <c r="AM90" s="35">
        <v>18</v>
      </c>
      <c r="AN90" s="35">
        <v>18</v>
      </c>
      <c r="AO90" s="35">
        <v>18</v>
      </c>
      <c r="AP90" s="35">
        <v>17</v>
      </c>
      <c r="AQ90" s="35">
        <v>17</v>
      </c>
      <c r="AR90" s="35">
        <v>17</v>
      </c>
      <c r="AS90" s="35">
        <v>17</v>
      </c>
      <c r="AT90" s="35">
        <v>18</v>
      </c>
      <c r="AU90" s="35">
        <v>18</v>
      </c>
      <c r="AV90" s="35">
        <v>18</v>
      </c>
      <c r="AW90" s="35">
        <v>18</v>
      </c>
      <c r="AX90" s="35">
        <v>18</v>
      </c>
      <c r="AY90" s="35">
        <v>18</v>
      </c>
      <c r="AZ90" s="35">
        <v>18</v>
      </c>
      <c r="BA90" s="35">
        <v>18</v>
      </c>
      <c r="BB90" s="35">
        <v>9</v>
      </c>
      <c r="BC90" s="35">
        <v>9</v>
      </c>
      <c r="BD90" s="35">
        <v>9</v>
      </c>
      <c r="BE90" s="35">
        <v>9</v>
      </c>
      <c r="BF90" s="35">
        <v>6</v>
      </c>
      <c r="BG90" s="35">
        <v>6</v>
      </c>
      <c r="BH90" s="35">
        <v>6</v>
      </c>
      <c r="BI90" s="35">
        <v>6</v>
      </c>
      <c r="BJ90" s="153"/>
    </row>
    <row r="91" spans="1:62" ht="15">
      <c r="A91" s="35">
        <v>1</v>
      </c>
      <c r="B91" s="107">
        <v>2</v>
      </c>
      <c r="C91" s="35">
        <v>3</v>
      </c>
      <c r="D91" s="38"/>
      <c r="E91" s="38"/>
      <c r="F91" s="38"/>
      <c r="G91" s="38"/>
      <c r="H91" s="35">
        <v>4</v>
      </c>
      <c r="I91" s="38"/>
      <c r="J91" s="38"/>
      <c r="K91" s="38"/>
      <c r="L91" s="38"/>
      <c r="M91" s="38"/>
      <c r="N91" s="38"/>
      <c r="O91" s="109">
        <v>5</v>
      </c>
      <c r="P91" s="99">
        <v>6</v>
      </c>
      <c r="Q91" s="99">
        <v>7</v>
      </c>
      <c r="R91" s="35">
        <v>8</v>
      </c>
      <c r="S91" s="35">
        <v>9</v>
      </c>
      <c r="T91" s="35">
        <v>10</v>
      </c>
      <c r="U91" s="35">
        <v>11</v>
      </c>
      <c r="V91" s="35">
        <v>12</v>
      </c>
      <c r="W91" s="35"/>
      <c r="X91" s="35"/>
      <c r="Y91" s="35"/>
      <c r="Z91" s="35"/>
      <c r="AA91" s="35"/>
      <c r="AB91" s="35"/>
      <c r="AC91" s="35">
        <v>13</v>
      </c>
      <c r="AD91" s="35">
        <v>14</v>
      </c>
      <c r="AE91" s="35"/>
      <c r="AF91" s="35"/>
      <c r="AG91" s="35"/>
      <c r="AH91" s="35"/>
      <c r="AI91" s="35"/>
      <c r="AJ91" s="35"/>
      <c r="AK91" s="35">
        <v>15</v>
      </c>
      <c r="AL91" s="35">
        <v>16</v>
      </c>
      <c r="AM91" s="35"/>
      <c r="AN91" s="35"/>
      <c r="AO91" s="35"/>
      <c r="AP91" s="35"/>
      <c r="AQ91" s="35"/>
      <c r="AR91" s="35"/>
      <c r="AS91" s="35">
        <v>17</v>
      </c>
      <c r="AT91" s="35">
        <v>18</v>
      </c>
      <c r="AU91" s="35"/>
      <c r="AV91" s="35"/>
      <c r="AW91" s="35"/>
      <c r="AX91" s="35"/>
      <c r="AY91" s="35"/>
      <c r="AZ91" s="35"/>
      <c r="BA91" s="35">
        <v>19</v>
      </c>
      <c r="BB91" s="35">
        <v>20</v>
      </c>
      <c r="BC91" s="35"/>
      <c r="BD91" s="35"/>
      <c r="BE91" s="35"/>
      <c r="BF91" s="35"/>
      <c r="BG91" s="35"/>
      <c r="BH91" s="35"/>
      <c r="BI91" s="35">
        <v>21</v>
      </c>
      <c r="BJ91" s="153"/>
    </row>
    <row r="92" spans="1:62" ht="15">
      <c r="A92" s="149" t="s">
        <v>224</v>
      </c>
      <c r="B92" s="150" t="s">
        <v>225</v>
      </c>
      <c r="C92" s="110"/>
      <c r="D92" s="111"/>
      <c r="E92" s="111"/>
      <c r="F92" s="111"/>
      <c r="G92" s="111"/>
      <c r="H92" s="110"/>
      <c r="I92" s="111"/>
      <c r="J92" s="111"/>
      <c r="K92" s="111"/>
      <c r="L92" s="111"/>
      <c r="M92" s="111"/>
      <c r="N92" s="111"/>
      <c r="O92" s="112"/>
      <c r="P92" s="113">
        <f aca="true" t="shared" si="78" ref="P92:U92">SUM(P93:P97)</f>
        <v>500</v>
      </c>
      <c r="Q92" s="113">
        <f t="shared" si="78"/>
        <v>266</v>
      </c>
      <c r="R92" s="113">
        <f t="shared" si="78"/>
        <v>107</v>
      </c>
      <c r="S92" s="113">
        <f t="shared" si="78"/>
        <v>159</v>
      </c>
      <c r="T92" s="113">
        <f t="shared" si="78"/>
        <v>0</v>
      </c>
      <c r="U92" s="113">
        <f t="shared" si="78"/>
        <v>234</v>
      </c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53"/>
    </row>
    <row r="93" spans="1:62" ht="15">
      <c r="A93" s="151" t="s">
        <v>227</v>
      </c>
      <c r="B93" s="106" t="s">
        <v>279</v>
      </c>
      <c r="C93" s="36" t="str">
        <f>D93&amp;" "&amp;E93&amp;" "&amp;F93&amp;" "&amp;G93</f>
        <v>   </v>
      </c>
      <c r="D93" s="36"/>
      <c r="E93" s="35"/>
      <c r="F93" s="35"/>
      <c r="G93" s="35"/>
      <c r="H93" s="36" t="str">
        <f>I93&amp;" "&amp;J93&amp;" "&amp;K93&amp;" "&amp;N93</f>
        <v>5   </v>
      </c>
      <c r="I93" s="37">
        <v>5</v>
      </c>
      <c r="J93" s="37"/>
      <c r="K93" s="37"/>
      <c r="L93" s="37"/>
      <c r="M93" s="37"/>
      <c r="N93" s="37"/>
      <c r="O93" s="108"/>
      <c r="P93" s="99">
        <v>36</v>
      </c>
      <c r="Q93" s="99">
        <f>R93+S93+T93</f>
        <v>18</v>
      </c>
      <c r="R93" s="99">
        <f>W93*W$6+Z93*Z$6+AE93*AE$6+AH93*AH$6+AM93*AM$6+AP93*AP$6+AU93*AU$6+AX93*AX$6+BC93*BC$6+BF93*BF$6</f>
        <v>18</v>
      </c>
      <c r="S93" s="99">
        <f>X93*X$6+AA93*AA$6+AF93*AF$6+AI93*AI$6+AN93*AN$6+AQ93*AQ$6+AV93*AV$6+AY93*AY$6+BD93*BD$6+BG93*BG$6</f>
        <v>0</v>
      </c>
      <c r="T93" s="99">
        <f>Y93*Y$6+AB93*AB$6+AG93*AG$6+AJ93*AJ$6+AO93*AO$6+AR93*AR$6+AW93*AW$6+AZ93*AZ$6+BE93*BE$6+BH93*BH$6</f>
        <v>0</v>
      </c>
      <c r="U93" s="99">
        <f>P93-Q93</f>
        <v>18</v>
      </c>
      <c r="V93" s="37">
        <f>IF(SUM(W93:Y93)&gt;0,W93&amp;"/"&amp;X93&amp;"/"&amp;Y93,"")</f>
      </c>
      <c r="W93" s="35"/>
      <c r="X93" s="35"/>
      <c r="Y93" s="35"/>
      <c r="Z93" s="35"/>
      <c r="AA93" s="35"/>
      <c r="AB93" s="35"/>
      <c r="AC93" s="37">
        <f>IF(SUM(Z93:AB93)&gt;0,Z93&amp;"/"&amp;AA93&amp;"/"&amp;AB93,"")</f>
      </c>
      <c r="AD93" s="37">
        <f>IF(SUM(AE93:AG93)&gt;0,AE93&amp;"/"&amp;AF93&amp;"/"&amp;AG93,"")</f>
      </c>
      <c r="AE93" s="35"/>
      <c r="AF93" s="35"/>
      <c r="AG93" s="35"/>
      <c r="AH93" s="35"/>
      <c r="AI93" s="35"/>
      <c r="AJ93" s="35"/>
      <c r="AK93" s="37">
        <f>IF(SUM(AH93:AJ93)&gt;0,AH93&amp;"/"&amp;AI93&amp;"/"&amp;AJ93,"")</f>
      </c>
      <c r="AL93" s="37" t="str">
        <f>IF(SUM(AM93:AO93)&gt;0,AM93&amp;"/"&amp;AN93&amp;"/"&amp;AO93,"")</f>
        <v>1//</v>
      </c>
      <c r="AM93" s="35">
        <v>1</v>
      </c>
      <c r="AN93" s="35"/>
      <c r="AO93" s="35"/>
      <c r="AP93" s="35"/>
      <c r="AQ93" s="35"/>
      <c r="AR93" s="35"/>
      <c r="AS93" s="37">
        <f>IF(SUM(AP93:AR93)&gt;0,AP93&amp;"/"&amp;AQ93&amp;"/"&amp;AR93,"")</f>
      </c>
      <c r="AT93" s="37">
        <f>IF(SUM(AU93:AW93)&gt;0,AU93&amp;"/"&amp;AV93&amp;"/"&amp;AW93,"")</f>
      </c>
      <c r="AU93" s="35"/>
      <c r="AV93" s="35"/>
      <c r="AW93" s="35"/>
      <c r="AX93" s="35"/>
      <c r="AY93" s="35"/>
      <c r="AZ93" s="35"/>
      <c r="BA93" s="37">
        <f>IF(SUM(AX93:AZ93)&gt;0,AX93&amp;"/"&amp;AY93&amp;"/"&amp;AZ93,"")</f>
      </c>
      <c r="BB93" s="37">
        <f>IF(SUM(BC93:BE93)&gt;0,BC93&amp;"/"&amp;BD93&amp;"/"&amp;BE93,"")</f>
      </c>
      <c r="BC93" s="35"/>
      <c r="BD93" s="35"/>
      <c r="BE93" s="35"/>
      <c r="BF93" s="35"/>
      <c r="BG93" s="35"/>
      <c r="BH93" s="35"/>
      <c r="BI93" s="37">
        <f>IF(SUM(BF93:BH93)&gt;0,BF93&amp;"/"&amp;BG93&amp;"/"&amp;BH93,"")</f>
      </c>
      <c r="BJ93" s="153"/>
    </row>
    <row r="94" spans="1:62" ht="15">
      <c r="A94" s="151" t="s">
        <v>228</v>
      </c>
      <c r="B94" s="106" t="s">
        <v>231</v>
      </c>
      <c r="C94" s="36" t="str">
        <f>D94&amp;" "&amp;E94&amp;" "&amp;F94&amp;" "&amp;G94</f>
        <v>6   </v>
      </c>
      <c r="D94" s="36">
        <v>6</v>
      </c>
      <c r="E94" s="35"/>
      <c r="F94" s="35"/>
      <c r="G94" s="35"/>
      <c r="H94" s="36" t="str">
        <f>I94&amp;" "&amp;J94&amp;" "&amp;K94&amp;" "&amp;N94</f>
        <v>5   </v>
      </c>
      <c r="I94" s="37">
        <v>5</v>
      </c>
      <c r="J94" s="37"/>
      <c r="K94" s="37"/>
      <c r="L94" s="37"/>
      <c r="M94" s="37"/>
      <c r="N94" s="37"/>
      <c r="O94" s="108"/>
      <c r="P94" s="99">
        <v>130</v>
      </c>
      <c r="Q94" s="99">
        <f>R94+S94+T94</f>
        <v>70</v>
      </c>
      <c r="R94" s="99">
        <f aca="true" t="shared" si="79" ref="R94:T97">W94*W$6+Z94*Z$6+AE94*AE$6+AH94*AH$6+AM94*AM$6+AP94*AP$6+AU94*AU$6+AX94*AX$6+BC94*BC$6+BF94*BF$6</f>
        <v>35</v>
      </c>
      <c r="S94" s="99">
        <f t="shared" si="79"/>
        <v>35</v>
      </c>
      <c r="T94" s="99">
        <f t="shared" si="79"/>
        <v>0</v>
      </c>
      <c r="U94" s="99">
        <f>P94-Q94</f>
        <v>60</v>
      </c>
      <c r="V94" s="37">
        <f>IF(SUM(W94:Y94)&gt;0,W94&amp;"/"&amp;X94&amp;"/"&amp;Y94,"")</f>
      </c>
      <c r="W94" s="35"/>
      <c r="X94" s="35"/>
      <c r="Y94" s="35"/>
      <c r="Z94" s="35"/>
      <c r="AA94" s="35"/>
      <c r="AB94" s="35"/>
      <c r="AC94" s="37">
        <f>IF(SUM(Z94:AB94)&gt;0,Z94&amp;"/"&amp;AA94&amp;"/"&amp;AB94,"")</f>
      </c>
      <c r="AD94" s="37">
        <f>IF(SUM(AE94:AG94)&gt;0,AE94&amp;"/"&amp;AF94&amp;"/"&amp;AG94,"")</f>
      </c>
      <c r="AE94" s="35"/>
      <c r="AF94" s="35"/>
      <c r="AG94" s="35"/>
      <c r="AH94" s="35"/>
      <c r="AI94" s="35"/>
      <c r="AJ94" s="35"/>
      <c r="AK94" s="37">
        <f>IF(SUM(AH94:AJ94)&gt;0,AH94&amp;"/"&amp;AI94&amp;"/"&amp;AJ94,"")</f>
      </c>
      <c r="AL94" s="37" t="str">
        <f>IF(SUM(AM94:AO94)&gt;0,AM94&amp;"/"&amp;AN94&amp;"/"&amp;AO94,"")</f>
        <v>1/1/</v>
      </c>
      <c r="AM94" s="35">
        <v>1</v>
      </c>
      <c r="AN94" s="35">
        <v>1</v>
      </c>
      <c r="AO94" s="35"/>
      <c r="AP94" s="35">
        <v>1</v>
      </c>
      <c r="AQ94" s="35">
        <v>1</v>
      </c>
      <c r="AR94" s="35"/>
      <c r="AS94" s="37" t="str">
        <f>IF(SUM(AP94:AR94)&gt;0,AP94&amp;"/"&amp;AQ94&amp;"/"&amp;AR94,"")</f>
        <v>1/1/</v>
      </c>
      <c r="AT94" s="37">
        <f>IF(SUM(AU94:AW94)&gt;0,AU94&amp;"/"&amp;AV94&amp;"/"&amp;AW94,"")</f>
      </c>
      <c r="AU94" s="35"/>
      <c r="AV94" s="35"/>
      <c r="AW94" s="35"/>
      <c r="AX94" s="35"/>
      <c r="AY94" s="35"/>
      <c r="AZ94" s="35"/>
      <c r="BA94" s="37">
        <f>IF(SUM(AX94:AZ94)&gt;0,AX94&amp;"/"&amp;AY94&amp;"/"&amp;AZ94,"")</f>
      </c>
      <c r="BB94" s="37">
        <f>IF(SUM(BC94:BE94)&gt;0,BC94&amp;"/"&amp;BD94&amp;"/"&amp;BE94,"")</f>
      </c>
      <c r="BC94" s="35"/>
      <c r="BD94" s="35"/>
      <c r="BE94" s="35"/>
      <c r="BF94" s="35"/>
      <c r="BG94" s="35"/>
      <c r="BH94" s="35"/>
      <c r="BI94" s="37">
        <f>IF(SUM(BF94:BH94)&gt;0,BF94&amp;"/"&amp;BG94&amp;"/"&amp;BH94,"")</f>
      </c>
      <c r="BJ94" s="153" t="s">
        <v>241</v>
      </c>
    </row>
    <row r="95" spans="1:62" ht="15">
      <c r="A95" s="151" t="s">
        <v>229</v>
      </c>
      <c r="B95" s="106" t="s">
        <v>280</v>
      </c>
      <c r="C95" s="36" t="str">
        <f>D95&amp;" "&amp;E95&amp;" "&amp;F95&amp;" "&amp;G95</f>
        <v>7   </v>
      </c>
      <c r="D95" s="36">
        <v>7</v>
      </c>
      <c r="E95" s="35"/>
      <c r="F95" s="35"/>
      <c r="G95" s="35"/>
      <c r="H95" s="36" t="str">
        <f>I95&amp;" "&amp;J95&amp;" "&amp;K95&amp;" "&amp;N95</f>
        <v>   </v>
      </c>
      <c r="I95" s="37"/>
      <c r="J95" s="37"/>
      <c r="K95" s="37"/>
      <c r="L95" s="37"/>
      <c r="M95" s="37"/>
      <c r="N95" s="37"/>
      <c r="O95" s="108"/>
      <c r="P95" s="99">
        <v>70</v>
      </c>
      <c r="Q95" s="99">
        <f>R95+S95+T95</f>
        <v>36</v>
      </c>
      <c r="R95" s="99">
        <f t="shared" si="79"/>
        <v>18</v>
      </c>
      <c r="S95" s="99">
        <f t="shared" si="79"/>
        <v>18</v>
      </c>
      <c r="T95" s="99">
        <f t="shared" si="79"/>
        <v>0</v>
      </c>
      <c r="U95" s="99">
        <f>P95-Q95</f>
        <v>34</v>
      </c>
      <c r="V95" s="37">
        <f>IF(SUM(W95:Y95)&gt;0,W95&amp;"/"&amp;X95&amp;"/"&amp;Y95,"")</f>
      </c>
      <c r="W95" s="35"/>
      <c r="X95" s="35"/>
      <c r="Y95" s="35"/>
      <c r="Z95" s="35"/>
      <c r="AA95" s="35"/>
      <c r="AB95" s="35"/>
      <c r="AC95" s="37">
        <f>IF(SUM(Z95:AB95)&gt;0,Z95&amp;"/"&amp;AA95&amp;"/"&amp;AB95,"")</f>
      </c>
      <c r="AD95" s="37">
        <f>IF(SUM(AE95:AG95)&gt;0,AE95&amp;"/"&amp;AF95&amp;"/"&amp;AG95,"")</f>
      </c>
      <c r="AE95" s="35"/>
      <c r="AF95" s="35"/>
      <c r="AG95" s="35"/>
      <c r="AH95" s="35"/>
      <c r="AI95" s="35"/>
      <c r="AJ95" s="35"/>
      <c r="AK95" s="37">
        <f>IF(SUM(AH95:AJ95)&gt;0,AH95&amp;"/"&amp;AI95&amp;"/"&amp;AJ95,"")</f>
      </c>
      <c r="AL95" s="37">
        <f>IF(SUM(AM95:AO95)&gt;0,AM95&amp;"/"&amp;AN95&amp;"/"&amp;AO95,"")</f>
      </c>
      <c r="AM95" s="35"/>
      <c r="AN95" s="35"/>
      <c r="AO95" s="35"/>
      <c r="AP95" s="35"/>
      <c r="AQ95" s="35"/>
      <c r="AR95" s="35"/>
      <c r="AS95" s="37">
        <f>IF(SUM(AP95:AR95)&gt;0,AP95&amp;"/"&amp;AQ95&amp;"/"&amp;AR95,"")</f>
      </c>
      <c r="AT95" s="37" t="str">
        <f>IF(SUM(AU95:AW95)&gt;0,AU95&amp;"/"&amp;AV95&amp;"/"&amp;AW95,"")</f>
        <v>1/1/</v>
      </c>
      <c r="AU95" s="35">
        <v>1</v>
      </c>
      <c r="AV95" s="35">
        <v>1</v>
      </c>
      <c r="AW95" s="35"/>
      <c r="AX95" s="35"/>
      <c r="AY95" s="35"/>
      <c r="AZ95" s="35"/>
      <c r="BA95" s="37">
        <f>IF(SUM(AX95:AZ95)&gt;0,AX95&amp;"/"&amp;AY95&amp;"/"&amp;AZ95,"")</f>
      </c>
      <c r="BB95" s="37">
        <f>IF(SUM(BC95:BE95)&gt;0,BC95&amp;"/"&amp;BD95&amp;"/"&amp;BE95,"")</f>
      </c>
      <c r="BC95" s="35"/>
      <c r="BD95" s="35"/>
      <c r="BE95" s="35"/>
      <c r="BF95" s="35"/>
      <c r="BG95" s="35"/>
      <c r="BH95" s="35"/>
      <c r="BI95" s="37">
        <f>IF(SUM(BF95:BH95)&gt;0,BF95&amp;"/"&amp;BG95&amp;"/"&amp;BH95,"")</f>
      </c>
      <c r="BJ95" s="153" t="s">
        <v>241</v>
      </c>
    </row>
    <row r="96" spans="1:62" ht="15">
      <c r="A96" s="151" t="s">
        <v>230</v>
      </c>
      <c r="B96" s="106" t="s">
        <v>282</v>
      </c>
      <c r="C96" s="36" t="str">
        <f>D96&amp;" "&amp;E96&amp;" "&amp;F96&amp;" "&amp;G96</f>
        <v>6   </v>
      </c>
      <c r="D96" s="36">
        <v>6</v>
      </c>
      <c r="E96" s="35"/>
      <c r="F96" s="35"/>
      <c r="G96" s="35"/>
      <c r="H96" s="36" t="str">
        <f>I96&amp;" "&amp;J96&amp;" "&amp;K96&amp;" "&amp;N96</f>
        <v>5   </v>
      </c>
      <c r="I96" s="37">
        <v>5</v>
      </c>
      <c r="J96" s="38"/>
      <c r="K96" s="38"/>
      <c r="L96" s="38"/>
      <c r="M96" s="38"/>
      <c r="N96" s="38"/>
      <c r="O96" s="109"/>
      <c r="P96" s="99">
        <v>130</v>
      </c>
      <c r="Q96" s="99">
        <f>R96+S96+T96</f>
        <v>70</v>
      </c>
      <c r="R96" s="99">
        <f t="shared" si="79"/>
        <v>18</v>
      </c>
      <c r="S96" s="99">
        <f t="shared" si="79"/>
        <v>52</v>
      </c>
      <c r="T96" s="99">
        <f t="shared" si="79"/>
        <v>0</v>
      </c>
      <c r="U96" s="99">
        <f>P96-Q96</f>
        <v>60</v>
      </c>
      <c r="V96" s="37">
        <f>IF(SUM(W96:Y96)&gt;0,W96&amp;"/"&amp;X96&amp;"/"&amp;Y96,"")</f>
      </c>
      <c r="W96" s="35"/>
      <c r="X96" s="35"/>
      <c r="Y96" s="35"/>
      <c r="Z96" s="35"/>
      <c r="AA96" s="35"/>
      <c r="AB96" s="35"/>
      <c r="AC96" s="37">
        <f>IF(SUM(Z96:AB96)&gt;0,Z96&amp;"/"&amp;AA96&amp;"/"&amp;AB96,"")</f>
      </c>
      <c r="AD96" s="37">
        <f>IF(SUM(AE96:AG96)&gt;0,AE96&amp;"/"&amp;AF96&amp;"/"&amp;AG96,"")</f>
      </c>
      <c r="AE96" s="35"/>
      <c r="AF96" s="35"/>
      <c r="AG96" s="35"/>
      <c r="AH96" s="35"/>
      <c r="AI96" s="35"/>
      <c r="AJ96" s="35"/>
      <c r="AK96" s="37">
        <f>IF(SUM(AH96:AJ96)&gt;0,AH96&amp;"/"&amp;AI96&amp;"/"&amp;AJ96,"")</f>
      </c>
      <c r="AL96" s="37" t="str">
        <f>IF(SUM(AM96:AO96)&gt;0,AM96&amp;"/"&amp;AN96&amp;"/"&amp;AO96,"")</f>
        <v>1/1/</v>
      </c>
      <c r="AM96" s="35">
        <v>1</v>
      </c>
      <c r="AN96" s="35">
        <v>1</v>
      </c>
      <c r="AO96" s="35"/>
      <c r="AP96" s="35"/>
      <c r="AQ96" s="35">
        <v>2</v>
      </c>
      <c r="AR96" s="35"/>
      <c r="AS96" s="37" t="str">
        <f>IF(SUM(AP96:AR96)&gt;0,AP96&amp;"/"&amp;AQ96&amp;"/"&amp;AR96,"")</f>
        <v>/2/</v>
      </c>
      <c r="AT96" s="37">
        <f>IF(SUM(AU96:AW96)&gt;0,AU96&amp;"/"&amp;AV96&amp;"/"&amp;AW96,"")</f>
      </c>
      <c r="AU96" s="35"/>
      <c r="AV96" s="35"/>
      <c r="AW96" s="35"/>
      <c r="AX96" s="35"/>
      <c r="AY96" s="35"/>
      <c r="AZ96" s="35"/>
      <c r="BA96" s="37">
        <f>IF(SUM(AX96:AZ96)&gt;0,AX96&amp;"/"&amp;AY96&amp;"/"&amp;AZ96,"")</f>
      </c>
      <c r="BB96" s="37">
        <f>IF(SUM(BC96:BE96)&gt;0,BC96&amp;"/"&amp;BD96&amp;"/"&amp;BE96,"")</f>
      </c>
      <c r="BC96" s="35"/>
      <c r="BD96" s="35"/>
      <c r="BE96" s="35"/>
      <c r="BF96" s="35"/>
      <c r="BG96" s="35"/>
      <c r="BH96" s="35"/>
      <c r="BI96" s="37">
        <f>IF(SUM(BF96:BH96)&gt;0,BF96&amp;"/"&amp;BG96&amp;"/"&amp;BH96,"")</f>
      </c>
      <c r="BJ96" s="153" t="s">
        <v>241</v>
      </c>
    </row>
    <row r="97" spans="1:62" ht="15">
      <c r="A97" s="151" t="s">
        <v>278</v>
      </c>
      <c r="B97" s="106" t="s">
        <v>281</v>
      </c>
      <c r="C97" s="36" t="str">
        <f>D97&amp;" "&amp;E97&amp;" "&amp;F97&amp;" "&amp;G97</f>
        <v>   </v>
      </c>
      <c r="D97" s="36"/>
      <c r="E97" s="35"/>
      <c r="F97" s="35"/>
      <c r="G97" s="35"/>
      <c r="H97" s="36" t="str">
        <f>I97&amp;" "&amp;J97&amp;" "&amp;K97&amp;" "&amp;N97</f>
        <v>7   </v>
      </c>
      <c r="I97" s="37">
        <v>7</v>
      </c>
      <c r="J97" s="37"/>
      <c r="K97" s="37"/>
      <c r="L97" s="37"/>
      <c r="M97" s="37"/>
      <c r="N97" s="37"/>
      <c r="O97" s="108"/>
      <c r="P97" s="99">
        <v>134</v>
      </c>
      <c r="Q97" s="99">
        <f>R97+S97+T97</f>
        <v>72</v>
      </c>
      <c r="R97" s="99">
        <f t="shared" si="79"/>
        <v>18</v>
      </c>
      <c r="S97" s="99">
        <f t="shared" si="79"/>
        <v>54</v>
      </c>
      <c r="T97" s="99">
        <f t="shared" si="79"/>
        <v>0</v>
      </c>
      <c r="U97" s="99">
        <f>P97-Q97</f>
        <v>62</v>
      </c>
      <c r="V97" s="37">
        <f>IF(SUM(W97:Y97)&gt;0,W97&amp;"/"&amp;X97&amp;"/"&amp;Y97,"")</f>
      </c>
      <c r="W97" s="35"/>
      <c r="X97" s="35"/>
      <c r="Y97" s="35"/>
      <c r="Z97" s="35"/>
      <c r="AA97" s="35"/>
      <c r="AB97" s="35"/>
      <c r="AC97" s="37">
        <f>IF(SUM(Z97:AB97)&gt;0,Z97&amp;"/"&amp;AA97&amp;"/"&amp;AB97,"")</f>
      </c>
      <c r="AD97" s="37">
        <f>IF(SUM(AE97:AG97)&gt;0,AE97&amp;"/"&amp;AF97&amp;"/"&amp;AG97,"")</f>
      </c>
      <c r="AE97" s="35"/>
      <c r="AF97" s="35"/>
      <c r="AG97" s="35"/>
      <c r="AH97" s="35"/>
      <c r="AI97" s="35"/>
      <c r="AJ97" s="35"/>
      <c r="AK97" s="37">
        <f>IF(SUM(AH97:AJ97)&gt;0,AH97&amp;"/"&amp;AI97&amp;"/"&amp;AJ97,"")</f>
      </c>
      <c r="AL97" s="37">
        <f>IF(SUM(AM97:AO97)&gt;0,AM97&amp;"/"&amp;AN97&amp;"/"&amp;AO97,"")</f>
      </c>
      <c r="AM97" s="35"/>
      <c r="AN97" s="35"/>
      <c r="AO97" s="35"/>
      <c r="AP97" s="35"/>
      <c r="AQ97" s="35"/>
      <c r="AR97" s="35"/>
      <c r="AS97" s="37">
        <f>IF(SUM(AP97:AR97)&gt;0,AP97&amp;"/"&amp;AQ97&amp;"/"&amp;AR97,"")</f>
      </c>
      <c r="AT97" s="37" t="str">
        <f>IF(SUM(AU97:AW97)&gt;0,AU97&amp;"/"&amp;AV97&amp;"/"&amp;AW97,"")</f>
        <v>1/3/</v>
      </c>
      <c r="AU97" s="35">
        <v>1</v>
      </c>
      <c r="AV97" s="35">
        <v>3</v>
      </c>
      <c r="AW97" s="35"/>
      <c r="AX97" s="35"/>
      <c r="AY97" s="35"/>
      <c r="AZ97" s="35"/>
      <c r="BA97" s="37">
        <f>IF(SUM(AX97:AZ97)&gt;0,AX97&amp;"/"&amp;AY97&amp;"/"&amp;AZ97,"")</f>
      </c>
      <c r="BB97" s="37">
        <f>IF(SUM(BC97:BE97)&gt;0,BC97&amp;"/"&amp;BD97&amp;"/"&amp;BE97,"")</f>
      </c>
      <c r="BC97" s="35"/>
      <c r="BD97" s="35"/>
      <c r="BE97" s="35"/>
      <c r="BF97" s="35"/>
      <c r="BG97" s="35"/>
      <c r="BH97" s="35"/>
      <c r="BI97" s="37">
        <f>IF(SUM(BF97:BH97)&gt;0,BF97&amp;"/"&amp;BG97&amp;"/"&amp;BH97,"")</f>
      </c>
      <c r="BJ97" s="153" t="s">
        <v>241</v>
      </c>
    </row>
    <row r="98" spans="1:61" ht="15">
      <c r="A98" s="16"/>
      <c r="B98" s="143" t="s">
        <v>93</v>
      </c>
      <c r="C98" s="34"/>
      <c r="D98" s="37"/>
      <c r="E98" s="37"/>
      <c r="F98" s="37"/>
      <c r="G98" s="37"/>
      <c r="H98" s="34"/>
      <c r="I98" s="37"/>
      <c r="J98" s="37"/>
      <c r="K98" s="37"/>
      <c r="L98" s="37"/>
      <c r="M98" s="37"/>
      <c r="N98" s="37"/>
      <c r="O98" s="108"/>
      <c r="P98" s="166">
        <f aca="true" t="shared" si="80" ref="P98:U98">SUM(P93:P97)</f>
        <v>500</v>
      </c>
      <c r="Q98" s="166">
        <f t="shared" si="80"/>
        <v>266</v>
      </c>
      <c r="R98" s="166">
        <f t="shared" si="80"/>
        <v>107</v>
      </c>
      <c r="S98" s="166">
        <f t="shared" si="80"/>
        <v>159</v>
      </c>
      <c r="T98" s="166">
        <f t="shared" si="80"/>
        <v>0</v>
      </c>
      <c r="U98" s="166">
        <f t="shared" si="80"/>
        <v>234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</row>
    <row r="99" spans="1:61" ht="15">
      <c r="A99" s="16"/>
      <c r="B99" s="144"/>
      <c r="C99" s="138" t="s">
        <v>218</v>
      </c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7">
        <f>SUM(W99:Y99)</f>
        <v>0</v>
      </c>
      <c r="W99" s="137">
        <f aca="true" t="shared" si="81" ref="W99:AB99">SUM(W93:W97)</f>
        <v>0</v>
      </c>
      <c r="X99" s="137">
        <f t="shared" si="81"/>
        <v>0</v>
      </c>
      <c r="Y99" s="137">
        <f t="shared" si="81"/>
        <v>0</v>
      </c>
      <c r="Z99" s="137">
        <f t="shared" si="81"/>
        <v>0</v>
      </c>
      <c r="AA99" s="137">
        <f t="shared" si="81"/>
        <v>0</v>
      </c>
      <c r="AB99" s="137">
        <f t="shared" si="81"/>
        <v>0</v>
      </c>
      <c r="AC99" s="137">
        <f>SUM(Z99:AB99)</f>
        <v>0</v>
      </c>
      <c r="AD99" s="137">
        <f>SUM(AE99:AG99)</f>
        <v>0</v>
      </c>
      <c r="AE99" s="137">
        <f aca="true" t="shared" si="82" ref="AE99:AJ99">SUM(AE93:AE97)</f>
        <v>0</v>
      </c>
      <c r="AF99" s="137">
        <f t="shared" si="82"/>
        <v>0</v>
      </c>
      <c r="AG99" s="137">
        <f t="shared" si="82"/>
        <v>0</v>
      </c>
      <c r="AH99" s="137">
        <f t="shared" si="82"/>
        <v>0</v>
      </c>
      <c r="AI99" s="137">
        <f t="shared" si="82"/>
        <v>0</v>
      </c>
      <c r="AJ99" s="137">
        <f t="shared" si="82"/>
        <v>0</v>
      </c>
      <c r="AK99" s="137">
        <f>SUM(AH99:AJ99)</f>
        <v>0</v>
      </c>
      <c r="AL99" s="137">
        <f>SUM(AM99:AO99)</f>
        <v>5</v>
      </c>
      <c r="AM99" s="137">
        <f aca="true" t="shared" si="83" ref="AM99:AR99">SUM(AM93:AM97)</f>
        <v>3</v>
      </c>
      <c r="AN99" s="137">
        <f t="shared" si="83"/>
        <v>2</v>
      </c>
      <c r="AO99" s="137">
        <f t="shared" si="83"/>
        <v>0</v>
      </c>
      <c r="AP99" s="137">
        <f t="shared" si="83"/>
        <v>1</v>
      </c>
      <c r="AQ99" s="137">
        <f t="shared" si="83"/>
        <v>3</v>
      </c>
      <c r="AR99" s="137">
        <f t="shared" si="83"/>
        <v>0</v>
      </c>
      <c r="AS99" s="137">
        <f>SUM(AP99:AR99)</f>
        <v>4</v>
      </c>
      <c r="AT99" s="137">
        <f>SUM(AU99:AW99)</f>
        <v>6</v>
      </c>
      <c r="AU99" s="137">
        <f aca="true" t="shared" si="84" ref="AU99:AZ99">SUM(AU93:AU97)</f>
        <v>2</v>
      </c>
      <c r="AV99" s="137">
        <f t="shared" si="84"/>
        <v>4</v>
      </c>
      <c r="AW99" s="137">
        <f t="shared" si="84"/>
        <v>0</v>
      </c>
      <c r="AX99" s="137">
        <f t="shared" si="84"/>
        <v>0</v>
      </c>
      <c r="AY99" s="137">
        <f t="shared" si="84"/>
        <v>0</v>
      </c>
      <c r="AZ99" s="137">
        <f t="shared" si="84"/>
        <v>0</v>
      </c>
      <c r="BA99" s="137">
        <f>SUM(AX99:AZ99)</f>
        <v>0</v>
      </c>
      <c r="BB99" s="137">
        <f>SUM(BC99:BE99)</f>
        <v>0</v>
      </c>
      <c r="BC99" s="137">
        <f aca="true" t="shared" si="85" ref="BC99:BH99">SUM(BC93:BC97)</f>
        <v>0</v>
      </c>
      <c r="BD99" s="137">
        <f t="shared" si="85"/>
        <v>0</v>
      </c>
      <c r="BE99" s="137">
        <f t="shared" si="85"/>
        <v>0</v>
      </c>
      <c r="BF99" s="137">
        <f t="shared" si="85"/>
        <v>0</v>
      </c>
      <c r="BG99" s="137">
        <f t="shared" si="85"/>
        <v>0</v>
      </c>
      <c r="BH99" s="137">
        <f t="shared" si="85"/>
        <v>0</v>
      </c>
      <c r="BI99" s="137">
        <f>SUM(BF99:BH99)</f>
        <v>0</v>
      </c>
    </row>
    <row r="100" spans="1:61" ht="15">
      <c r="A100" s="16"/>
      <c r="B100" s="139"/>
      <c r="C100" s="138" t="s">
        <v>163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7"/>
      <c r="R100" s="137"/>
      <c r="S100" s="138"/>
      <c r="T100" s="138"/>
      <c r="U100" s="138"/>
      <c r="V100" s="137">
        <f>SUM(W93:Y97)*V90</f>
        <v>0</v>
      </c>
      <c r="W100" s="137"/>
      <c r="X100" s="137"/>
      <c r="Y100" s="137"/>
      <c r="Z100" s="137"/>
      <c r="AA100" s="137"/>
      <c r="AB100" s="137"/>
      <c r="AC100" s="137">
        <f>SUM(Z93:AB97)*AC90</f>
        <v>0</v>
      </c>
      <c r="AD100" s="137">
        <f>SUM(AE93:AG97)*AD90</f>
        <v>0</v>
      </c>
      <c r="AE100" s="137"/>
      <c r="AF100" s="137"/>
      <c r="AG100" s="137"/>
      <c r="AH100" s="137"/>
      <c r="AI100" s="137"/>
      <c r="AJ100" s="137"/>
      <c r="AK100" s="137">
        <f>SUM(AH93:AJ97)*AK90</f>
        <v>0</v>
      </c>
      <c r="AL100" s="137">
        <f>SUM(AM93:AO97)*AL90</f>
        <v>90</v>
      </c>
      <c r="AM100" s="137"/>
      <c r="AN100" s="137"/>
      <c r="AO100" s="137"/>
      <c r="AP100" s="137"/>
      <c r="AQ100" s="137"/>
      <c r="AR100" s="137"/>
      <c r="AS100" s="137">
        <f>SUM(AP93:AR97)*AS90</f>
        <v>68</v>
      </c>
      <c r="AT100" s="137">
        <f>SUM(AU93:AW97)*AT90</f>
        <v>108</v>
      </c>
      <c r="AU100" s="137"/>
      <c r="AV100" s="137"/>
      <c r="AW100" s="137"/>
      <c r="AX100" s="137"/>
      <c r="AY100" s="137"/>
      <c r="AZ100" s="137"/>
      <c r="BA100" s="137">
        <f>SUM(AX93:AZ97)*BA90</f>
        <v>0</v>
      </c>
      <c r="BB100" s="137">
        <f>SUM(BC93:BE97)*BB90</f>
        <v>0</v>
      </c>
      <c r="BC100" s="137"/>
      <c r="BD100" s="137"/>
      <c r="BE100" s="137"/>
      <c r="BF100" s="137"/>
      <c r="BG100" s="137"/>
      <c r="BH100" s="137"/>
      <c r="BI100" s="137">
        <f>SUM(BF93:BH97)*BI90</f>
        <v>0</v>
      </c>
    </row>
    <row r="101" spans="1:61" ht="15">
      <c r="A101" s="16"/>
      <c r="B101" s="143"/>
      <c r="C101" s="137" t="s">
        <v>154</v>
      </c>
      <c r="D101" s="140"/>
      <c r="E101" s="140"/>
      <c r="F101" s="140"/>
      <c r="G101" s="140"/>
      <c r="H101" s="141"/>
      <c r="I101" s="142"/>
      <c r="J101" s="142"/>
      <c r="K101" s="142"/>
      <c r="L101" s="142"/>
      <c r="M101" s="142"/>
      <c r="N101" s="142"/>
      <c r="O101" s="108"/>
      <c r="P101" s="137"/>
      <c r="Q101" s="137"/>
      <c r="R101" s="137">
        <f>SUM(V101:BI101)</f>
        <v>0</v>
      </c>
      <c r="S101" s="137"/>
      <c r="T101" s="137"/>
      <c r="U101" s="137"/>
      <c r="V101" s="137"/>
      <c r="W101" s="34"/>
      <c r="X101" s="34"/>
      <c r="Y101" s="34"/>
      <c r="Z101" s="34"/>
      <c r="AA101" s="34"/>
      <c r="AB101" s="34"/>
      <c r="AC101" s="137"/>
      <c r="AD101" s="137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</row>
    <row r="102" spans="1:61" ht="15">
      <c r="A102" s="16"/>
      <c r="B102" s="136"/>
      <c r="C102" s="137" t="s">
        <v>43</v>
      </c>
      <c r="D102" s="140"/>
      <c r="E102" s="140"/>
      <c r="F102" s="140"/>
      <c r="G102" s="140"/>
      <c r="H102" s="141"/>
      <c r="I102" s="142"/>
      <c r="J102" s="142"/>
      <c r="K102" s="142"/>
      <c r="L102" s="142"/>
      <c r="M102" s="142"/>
      <c r="N102" s="142"/>
      <c r="O102" s="108"/>
      <c r="P102" s="137"/>
      <c r="Q102" s="137"/>
      <c r="R102" s="137">
        <f>SUM(V102:BI102)</f>
        <v>3</v>
      </c>
      <c r="S102" s="137"/>
      <c r="T102" s="137"/>
      <c r="U102" s="137"/>
      <c r="V102" s="140">
        <f>COUNTIF($D$93:$G$97,V89)</f>
        <v>0</v>
      </c>
      <c r="W102" s="140">
        <f aca="true" t="shared" si="86" ref="W102:BI102">COUNTIF($D$93:$G$97,W89)</f>
        <v>0</v>
      </c>
      <c r="X102" s="140">
        <f t="shared" si="86"/>
        <v>0</v>
      </c>
      <c r="Y102" s="140">
        <f t="shared" si="86"/>
        <v>0</v>
      </c>
      <c r="Z102" s="140">
        <f t="shared" si="86"/>
        <v>0</v>
      </c>
      <c r="AA102" s="140">
        <f t="shared" si="86"/>
        <v>0</v>
      </c>
      <c r="AB102" s="140">
        <f t="shared" si="86"/>
        <v>0</v>
      </c>
      <c r="AC102" s="140">
        <f t="shared" si="86"/>
        <v>0</v>
      </c>
      <c r="AD102" s="140">
        <f t="shared" si="86"/>
        <v>0</v>
      </c>
      <c r="AE102" s="140">
        <f t="shared" si="86"/>
        <v>0</v>
      </c>
      <c r="AF102" s="140">
        <f t="shared" si="86"/>
        <v>0</v>
      </c>
      <c r="AG102" s="140">
        <f t="shared" si="86"/>
        <v>0</v>
      </c>
      <c r="AH102" s="140">
        <f t="shared" si="86"/>
        <v>0</v>
      </c>
      <c r="AI102" s="140">
        <f t="shared" si="86"/>
        <v>0</v>
      </c>
      <c r="AJ102" s="140">
        <f t="shared" si="86"/>
        <v>0</v>
      </c>
      <c r="AK102" s="140">
        <f t="shared" si="86"/>
        <v>0</v>
      </c>
      <c r="AL102" s="140">
        <f t="shared" si="86"/>
        <v>0</v>
      </c>
      <c r="AM102" s="140">
        <f t="shared" si="86"/>
        <v>0</v>
      </c>
      <c r="AN102" s="140">
        <f t="shared" si="86"/>
        <v>0</v>
      </c>
      <c r="AO102" s="140">
        <f t="shared" si="86"/>
        <v>0</v>
      </c>
      <c r="AP102" s="140">
        <f t="shared" si="86"/>
        <v>0</v>
      </c>
      <c r="AQ102" s="140">
        <f t="shared" si="86"/>
        <v>0</v>
      </c>
      <c r="AR102" s="140">
        <f t="shared" si="86"/>
        <v>0</v>
      </c>
      <c r="AS102" s="140">
        <f t="shared" si="86"/>
        <v>2</v>
      </c>
      <c r="AT102" s="140">
        <f t="shared" si="86"/>
        <v>1</v>
      </c>
      <c r="AU102" s="140">
        <f t="shared" si="86"/>
        <v>0</v>
      </c>
      <c r="AV102" s="140">
        <f t="shared" si="86"/>
        <v>0</v>
      </c>
      <c r="AW102" s="140">
        <f t="shared" si="86"/>
        <v>0</v>
      </c>
      <c r="AX102" s="140">
        <f t="shared" si="86"/>
        <v>0</v>
      </c>
      <c r="AY102" s="140">
        <f t="shared" si="86"/>
        <v>0</v>
      </c>
      <c r="AZ102" s="140">
        <f t="shared" si="86"/>
        <v>0</v>
      </c>
      <c r="BA102" s="140">
        <f t="shared" si="86"/>
        <v>0</v>
      </c>
      <c r="BB102" s="140">
        <f t="shared" si="86"/>
        <v>0</v>
      </c>
      <c r="BC102" s="140">
        <f t="shared" si="86"/>
        <v>0</v>
      </c>
      <c r="BD102" s="140">
        <f t="shared" si="86"/>
        <v>0</v>
      </c>
      <c r="BE102" s="140">
        <f t="shared" si="86"/>
        <v>0</v>
      </c>
      <c r="BF102" s="140">
        <f t="shared" si="86"/>
        <v>0</v>
      </c>
      <c r="BG102" s="140">
        <f t="shared" si="86"/>
        <v>0</v>
      </c>
      <c r="BH102" s="140">
        <f t="shared" si="86"/>
        <v>0</v>
      </c>
      <c r="BI102" s="140">
        <f t="shared" si="86"/>
        <v>0</v>
      </c>
    </row>
    <row r="103" spans="1:61" ht="15">
      <c r="A103" s="16"/>
      <c r="B103" s="136"/>
      <c r="C103" s="137" t="s">
        <v>45</v>
      </c>
      <c r="D103" s="140"/>
      <c r="E103" s="140"/>
      <c r="F103" s="140"/>
      <c r="G103" s="140"/>
      <c r="H103" s="141"/>
      <c r="I103" s="142"/>
      <c r="J103" s="142"/>
      <c r="K103" s="142"/>
      <c r="L103" s="142"/>
      <c r="M103" s="142"/>
      <c r="N103" s="142"/>
      <c r="O103" s="108"/>
      <c r="P103" s="137"/>
      <c r="Q103" s="137"/>
      <c r="R103" s="137">
        <f>SUM(V103:BI103)</f>
        <v>4</v>
      </c>
      <c r="S103" s="137"/>
      <c r="T103" s="137"/>
      <c r="U103" s="137"/>
      <c r="V103" s="140">
        <f>COUNTIF($I$93:$N$97,V89)</f>
        <v>0</v>
      </c>
      <c r="W103" s="140">
        <f aca="true" t="shared" si="87" ref="W103:BI103">COUNTIF($I$93:$N$97,W89)</f>
        <v>0</v>
      </c>
      <c r="X103" s="140">
        <f t="shared" si="87"/>
        <v>0</v>
      </c>
      <c r="Y103" s="140">
        <f t="shared" si="87"/>
        <v>0</v>
      </c>
      <c r="Z103" s="140">
        <f t="shared" si="87"/>
        <v>0</v>
      </c>
      <c r="AA103" s="140">
        <f t="shared" si="87"/>
        <v>0</v>
      </c>
      <c r="AB103" s="140">
        <f t="shared" si="87"/>
        <v>0</v>
      </c>
      <c r="AC103" s="140">
        <f t="shared" si="87"/>
        <v>0</v>
      </c>
      <c r="AD103" s="140">
        <f t="shared" si="87"/>
        <v>0</v>
      </c>
      <c r="AE103" s="140">
        <f t="shared" si="87"/>
        <v>0</v>
      </c>
      <c r="AF103" s="140">
        <f t="shared" si="87"/>
        <v>0</v>
      </c>
      <c r="AG103" s="140">
        <f t="shared" si="87"/>
        <v>0</v>
      </c>
      <c r="AH103" s="140">
        <f t="shared" si="87"/>
        <v>0</v>
      </c>
      <c r="AI103" s="140">
        <f t="shared" si="87"/>
        <v>0</v>
      </c>
      <c r="AJ103" s="140">
        <f t="shared" si="87"/>
        <v>0</v>
      </c>
      <c r="AK103" s="140">
        <f t="shared" si="87"/>
        <v>0</v>
      </c>
      <c r="AL103" s="140">
        <f t="shared" si="87"/>
        <v>3</v>
      </c>
      <c r="AM103" s="140">
        <f t="shared" si="87"/>
        <v>0</v>
      </c>
      <c r="AN103" s="140">
        <f t="shared" si="87"/>
        <v>0</v>
      </c>
      <c r="AO103" s="140">
        <f t="shared" si="87"/>
        <v>0</v>
      </c>
      <c r="AP103" s="140">
        <f t="shared" si="87"/>
        <v>0</v>
      </c>
      <c r="AQ103" s="140">
        <f t="shared" si="87"/>
        <v>0</v>
      </c>
      <c r="AR103" s="140">
        <f t="shared" si="87"/>
        <v>0</v>
      </c>
      <c r="AS103" s="140">
        <f t="shared" si="87"/>
        <v>0</v>
      </c>
      <c r="AT103" s="140">
        <f t="shared" si="87"/>
        <v>1</v>
      </c>
      <c r="AU103" s="140">
        <f t="shared" si="87"/>
        <v>0</v>
      </c>
      <c r="AV103" s="140">
        <f t="shared" si="87"/>
        <v>0</v>
      </c>
      <c r="AW103" s="140">
        <f t="shared" si="87"/>
        <v>0</v>
      </c>
      <c r="AX103" s="140">
        <f t="shared" si="87"/>
        <v>0</v>
      </c>
      <c r="AY103" s="140">
        <f t="shared" si="87"/>
        <v>0</v>
      </c>
      <c r="AZ103" s="140">
        <f t="shared" si="87"/>
        <v>0</v>
      </c>
      <c r="BA103" s="140">
        <f t="shared" si="87"/>
        <v>0</v>
      </c>
      <c r="BB103" s="140">
        <f t="shared" si="87"/>
        <v>0</v>
      </c>
      <c r="BC103" s="140">
        <f t="shared" si="87"/>
        <v>0</v>
      </c>
      <c r="BD103" s="140">
        <f t="shared" si="87"/>
        <v>0</v>
      </c>
      <c r="BE103" s="140">
        <f t="shared" si="87"/>
        <v>0</v>
      </c>
      <c r="BF103" s="140">
        <f t="shared" si="87"/>
        <v>0</v>
      </c>
      <c r="BG103" s="140">
        <f t="shared" si="87"/>
        <v>0</v>
      </c>
      <c r="BH103" s="140">
        <f t="shared" si="87"/>
        <v>0</v>
      </c>
      <c r="BI103" s="140">
        <f t="shared" si="87"/>
        <v>0</v>
      </c>
    </row>
    <row r="107" spans="2:9" ht="15">
      <c r="B107" s="69" t="s">
        <v>124</v>
      </c>
      <c r="C107" s="70"/>
      <c r="D107" s="71"/>
      <c r="E107" s="71"/>
      <c r="F107" s="71"/>
      <c r="G107" s="70"/>
      <c r="H107" s="71"/>
      <c r="I107" s="71"/>
    </row>
    <row r="108" spans="2:9" ht="15">
      <c r="B108" s="69"/>
      <c r="C108" s="70"/>
      <c r="D108" s="71"/>
      <c r="E108" s="71"/>
      <c r="F108" s="71"/>
      <c r="G108" s="70"/>
      <c r="H108" s="71"/>
      <c r="I108" s="71"/>
    </row>
    <row r="109" spans="2:15" ht="15">
      <c r="B109" s="70" t="s">
        <v>268</v>
      </c>
      <c r="C109" s="72"/>
      <c r="D109" s="72"/>
      <c r="E109" s="72"/>
      <c r="F109" s="72"/>
      <c r="G109" s="72"/>
      <c r="H109" s="69"/>
      <c r="I109" s="72"/>
      <c r="O109" s="72"/>
    </row>
    <row r="110" spans="2:15" ht="15">
      <c r="B110" s="72"/>
      <c r="C110" s="72"/>
      <c r="D110" s="72"/>
      <c r="E110" s="72"/>
      <c r="F110" s="72"/>
      <c r="G110" s="72"/>
      <c r="H110" s="72"/>
      <c r="I110" s="72"/>
      <c r="O110" s="72" t="s">
        <v>128</v>
      </c>
    </row>
    <row r="111" spans="2:15" ht="15">
      <c r="B111" s="19" t="s">
        <v>125</v>
      </c>
      <c r="C111" s="69"/>
      <c r="D111" s="69"/>
      <c r="E111" s="69"/>
      <c r="F111" s="69"/>
      <c r="G111" s="72"/>
      <c r="H111" s="72"/>
      <c r="I111" s="72"/>
      <c r="O111" s="72"/>
    </row>
    <row r="112" spans="2:15" ht="15">
      <c r="B112" s="72"/>
      <c r="C112" s="69"/>
      <c r="D112" s="69"/>
      <c r="E112" s="69"/>
      <c r="F112" s="69"/>
      <c r="G112" s="69"/>
      <c r="H112" s="69"/>
      <c r="I112" s="69"/>
      <c r="O112" s="69"/>
    </row>
    <row r="113" spans="2:15" ht="15">
      <c r="B113" s="72" t="s">
        <v>277</v>
      </c>
      <c r="C113" s="69"/>
      <c r="D113" s="69"/>
      <c r="E113" s="69"/>
      <c r="F113" s="69"/>
      <c r="G113" s="69"/>
      <c r="H113" s="72"/>
      <c r="I113" s="69"/>
      <c r="O113" s="69"/>
    </row>
    <row r="114" spans="2:15" ht="15">
      <c r="B114" s="72"/>
      <c r="C114" s="69"/>
      <c r="D114" s="69"/>
      <c r="E114" s="69"/>
      <c r="F114" s="69"/>
      <c r="G114" s="72"/>
      <c r="H114" s="72"/>
      <c r="I114" s="72"/>
      <c r="O114" s="72"/>
    </row>
    <row r="115" spans="2:15" ht="15">
      <c r="B115" s="72" t="s">
        <v>125</v>
      </c>
      <c r="C115" s="72"/>
      <c r="D115" s="72"/>
      <c r="E115" s="72"/>
      <c r="F115" s="72"/>
      <c r="G115" s="72"/>
      <c r="H115" s="72"/>
      <c r="I115" s="69"/>
      <c r="O115" s="72"/>
    </row>
    <row r="116" spans="2:15" ht="15">
      <c r="B116" s="72"/>
      <c r="C116" s="72"/>
      <c r="D116" s="72"/>
      <c r="E116" s="72"/>
      <c r="F116" s="72"/>
      <c r="G116" s="72"/>
      <c r="H116" s="72"/>
      <c r="I116" s="72"/>
      <c r="O116" s="72"/>
    </row>
    <row r="117" spans="2:15" ht="15">
      <c r="B117" s="72"/>
      <c r="C117" s="72"/>
      <c r="D117" s="72"/>
      <c r="E117" s="72"/>
      <c r="F117" s="72"/>
      <c r="G117" s="72"/>
      <c r="H117" s="72"/>
      <c r="I117" s="72"/>
      <c r="O117" s="72"/>
    </row>
    <row r="118" spans="2:15" ht="15">
      <c r="B118" s="72"/>
      <c r="C118" s="72"/>
      <c r="D118" s="72"/>
      <c r="E118" s="72"/>
      <c r="F118" s="72"/>
      <c r="G118" s="72"/>
      <c r="H118" s="72"/>
      <c r="I118" s="72"/>
      <c r="O118" s="72"/>
    </row>
    <row r="119" spans="2:15" ht="15">
      <c r="B119" s="72"/>
      <c r="C119" s="72"/>
      <c r="D119" s="72"/>
      <c r="E119" s="72"/>
      <c r="F119" s="72"/>
      <c r="G119" s="72"/>
      <c r="H119" s="72"/>
      <c r="I119" s="72"/>
      <c r="O119" s="72"/>
    </row>
    <row r="120" spans="2:15" ht="15">
      <c r="B120" s="72"/>
      <c r="C120" s="72"/>
      <c r="D120" s="72"/>
      <c r="E120" s="72"/>
      <c r="F120" s="72"/>
      <c r="G120" s="72"/>
      <c r="H120" s="72"/>
      <c r="I120" s="72"/>
      <c r="O120" s="72"/>
    </row>
    <row r="121" spans="2:15" ht="15">
      <c r="B121" s="72"/>
      <c r="C121" s="72"/>
      <c r="D121" s="72"/>
      <c r="E121" s="72"/>
      <c r="F121" s="72"/>
      <c r="G121" s="72"/>
      <c r="H121" s="72"/>
      <c r="I121" s="72"/>
      <c r="O121" s="72"/>
    </row>
    <row r="122" spans="2:15" ht="15">
      <c r="B122" s="72"/>
      <c r="C122" s="72"/>
      <c r="D122" s="72"/>
      <c r="E122" s="72"/>
      <c r="F122" s="72"/>
      <c r="G122" s="72"/>
      <c r="H122" s="72"/>
      <c r="I122" s="72"/>
      <c r="O122" s="72"/>
    </row>
    <row r="123" spans="2:15" ht="15">
      <c r="B123" s="72"/>
      <c r="C123" s="72"/>
      <c r="D123" s="72"/>
      <c r="E123" s="72"/>
      <c r="F123" s="72"/>
      <c r="G123" s="72"/>
      <c r="H123" s="72"/>
      <c r="I123" s="72"/>
      <c r="O123" s="72"/>
    </row>
    <row r="124" spans="2:15" ht="15">
      <c r="B124" s="72"/>
      <c r="C124" s="72"/>
      <c r="D124" s="72"/>
      <c r="E124" s="72"/>
      <c r="F124" s="72"/>
      <c r="G124" s="72"/>
      <c r="H124" s="72"/>
      <c r="I124" s="72"/>
      <c r="O124" s="72"/>
    </row>
    <row r="125" spans="2:9" ht="15">
      <c r="B125" s="72"/>
      <c r="C125" s="69"/>
      <c r="D125" s="69"/>
      <c r="E125" s="69"/>
      <c r="F125" s="69"/>
      <c r="G125" s="69"/>
      <c r="H125" s="69"/>
      <c r="I125" s="69"/>
    </row>
    <row r="126" spans="2:9" ht="15">
      <c r="B126" s="72"/>
      <c r="C126" s="72"/>
      <c r="D126" s="72"/>
      <c r="E126" s="72"/>
      <c r="F126" s="72"/>
      <c r="G126" s="72"/>
      <c r="H126" s="72"/>
      <c r="I126" s="72"/>
    </row>
    <row r="128" ht="15.75">
      <c r="B128" s="169" t="s">
        <v>284</v>
      </c>
    </row>
    <row r="130" spans="1:61" ht="15">
      <c r="A130" s="34"/>
      <c r="B130" s="106"/>
      <c r="C130" s="200" t="s">
        <v>30</v>
      </c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 t="s">
        <v>222</v>
      </c>
      <c r="Q130" s="200"/>
      <c r="R130" s="200"/>
      <c r="S130" s="200"/>
      <c r="T130" s="200"/>
      <c r="U130" s="200"/>
      <c r="V130" s="200" t="s">
        <v>96</v>
      </c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</row>
    <row r="131" spans="1:61" ht="15">
      <c r="A131" s="34"/>
      <c r="B131" s="106"/>
      <c r="C131" s="200" t="s">
        <v>31</v>
      </c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36" t="s">
        <v>21</v>
      </c>
      <c r="Q131" s="201" t="s">
        <v>32</v>
      </c>
      <c r="R131" s="201"/>
      <c r="S131" s="201"/>
      <c r="T131" s="201"/>
      <c r="U131" s="34"/>
      <c r="V131" s="200" t="s">
        <v>33</v>
      </c>
      <c r="W131" s="200"/>
      <c r="X131" s="200"/>
      <c r="Y131" s="200"/>
      <c r="Z131" s="200"/>
      <c r="AA131" s="200"/>
      <c r="AB131" s="200"/>
      <c r="AC131" s="200"/>
      <c r="AD131" s="200" t="s">
        <v>34</v>
      </c>
      <c r="AE131" s="200"/>
      <c r="AF131" s="200"/>
      <c r="AG131" s="200"/>
      <c r="AH131" s="200"/>
      <c r="AI131" s="200"/>
      <c r="AJ131" s="200"/>
      <c r="AK131" s="200"/>
      <c r="AL131" s="200" t="s">
        <v>35</v>
      </c>
      <c r="AM131" s="200"/>
      <c r="AN131" s="200"/>
      <c r="AO131" s="200"/>
      <c r="AP131" s="200"/>
      <c r="AQ131" s="200"/>
      <c r="AR131" s="200"/>
      <c r="AS131" s="200"/>
      <c r="AT131" s="200" t="s">
        <v>36</v>
      </c>
      <c r="AU131" s="200"/>
      <c r="AV131" s="200"/>
      <c r="AW131" s="200"/>
      <c r="AX131" s="200"/>
      <c r="AY131" s="200"/>
      <c r="AZ131" s="200"/>
      <c r="BA131" s="200"/>
      <c r="BB131" s="200" t="s">
        <v>37</v>
      </c>
      <c r="BC131" s="200"/>
      <c r="BD131" s="200"/>
      <c r="BE131" s="200"/>
      <c r="BF131" s="200"/>
      <c r="BG131" s="200"/>
      <c r="BH131" s="200"/>
      <c r="BI131" s="200"/>
    </row>
    <row r="132" spans="1:61" ht="15">
      <c r="A132" s="35" t="s">
        <v>38</v>
      </c>
      <c r="B132" s="107" t="s">
        <v>39</v>
      </c>
      <c r="C132" s="34" t="s">
        <v>40</v>
      </c>
      <c r="D132" s="37"/>
      <c r="E132" s="37"/>
      <c r="F132" s="37"/>
      <c r="G132" s="37"/>
      <c r="H132" s="34" t="s">
        <v>250</v>
      </c>
      <c r="I132" s="37"/>
      <c r="J132" s="37"/>
      <c r="K132" s="37"/>
      <c r="L132" s="37"/>
      <c r="M132" s="37"/>
      <c r="N132" s="37"/>
      <c r="O132" s="108" t="s">
        <v>41</v>
      </c>
      <c r="P132" s="36"/>
      <c r="Q132" s="36" t="s">
        <v>21</v>
      </c>
      <c r="R132" s="34" t="s">
        <v>290</v>
      </c>
      <c r="S132" s="34" t="s">
        <v>42</v>
      </c>
      <c r="T132" s="34" t="s">
        <v>108</v>
      </c>
      <c r="U132" s="34" t="s">
        <v>219</v>
      </c>
      <c r="V132" s="35">
        <v>1</v>
      </c>
      <c r="W132" s="35" t="s">
        <v>130</v>
      </c>
      <c r="X132" s="35" t="s">
        <v>131</v>
      </c>
      <c r="Y132" s="35" t="s">
        <v>132</v>
      </c>
      <c r="Z132" s="35" t="s">
        <v>130</v>
      </c>
      <c r="AA132" s="35" t="s">
        <v>131</v>
      </c>
      <c r="AB132" s="35" t="s">
        <v>132</v>
      </c>
      <c r="AC132" s="35">
        <v>2</v>
      </c>
      <c r="AD132" s="35">
        <v>3</v>
      </c>
      <c r="AE132" s="35" t="s">
        <v>130</v>
      </c>
      <c r="AF132" s="35" t="s">
        <v>131</v>
      </c>
      <c r="AG132" s="35" t="s">
        <v>132</v>
      </c>
      <c r="AH132" s="35" t="s">
        <v>130</v>
      </c>
      <c r="AI132" s="35" t="s">
        <v>131</v>
      </c>
      <c r="AJ132" s="35" t="s">
        <v>132</v>
      </c>
      <c r="AK132" s="35">
        <v>4</v>
      </c>
      <c r="AL132" s="35">
        <v>5</v>
      </c>
      <c r="AM132" s="35" t="s">
        <v>130</v>
      </c>
      <c r="AN132" s="35" t="s">
        <v>131</v>
      </c>
      <c r="AO132" s="35" t="s">
        <v>132</v>
      </c>
      <c r="AP132" s="35" t="s">
        <v>130</v>
      </c>
      <c r="AQ132" s="35" t="s">
        <v>131</v>
      </c>
      <c r="AR132" s="35" t="s">
        <v>132</v>
      </c>
      <c r="AS132" s="35">
        <v>6</v>
      </c>
      <c r="AT132" s="35">
        <v>7</v>
      </c>
      <c r="AU132" s="35" t="s">
        <v>130</v>
      </c>
      <c r="AV132" s="35" t="s">
        <v>131</v>
      </c>
      <c r="AW132" s="35" t="s">
        <v>132</v>
      </c>
      <c r="AX132" s="35" t="s">
        <v>130</v>
      </c>
      <c r="AY132" s="35" t="s">
        <v>131</v>
      </c>
      <c r="AZ132" s="35" t="s">
        <v>132</v>
      </c>
      <c r="BA132" s="35">
        <v>8</v>
      </c>
      <c r="BB132" s="35">
        <v>9</v>
      </c>
      <c r="BC132" s="35" t="s">
        <v>130</v>
      </c>
      <c r="BD132" s="35" t="s">
        <v>131</v>
      </c>
      <c r="BE132" s="35" t="s">
        <v>132</v>
      </c>
      <c r="BF132" s="35" t="s">
        <v>130</v>
      </c>
      <c r="BG132" s="35" t="s">
        <v>131</v>
      </c>
      <c r="BH132" s="35" t="s">
        <v>132</v>
      </c>
      <c r="BI132" s="35">
        <v>10</v>
      </c>
    </row>
    <row r="133" spans="1:61" ht="15">
      <c r="A133" s="34"/>
      <c r="B133" s="106"/>
      <c r="C133" s="34"/>
      <c r="D133" s="37"/>
      <c r="E133" s="37"/>
      <c r="F133" s="37"/>
      <c r="G133" s="37"/>
      <c r="H133" s="34"/>
      <c r="I133" s="37"/>
      <c r="J133" s="37"/>
      <c r="K133" s="37"/>
      <c r="L133" s="37"/>
      <c r="M133" s="37"/>
      <c r="N133" s="37"/>
      <c r="O133" s="108" t="s">
        <v>44</v>
      </c>
      <c r="P133" s="36"/>
      <c r="Q133" s="36"/>
      <c r="R133" s="34"/>
      <c r="S133" s="34"/>
      <c r="T133" s="34"/>
      <c r="U133" s="34" t="s">
        <v>220</v>
      </c>
      <c r="V133" s="35">
        <v>18</v>
      </c>
      <c r="W133" s="35">
        <v>18</v>
      </c>
      <c r="X133" s="35">
        <v>18</v>
      </c>
      <c r="Y133" s="35">
        <v>18</v>
      </c>
      <c r="Z133" s="35">
        <v>17</v>
      </c>
      <c r="AA133" s="35">
        <v>17</v>
      </c>
      <c r="AB133" s="35">
        <v>17</v>
      </c>
      <c r="AC133" s="35">
        <v>17</v>
      </c>
      <c r="AD133" s="35">
        <v>18</v>
      </c>
      <c r="AE133" s="35">
        <v>18</v>
      </c>
      <c r="AF133" s="35">
        <v>18</v>
      </c>
      <c r="AG133" s="35">
        <v>18</v>
      </c>
      <c r="AH133" s="35">
        <v>17</v>
      </c>
      <c r="AI133" s="35">
        <v>17</v>
      </c>
      <c r="AJ133" s="35">
        <v>17</v>
      </c>
      <c r="AK133" s="35">
        <v>17</v>
      </c>
      <c r="AL133" s="35">
        <v>18</v>
      </c>
      <c r="AM133" s="35">
        <v>18</v>
      </c>
      <c r="AN133" s="35">
        <v>18</v>
      </c>
      <c r="AO133" s="35">
        <v>18</v>
      </c>
      <c r="AP133" s="35">
        <v>17</v>
      </c>
      <c r="AQ133" s="35">
        <v>17</v>
      </c>
      <c r="AR133" s="35">
        <v>17</v>
      </c>
      <c r="AS133" s="35">
        <v>17</v>
      </c>
      <c r="AT133" s="35">
        <v>18</v>
      </c>
      <c r="AU133" s="35">
        <v>18</v>
      </c>
      <c r="AV133" s="35">
        <v>18</v>
      </c>
      <c r="AW133" s="35">
        <v>18</v>
      </c>
      <c r="AX133" s="35">
        <v>18</v>
      </c>
      <c r="AY133" s="35">
        <v>18</v>
      </c>
      <c r="AZ133" s="35">
        <v>18</v>
      </c>
      <c r="BA133" s="35">
        <v>18</v>
      </c>
      <c r="BB133" s="35">
        <v>9</v>
      </c>
      <c r="BC133" s="35">
        <v>9</v>
      </c>
      <c r="BD133" s="35">
        <v>9</v>
      </c>
      <c r="BE133" s="35">
        <v>9</v>
      </c>
      <c r="BF133" s="35">
        <v>6</v>
      </c>
      <c r="BG133" s="35">
        <v>6</v>
      </c>
      <c r="BH133" s="35">
        <v>6</v>
      </c>
      <c r="BI133" s="35">
        <v>6</v>
      </c>
    </row>
    <row r="134" spans="1:61" ht="15">
      <c r="A134" s="35">
        <v>1</v>
      </c>
      <c r="B134" s="107">
        <v>2</v>
      </c>
      <c r="C134" s="35">
        <v>3</v>
      </c>
      <c r="D134" s="38"/>
      <c r="E134" s="38"/>
      <c r="F134" s="38"/>
      <c r="G134" s="38"/>
      <c r="H134" s="35">
        <v>4</v>
      </c>
      <c r="I134" s="38"/>
      <c r="J134" s="38"/>
      <c r="K134" s="38"/>
      <c r="L134" s="38"/>
      <c r="M134" s="38"/>
      <c r="N134" s="38"/>
      <c r="O134" s="109">
        <v>5</v>
      </c>
      <c r="P134" s="99">
        <v>6</v>
      </c>
      <c r="Q134" s="99">
        <v>7</v>
      </c>
      <c r="R134" s="35">
        <v>8</v>
      </c>
      <c r="S134" s="35">
        <v>9</v>
      </c>
      <c r="T134" s="35">
        <v>10</v>
      </c>
      <c r="U134" s="35">
        <v>11</v>
      </c>
      <c r="V134" s="35">
        <v>12</v>
      </c>
      <c r="W134" s="35"/>
      <c r="X134" s="35"/>
      <c r="Y134" s="35"/>
      <c r="Z134" s="35"/>
      <c r="AA134" s="35"/>
      <c r="AB134" s="35"/>
      <c r="AC134" s="35">
        <v>13</v>
      </c>
      <c r="AD134" s="35">
        <v>14</v>
      </c>
      <c r="AE134" s="35"/>
      <c r="AF134" s="35"/>
      <c r="AG134" s="35"/>
      <c r="AH134" s="35"/>
      <c r="AI134" s="35"/>
      <c r="AJ134" s="35"/>
      <c r="AK134" s="35">
        <v>15</v>
      </c>
      <c r="AL134" s="35">
        <v>16</v>
      </c>
      <c r="AM134" s="35"/>
      <c r="AN134" s="35"/>
      <c r="AO134" s="35"/>
      <c r="AP134" s="35"/>
      <c r="AQ134" s="35"/>
      <c r="AR134" s="35"/>
      <c r="AS134" s="35">
        <v>17</v>
      </c>
      <c r="AT134" s="35">
        <v>18</v>
      </c>
      <c r="AU134" s="35"/>
      <c r="AV134" s="35"/>
      <c r="AW134" s="35"/>
      <c r="AX134" s="35"/>
      <c r="AY134" s="35"/>
      <c r="AZ134" s="35"/>
      <c r="BA134" s="35">
        <v>19</v>
      </c>
      <c r="BB134" s="35">
        <v>20</v>
      </c>
      <c r="BC134" s="35"/>
      <c r="BD134" s="35"/>
      <c r="BE134" s="35"/>
      <c r="BF134" s="35"/>
      <c r="BG134" s="35"/>
      <c r="BH134" s="35"/>
      <c r="BI134" s="35">
        <v>21</v>
      </c>
    </row>
    <row r="135" spans="1:61" ht="15">
      <c r="A135" s="149" t="s">
        <v>224</v>
      </c>
      <c r="B135" s="150" t="s">
        <v>225</v>
      </c>
      <c r="C135" s="110"/>
      <c r="D135" s="111"/>
      <c r="E135" s="111"/>
      <c r="F135" s="111"/>
      <c r="G135" s="111"/>
      <c r="H135" s="110"/>
      <c r="I135" s="111"/>
      <c r="J135" s="111"/>
      <c r="K135" s="111"/>
      <c r="L135" s="111"/>
      <c r="M135" s="111"/>
      <c r="N135" s="111"/>
      <c r="O135" s="112"/>
      <c r="P135" s="113">
        <f aca="true" t="shared" si="88" ref="P135:U135">SUM(P136:P140)</f>
        <v>500</v>
      </c>
      <c r="Q135" s="113">
        <f t="shared" si="88"/>
        <v>266</v>
      </c>
      <c r="R135" s="113">
        <f t="shared" si="88"/>
        <v>107</v>
      </c>
      <c r="S135" s="113">
        <f t="shared" si="88"/>
        <v>159</v>
      </c>
      <c r="T135" s="113">
        <f t="shared" si="88"/>
        <v>0</v>
      </c>
      <c r="U135" s="113">
        <f t="shared" si="88"/>
        <v>234</v>
      </c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</row>
    <row r="136" spans="1:61" ht="15">
      <c r="A136" s="151" t="s">
        <v>227</v>
      </c>
      <c r="B136" s="106" t="s">
        <v>279</v>
      </c>
      <c r="C136" s="36" t="str">
        <f>D136&amp;" "&amp;E136&amp;" "&amp;F136&amp;" "&amp;G136</f>
        <v>   </v>
      </c>
      <c r="D136" s="36"/>
      <c r="E136" s="35"/>
      <c r="F136" s="35"/>
      <c r="G136" s="35"/>
      <c r="H136" s="36" t="str">
        <f>I136&amp;" "&amp;J136&amp;" "&amp;K136&amp;" "&amp;N136</f>
        <v>5   </v>
      </c>
      <c r="I136" s="37">
        <v>5</v>
      </c>
      <c r="J136" s="37"/>
      <c r="K136" s="37"/>
      <c r="L136" s="37"/>
      <c r="M136" s="37"/>
      <c r="N136" s="37"/>
      <c r="O136" s="108"/>
      <c r="P136" s="99">
        <v>36</v>
      </c>
      <c r="Q136" s="99">
        <f>R136+S136+T136</f>
        <v>18</v>
      </c>
      <c r="R136" s="99">
        <f aca="true" t="shared" si="89" ref="R136:T140">W136*W$6+Z136*Z$6+AE136*AE$6+AH136*AH$6+AM136*AM$6+AP136*AP$6+AU136*AU$6+AX136*AX$6+BC136*BC$6+BF136*BF$6</f>
        <v>18</v>
      </c>
      <c r="S136" s="99">
        <f t="shared" si="89"/>
        <v>0</v>
      </c>
      <c r="T136" s="99">
        <f t="shared" si="89"/>
        <v>0</v>
      </c>
      <c r="U136" s="99">
        <f>P136-Q136</f>
        <v>18</v>
      </c>
      <c r="V136" s="37">
        <f>IF(SUM(W136:Y136)&gt;0,W136&amp;"/"&amp;X136&amp;"/"&amp;Y136,"")</f>
      </c>
      <c r="W136" s="35"/>
      <c r="X136" s="35"/>
      <c r="Y136" s="35"/>
      <c r="Z136" s="35"/>
      <c r="AA136" s="35"/>
      <c r="AB136" s="35"/>
      <c r="AC136" s="37">
        <f>IF(SUM(Z136:AB136)&gt;0,Z136&amp;"/"&amp;AA136&amp;"/"&amp;AB136,"")</f>
      </c>
      <c r="AD136" s="37">
        <f>IF(SUM(AE136:AG136)&gt;0,AE136&amp;"/"&amp;AF136&amp;"/"&amp;AG136,"")</f>
      </c>
      <c r="AE136" s="35"/>
      <c r="AF136" s="35"/>
      <c r="AG136" s="35"/>
      <c r="AH136" s="35"/>
      <c r="AI136" s="35"/>
      <c r="AJ136" s="35"/>
      <c r="AK136" s="37">
        <f>IF(SUM(AH136:AJ136)&gt;0,AH136&amp;"/"&amp;AI136&amp;"/"&amp;AJ136,"")</f>
      </c>
      <c r="AL136" s="37" t="str">
        <f>IF(SUM(AM136:AO136)&gt;0,AM136&amp;"/"&amp;AN136&amp;"/"&amp;AO136,"")</f>
        <v>1//</v>
      </c>
      <c r="AM136" s="35">
        <v>1</v>
      </c>
      <c r="AN136" s="35"/>
      <c r="AO136" s="35"/>
      <c r="AP136" s="35"/>
      <c r="AQ136" s="35"/>
      <c r="AR136" s="35"/>
      <c r="AS136" s="37">
        <f>IF(SUM(AP136:AR136)&gt;0,AP136&amp;"/"&amp;AQ136&amp;"/"&amp;AR136,"")</f>
      </c>
      <c r="AT136" s="37">
        <f>IF(SUM(AU136:AW136)&gt;0,AU136&amp;"/"&amp;AV136&amp;"/"&amp;AW136,"")</f>
      </c>
      <c r="AU136" s="35"/>
      <c r="AV136" s="35"/>
      <c r="AW136" s="35"/>
      <c r="AX136" s="35"/>
      <c r="AY136" s="35"/>
      <c r="AZ136" s="35"/>
      <c r="BA136" s="37">
        <f>IF(SUM(AX136:AZ136)&gt;0,AX136&amp;"/"&amp;AY136&amp;"/"&amp;AZ136,"")</f>
      </c>
      <c r="BB136" s="37">
        <f>IF(SUM(BC136:BE136)&gt;0,BC136&amp;"/"&amp;BD136&amp;"/"&amp;BE136,"")</f>
      </c>
      <c r="BC136" s="35"/>
      <c r="BD136" s="35"/>
      <c r="BE136" s="35"/>
      <c r="BF136" s="35"/>
      <c r="BG136" s="35"/>
      <c r="BH136" s="35"/>
      <c r="BI136" s="37">
        <f>IF(SUM(BF136:BH136)&gt;0,BF136&amp;"/"&amp;BG136&amp;"/"&amp;BH136,"")</f>
      </c>
    </row>
    <row r="137" spans="1:61" ht="15">
      <c r="A137" s="151" t="s">
        <v>228</v>
      </c>
      <c r="B137" s="106" t="s">
        <v>231</v>
      </c>
      <c r="C137" s="36" t="str">
        <f>D137&amp;" "&amp;E137&amp;" "&amp;F137&amp;" "&amp;G137</f>
        <v>6   </v>
      </c>
      <c r="D137" s="36">
        <v>6</v>
      </c>
      <c r="E137" s="35"/>
      <c r="F137" s="35"/>
      <c r="G137" s="35"/>
      <c r="H137" s="36" t="str">
        <f>I137&amp;" "&amp;J137&amp;" "&amp;K137&amp;" "&amp;N137</f>
        <v>5   </v>
      </c>
      <c r="I137" s="37">
        <v>5</v>
      </c>
      <c r="J137" s="37"/>
      <c r="K137" s="37"/>
      <c r="L137" s="37"/>
      <c r="M137" s="37"/>
      <c r="N137" s="37"/>
      <c r="O137" s="108"/>
      <c r="P137" s="99">
        <v>130</v>
      </c>
      <c r="Q137" s="99">
        <f>R137+S137+T137</f>
        <v>70</v>
      </c>
      <c r="R137" s="99">
        <f t="shared" si="89"/>
        <v>35</v>
      </c>
      <c r="S137" s="99">
        <f t="shared" si="89"/>
        <v>35</v>
      </c>
      <c r="T137" s="99">
        <f t="shared" si="89"/>
        <v>0</v>
      </c>
      <c r="U137" s="99">
        <f>P137-Q137</f>
        <v>60</v>
      </c>
      <c r="V137" s="37">
        <f>IF(SUM(W137:Y137)&gt;0,W137&amp;"/"&amp;X137&amp;"/"&amp;Y137,"")</f>
      </c>
      <c r="W137" s="35"/>
      <c r="X137" s="35"/>
      <c r="Y137" s="35"/>
      <c r="Z137" s="35"/>
      <c r="AA137" s="35"/>
      <c r="AB137" s="35"/>
      <c r="AC137" s="37">
        <f>IF(SUM(Z137:AB137)&gt;0,Z137&amp;"/"&amp;AA137&amp;"/"&amp;AB137,"")</f>
      </c>
      <c r="AD137" s="37">
        <f>IF(SUM(AE137:AG137)&gt;0,AE137&amp;"/"&amp;AF137&amp;"/"&amp;AG137,"")</f>
      </c>
      <c r="AE137" s="35"/>
      <c r="AF137" s="35"/>
      <c r="AG137" s="35"/>
      <c r="AH137" s="35"/>
      <c r="AI137" s="35"/>
      <c r="AJ137" s="35"/>
      <c r="AK137" s="37">
        <f>IF(SUM(AH137:AJ137)&gt;0,AH137&amp;"/"&amp;AI137&amp;"/"&amp;AJ137,"")</f>
      </c>
      <c r="AL137" s="37" t="str">
        <f>IF(SUM(AM137:AO137)&gt;0,AM137&amp;"/"&amp;AN137&amp;"/"&amp;AO137,"")</f>
        <v>1/1/</v>
      </c>
      <c r="AM137" s="35">
        <v>1</v>
      </c>
      <c r="AN137" s="35">
        <v>1</v>
      </c>
      <c r="AO137" s="35"/>
      <c r="AP137" s="35">
        <v>1</v>
      </c>
      <c r="AQ137" s="35">
        <v>1</v>
      </c>
      <c r="AR137" s="35"/>
      <c r="AS137" s="37" t="str">
        <f>IF(SUM(AP137:AR137)&gt;0,AP137&amp;"/"&amp;AQ137&amp;"/"&amp;AR137,"")</f>
        <v>1/1/</v>
      </c>
      <c r="AT137" s="37">
        <f>IF(SUM(AU137:AW137)&gt;0,AU137&amp;"/"&amp;AV137&amp;"/"&amp;AW137,"")</f>
      </c>
      <c r="AU137" s="35"/>
      <c r="AV137" s="35"/>
      <c r="AW137" s="35"/>
      <c r="AX137" s="35"/>
      <c r="AY137" s="35"/>
      <c r="AZ137" s="35"/>
      <c r="BA137" s="37">
        <f>IF(SUM(AX137:AZ137)&gt;0,AX137&amp;"/"&amp;AY137&amp;"/"&amp;AZ137,"")</f>
      </c>
      <c r="BB137" s="37">
        <f>IF(SUM(BC137:BE137)&gt;0,BC137&amp;"/"&amp;BD137&amp;"/"&amp;BE137,"")</f>
      </c>
      <c r="BC137" s="35"/>
      <c r="BD137" s="35"/>
      <c r="BE137" s="35"/>
      <c r="BF137" s="35"/>
      <c r="BG137" s="35"/>
      <c r="BH137" s="35"/>
      <c r="BI137" s="37">
        <f>IF(SUM(BF137:BH137)&gt;0,BF137&amp;"/"&amp;BG137&amp;"/"&amp;BH137,"")</f>
      </c>
    </row>
    <row r="138" spans="1:61" ht="15">
      <c r="A138" s="151" t="s">
        <v>229</v>
      </c>
      <c r="B138" s="106" t="s">
        <v>280</v>
      </c>
      <c r="C138" s="36" t="str">
        <f>D138&amp;" "&amp;E138&amp;" "&amp;F138&amp;" "&amp;G138</f>
        <v>7   </v>
      </c>
      <c r="D138" s="36">
        <v>7</v>
      </c>
      <c r="E138" s="35"/>
      <c r="F138" s="35"/>
      <c r="G138" s="35"/>
      <c r="H138" s="36" t="str">
        <f>I138&amp;" "&amp;J138&amp;" "&amp;K138&amp;" "&amp;N138</f>
        <v>   </v>
      </c>
      <c r="I138" s="37"/>
      <c r="J138" s="37"/>
      <c r="K138" s="37"/>
      <c r="L138" s="37"/>
      <c r="M138" s="37"/>
      <c r="N138" s="37"/>
      <c r="O138" s="108"/>
      <c r="P138" s="99">
        <v>70</v>
      </c>
      <c r="Q138" s="99">
        <f>R138+S138+T138</f>
        <v>36</v>
      </c>
      <c r="R138" s="99">
        <f t="shared" si="89"/>
        <v>18</v>
      </c>
      <c r="S138" s="99">
        <f t="shared" si="89"/>
        <v>18</v>
      </c>
      <c r="T138" s="99">
        <f t="shared" si="89"/>
        <v>0</v>
      </c>
      <c r="U138" s="99">
        <f>P138-Q138</f>
        <v>34</v>
      </c>
      <c r="V138" s="37">
        <f>IF(SUM(W138:Y138)&gt;0,W138&amp;"/"&amp;X138&amp;"/"&amp;Y138,"")</f>
      </c>
      <c r="W138" s="35"/>
      <c r="X138" s="35"/>
      <c r="Y138" s="35"/>
      <c r="Z138" s="35"/>
      <c r="AA138" s="35"/>
      <c r="AB138" s="35"/>
      <c r="AC138" s="37">
        <f>IF(SUM(Z138:AB138)&gt;0,Z138&amp;"/"&amp;AA138&amp;"/"&amp;AB138,"")</f>
      </c>
      <c r="AD138" s="37">
        <f>IF(SUM(AE138:AG138)&gt;0,AE138&amp;"/"&amp;AF138&amp;"/"&amp;AG138,"")</f>
      </c>
      <c r="AE138" s="35"/>
      <c r="AF138" s="35"/>
      <c r="AG138" s="35"/>
      <c r="AH138" s="35"/>
      <c r="AI138" s="35"/>
      <c r="AJ138" s="35"/>
      <c r="AK138" s="37">
        <f>IF(SUM(AH138:AJ138)&gt;0,AH138&amp;"/"&amp;AI138&amp;"/"&amp;AJ138,"")</f>
      </c>
      <c r="AL138" s="37">
        <f>IF(SUM(AM138:AO138)&gt;0,AM138&amp;"/"&amp;AN138&amp;"/"&amp;AO138,"")</f>
      </c>
      <c r="AM138" s="35"/>
      <c r="AN138" s="35"/>
      <c r="AO138" s="35"/>
      <c r="AP138" s="35"/>
      <c r="AQ138" s="35"/>
      <c r="AR138" s="35"/>
      <c r="AS138" s="37">
        <f>IF(SUM(AP138:AR138)&gt;0,AP138&amp;"/"&amp;AQ138&amp;"/"&amp;AR138,"")</f>
      </c>
      <c r="AT138" s="37" t="str">
        <f>IF(SUM(AU138:AW138)&gt;0,AU138&amp;"/"&amp;AV138&amp;"/"&amp;AW138,"")</f>
        <v>1/1/</v>
      </c>
      <c r="AU138" s="35">
        <v>1</v>
      </c>
      <c r="AV138" s="35">
        <v>1</v>
      </c>
      <c r="AW138" s="35"/>
      <c r="AX138" s="35"/>
      <c r="AY138" s="35"/>
      <c r="AZ138" s="35"/>
      <c r="BA138" s="37">
        <f>IF(SUM(AX138:AZ138)&gt;0,AX138&amp;"/"&amp;AY138&amp;"/"&amp;AZ138,"")</f>
      </c>
      <c r="BB138" s="37">
        <f>IF(SUM(BC138:BE138)&gt;0,BC138&amp;"/"&amp;BD138&amp;"/"&amp;BE138,"")</f>
      </c>
      <c r="BC138" s="35"/>
      <c r="BD138" s="35"/>
      <c r="BE138" s="35"/>
      <c r="BF138" s="35"/>
      <c r="BG138" s="35"/>
      <c r="BH138" s="35"/>
      <c r="BI138" s="37">
        <f>IF(SUM(BF138:BH138)&gt;0,BF138&amp;"/"&amp;BG138&amp;"/"&amp;BH138,"")</f>
      </c>
    </row>
    <row r="139" spans="1:61" ht="15">
      <c r="A139" s="151" t="s">
        <v>230</v>
      </c>
      <c r="B139" s="106" t="s">
        <v>282</v>
      </c>
      <c r="C139" s="36" t="str">
        <f>D139&amp;" "&amp;E139&amp;" "&amp;F139&amp;" "&amp;G139</f>
        <v>6   </v>
      </c>
      <c r="D139" s="36">
        <v>6</v>
      </c>
      <c r="E139" s="35"/>
      <c r="F139" s="35"/>
      <c r="G139" s="35"/>
      <c r="H139" s="36" t="str">
        <f>I139&amp;" "&amp;J139&amp;" "&amp;K139&amp;" "&amp;N139</f>
        <v>5   </v>
      </c>
      <c r="I139" s="37">
        <v>5</v>
      </c>
      <c r="J139" s="38"/>
      <c r="K139" s="38"/>
      <c r="L139" s="38"/>
      <c r="M139" s="38"/>
      <c r="N139" s="38"/>
      <c r="O139" s="109"/>
      <c r="P139" s="99">
        <v>130</v>
      </c>
      <c r="Q139" s="99">
        <f>R139+S139+T139</f>
        <v>70</v>
      </c>
      <c r="R139" s="99">
        <f t="shared" si="89"/>
        <v>18</v>
      </c>
      <c r="S139" s="99">
        <f t="shared" si="89"/>
        <v>52</v>
      </c>
      <c r="T139" s="99">
        <f t="shared" si="89"/>
        <v>0</v>
      </c>
      <c r="U139" s="99">
        <f>P139-Q139</f>
        <v>60</v>
      </c>
      <c r="V139" s="37">
        <f>IF(SUM(W139:Y139)&gt;0,W139&amp;"/"&amp;X139&amp;"/"&amp;Y139,"")</f>
      </c>
      <c r="W139" s="35"/>
      <c r="X139" s="35"/>
      <c r="Y139" s="35"/>
      <c r="Z139" s="35"/>
      <c r="AA139" s="35"/>
      <c r="AB139" s="35"/>
      <c r="AC139" s="37">
        <f>IF(SUM(Z139:AB139)&gt;0,Z139&amp;"/"&amp;AA139&amp;"/"&amp;AB139,"")</f>
      </c>
      <c r="AD139" s="37">
        <f>IF(SUM(AE139:AG139)&gt;0,AE139&amp;"/"&amp;AF139&amp;"/"&amp;AG139,"")</f>
      </c>
      <c r="AE139" s="35"/>
      <c r="AF139" s="35"/>
      <c r="AG139" s="35"/>
      <c r="AH139" s="35"/>
      <c r="AI139" s="35"/>
      <c r="AJ139" s="35"/>
      <c r="AK139" s="37">
        <f>IF(SUM(AH139:AJ139)&gt;0,AH139&amp;"/"&amp;AI139&amp;"/"&amp;AJ139,"")</f>
      </c>
      <c r="AL139" s="37" t="str">
        <f>IF(SUM(AM139:AO139)&gt;0,AM139&amp;"/"&amp;AN139&amp;"/"&amp;AO139,"")</f>
        <v>1/1/</v>
      </c>
      <c r="AM139" s="35">
        <v>1</v>
      </c>
      <c r="AN139" s="35">
        <v>1</v>
      </c>
      <c r="AO139" s="35"/>
      <c r="AP139" s="35"/>
      <c r="AQ139" s="35">
        <v>2</v>
      </c>
      <c r="AR139" s="35"/>
      <c r="AS139" s="37" t="str">
        <f>IF(SUM(AP139:AR139)&gt;0,AP139&amp;"/"&amp;AQ139&amp;"/"&amp;AR139,"")</f>
        <v>/2/</v>
      </c>
      <c r="AT139" s="37">
        <f>IF(SUM(AU139:AW139)&gt;0,AU139&amp;"/"&amp;AV139&amp;"/"&amp;AW139,"")</f>
      </c>
      <c r="AU139" s="35"/>
      <c r="AV139" s="35"/>
      <c r="AW139" s="35"/>
      <c r="AX139" s="35"/>
      <c r="AY139" s="35"/>
      <c r="AZ139" s="35"/>
      <c r="BA139" s="37">
        <f>IF(SUM(AX139:AZ139)&gt;0,AX139&amp;"/"&amp;AY139&amp;"/"&amp;AZ139,"")</f>
      </c>
      <c r="BB139" s="37">
        <f>IF(SUM(BC139:BE139)&gt;0,BC139&amp;"/"&amp;BD139&amp;"/"&amp;BE139,"")</f>
      </c>
      <c r="BC139" s="35"/>
      <c r="BD139" s="35"/>
      <c r="BE139" s="35"/>
      <c r="BF139" s="35"/>
      <c r="BG139" s="35"/>
      <c r="BH139" s="35"/>
      <c r="BI139" s="37">
        <f>IF(SUM(BF139:BH139)&gt;0,BF139&amp;"/"&amp;BG139&amp;"/"&amp;BH139,"")</f>
      </c>
    </row>
    <row r="140" spans="1:61" ht="15">
      <c r="A140" s="151" t="s">
        <v>278</v>
      </c>
      <c r="B140" s="106" t="s">
        <v>281</v>
      </c>
      <c r="C140" s="36" t="str">
        <f>D140&amp;" "&amp;E140&amp;" "&amp;F140&amp;" "&amp;G140</f>
        <v>   </v>
      </c>
      <c r="D140" s="36"/>
      <c r="E140" s="35"/>
      <c r="F140" s="35"/>
      <c r="G140" s="35"/>
      <c r="H140" s="36" t="str">
        <f>I140&amp;" "&amp;J140&amp;" "&amp;K140&amp;" "&amp;N140</f>
        <v>7   </v>
      </c>
      <c r="I140" s="37">
        <v>7</v>
      </c>
      <c r="J140" s="37"/>
      <c r="K140" s="37"/>
      <c r="L140" s="37"/>
      <c r="M140" s="37"/>
      <c r="N140" s="37"/>
      <c r="O140" s="108"/>
      <c r="P140" s="99">
        <v>134</v>
      </c>
      <c r="Q140" s="99">
        <f>R140+S140+T140</f>
        <v>72</v>
      </c>
      <c r="R140" s="99">
        <f t="shared" si="89"/>
        <v>18</v>
      </c>
      <c r="S140" s="99">
        <f t="shared" si="89"/>
        <v>54</v>
      </c>
      <c r="T140" s="99">
        <f t="shared" si="89"/>
        <v>0</v>
      </c>
      <c r="U140" s="99">
        <f>P140-Q140</f>
        <v>62</v>
      </c>
      <c r="V140" s="37">
        <f>IF(SUM(W140:Y140)&gt;0,W140&amp;"/"&amp;X140&amp;"/"&amp;Y140,"")</f>
      </c>
      <c r="W140" s="35"/>
      <c r="X140" s="35"/>
      <c r="Y140" s="35"/>
      <c r="Z140" s="35"/>
      <c r="AA140" s="35"/>
      <c r="AB140" s="35"/>
      <c r="AC140" s="37">
        <f>IF(SUM(Z140:AB140)&gt;0,Z140&amp;"/"&amp;AA140&amp;"/"&amp;AB140,"")</f>
      </c>
      <c r="AD140" s="37">
        <f>IF(SUM(AE140:AG140)&gt;0,AE140&amp;"/"&amp;AF140&amp;"/"&amp;AG140,"")</f>
      </c>
      <c r="AE140" s="35"/>
      <c r="AF140" s="35"/>
      <c r="AG140" s="35"/>
      <c r="AH140" s="35"/>
      <c r="AI140" s="35"/>
      <c r="AJ140" s="35"/>
      <c r="AK140" s="37">
        <f>IF(SUM(AH140:AJ140)&gt;0,AH140&amp;"/"&amp;AI140&amp;"/"&amp;AJ140,"")</f>
      </c>
      <c r="AL140" s="37">
        <f>IF(SUM(AM140:AO140)&gt;0,AM140&amp;"/"&amp;AN140&amp;"/"&amp;AO140,"")</f>
      </c>
      <c r="AM140" s="35"/>
      <c r="AN140" s="35"/>
      <c r="AO140" s="35"/>
      <c r="AP140" s="35"/>
      <c r="AQ140" s="35"/>
      <c r="AR140" s="35"/>
      <c r="AS140" s="37">
        <f>IF(SUM(AP140:AR140)&gt;0,AP140&amp;"/"&amp;AQ140&amp;"/"&amp;AR140,"")</f>
      </c>
      <c r="AT140" s="37" t="str">
        <f>IF(SUM(AU140:AW140)&gt;0,AU140&amp;"/"&amp;AV140&amp;"/"&amp;AW140,"")</f>
        <v>1/3/</v>
      </c>
      <c r="AU140" s="35">
        <v>1</v>
      </c>
      <c r="AV140" s="35">
        <v>3</v>
      </c>
      <c r="AW140" s="35"/>
      <c r="AX140" s="35"/>
      <c r="AY140" s="35"/>
      <c r="AZ140" s="35"/>
      <c r="BA140" s="37">
        <f>IF(SUM(AX140:AZ140)&gt;0,AX140&amp;"/"&amp;AY140&amp;"/"&amp;AZ140,"")</f>
      </c>
      <c r="BB140" s="37">
        <f>IF(SUM(BC140:BE140)&gt;0,BC140&amp;"/"&amp;BD140&amp;"/"&amp;BE140,"")</f>
      </c>
      <c r="BC140" s="35"/>
      <c r="BD140" s="35"/>
      <c r="BE140" s="35"/>
      <c r="BF140" s="35"/>
      <c r="BG140" s="35"/>
      <c r="BH140" s="35"/>
      <c r="BI140" s="37">
        <f>IF(SUM(BF140:BH140)&gt;0,BF140&amp;"/"&amp;BG140&amp;"/"&amp;BH140,"")</f>
      </c>
    </row>
    <row r="141" spans="1:61" ht="15">
      <c r="A141" s="16"/>
      <c r="B141" s="143" t="s">
        <v>93</v>
      </c>
      <c r="C141" s="34"/>
      <c r="D141" s="37"/>
      <c r="E141" s="37"/>
      <c r="F141" s="37"/>
      <c r="G141" s="37"/>
      <c r="H141" s="34"/>
      <c r="I141" s="37"/>
      <c r="J141" s="37"/>
      <c r="K141" s="37"/>
      <c r="L141" s="37"/>
      <c r="M141" s="37"/>
      <c r="N141" s="37"/>
      <c r="O141" s="108"/>
      <c r="P141" s="166">
        <f aca="true" t="shared" si="90" ref="P141:U141">SUM(P136:P140)</f>
        <v>500</v>
      </c>
      <c r="Q141" s="166">
        <f t="shared" si="90"/>
        <v>266</v>
      </c>
      <c r="R141" s="166">
        <f t="shared" si="90"/>
        <v>107</v>
      </c>
      <c r="S141" s="166">
        <f t="shared" si="90"/>
        <v>159</v>
      </c>
      <c r="T141" s="166">
        <f t="shared" si="90"/>
        <v>0</v>
      </c>
      <c r="U141" s="166">
        <f t="shared" si="90"/>
        <v>234</v>
      </c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</row>
    <row r="142" spans="1:61" ht="15">
      <c r="A142" s="16"/>
      <c r="B142" s="144"/>
      <c r="C142" s="138" t="s">
        <v>218</v>
      </c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7">
        <f>SUM(W142:Y142)</f>
        <v>0</v>
      </c>
      <c r="W142" s="137">
        <f aca="true" t="shared" si="91" ref="W142:AB142">SUM(W136:W140)</f>
        <v>0</v>
      </c>
      <c r="X142" s="137">
        <f t="shared" si="91"/>
        <v>0</v>
      </c>
      <c r="Y142" s="137">
        <f t="shared" si="91"/>
        <v>0</v>
      </c>
      <c r="Z142" s="137">
        <f t="shared" si="91"/>
        <v>0</v>
      </c>
      <c r="AA142" s="137">
        <f t="shared" si="91"/>
        <v>0</v>
      </c>
      <c r="AB142" s="137">
        <f t="shared" si="91"/>
        <v>0</v>
      </c>
      <c r="AC142" s="137">
        <f>SUM(Z142:AB142)</f>
        <v>0</v>
      </c>
      <c r="AD142" s="137">
        <f>SUM(AE142:AG142)</f>
        <v>0</v>
      </c>
      <c r="AE142" s="137">
        <f aca="true" t="shared" si="92" ref="AE142:AJ142">SUM(AE136:AE140)</f>
        <v>0</v>
      </c>
      <c r="AF142" s="137">
        <f t="shared" si="92"/>
        <v>0</v>
      </c>
      <c r="AG142" s="137">
        <f t="shared" si="92"/>
        <v>0</v>
      </c>
      <c r="AH142" s="137">
        <f t="shared" si="92"/>
        <v>0</v>
      </c>
      <c r="AI142" s="137">
        <f t="shared" si="92"/>
        <v>0</v>
      </c>
      <c r="AJ142" s="137">
        <f t="shared" si="92"/>
        <v>0</v>
      </c>
      <c r="AK142" s="137">
        <f>SUM(AH142:AJ142)</f>
        <v>0</v>
      </c>
      <c r="AL142" s="137">
        <f>SUM(AM142:AO142)</f>
        <v>5</v>
      </c>
      <c r="AM142" s="137">
        <f aca="true" t="shared" si="93" ref="AM142:AR142">SUM(AM136:AM140)</f>
        <v>3</v>
      </c>
      <c r="AN142" s="137">
        <f t="shared" si="93"/>
        <v>2</v>
      </c>
      <c r="AO142" s="137">
        <f t="shared" si="93"/>
        <v>0</v>
      </c>
      <c r="AP142" s="137">
        <f t="shared" si="93"/>
        <v>1</v>
      </c>
      <c r="AQ142" s="137">
        <f t="shared" si="93"/>
        <v>3</v>
      </c>
      <c r="AR142" s="137">
        <f t="shared" si="93"/>
        <v>0</v>
      </c>
      <c r="AS142" s="137">
        <f>SUM(AP142:AR142)</f>
        <v>4</v>
      </c>
      <c r="AT142" s="137">
        <f>SUM(AU142:AW142)</f>
        <v>6</v>
      </c>
      <c r="AU142" s="137">
        <f aca="true" t="shared" si="94" ref="AU142:AZ142">SUM(AU136:AU140)</f>
        <v>2</v>
      </c>
      <c r="AV142" s="137">
        <f t="shared" si="94"/>
        <v>4</v>
      </c>
      <c r="AW142" s="137">
        <f t="shared" si="94"/>
        <v>0</v>
      </c>
      <c r="AX142" s="137">
        <f t="shared" si="94"/>
        <v>0</v>
      </c>
      <c r="AY142" s="137">
        <f t="shared" si="94"/>
        <v>0</v>
      </c>
      <c r="AZ142" s="137">
        <f t="shared" si="94"/>
        <v>0</v>
      </c>
      <c r="BA142" s="137">
        <f>SUM(AX142:AZ142)</f>
        <v>0</v>
      </c>
      <c r="BB142" s="137">
        <f>SUM(BC142:BE142)</f>
        <v>0</v>
      </c>
      <c r="BC142" s="137">
        <f aca="true" t="shared" si="95" ref="BC142:BH142">SUM(BC136:BC140)</f>
        <v>0</v>
      </c>
      <c r="BD142" s="137">
        <f t="shared" si="95"/>
        <v>0</v>
      </c>
      <c r="BE142" s="137">
        <f t="shared" si="95"/>
        <v>0</v>
      </c>
      <c r="BF142" s="137">
        <f t="shared" si="95"/>
        <v>0</v>
      </c>
      <c r="BG142" s="137">
        <f t="shared" si="95"/>
        <v>0</v>
      </c>
      <c r="BH142" s="137">
        <f t="shared" si="95"/>
        <v>0</v>
      </c>
      <c r="BI142" s="137">
        <f>SUM(BF142:BH142)</f>
        <v>0</v>
      </c>
    </row>
    <row r="143" spans="1:61" ht="15">
      <c r="A143" s="16"/>
      <c r="B143" s="139"/>
      <c r="C143" s="138" t="s">
        <v>163</v>
      </c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7"/>
      <c r="R143" s="137"/>
      <c r="S143" s="138"/>
      <c r="T143" s="138"/>
      <c r="U143" s="138"/>
      <c r="V143" s="137">
        <f>SUM(W136:Y140)*V133</f>
        <v>0</v>
      </c>
      <c r="W143" s="137"/>
      <c r="X143" s="137"/>
      <c r="Y143" s="137"/>
      <c r="Z143" s="137"/>
      <c r="AA143" s="137"/>
      <c r="AB143" s="137"/>
      <c r="AC143" s="137">
        <f>SUM(Z136:AB140)*AC133</f>
        <v>0</v>
      </c>
      <c r="AD143" s="137">
        <f>SUM(AE136:AG140)*AD133</f>
        <v>0</v>
      </c>
      <c r="AE143" s="137"/>
      <c r="AF143" s="137"/>
      <c r="AG143" s="137"/>
      <c r="AH143" s="137"/>
      <c r="AI143" s="137"/>
      <c r="AJ143" s="137"/>
      <c r="AK143" s="137">
        <f>SUM(AH136:AJ140)*AK133</f>
        <v>0</v>
      </c>
      <c r="AL143" s="137">
        <f>SUM(AM136:AO140)*AL133</f>
        <v>90</v>
      </c>
      <c r="AM143" s="137"/>
      <c r="AN143" s="137"/>
      <c r="AO143" s="137"/>
      <c r="AP143" s="137"/>
      <c r="AQ143" s="137"/>
      <c r="AR143" s="137"/>
      <c r="AS143" s="137">
        <f>SUM(AP136:AR140)*AS133</f>
        <v>68</v>
      </c>
      <c r="AT143" s="137">
        <f>SUM(AU136:AW140)*AT133</f>
        <v>108</v>
      </c>
      <c r="AU143" s="137"/>
      <c r="AV143" s="137"/>
      <c r="AW143" s="137"/>
      <c r="AX143" s="137"/>
      <c r="AY143" s="137"/>
      <c r="AZ143" s="137"/>
      <c r="BA143" s="137">
        <f>SUM(AX136:AZ140)*BA133</f>
        <v>0</v>
      </c>
      <c r="BB143" s="137">
        <f>SUM(BC136:BE140)*BB133</f>
        <v>0</v>
      </c>
      <c r="BC143" s="137"/>
      <c r="BD143" s="137"/>
      <c r="BE143" s="137"/>
      <c r="BF143" s="137"/>
      <c r="BG143" s="137"/>
      <c r="BH143" s="137"/>
      <c r="BI143" s="137">
        <f>SUM(BF136:BH140)*BI133</f>
        <v>0</v>
      </c>
    </row>
    <row r="144" spans="1:61" ht="15">
      <c r="A144" s="16"/>
      <c r="B144" s="143"/>
      <c r="C144" s="137" t="s">
        <v>154</v>
      </c>
      <c r="D144" s="140"/>
      <c r="E144" s="140"/>
      <c r="F144" s="140"/>
      <c r="G144" s="140"/>
      <c r="H144" s="141"/>
      <c r="I144" s="142"/>
      <c r="J144" s="142"/>
      <c r="K144" s="142"/>
      <c r="L144" s="142"/>
      <c r="M144" s="142"/>
      <c r="N144" s="142"/>
      <c r="O144" s="108"/>
      <c r="P144" s="137"/>
      <c r="Q144" s="137"/>
      <c r="R144" s="137">
        <f>SUM(V144:BI144)</f>
        <v>0</v>
      </c>
      <c r="S144" s="137"/>
      <c r="T144" s="137"/>
      <c r="U144" s="137"/>
      <c r="V144" s="137"/>
      <c r="W144" s="34"/>
      <c r="X144" s="34"/>
      <c r="Y144" s="34"/>
      <c r="Z144" s="34"/>
      <c r="AA144" s="34"/>
      <c r="AB144" s="34"/>
      <c r="AC144" s="137"/>
      <c r="AD144" s="137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</row>
    <row r="145" spans="1:61" ht="15">
      <c r="A145" s="16"/>
      <c r="B145" s="136"/>
      <c r="C145" s="137" t="s">
        <v>43</v>
      </c>
      <c r="D145" s="140"/>
      <c r="E145" s="140"/>
      <c r="F145" s="140"/>
      <c r="G145" s="140"/>
      <c r="H145" s="141"/>
      <c r="I145" s="142"/>
      <c r="J145" s="142"/>
      <c r="K145" s="142"/>
      <c r="L145" s="142"/>
      <c r="M145" s="142"/>
      <c r="N145" s="142"/>
      <c r="O145" s="108"/>
      <c r="P145" s="137"/>
      <c r="Q145" s="137"/>
      <c r="R145" s="137">
        <f>SUM(V145:BI145)</f>
        <v>3</v>
      </c>
      <c r="S145" s="137"/>
      <c r="T145" s="137"/>
      <c r="U145" s="137"/>
      <c r="V145" s="140">
        <f>COUNTIF($D$137:$G$140,V132)</f>
        <v>0</v>
      </c>
      <c r="W145" s="140">
        <f aca="true" t="shared" si="96" ref="W145:BI145">COUNTIF($D$137:$G$140,W132)</f>
        <v>0</v>
      </c>
      <c r="X145" s="140">
        <f t="shared" si="96"/>
        <v>0</v>
      </c>
      <c r="Y145" s="140">
        <f t="shared" si="96"/>
        <v>0</v>
      </c>
      <c r="Z145" s="140">
        <f t="shared" si="96"/>
        <v>0</v>
      </c>
      <c r="AA145" s="140">
        <f t="shared" si="96"/>
        <v>0</v>
      </c>
      <c r="AB145" s="140">
        <f t="shared" si="96"/>
        <v>0</v>
      </c>
      <c r="AC145" s="140">
        <f t="shared" si="96"/>
        <v>0</v>
      </c>
      <c r="AD145" s="140">
        <f t="shared" si="96"/>
        <v>0</v>
      </c>
      <c r="AE145" s="140">
        <f t="shared" si="96"/>
        <v>0</v>
      </c>
      <c r="AF145" s="140">
        <f t="shared" si="96"/>
        <v>0</v>
      </c>
      <c r="AG145" s="140">
        <f t="shared" si="96"/>
        <v>0</v>
      </c>
      <c r="AH145" s="140">
        <f t="shared" si="96"/>
        <v>0</v>
      </c>
      <c r="AI145" s="140">
        <f t="shared" si="96"/>
        <v>0</v>
      </c>
      <c r="AJ145" s="140">
        <f t="shared" si="96"/>
        <v>0</v>
      </c>
      <c r="AK145" s="140">
        <f t="shared" si="96"/>
        <v>0</v>
      </c>
      <c r="AL145" s="140">
        <f t="shared" si="96"/>
        <v>0</v>
      </c>
      <c r="AM145" s="140">
        <f t="shared" si="96"/>
        <v>0</v>
      </c>
      <c r="AN145" s="140">
        <f t="shared" si="96"/>
        <v>0</v>
      </c>
      <c r="AO145" s="140">
        <f t="shared" si="96"/>
        <v>0</v>
      </c>
      <c r="AP145" s="140">
        <f t="shared" si="96"/>
        <v>0</v>
      </c>
      <c r="AQ145" s="140">
        <f t="shared" si="96"/>
        <v>0</v>
      </c>
      <c r="AR145" s="140">
        <f t="shared" si="96"/>
        <v>0</v>
      </c>
      <c r="AS145" s="140">
        <f t="shared" si="96"/>
        <v>2</v>
      </c>
      <c r="AT145" s="140">
        <f t="shared" si="96"/>
        <v>1</v>
      </c>
      <c r="AU145" s="140">
        <f t="shared" si="96"/>
        <v>0</v>
      </c>
      <c r="AV145" s="140">
        <f t="shared" si="96"/>
        <v>0</v>
      </c>
      <c r="AW145" s="140">
        <f t="shared" si="96"/>
        <v>0</v>
      </c>
      <c r="AX145" s="140">
        <f t="shared" si="96"/>
        <v>0</v>
      </c>
      <c r="AY145" s="140">
        <f t="shared" si="96"/>
        <v>0</v>
      </c>
      <c r="AZ145" s="140">
        <f t="shared" si="96"/>
        <v>0</v>
      </c>
      <c r="BA145" s="140">
        <f t="shared" si="96"/>
        <v>0</v>
      </c>
      <c r="BB145" s="140">
        <f t="shared" si="96"/>
        <v>0</v>
      </c>
      <c r="BC145" s="140">
        <f t="shared" si="96"/>
        <v>0</v>
      </c>
      <c r="BD145" s="140">
        <f t="shared" si="96"/>
        <v>0</v>
      </c>
      <c r="BE145" s="140">
        <f t="shared" si="96"/>
        <v>0</v>
      </c>
      <c r="BF145" s="140">
        <f t="shared" si="96"/>
        <v>0</v>
      </c>
      <c r="BG145" s="140">
        <f t="shared" si="96"/>
        <v>0</v>
      </c>
      <c r="BH145" s="140">
        <f t="shared" si="96"/>
        <v>0</v>
      </c>
      <c r="BI145" s="140">
        <f t="shared" si="96"/>
        <v>0</v>
      </c>
    </row>
    <row r="146" spans="1:61" ht="15">
      <c r="A146" s="16"/>
      <c r="B146" s="136"/>
      <c r="C146" s="137" t="s">
        <v>45</v>
      </c>
      <c r="D146" s="140"/>
      <c r="E146" s="140"/>
      <c r="F146" s="140"/>
      <c r="G146" s="140"/>
      <c r="H146" s="141"/>
      <c r="I146" s="142"/>
      <c r="J146" s="142"/>
      <c r="K146" s="142"/>
      <c r="L146" s="142"/>
      <c r="M146" s="142"/>
      <c r="N146" s="142"/>
      <c r="O146" s="108"/>
      <c r="P146" s="137"/>
      <c r="Q146" s="137"/>
      <c r="R146" s="137">
        <f>SUM(V146:BI146)</f>
        <v>4</v>
      </c>
      <c r="S146" s="137"/>
      <c r="T146" s="137"/>
      <c r="U146" s="137"/>
      <c r="V146" s="140">
        <f>COUNTIF($I$136:$N$140,V132)</f>
        <v>0</v>
      </c>
      <c r="W146" s="140">
        <f aca="true" t="shared" si="97" ref="W146:BI146">COUNTIF($I$136:$N$140,W132)</f>
        <v>0</v>
      </c>
      <c r="X146" s="140">
        <f t="shared" si="97"/>
        <v>0</v>
      </c>
      <c r="Y146" s="140">
        <f t="shared" si="97"/>
        <v>0</v>
      </c>
      <c r="Z146" s="140">
        <f t="shared" si="97"/>
        <v>0</v>
      </c>
      <c r="AA146" s="140">
        <f t="shared" si="97"/>
        <v>0</v>
      </c>
      <c r="AB146" s="140">
        <f t="shared" si="97"/>
        <v>0</v>
      </c>
      <c r="AC146" s="140">
        <f t="shared" si="97"/>
        <v>0</v>
      </c>
      <c r="AD146" s="140">
        <f t="shared" si="97"/>
        <v>0</v>
      </c>
      <c r="AE146" s="140">
        <f t="shared" si="97"/>
        <v>0</v>
      </c>
      <c r="AF146" s="140">
        <f t="shared" si="97"/>
        <v>0</v>
      </c>
      <c r="AG146" s="140">
        <f t="shared" si="97"/>
        <v>0</v>
      </c>
      <c r="AH146" s="140">
        <f t="shared" si="97"/>
        <v>0</v>
      </c>
      <c r="AI146" s="140">
        <f t="shared" si="97"/>
        <v>0</v>
      </c>
      <c r="AJ146" s="140">
        <f t="shared" si="97"/>
        <v>0</v>
      </c>
      <c r="AK146" s="140">
        <f t="shared" si="97"/>
        <v>0</v>
      </c>
      <c r="AL146" s="140">
        <f t="shared" si="97"/>
        <v>3</v>
      </c>
      <c r="AM146" s="140">
        <f t="shared" si="97"/>
        <v>0</v>
      </c>
      <c r="AN146" s="140">
        <f t="shared" si="97"/>
        <v>0</v>
      </c>
      <c r="AO146" s="140">
        <f t="shared" si="97"/>
        <v>0</v>
      </c>
      <c r="AP146" s="140">
        <f t="shared" si="97"/>
        <v>0</v>
      </c>
      <c r="AQ146" s="140">
        <f t="shared" si="97"/>
        <v>0</v>
      </c>
      <c r="AR146" s="140">
        <f t="shared" si="97"/>
        <v>0</v>
      </c>
      <c r="AS146" s="140">
        <f t="shared" si="97"/>
        <v>0</v>
      </c>
      <c r="AT146" s="140">
        <f t="shared" si="97"/>
        <v>1</v>
      </c>
      <c r="AU146" s="140">
        <f t="shared" si="97"/>
        <v>0</v>
      </c>
      <c r="AV146" s="140">
        <f t="shared" si="97"/>
        <v>0</v>
      </c>
      <c r="AW146" s="140">
        <f t="shared" si="97"/>
        <v>0</v>
      </c>
      <c r="AX146" s="140">
        <f t="shared" si="97"/>
        <v>0</v>
      </c>
      <c r="AY146" s="140">
        <f t="shared" si="97"/>
        <v>0</v>
      </c>
      <c r="AZ146" s="140">
        <f t="shared" si="97"/>
        <v>0</v>
      </c>
      <c r="BA146" s="140">
        <f t="shared" si="97"/>
        <v>0</v>
      </c>
      <c r="BB146" s="140">
        <f t="shared" si="97"/>
        <v>0</v>
      </c>
      <c r="BC146" s="140">
        <f t="shared" si="97"/>
        <v>0</v>
      </c>
      <c r="BD146" s="140">
        <f t="shared" si="97"/>
        <v>0</v>
      </c>
      <c r="BE146" s="140">
        <f t="shared" si="97"/>
        <v>0</v>
      </c>
      <c r="BF146" s="140">
        <f t="shared" si="97"/>
        <v>0</v>
      </c>
      <c r="BG146" s="140">
        <f t="shared" si="97"/>
        <v>0</v>
      </c>
      <c r="BH146" s="140">
        <f t="shared" si="97"/>
        <v>0</v>
      </c>
      <c r="BI146" s="140">
        <f t="shared" si="97"/>
        <v>0</v>
      </c>
    </row>
    <row r="150" spans="2:9" ht="15">
      <c r="B150" s="69" t="s">
        <v>124</v>
      </c>
      <c r="C150" s="70"/>
      <c r="D150" s="71"/>
      <c r="E150" s="71"/>
      <c r="F150" s="71"/>
      <c r="G150" s="70"/>
      <c r="H150" s="71"/>
      <c r="I150" s="71"/>
    </row>
    <row r="151" spans="2:9" ht="15">
      <c r="B151" s="69"/>
      <c r="C151" s="70"/>
      <c r="D151" s="71"/>
      <c r="E151" s="71"/>
      <c r="F151" s="71"/>
      <c r="G151" s="70"/>
      <c r="H151" s="71"/>
      <c r="I151" s="71"/>
    </row>
    <row r="152" spans="2:15" ht="15">
      <c r="B152" s="70" t="s">
        <v>268</v>
      </c>
      <c r="C152" s="72"/>
      <c r="D152" s="72"/>
      <c r="E152" s="72"/>
      <c r="F152" s="72"/>
      <c r="G152" s="72"/>
      <c r="H152" s="69"/>
      <c r="I152" s="72"/>
      <c r="O152" s="72"/>
    </row>
    <row r="153" spans="2:15" ht="15">
      <c r="B153" s="72"/>
      <c r="C153" s="72"/>
      <c r="D153" s="72"/>
      <c r="E153" s="72"/>
      <c r="F153" s="72"/>
      <c r="G153" s="72"/>
      <c r="H153" s="72"/>
      <c r="I153" s="72"/>
      <c r="O153" s="72" t="s">
        <v>128</v>
      </c>
    </row>
    <row r="154" spans="2:15" ht="15">
      <c r="B154" s="19" t="s">
        <v>125</v>
      </c>
      <c r="C154" s="69"/>
      <c r="D154" s="69"/>
      <c r="E154" s="69"/>
      <c r="F154" s="69"/>
      <c r="G154" s="72"/>
      <c r="H154" s="72"/>
      <c r="I154" s="72"/>
      <c r="O154" s="72"/>
    </row>
    <row r="155" spans="2:15" ht="15">
      <c r="B155" s="72"/>
      <c r="C155" s="69"/>
      <c r="D155" s="69"/>
      <c r="E155" s="69"/>
      <c r="F155" s="69"/>
      <c r="G155" s="69"/>
      <c r="H155" s="69"/>
      <c r="I155" s="69"/>
      <c r="O155" s="69"/>
    </row>
    <row r="156" spans="2:15" ht="15">
      <c r="B156" s="72" t="s">
        <v>277</v>
      </c>
      <c r="C156" s="69"/>
      <c r="D156" s="69"/>
      <c r="E156" s="69"/>
      <c r="F156" s="69"/>
      <c r="G156" s="69"/>
      <c r="H156" s="72"/>
      <c r="I156" s="69"/>
      <c r="O156" s="69"/>
    </row>
    <row r="157" spans="2:15" ht="15">
      <c r="B157" s="72"/>
      <c r="C157" s="69"/>
      <c r="D157" s="69"/>
      <c r="E157" s="69"/>
      <c r="F157" s="69"/>
      <c r="G157" s="72"/>
      <c r="H157" s="72"/>
      <c r="I157" s="72"/>
      <c r="O157" s="72"/>
    </row>
    <row r="158" spans="2:15" ht="15">
      <c r="B158" s="72" t="s">
        <v>125</v>
      </c>
      <c r="C158" s="72"/>
      <c r="D158" s="72"/>
      <c r="E158" s="72"/>
      <c r="F158" s="72"/>
      <c r="G158" s="72"/>
      <c r="H158" s="72"/>
      <c r="I158" s="69"/>
      <c r="O158" s="72"/>
    </row>
    <row r="159" spans="2:15" ht="15">
      <c r="B159" s="72"/>
      <c r="C159" s="72"/>
      <c r="D159" s="72"/>
      <c r="E159" s="72"/>
      <c r="F159" s="72"/>
      <c r="G159" s="72"/>
      <c r="H159" s="72"/>
      <c r="I159" s="72"/>
      <c r="O159" s="72"/>
    </row>
    <row r="172" spans="2:16" ht="15.75" customHeight="1">
      <c r="B172" s="202" t="s">
        <v>289</v>
      </c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</row>
    <row r="174" spans="1:61" ht="15">
      <c r="A174" s="34"/>
      <c r="B174" s="106"/>
      <c r="C174" s="200" t="s">
        <v>30</v>
      </c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 t="s">
        <v>222</v>
      </c>
      <c r="Q174" s="200"/>
      <c r="R174" s="200"/>
      <c r="S174" s="200"/>
      <c r="T174" s="200"/>
      <c r="U174" s="200"/>
      <c r="V174" s="200" t="s">
        <v>96</v>
      </c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0"/>
      <c r="BF174" s="200"/>
      <c r="BG174" s="200"/>
      <c r="BH174" s="200"/>
      <c r="BI174" s="200"/>
    </row>
    <row r="175" spans="1:61" ht="15">
      <c r="A175" s="34"/>
      <c r="B175" s="106"/>
      <c r="C175" s="200" t="s">
        <v>31</v>
      </c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36" t="s">
        <v>21</v>
      </c>
      <c r="Q175" s="201" t="s">
        <v>32</v>
      </c>
      <c r="R175" s="201"/>
      <c r="S175" s="201"/>
      <c r="T175" s="201"/>
      <c r="U175" s="34"/>
      <c r="V175" s="200" t="s">
        <v>33</v>
      </c>
      <c r="W175" s="200"/>
      <c r="X175" s="200"/>
      <c r="Y175" s="200"/>
      <c r="Z175" s="200"/>
      <c r="AA175" s="200"/>
      <c r="AB175" s="200"/>
      <c r="AC175" s="200"/>
      <c r="AD175" s="200" t="s">
        <v>34</v>
      </c>
      <c r="AE175" s="200"/>
      <c r="AF175" s="200"/>
      <c r="AG175" s="200"/>
      <c r="AH175" s="200"/>
      <c r="AI175" s="200"/>
      <c r="AJ175" s="200"/>
      <c r="AK175" s="200"/>
      <c r="AL175" s="200" t="s">
        <v>35</v>
      </c>
      <c r="AM175" s="200"/>
      <c r="AN175" s="200"/>
      <c r="AO175" s="200"/>
      <c r="AP175" s="200"/>
      <c r="AQ175" s="200"/>
      <c r="AR175" s="200"/>
      <c r="AS175" s="200"/>
      <c r="AT175" s="200" t="s">
        <v>36</v>
      </c>
      <c r="AU175" s="200"/>
      <c r="AV175" s="200"/>
      <c r="AW175" s="200"/>
      <c r="AX175" s="200"/>
      <c r="AY175" s="200"/>
      <c r="AZ175" s="200"/>
      <c r="BA175" s="200"/>
      <c r="BB175" s="200" t="s">
        <v>37</v>
      </c>
      <c r="BC175" s="200"/>
      <c r="BD175" s="200"/>
      <c r="BE175" s="200"/>
      <c r="BF175" s="200"/>
      <c r="BG175" s="200"/>
      <c r="BH175" s="200"/>
      <c r="BI175" s="200"/>
    </row>
    <row r="176" spans="1:61" ht="15">
      <c r="A176" s="35" t="s">
        <v>38</v>
      </c>
      <c r="B176" s="107" t="s">
        <v>39</v>
      </c>
      <c r="C176" s="34" t="s">
        <v>40</v>
      </c>
      <c r="D176" s="37"/>
      <c r="E176" s="37"/>
      <c r="F176" s="37"/>
      <c r="G176" s="37"/>
      <c r="H176" s="34" t="s">
        <v>250</v>
      </c>
      <c r="I176" s="37"/>
      <c r="J176" s="37"/>
      <c r="K176" s="37"/>
      <c r="L176" s="37"/>
      <c r="M176" s="37"/>
      <c r="N176" s="37"/>
      <c r="O176" s="108" t="s">
        <v>41</v>
      </c>
      <c r="P176" s="36"/>
      <c r="Q176" s="36" t="s">
        <v>21</v>
      </c>
      <c r="R176" s="34" t="s">
        <v>290</v>
      </c>
      <c r="S176" s="34" t="s">
        <v>42</v>
      </c>
      <c r="T176" s="34" t="s">
        <v>108</v>
      </c>
      <c r="U176" s="34" t="s">
        <v>219</v>
      </c>
      <c r="V176" s="35">
        <v>1</v>
      </c>
      <c r="W176" s="35" t="s">
        <v>130</v>
      </c>
      <c r="X176" s="35" t="s">
        <v>131</v>
      </c>
      <c r="Y176" s="35" t="s">
        <v>132</v>
      </c>
      <c r="Z176" s="35" t="s">
        <v>130</v>
      </c>
      <c r="AA176" s="35" t="s">
        <v>131</v>
      </c>
      <c r="AB176" s="35" t="s">
        <v>132</v>
      </c>
      <c r="AC176" s="35">
        <v>2</v>
      </c>
      <c r="AD176" s="35">
        <v>3</v>
      </c>
      <c r="AE176" s="35" t="s">
        <v>130</v>
      </c>
      <c r="AF176" s="35" t="s">
        <v>131</v>
      </c>
      <c r="AG176" s="35" t="s">
        <v>132</v>
      </c>
      <c r="AH176" s="35" t="s">
        <v>130</v>
      </c>
      <c r="AI176" s="35" t="s">
        <v>131</v>
      </c>
      <c r="AJ176" s="35" t="s">
        <v>132</v>
      </c>
      <c r="AK176" s="35">
        <v>4</v>
      </c>
      <c r="AL176" s="35">
        <v>5</v>
      </c>
      <c r="AM176" s="35" t="s">
        <v>130</v>
      </c>
      <c r="AN176" s="35" t="s">
        <v>131</v>
      </c>
      <c r="AO176" s="35" t="s">
        <v>132</v>
      </c>
      <c r="AP176" s="35" t="s">
        <v>130</v>
      </c>
      <c r="AQ176" s="35" t="s">
        <v>131</v>
      </c>
      <c r="AR176" s="35" t="s">
        <v>132</v>
      </c>
      <c r="AS176" s="35">
        <v>6</v>
      </c>
      <c r="AT176" s="35">
        <v>7</v>
      </c>
      <c r="AU176" s="35" t="s">
        <v>130</v>
      </c>
      <c r="AV176" s="35" t="s">
        <v>131</v>
      </c>
      <c r="AW176" s="35" t="s">
        <v>132</v>
      </c>
      <c r="AX176" s="35" t="s">
        <v>130</v>
      </c>
      <c r="AY176" s="35" t="s">
        <v>131</v>
      </c>
      <c r="AZ176" s="35" t="s">
        <v>132</v>
      </c>
      <c r="BA176" s="35">
        <v>8</v>
      </c>
      <c r="BB176" s="35">
        <v>9</v>
      </c>
      <c r="BC176" s="35" t="s">
        <v>130</v>
      </c>
      <c r="BD176" s="35" t="s">
        <v>131</v>
      </c>
      <c r="BE176" s="35" t="s">
        <v>132</v>
      </c>
      <c r="BF176" s="35" t="s">
        <v>130</v>
      </c>
      <c r="BG176" s="35" t="s">
        <v>131</v>
      </c>
      <c r="BH176" s="35" t="s">
        <v>132</v>
      </c>
      <c r="BI176" s="35">
        <v>10</v>
      </c>
    </row>
    <row r="177" spans="1:61" ht="15">
      <c r="A177" s="34"/>
      <c r="B177" s="106"/>
      <c r="C177" s="34"/>
      <c r="D177" s="37"/>
      <c r="E177" s="37"/>
      <c r="F177" s="37"/>
      <c r="G177" s="37"/>
      <c r="H177" s="34"/>
      <c r="I177" s="37"/>
      <c r="J177" s="37"/>
      <c r="K177" s="37"/>
      <c r="L177" s="37"/>
      <c r="M177" s="37"/>
      <c r="N177" s="37"/>
      <c r="O177" s="108" t="s">
        <v>44</v>
      </c>
      <c r="P177" s="36"/>
      <c r="Q177" s="36"/>
      <c r="R177" s="34"/>
      <c r="S177" s="34"/>
      <c r="T177" s="34"/>
      <c r="U177" s="34" t="s">
        <v>220</v>
      </c>
      <c r="V177" s="35">
        <v>18</v>
      </c>
      <c r="W177" s="35">
        <v>18</v>
      </c>
      <c r="X177" s="35">
        <v>18</v>
      </c>
      <c r="Y177" s="35">
        <v>18</v>
      </c>
      <c r="Z177" s="35">
        <v>17</v>
      </c>
      <c r="AA177" s="35">
        <v>17</v>
      </c>
      <c r="AB177" s="35">
        <v>17</v>
      </c>
      <c r="AC177" s="35">
        <v>17</v>
      </c>
      <c r="AD177" s="35">
        <v>18</v>
      </c>
      <c r="AE177" s="35">
        <v>18</v>
      </c>
      <c r="AF177" s="35">
        <v>18</v>
      </c>
      <c r="AG177" s="35">
        <v>18</v>
      </c>
      <c r="AH177" s="35">
        <v>17</v>
      </c>
      <c r="AI177" s="35">
        <v>17</v>
      </c>
      <c r="AJ177" s="35">
        <v>17</v>
      </c>
      <c r="AK177" s="35">
        <v>17</v>
      </c>
      <c r="AL177" s="35">
        <v>18</v>
      </c>
      <c r="AM177" s="35">
        <v>18</v>
      </c>
      <c r="AN177" s="35">
        <v>18</v>
      </c>
      <c r="AO177" s="35">
        <v>18</v>
      </c>
      <c r="AP177" s="35">
        <v>17</v>
      </c>
      <c r="AQ177" s="35">
        <v>17</v>
      </c>
      <c r="AR177" s="35">
        <v>17</v>
      </c>
      <c r="AS177" s="35">
        <v>17</v>
      </c>
      <c r="AT177" s="35">
        <v>18</v>
      </c>
      <c r="AU177" s="35">
        <v>18</v>
      </c>
      <c r="AV177" s="35">
        <v>18</v>
      </c>
      <c r="AW177" s="35">
        <v>18</v>
      </c>
      <c r="AX177" s="35">
        <v>18</v>
      </c>
      <c r="AY177" s="35">
        <v>18</v>
      </c>
      <c r="AZ177" s="35">
        <v>18</v>
      </c>
      <c r="BA177" s="35">
        <v>18</v>
      </c>
      <c r="BB177" s="35">
        <v>9</v>
      </c>
      <c r="BC177" s="35">
        <v>9</v>
      </c>
      <c r="BD177" s="35">
        <v>9</v>
      </c>
      <c r="BE177" s="35">
        <v>9</v>
      </c>
      <c r="BF177" s="35">
        <v>6</v>
      </c>
      <c r="BG177" s="35">
        <v>6</v>
      </c>
      <c r="BH177" s="35">
        <v>6</v>
      </c>
      <c r="BI177" s="35">
        <v>6</v>
      </c>
    </row>
    <row r="178" spans="1:61" ht="15">
      <c r="A178" s="35">
        <v>1</v>
      </c>
      <c r="B178" s="107">
        <v>2</v>
      </c>
      <c r="C178" s="35">
        <v>3</v>
      </c>
      <c r="D178" s="38"/>
      <c r="E178" s="38"/>
      <c r="F178" s="38"/>
      <c r="G178" s="38"/>
      <c r="H178" s="35">
        <v>4</v>
      </c>
      <c r="I178" s="38"/>
      <c r="J178" s="38"/>
      <c r="K178" s="38"/>
      <c r="L178" s="38"/>
      <c r="M178" s="38"/>
      <c r="N178" s="38"/>
      <c r="O178" s="109">
        <v>5</v>
      </c>
      <c r="P178" s="99">
        <v>6</v>
      </c>
      <c r="Q178" s="99">
        <v>7</v>
      </c>
      <c r="R178" s="35">
        <v>8</v>
      </c>
      <c r="S178" s="35">
        <v>9</v>
      </c>
      <c r="T178" s="35">
        <v>10</v>
      </c>
      <c r="U178" s="35">
        <v>11</v>
      </c>
      <c r="V178" s="35">
        <v>12</v>
      </c>
      <c r="W178" s="35"/>
      <c r="X178" s="35"/>
      <c r="Y178" s="35"/>
      <c r="Z178" s="35"/>
      <c r="AA178" s="35"/>
      <c r="AB178" s="35"/>
      <c r="AC178" s="35">
        <v>13</v>
      </c>
      <c r="AD178" s="35">
        <v>14</v>
      </c>
      <c r="AE178" s="35"/>
      <c r="AF178" s="35"/>
      <c r="AG178" s="35"/>
      <c r="AH178" s="35"/>
      <c r="AI178" s="35"/>
      <c r="AJ178" s="35"/>
      <c r="AK178" s="35">
        <v>15</v>
      </c>
      <c r="AL178" s="35">
        <v>16</v>
      </c>
      <c r="AM178" s="35"/>
      <c r="AN178" s="35"/>
      <c r="AO178" s="35"/>
      <c r="AP178" s="35"/>
      <c r="AQ178" s="35"/>
      <c r="AR178" s="35"/>
      <c r="AS178" s="35">
        <v>17</v>
      </c>
      <c r="AT178" s="35">
        <v>18</v>
      </c>
      <c r="AU178" s="35"/>
      <c r="AV178" s="35"/>
      <c r="AW178" s="35"/>
      <c r="AX178" s="35"/>
      <c r="AY178" s="35"/>
      <c r="AZ178" s="35"/>
      <c r="BA178" s="35">
        <v>19</v>
      </c>
      <c r="BB178" s="35">
        <v>20</v>
      </c>
      <c r="BC178" s="35"/>
      <c r="BD178" s="35"/>
      <c r="BE178" s="35"/>
      <c r="BF178" s="35"/>
      <c r="BG178" s="35"/>
      <c r="BH178" s="35"/>
      <c r="BI178" s="35">
        <v>21</v>
      </c>
    </row>
    <row r="179" spans="1:61" ht="15">
      <c r="A179" s="149" t="s">
        <v>224</v>
      </c>
      <c r="B179" s="150" t="s">
        <v>225</v>
      </c>
      <c r="C179" s="110"/>
      <c r="D179" s="111"/>
      <c r="E179" s="111"/>
      <c r="F179" s="111"/>
      <c r="G179" s="111"/>
      <c r="H179" s="110"/>
      <c r="I179" s="111"/>
      <c r="J179" s="111"/>
      <c r="K179" s="111"/>
      <c r="L179" s="111"/>
      <c r="M179" s="111"/>
      <c r="N179" s="111"/>
      <c r="O179" s="112"/>
      <c r="P179" s="113">
        <f aca="true" t="shared" si="98" ref="P179:U179">SUM(P180:P183)</f>
        <v>500</v>
      </c>
      <c r="Q179" s="113">
        <f t="shared" si="98"/>
        <v>245</v>
      </c>
      <c r="R179" s="113">
        <f t="shared" si="98"/>
        <v>123</v>
      </c>
      <c r="S179" s="113">
        <f t="shared" si="98"/>
        <v>122</v>
      </c>
      <c r="T179" s="113">
        <f t="shared" si="98"/>
        <v>0</v>
      </c>
      <c r="U179" s="113">
        <f t="shared" si="98"/>
        <v>255</v>
      </c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</row>
    <row r="180" spans="1:61" ht="15">
      <c r="A180" s="151" t="s">
        <v>227</v>
      </c>
      <c r="B180" s="106" t="s">
        <v>285</v>
      </c>
      <c r="C180" s="36" t="str">
        <f>D180&amp;" "&amp;E180&amp;" "&amp;F180&amp;" "&amp;G180</f>
        <v>   </v>
      </c>
      <c r="D180" s="36"/>
      <c r="E180" s="35"/>
      <c r="F180" s="35"/>
      <c r="G180" s="35"/>
      <c r="H180" s="36" t="str">
        <f>I180&amp;" "&amp;J180&amp;" "&amp;K180&amp;" "&amp;N180</f>
        <v>5   </v>
      </c>
      <c r="I180" s="37">
        <v>5</v>
      </c>
      <c r="J180" s="37"/>
      <c r="K180" s="37"/>
      <c r="L180" s="37"/>
      <c r="M180" s="37"/>
      <c r="N180" s="37"/>
      <c r="O180" s="108"/>
      <c r="P180" s="99">
        <v>72</v>
      </c>
      <c r="Q180" s="99">
        <f>R180+S180+T180</f>
        <v>36</v>
      </c>
      <c r="R180" s="99">
        <f aca="true" t="shared" si="99" ref="R180:T183">W180*W$6+Z180*Z$6+AE180*AE$6+AH180*AH$6+AM180*AM$6+AP180*AP$6+AU180*AU$6+AX180*AX$6+BC180*BC$6+BF180*BF$6</f>
        <v>18</v>
      </c>
      <c r="S180" s="99">
        <f t="shared" si="99"/>
        <v>18</v>
      </c>
      <c r="T180" s="99">
        <f t="shared" si="99"/>
        <v>0</v>
      </c>
      <c r="U180" s="99">
        <f>P180-Q180</f>
        <v>36</v>
      </c>
      <c r="V180" s="37">
        <f>IF(SUM(W180:Y180)&gt;0,W180&amp;"/"&amp;X180&amp;"/"&amp;Y180,"")</f>
      </c>
      <c r="W180" s="35"/>
      <c r="X180" s="35"/>
      <c r="Y180" s="35"/>
      <c r="Z180" s="35"/>
      <c r="AA180" s="35"/>
      <c r="AB180" s="35"/>
      <c r="AC180" s="37">
        <f>IF(SUM(Z180:AB180)&gt;0,Z180&amp;"/"&amp;AA180&amp;"/"&amp;AB180,"")</f>
      </c>
      <c r="AD180" s="37">
        <f>IF(SUM(AE180:AG180)&gt;0,AE180&amp;"/"&amp;AF180&amp;"/"&amp;AG180,"")</f>
      </c>
      <c r="AE180" s="35"/>
      <c r="AF180" s="35"/>
      <c r="AG180" s="35"/>
      <c r="AH180" s="35"/>
      <c r="AI180" s="35"/>
      <c r="AJ180" s="35"/>
      <c r="AK180" s="37">
        <f>IF(SUM(AH180:AJ180)&gt;0,AH180&amp;"/"&amp;AI180&amp;"/"&amp;AJ180,"")</f>
      </c>
      <c r="AL180" s="37" t="str">
        <f>IF(SUM(AM180:AO180)&gt;0,AM180&amp;"/"&amp;AN180&amp;"/"&amp;AO180,"")</f>
        <v>1/1/</v>
      </c>
      <c r="AM180" s="35">
        <v>1</v>
      </c>
      <c r="AN180" s="35">
        <v>1</v>
      </c>
      <c r="AO180" s="35"/>
      <c r="AP180" s="35"/>
      <c r="AQ180" s="35"/>
      <c r="AR180" s="35"/>
      <c r="AS180" s="37">
        <f>IF(SUM(AP180:AR180)&gt;0,AP180&amp;"/"&amp;AQ180&amp;"/"&amp;AR180,"")</f>
      </c>
      <c r="AT180" s="37">
        <f>IF(SUM(AU180:AW180)&gt;0,AU180&amp;"/"&amp;AV180&amp;"/"&amp;AW180,"")</f>
      </c>
      <c r="AU180" s="35"/>
      <c r="AV180" s="35"/>
      <c r="AW180" s="35"/>
      <c r="AX180" s="35"/>
      <c r="AY180" s="35"/>
      <c r="AZ180" s="35"/>
      <c r="BA180" s="37">
        <f>IF(SUM(AX180:AZ180)&gt;0,AX180&amp;"/"&amp;AY180&amp;"/"&amp;AZ180,"")</f>
      </c>
      <c r="BB180" s="37">
        <f>IF(SUM(BC180:BE180)&gt;0,BC180&amp;"/"&amp;BD180&amp;"/"&amp;BE180,"")</f>
      </c>
      <c r="BC180" s="35"/>
      <c r="BD180" s="35"/>
      <c r="BE180" s="35"/>
      <c r="BF180" s="35"/>
      <c r="BG180" s="35"/>
      <c r="BH180" s="35"/>
      <c r="BI180" s="37">
        <f>IF(SUM(BF180:BH180)&gt;0,BF180&amp;"/"&amp;BG180&amp;"/"&amp;BH180,"")</f>
      </c>
    </row>
    <row r="181" spans="1:61" ht="15">
      <c r="A181" s="151" t="s">
        <v>228</v>
      </c>
      <c r="B181" s="106" t="s">
        <v>286</v>
      </c>
      <c r="C181" s="36" t="str">
        <f>D181&amp;" "&amp;E181&amp;" "&amp;F181&amp;" "&amp;G181</f>
        <v>   </v>
      </c>
      <c r="D181" s="36"/>
      <c r="E181" s="35"/>
      <c r="F181" s="35"/>
      <c r="G181" s="35"/>
      <c r="H181" s="36" t="str">
        <f>I181&amp;" "&amp;J181&amp;" "&amp;K181&amp;" "&amp;N181</f>
        <v>6   </v>
      </c>
      <c r="I181" s="37">
        <v>6</v>
      </c>
      <c r="J181" s="37"/>
      <c r="K181" s="37"/>
      <c r="L181" s="37"/>
      <c r="M181" s="37"/>
      <c r="N181" s="37"/>
      <c r="O181" s="108"/>
      <c r="P181" s="99">
        <v>68</v>
      </c>
      <c r="Q181" s="99">
        <f>R181+S181+T181</f>
        <v>34</v>
      </c>
      <c r="R181" s="99">
        <f t="shared" si="99"/>
        <v>17</v>
      </c>
      <c r="S181" s="99">
        <f t="shared" si="99"/>
        <v>17</v>
      </c>
      <c r="T181" s="99">
        <f t="shared" si="99"/>
        <v>0</v>
      </c>
      <c r="U181" s="99">
        <f>P181-Q181</f>
        <v>34</v>
      </c>
      <c r="V181" s="37">
        <f>IF(SUM(W181:Y181)&gt;0,W181&amp;"/"&amp;X181&amp;"/"&amp;Y181,"")</f>
      </c>
      <c r="W181" s="35"/>
      <c r="X181" s="35"/>
      <c r="Y181" s="35"/>
      <c r="Z181" s="35"/>
      <c r="AA181" s="35"/>
      <c r="AB181" s="35"/>
      <c r="AC181" s="37">
        <f>IF(SUM(Z181:AB181)&gt;0,Z181&amp;"/"&amp;AA181&amp;"/"&amp;AB181,"")</f>
      </c>
      <c r="AD181" s="37">
        <f>IF(SUM(AE181:AG181)&gt;0,AE181&amp;"/"&amp;AF181&amp;"/"&amp;AG181,"")</f>
      </c>
      <c r="AE181" s="35"/>
      <c r="AF181" s="35"/>
      <c r="AG181" s="35"/>
      <c r="AH181" s="35"/>
      <c r="AI181" s="35"/>
      <c r="AJ181" s="35"/>
      <c r="AK181" s="37">
        <f>IF(SUM(AH181:AJ181)&gt;0,AH181&amp;"/"&amp;AI181&amp;"/"&amp;AJ181,"")</f>
      </c>
      <c r="AL181" s="37">
        <f>IF(SUM(AM181:AO181)&gt;0,AM181&amp;"/"&amp;AN181&amp;"/"&amp;AO181,"")</f>
      </c>
      <c r="AM181" s="35"/>
      <c r="AN181" s="35"/>
      <c r="AO181" s="35"/>
      <c r="AP181" s="35">
        <v>1</v>
      </c>
      <c r="AQ181" s="35">
        <v>1</v>
      </c>
      <c r="AR181" s="35"/>
      <c r="AS181" s="37" t="str">
        <f>IF(SUM(AP181:AR181)&gt;0,AP181&amp;"/"&amp;AQ181&amp;"/"&amp;AR181,"")</f>
        <v>1/1/</v>
      </c>
      <c r="AT181" s="37">
        <f>IF(SUM(AU181:AW181)&gt;0,AU181&amp;"/"&amp;AV181&amp;"/"&amp;AW181,"")</f>
      </c>
      <c r="AU181" s="35"/>
      <c r="AV181" s="35"/>
      <c r="AW181" s="35"/>
      <c r="AX181" s="35"/>
      <c r="AY181" s="35"/>
      <c r="AZ181" s="35"/>
      <c r="BA181" s="37">
        <f>IF(SUM(AX181:AZ181)&gt;0,AX181&amp;"/"&amp;AY181&amp;"/"&amp;AZ181,"")</f>
      </c>
      <c r="BB181" s="37">
        <f>IF(SUM(BC181:BE181)&gt;0,BC181&amp;"/"&amp;BD181&amp;"/"&amp;BE181,"")</f>
      </c>
      <c r="BC181" s="35"/>
      <c r="BD181" s="35"/>
      <c r="BE181" s="35"/>
      <c r="BF181" s="35"/>
      <c r="BG181" s="35"/>
      <c r="BH181" s="35"/>
      <c r="BI181" s="37">
        <f>IF(SUM(BF181:BH181)&gt;0,BF181&amp;"/"&amp;BG181&amp;"/"&amp;BH181,"")</f>
      </c>
    </row>
    <row r="182" spans="1:61" ht="15">
      <c r="A182" s="151" t="s">
        <v>229</v>
      </c>
      <c r="B182" s="106" t="s">
        <v>288</v>
      </c>
      <c r="C182" s="36" t="str">
        <f>D182&amp;" "&amp;E182&amp;" "&amp;F182&amp;" "&amp;G182</f>
        <v>6   </v>
      </c>
      <c r="D182" s="36">
        <v>6</v>
      </c>
      <c r="E182" s="35"/>
      <c r="F182" s="35"/>
      <c r="G182" s="35"/>
      <c r="H182" s="36" t="str">
        <f>I182&amp;" "&amp;J182&amp;" "&amp;K182&amp;" "&amp;N182</f>
        <v>   </v>
      </c>
      <c r="I182" s="37"/>
      <c r="J182" s="37"/>
      <c r="K182" s="37"/>
      <c r="L182" s="37"/>
      <c r="M182" s="37"/>
      <c r="N182" s="37"/>
      <c r="O182" s="108"/>
      <c r="P182" s="99">
        <v>180</v>
      </c>
      <c r="Q182" s="99">
        <f>R182+S182+T182</f>
        <v>85</v>
      </c>
      <c r="R182" s="99">
        <f t="shared" si="99"/>
        <v>34</v>
      </c>
      <c r="S182" s="99">
        <f t="shared" si="99"/>
        <v>51</v>
      </c>
      <c r="T182" s="99">
        <f t="shared" si="99"/>
        <v>0</v>
      </c>
      <c r="U182" s="99">
        <f>P182-Q182</f>
        <v>95</v>
      </c>
      <c r="V182" s="37">
        <f>IF(SUM(W182:Y182)&gt;0,W182&amp;"/"&amp;X182&amp;"/"&amp;Y182,"")</f>
      </c>
      <c r="W182" s="35"/>
      <c r="X182" s="35"/>
      <c r="Y182" s="35"/>
      <c r="Z182" s="35"/>
      <c r="AA182" s="35"/>
      <c r="AB182" s="35"/>
      <c r="AC182" s="37">
        <f>IF(SUM(Z182:AB182)&gt;0,Z182&amp;"/"&amp;AA182&amp;"/"&amp;AB182,"")</f>
      </c>
      <c r="AD182" s="37">
        <f>IF(SUM(AE182:AG182)&gt;0,AE182&amp;"/"&amp;AF182&amp;"/"&amp;AG182,"")</f>
      </c>
      <c r="AE182" s="35"/>
      <c r="AF182" s="35"/>
      <c r="AG182" s="35"/>
      <c r="AH182" s="35"/>
      <c r="AI182" s="35"/>
      <c r="AJ182" s="35"/>
      <c r="AK182" s="37">
        <f>IF(SUM(AH182:AJ182)&gt;0,AH182&amp;"/"&amp;AI182&amp;"/"&amp;AJ182,"")</f>
      </c>
      <c r="AL182" s="37">
        <f>IF(SUM(AM182:AO182)&gt;0,AM182&amp;"/"&amp;AN182&amp;"/"&amp;AO182,"")</f>
      </c>
      <c r="AM182" s="35"/>
      <c r="AN182" s="35"/>
      <c r="AO182" s="35"/>
      <c r="AP182" s="35">
        <v>2</v>
      </c>
      <c r="AQ182" s="35">
        <v>3</v>
      </c>
      <c r="AR182" s="35"/>
      <c r="AS182" s="37" t="str">
        <f>IF(SUM(AP182:AR182)&gt;0,AP182&amp;"/"&amp;AQ182&amp;"/"&amp;AR182,"")</f>
        <v>2/3/</v>
      </c>
      <c r="AT182" s="37">
        <f>IF(SUM(AU182:AW182)&gt;0,AU182&amp;"/"&amp;AV182&amp;"/"&amp;AW182,"")</f>
      </c>
      <c r="AU182" s="35"/>
      <c r="AV182" s="35"/>
      <c r="AW182" s="35"/>
      <c r="AX182" s="35"/>
      <c r="AY182" s="35"/>
      <c r="AZ182" s="35"/>
      <c r="BA182" s="37">
        <f>IF(SUM(AX182:AZ182)&gt;0,AX182&amp;"/"&amp;AY182&amp;"/"&amp;AZ182,"")</f>
      </c>
      <c r="BB182" s="37">
        <f>IF(SUM(BC182:BE182)&gt;0,BC182&amp;"/"&amp;BD182&amp;"/"&amp;BE182,"")</f>
      </c>
      <c r="BC182" s="35"/>
      <c r="BD182" s="35"/>
      <c r="BE182" s="35"/>
      <c r="BF182" s="35"/>
      <c r="BG182" s="35"/>
      <c r="BH182" s="35"/>
      <c r="BI182" s="37">
        <f>IF(SUM(BF182:BH182)&gt;0,BF182&amp;"/"&amp;BG182&amp;"/"&amp;BH182,"")</f>
      </c>
    </row>
    <row r="183" spans="1:61" ht="15">
      <c r="A183" s="151" t="s">
        <v>230</v>
      </c>
      <c r="B183" s="106" t="s">
        <v>287</v>
      </c>
      <c r="C183" s="36" t="str">
        <f>D183&amp;" "&amp;E183&amp;" "&amp;F183&amp;" "&amp;G183</f>
        <v>7   </v>
      </c>
      <c r="D183" s="36">
        <v>7</v>
      </c>
      <c r="E183" s="35"/>
      <c r="F183" s="35"/>
      <c r="G183" s="35"/>
      <c r="H183" s="36" t="str">
        <f>I183&amp;" "&amp;J183&amp;" "&amp;K183&amp;" "&amp;N183</f>
        <v>   </v>
      </c>
      <c r="I183" s="37"/>
      <c r="J183" s="38"/>
      <c r="K183" s="38"/>
      <c r="L183" s="38"/>
      <c r="M183" s="38"/>
      <c r="N183" s="38"/>
      <c r="O183" s="109"/>
      <c r="P183" s="99">
        <v>180</v>
      </c>
      <c r="Q183" s="99">
        <f>R183+S183+T183</f>
        <v>90</v>
      </c>
      <c r="R183" s="99">
        <f t="shared" si="99"/>
        <v>54</v>
      </c>
      <c r="S183" s="99">
        <f t="shared" si="99"/>
        <v>36</v>
      </c>
      <c r="T183" s="99">
        <f t="shared" si="99"/>
        <v>0</v>
      </c>
      <c r="U183" s="99">
        <f>P183-Q183</f>
        <v>90</v>
      </c>
      <c r="V183" s="37">
        <f>IF(SUM(W183:Y183)&gt;0,W183&amp;"/"&amp;X183&amp;"/"&amp;Y183,"")</f>
      </c>
      <c r="W183" s="35"/>
      <c r="X183" s="35"/>
      <c r="Y183" s="35"/>
      <c r="Z183" s="35"/>
      <c r="AA183" s="35"/>
      <c r="AB183" s="35"/>
      <c r="AC183" s="37">
        <f>IF(SUM(Z183:AB183)&gt;0,Z183&amp;"/"&amp;AA183&amp;"/"&amp;AB183,"")</f>
      </c>
      <c r="AD183" s="37">
        <f>IF(SUM(AE183:AG183)&gt;0,AE183&amp;"/"&amp;AF183&amp;"/"&amp;AG183,"")</f>
      </c>
      <c r="AE183" s="35"/>
      <c r="AF183" s="35"/>
      <c r="AG183" s="35"/>
      <c r="AH183" s="35"/>
      <c r="AI183" s="35"/>
      <c r="AJ183" s="35"/>
      <c r="AK183" s="37">
        <f>IF(SUM(AH183:AJ183)&gt;0,AH183&amp;"/"&amp;AI183&amp;"/"&amp;AJ183,"")</f>
      </c>
      <c r="AL183" s="37">
        <f>IF(SUM(AM183:AO183)&gt;0,AM183&amp;"/"&amp;AN183&amp;"/"&amp;AO183,"")</f>
      </c>
      <c r="AM183" s="35"/>
      <c r="AN183" s="35"/>
      <c r="AO183" s="35"/>
      <c r="AP183" s="35"/>
      <c r="AQ183" s="35"/>
      <c r="AR183" s="35"/>
      <c r="AS183" s="37">
        <f>IF(SUM(AP183:AR183)&gt;0,AP183&amp;"/"&amp;AQ183&amp;"/"&amp;AR183,"")</f>
      </c>
      <c r="AT183" s="37" t="str">
        <f>IF(SUM(AU183:AW183)&gt;0,AU183&amp;"/"&amp;AV183&amp;"/"&amp;AW183,"")</f>
        <v>3/2/</v>
      </c>
      <c r="AU183" s="35">
        <v>3</v>
      </c>
      <c r="AV183" s="35">
        <v>2</v>
      </c>
      <c r="AW183" s="35"/>
      <c r="AX183" s="35"/>
      <c r="AY183" s="35"/>
      <c r="AZ183" s="35"/>
      <c r="BA183" s="37">
        <f>IF(SUM(AX183:AZ183)&gt;0,AX183&amp;"/"&amp;AY183&amp;"/"&amp;AZ183,"")</f>
      </c>
      <c r="BB183" s="37">
        <f>IF(SUM(BC183:BE183)&gt;0,BC183&amp;"/"&amp;BD183&amp;"/"&amp;BE183,"")</f>
      </c>
      <c r="BC183" s="35"/>
      <c r="BD183" s="35"/>
      <c r="BE183" s="35"/>
      <c r="BF183" s="35"/>
      <c r="BG183" s="35"/>
      <c r="BH183" s="35"/>
      <c r="BI183" s="37">
        <f>IF(SUM(BF183:BH183)&gt;0,BF183&amp;"/"&amp;BG183&amp;"/"&amp;BH183,"")</f>
      </c>
    </row>
    <row r="184" spans="1:61" ht="15">
      <c r="A184" s="16"/>
      <c r="B184" s="143" t="s">
        <v>93</v>
      </c>
      <c r="C184" s="34"/>
      <c r="D184" s="37"/>
      <c r="E184" s="37"/>
      <c r="F184" s="37"/>
      <c r="G184" s="37"/>
      <c r="H184" s="34"/>
      <c r="I184" s="37"/>
      <c r="J184" s="37"/>
      <c r="K184" s="37"/>
      <c r="L184" s="37"/>
      <c r="M184" s="37"/>
      <c r="N184" s="37"/>
      <c r="O184" s="108"/>
      <c r="P184" s="166">
        <f aca="true" t="shared" si="100" ref="P184:U184">SUM(P180:P183)</f>
        <v>500</v>
      </c>
      <c r="Q184" s="166">
        <f t="shared" si="100"/>
        <v>245</v>
      </c>
      <c r="R184" s="166">
        <f t="shared" si="100"/>
        <v>123</v>
      </c>
      <c r="S184" s="166">
        <f t="shared" si="100"/>
        <v>122</v>
      </c>
      <c r="T184" s="166">
        <f t="shared" si="100"/>
        <v>0</v>
      </c>
      <c r="U184" s="166">
        <f t="shared" si="100"/>
        <v>255</v>
      </c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</row>
    <row r="185" spans="1:61" ht="15">
      <c r="A185" s="16"/>
      <c r="B185" s="144"/>
      <c r="C185" s="138" t="s">
        <v>218</v>
      </c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7">
        <f>SUM(W185:Y185)</f>
        <v>0</v>
      </c>
      <c r="W185" s="137">
        <f aca="true" t="shared" si="101" ref="W185:AB185">SUM(W180:W183)</f>
        <v>0</v>
      </c>
      <c r="X185" s="137">
        <f t="shared" si="101"/>
        <v>0</v>
      </c>
      <c r="Y185" s="137">
        <f t="shared" si="101"/>
        <v>0</v>
      </c>
      <c r="Z185" s="137">
        <f t="shared" si="101"/>
        <v>0</v>
      </c>
      <c r="AA185" s="137">
        <f t="shared" si="101"/>
        <v>0</v>
      </c>
      <c r="AB185" s="137">
        <f t="shared" si="101"/>
        <v>0</v>
      </c>
      <c r="AC185" s="137">
        <f>SUM(Z185:AB185)</f>
        <v>0</v>
      </c>
      <c r="AD185" s="137">
        <f>SUM(AE185:AG185)</f>
        <v>0</v>
      </c>
      <c r="AE185" s="137">
        <f aca="true" t="shared" si="102" ref="AE185:AJ185">SUM(AE180:AE183)</f>
        <v>0</v>
      </c>
      <c r="AF185" s="137">
        <f t="shared" si="102"/>
        <v>0</v>
      </c>
      <c r="AG185" s="137">
        <f t="shared" si="102"/>
        <v>0</v>
      </c>
      <c r="AH185" s="137">
        <f t="shared" si="102"/>
        <v>0</v>
      </c>
      <c r="AI185" s="137">
        <f t="shared" si="102"/>
        <v>0</v>
      </c>
      <c r="AJ185" s="137">
        <f t="shared" si="102"/>
        <v>0</v>
      </c>
      <c r="AK185" s="137">
        <f>SUM(AH185:AJ185)</f>
        <v>0</v>
      </c>
      <c r="AL185" s="137">
        <f>SUM(AM185:AO185)</f>
        <v>2</v>
      </c>
      <c r="AM185" s="137">
        <f aca="true" t="shared" si="103" ref="AM185:AR185">SUM(AM180:AM183)</f>
        <v>1</v>
      </c>
      <c r="AN185" s="137">
        <f t="shared" si="103"/>
        <v>1</v>
      </c>
      <c r="AO185" s="137">
        <f t="shared" si="103"/>
        <v>0</v>
      </c>
      <c r="AP185" s="137">
        <f t="shared" si="103"/>
        <v>3</v>
      </c>
      <c r="AQ185" s="137">
        <f t="shared" si="103"/>
        <v>4</v>
      </c>
      <c r="AR185" s="137">
        <f t="shared" si="103"/>
        <v>0</v>
      </c>
      <c r="AS185" s="137">
        <f>SUM(AP185:AR185)</f>
        <v>7</v>
      </c>
      <c r="AT185" s="137">
        <f>SUM(AU185:AW185)</f>
        <v>5</v>
      </c>
      <c r="AU185" s="137">
        <f aca="true" t="shared" si="104" ref="AU185:AZ185">SUM(AU180:AU183)</f>
        <v>3</v>
      </c>
      <c r="AV185" s="137">
        <f t="shared" si="104"/>
        <v>2</v>
      </c>
      <c r="AW185" s="137">
        <f t="shared" si="104"/>
        <v>0</v>
      </c>
      <c r="AX185" s="137">
        <f t="shared" si="104"/>
        <v>0</v>
      </c>
      <c r="AY185" s="137">
        <f t="shared" si="104"/>
        <v>0</v>
      </c>
      <c r="AZ185" s="137">
        <f t="shared" si="104"/>
        <v>0</v>
      </c>
      <c r="BA185" s="137">
        <f>SUM(AX185:AZ185)</f>
        <v>0</v>
      </c>
      <c r="BB185" s="137">
        <f>SUM(BC185:BE185)</f>
        <v>0</v>
      </c>
      <c r="BC185" s="137">
        <f aca="true" t="shared" si="105" ref="BC185:BH185">SUM(BC180:BC183)</f>
        <v>0</v>
      </c>
      <c r="BD185" s="137">
        <f t="shared" si="105"/>
        <v>0</v>
      </c>
      <c r="BE185" s="137">
        <f t="shared" si="105"/>
        <v>0</v>
      </c>
      <c r="BF185" s="137">
        <f t="shared" si="105"/>
        <v>0</v>
      </c>
      <c r="BG185" s="137">
        <f t="shared" si="105"/>
        <v>0</v>
      </c>
      <c r="BH185" s="137">
        <f t="shared" si="105"/>
        <v>0</v>
      </c>
      <c r="BI185" s="137">
        <f>SUM(BF185:BH185)</f>
        <v>0</v>
      </c>
    </row>
    <row r="186" spans="1:61" ht="15">
      <c r="A186" s="16"/>
      <c r="B186" s="139"/>
      <c r="C186" s="138" t="s">
        <v>163</v>
      </c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7"/>
      <c r="R186" s="137"/>
      <c r="S186" s="138"/>
      <c r="T186" s="138"/>
      <c r="U186" s="138"/>
      <c r="V186" s="137">
        <f>SUM(W180:Y183)*V177</f>
        <v>0</v>
      </c>
      <c r="W186" s="137"/>
      <c r="X186" s="137"/>
      <c r="Y186" s="137"/>
      <c r="Z186" s="137"/>
      <c r="AA186" s="137"/>
      <c r="AB186" s="137"/>
      <c r="AC186" s="137">
        <f>SUM(Z180:AB183)*AC177</f>
        <v>0</v>
      </c>
      <c r="AD186" s="137">
        <f>SUM(AE180:AG183)*AD177</f>
        <v>0</v>
      </c>
      <c r="AE186" s="137"/>
      <c r="AF186" s="137"/>
      <c r="AG186" s="137"/>
      <c r="AH186" s="137"/>
      <c r="AI186" s="137"/>
      <c r="AJ186" s="137"/>
      <c r="AK186" s="137">
        <f>SUM(AH180:AJ183)*AK177</f>
        <v>0</v>
      </c>
      <c r="AL186" s="137">
        <f>SUM(AM180:AO183)*AL177</f>
        <v>36</v>
      </c>
      <c r="AM186" s="137"/>
      <c r="AN186" s="137"/>
      <c r="AO186" s="137"/>
      <c r="AP186" s="137"/>
      <c r="AQ186" s="137"/>
      <c r="AR186" s="137"/>
      <c r="AS186" s="137">
        <f>SUM(AP180:AR183)*AS177</f>
        <v>119</v>
      </c>
      <c r="AT186" s="137">
        <f>SUM(AU180:AW183)*AT177</f>
        <v>90</v>
      </c>
      <c r="AU186" s="137"/>
      <c r="AV186" s="137"/>
      <c r="AW186" s="137"/>
      <c r="AX186" s="137"/>
      <c r="AY186" s="137"/>
      <c r="AZ186" s="137"/>
      <c r="BA186" s="137">
        <f>SUM(AX180:AZ183)*BA177</f>
        <v>0</v>
      </c>
      <c r="BB186" s="137">
        <f>SUM(BC180:BE183)*BB177</f>
        <v>0</v>
      </c>
      <c r="BC186" s="137"/>
      <c r="BD186" s="137"/>
      <c r="BE186" s="137"/>
      <c r="BF186" s="137"/>
      <c r="BG186" s="137"/>
      <c r="BH186" s="137"/>
      <c r="BI186" s="137">
        <f>SUM(BF180:BH183)*BI177</f>
        <v>0</v>
      </c>
    </row>
    <row r="187" spans="1:61" ht="15">
      <c r="A187" s="16"/>
      <c r="B187" s="143"/>
      <c r="C187" s="137" t="s">
        <v>154</v>
      </c>
      <c r="D187" s="140"/>
      <c r="E187" s="140"/>
      <c r="F187" s="140"/>
      <c r="G187" s="140"/>
      <c r="H187" s="141"/>
      <c r="I187" s="142"/>
      <c r="J187" s="142"/>
      <c r="K187" s="142"/>
      <c r="L187" s="142"/>
      <c r="M187" s="142"/>
      <c r="N187" s="142"/>
      <c r="O187" s="108"/>
      <c r="P187" s="137"/>
      <c r="Q187" s="137"/>
      <c r="R187" s="137">
        <f>SUM(V187:BI187)</f>
        <v>0</v>
      </c>
      <c r="S187" s="137"/>
      <c r="T187" s="137"/>
      <c r="U187" s="137"/>
      <c r="V187" s="137"/>
      <c r="W187" s="34"/>
      <c r="X187" s="34"/>
      <c r="Y187" s="34"/>
      <c r="Z187" s="34"/>
      <c r="AA187" s="34"/>
      <c r="AB187" s="34"/>
      <c r="AC187" s="137"/>
      <c r="AD187" s="137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</row>
    <row r="188" spans="1:61" ht="15">
      <c r="A188" s="16"/>
      <c r="B188" s="136"/>
      <c r="C188" s="137" t="s">
        <v>43</v>
      </c>
      <c r="D188" s="140"/>
      <c r="E188" s="140"/>
      <c r="F188" s="140"/>
      <c r="G188" s="140"/>
      <c r="H188" s="141"/>
      <c r="I188" s="142"/>
      <c r="J188" s="142"/>
      <c r="K188" s="142"/>
      <c r="L188" s="142"/>
      <c r="M188" s="142"/>
      <c r="N188" s="142"/>
      <c r="O188" s="108"/>
      <c r="P188" s="137"/>
      <c r="Q188" s="137"/>
      <c r="R188" s="137">
        <f>SUM(V188:BI188)</f>
        <v>2</v>
      </c>
      <c r="S188" s="137"/>
      <c r="T188" s="137"/>
      <c r="U188" s="137"/>
      <c r="V188" s="140">
        <f>COUNTIF($D$180:$G$183,V176)</f>
        <v>0</v>
      </c>
      <c r="W188" s="140">
        <f aca="true" t="shared" si="106" ref="W188:BI188">COUNTIF($D$180:$G$183,W176)</f>
        <v>0</v>
      </c>
      <c r="X188" s="140">
        <f t="shared" si="106"/>
        <v>0</v>
      </c>
      <c r="Y188" s="140">
        <f t="shared" si="106"/>
        <v>0</v>
      </c>
      <c r="Z188" s="140">
        <f t="shared" si="106"/>
        <v>0</v>
      </c>
      <c r="AA188" s="140">
        <f t="shared" si="106"/>
        <v>0</v>
      </c>
      <c r="AB188" s="140">
        <f t="shared" si="106"/>
        <v>0</v>
      </c>
      <c r="AC188" s="140">
        <f t="shared" si="106"/>
        <v>0</v>
      </c>
      <c r="AD188" s="140">
        <f t="shared" si="106"/>
        <v>0</v>
      </c>
      <c r="AE188" s="140">
        <f t="shared" si="106"/>
        <v>0</v>
      </c>
      <c r="AF188" s="140">
        <f t="shared" si="106"/>
        <v>0</v>
      </c>
      <c r="AG188" s="140">
        <f t="shared" si="106"/>
        <v>0</v>
      </c>
      <c r="AH188" s="140">
        <f t="shared" si="106"/>
        <v>0</v>
      </c>
      <c r="AI188" s="140">
        <f t="shared" si="106"/>
        <v>0</v>
      </c>
      <c r="AJ188" s="140">
        <f t="shared" si="106"/>
        <v>0</v>
      </c>
      <c r="AK188" s="140">
        <f t="shared" si="106"/>
        <v>0</v>
      </c>
      <c r="AL188" s="140">
        <f t="shared" si="106"/>
        <v>0</v>
      </c>
      <c r="AM188" s="140">
        <f t="shared" si="106"/>
        <v>0</v>
      </c>
      <c r="AN188" s="140">
        <f t="shared" si="106"/>
        <v>0</v>
      </c>
      <c r="AO188" s="140">
        <f t="shared" si="106"/>
        <v>0</v>
      </c>
      <c r="AP188" s="140">
        <f t="shared" si="106"/>
        <v>0</v>
      </c>
      <c r="AQ188" s="140">
        <f t="shared" si="106"/>
        <v>0</v>
      </c>
      <c r="AR188" s="140">
        <f t="shared" si="106"/>
        <v>0</v>
      </c>
      <c r="AS188" s="140">
        <f t="shared" si="106"/>
        <v>1</v>
      </c>
      <c r="AT188" s="140">
        <f t="shared" si="106"/>
        <v>1</v>
      </c>
      <c r="AU188" s="140">
        <f t="shared" si="106"/>
        <v>0</v>
      </c>
      <c r="AV188" s="140">
        <f t="shared" si="106"/>
        <v>0</v>
      </c>
      <c r="AW188" s="140">
        <f t="shared" si="106"/>
        <v>0</v>
      </c>
      <c r="AX188" s="140">
        <f t="shared" si="106"/>
        <v>0</v>
      </c>
      <c r="AY188" s="140">
        <f t="shared" si="106"/>
        <v>0</v>
      </c>
      <c r="AZ188" s="140">
        <f t="shared" si="106"/>
        <v>0</v>
      </c>
      <c r="BA188" s="140">
        <f t="shared" si="106"/>
        <v>0</v>
      </c>
      <c r="BB188" s="140">
        <f t="shared" si="106"/>
        <v>0</v>
      </c>
      <c r="BC188" s="140">
        <f t="shared" si="106"/>
        <v>0</v>
      </c>
      <c r="BD188" s="140">
        <f t="shared" si="106"/>
        <v>0</v>
      </c>
      <c r="BE188" s="140">
        <f t="shared" si="106"/>
        <v>0</v>
      </c>
      <c r="BF188" s="140">
        <f t="shared" si="106"/>
        <v>0</v>
      </c>
      <c r="BG188" s="140">
        <f t="shared" si="106"/>
        <v>0</v>
      </c>
      <c r="BH188" s="140">
        <f t="shared" si="106"/>
        <v>0</v>
      </c>
      <c r="BI188" s="140">
        <f t="shared" si="106"/>
        <v>0</v>
      </c>
    </row>
    <row r="189" spans="1:61" ht="15">
      <c r="A189" s="16"/>
      <c r="B189" s="136"/>
      <c r="C189" s="137" t="s">
        <v>45</v>
      </c>
      <c r="D189" s="140"/>
      <c r="E189" s="140"/>
      <c r="F189" s="140"/>
      <c r="G189" s="140"/>
      <c r="H189" s="141"/>
      <c r="I189" s="142"/>
      <c r="J189" s="142"/>
      <c r="K189" s="142"/>
      <c r="L189" s="142"/>
      <c r="M189" s="142"/>
      <c r="N189" s="142"/>
      <c r="O189" s="108"/>
      <c r="P189" s="137"/>
      <c r="Q189" s="137"/>
      <c r="R189" s="137">
        <f>SUM(V189:BI189)</f>
        <v>2</v>
      </c>
      <c r="S189" s="137"/>
      <c r="T189" s="137"/>
      <c r="U189" s="137"/>
      <c r="V189" s="140">
        <f>COUNTIF($I$180:$N$183,V176)</f>
        <v>0</v>
      </c>
      <c r="W189" s="140">
        <f aca="true" t="shared" si="107" ref="W189:BI189">COUNTIF($I$180:$N$183,W176)</f>
        <v>0</v>
      </c>
      <c r="X189" s="140">
        <f t="shared" si="107"/>
        <v>0</v>
      </c>
      <c r="Y189" s="140">
        <f t="shared" si="107"/>
        <v>0</v>
      </c>
      <c r="Z189" s="140">
        <f t="shared" si="107"/>
        <v>0</v>
      </c>
      <c r="AA189" s="140">
        <f t="shared" si="107"/>
        <v>0</v>
      </c>
      <c r="AB189" s="140">
        <f t="shared" si="107"/>
        <v>0</v>
      </c>
      <c r="AC189" s="140">
        <f t="shared" si="107"/>
        <v>0</v>
      </c>
      <c r="AD189" s="140">
        <f t="shared" si="107"/>
        <v>0</v>
      </c>
      <c r="AE189" s="140">
        <f t="shared" si="107"/>
        <v>0</v>
      </c>
      <c r="AF189" s="140">
        <f t="shared" si="107"/>
        <v>0</v>
      </c>
      <c r="AG189" s="140">
        <f t="shared" si="107"/>
        <v>0</v>
      </c>
      <c r="AH189" s="140">
        <f t="shared" si="107"/>
        <v>0</v>
      </c>
      <c r="AI189" s="140">
        <f t="shared" si="107"/>
        <v>0</v>
      </c>
      <c r="AJ189" s="140">
        <f t="shared" si="107"/>
        <v>0</v>
      </c>
      <c r="AK189" s="140">
        <f t="shared" si="107"/>
        <v>0</v>
      </c>
      <c r="AL189" s="140">
        <f t="shared" si="107"/>
        <v>1</v>
      </c>
      <c r="AM189" s="140">
        <f t="shared" si="107"/>
        <v>0</v>
      </c>
      <c r="AN189" s="140">
        <f t="shared" si="107"/>
        <v>0</v>
      </c>
      <c r="AO189" s="140">
        <f t="shared" si="107"/>
        <v>0</v>
      </c>
      <c r="AP189" s="140">
        <f t="shared" si="107"/>
        <v>0</v>
      </c>
      <c r="AQ189" s="140">
        <f t="shared" si="107"/>
        <v>0</v>
      </c>
      <c r="AR189" s="140">
        <f t="shared" si="107"/>
        <v>0</v>
      </c>
      <c r="AS189" s="140">
        <f t="shared" si="107"/>
        <v>1</v>
      </c>
      <c r="AT189" s="140">
        <f t="shared" si="107"/>
        <v>0</v>
      </c>
      <c r="AU189" s="140">
        <f t="shared" si="107"/>
        <v>0</v>
      </c>
      <c r="AV189" s="140">
        <f t="shared" si="107"/>
        <v>0</v>
      </c>
      <c r="AW189" s="140">
        <f t="shared" si="107"/>
        <v>0</v>
      </c>
      <c r="AX189" s="140">
        <f t="shared" si="107"/>
        <v>0</v>
      </c>
      <c r="AY189" s="140">
        <f t="shared" si="107"/>
        <v>0</v>
      </c>
      <c r="AZ189" s="140">
        <f t="shared" si="107"/>
        <v>0</v>
      </c>
      <c r="BA189" s="140">
        <f t="shared" si="107"/>
        <v>0</v>
      </c>
      <c r="BB189" s="140">
        <f t="shared" si="107"/>
        <v>0</v>
      </c>
      <c r="BC189" s="140">
        <f t="shared" si="107"/>
        <v>0</v>
      </c>
      <c r="BD189" s="140">
        <f t="shared" si="107"/>
        <v>0</v>
      </c>
      <c r="BE189" s="140">
        <f t="shared" si="107"/>
        <v>0</v>
      </c>
      <c r="BF189" s="140">
        <f t="shared" si="107"/>
        <v>0</v>
      </c>
      <c r="BG189" s="140">
        <f t="shared" si="107"/>
        <v>0</v>
      </c>
      <c r="BH189" s="140">
        <f t="shared" si="107"/>
        <v>0</v>
      </c>
      <c r="BI189" s="140">
        <f t="shared" si="107"/>
        <v>0</v>
      </c>
    </row>
    <row r="193" spans="2:9" ht="15">
      <c r="B193" s="69" t="s">
        <v>124</v>
      </c>
      <c r="C193" s="70"/>
      <c r="D193" s="71"/>
      <c r="E193" s="71"/>
      <c r="F193" s="71"/>
      <c r="G193" s="70"/>
      <c r="H193" s="71"/>
      <c r="I193" s="71"/>
    </row>
    <row r="194" spans="2:9" ht="15">
      <c r="B194" s="69"/>
      <c r="C194" s="70"/>
      <c r="D194" s="71"/>
      <c r="E194" s="71"/>
      <c r="F194" s="71"/>
      <c r="G194" s="70"/>
      <c r="H194" s="71"/>
      <c r="I194" s="71"/>
    </row>
    <row r="195" spans="2:15" ht="15">
      <c r="B195" s="70" t="s">
        <v>268</v>
      </c>
      <c r="C195" s="72"/>
      <c r="D195" s="72"/>
      <c r="E195" s="72"/>
      <c r="F195" s="72"/>
      <c r="G195" s="72"/>
      <c r="H195" s="69"/>
      <c r="I195" s="72"/>
      <c r="O195" s="72"/>
    </row>
    <row r="196" spans="2:15" ht="15">
      <c r="B196" s="72"/>
      <c r="C196" s="72"/>
      <c r="D196" s="72"/>
      <c r="E196" s="72"/>
      <c r="F196" s="72"/>
      <c r="G196" s="72"/>
      <c r="H196" s="72"/>
      <c r="I196" s="72"/>
      <c r="O196" s="72" t="s">
        <v>128</v>
      </c>
    </row>
    <row r="197" spans="2:15" ht="15">
      <c r="B197" s="19" t="s">
        <v>125</v>
      </c>
      <c r="C197" s="69"/>
      <c r="D197" s="69"/>
      <c r="E197" s="69"/>
      <c r="F197" s="69"/>
      <c r="G197" s="72"/>
      <c r="H197" s="72"/>
      <c r="I197" s="72"/>
      <c r="O197" s="72"/>
    </row>
    <row r="198" spans="2:15" ht="15">
      <c r="B198" s="72"/>
      <c r="C198" s="69"/>
      <c r="D198" s="69"/>
      <c r="E198" s="69"/>
      <c r="F198" s="69"/>
      <c r="G198" s="69"/>
      <c r="H198" s="69"/>
      <c r="I198" s="69"/>
      <c r="O198" s="69"/>
    </row>
    <row r="199" spans="2:15" ht="15">
      <c r="B199" s="72" t="s">
        <v>277</v>
      </c>
      <c r="C199" s="69"/>
      <c r="D199" s="69"/>
      <c r="E199" s="69"/>
      <c r="F199" s="69"/>
      <c r="G199" s="69"/>
      <c r="H199" s="72"/>
      <c r="I199" s="69"/>
      <c r="O199" s="69"/>
    </row>
    <row r="200" spans="2:15" ht="15">
      <c r="B200" s="72"/>
      <c r="C200" s="69"/>
      <c r="D200" s="69"/>
      <c r="E200" s="69"/>
      <c r="F200" s="69"/>
      <c r="G200" s="72"/>
      <c r="H200" s="72"/>
      <c r="I200" s="72"/>
      <c r="O200" s="72"/>
    </row>
    <row r="201" spans="2:15" ht="15">
      <c r="B201" s="72" t="s">
        <v>125</v>
      </c>
      <c r="C201" s="72"/>
      <c r="D201" s="72"/>
      <c r="E201" s="72"/>
      <c r="F201" s="72"/>
      <c r="G201" s="72"/>
      <c r="H201" s="72"/>
      <c r="I201" s="69"/>
      <c r="O201" s="72"/>
    </row>
    <row r="202" spans="2:15" ht="15">
      <c r="B202" s="72"/>
      <c r="C202" s="72"/>
      <c r="D202" s="72"/>
      <c r="E202" s="72"/>
      <c r="F202" s="72"/>
      <c r="G202" s="72"/>
      <c r="H202" s="72"/>
      <c r="I202" s="72"/>
      <c r="O202" s="72"/>
    </row>
  </sheetData>
  <mergeCells count="44">
    <mergeCell ref="B85:H85"/>
    <mergeCell ref="B172:P172"/>
    <mergeCell ref="P4:P6"/>
    <mergeCell ref="C174:O174"/>
    <mergeCell ref="P174:U174"/>
    <mergeCell ref="C87:O87"/>
    <mergeCell ref="P87:U87"/>
    <mergeCell ref="C88:O88"/>
    <mergeCell ref="Q88:T88"/>
    <mergeCell ref="V174:BI174"/>
    <mergeCell ref="C175:O175"/>
    <mergeCell ref="Q175:T175"/>
    <mergeCell ref="V175:AC175"/>
    <mergeCell ref="AD175:AK175"/>
    <mergeCell ref="AL175:AS175"/>
    <mergeCell ref="AT175:BA175"/>
    <mergeCell ref="BB175:BI175"/>
    <mergeCell ref="A1:AD1"/>
    <mergeCell ref="C3:O3"/>
    <mergeCell ref="V3:BI3"/>
    <mergeCell ref="C4:O4"/>
    <mergeCell ref="Q4:T4"/>
    <mergeCell ref="V4:AC4"/>
    <mergeCell ref="AD4:AK4"/>
    <mergeCell ref="AL4:AS4"/>
    <mergeCell ref="P3:U3"/>
    <mergeCell ref="AT4:BA4"/>
    <mergeCell ref="V87:BI87"/>
    <mergeCell ref="BB4:BI4"/>
    <mergeCell ref="AL88:AS88"/>
    <mergeCell ref="AT88:BA88"/>
    <mergeCell ref="BB88:BI88"/>
    <mergeCell ref="V88:AC88"/>
    <mergeCell ref="AD88:AK88"/>
    <mergeCell ref="AL131:AS131"/>
    <mergeCell ref="AT131:BA131"/>
    <mergeCell ref="BB131:BI131"/>
    <mergeCell ref="C130:O130"/>
    <mergeCell ref="P130:U130"/>
    <mergeCell ref="V130:BI130"/>
    <mergeCell ref="C131:O131"/>
    <mergeCell ref="Q131:T131"/>
    <mergeCell ref="V131:AC131"/>
    <mergeCell ref="AD131:AK131"/>
  </mergeCells>
  <printOptions/>
  <pageMargins left="0.18" right="0.16" top="0.18" bottom="0.16" header="0.18" footer="0.16"/>
  <pageSetup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26"/>
  <sheetViews>
    <sheetView tabSelected="1" zoomScale="75" zoomScaleNormal="75" workbookViewId="0" topLeftCell="A1">
      <selection activeCell="F15" sqref="F15"/>
    </sheetView>
  </sheetViews>
  <sheetFormatPr defaultColWidth="8.796875" defaultRowHeight="15"/>
  <cols>
    <col min="2" max="2" width="8.796875" style="0" customWidth="1"/>
    <col min="6" max="6" width="12.796875" style="0" customWidth="1"/>
    <col min="9" max="9" width="12.69921875" style="0" customWidth="1"/>
    <col min="10" max="10" width="12.796875" style="0" customWidth="1"/>
  </cols>
  <sheetData>
    <row r="1" spans="2:11" ht="30" customHeight="1" thickBot="1">
      <c r="B1" s="217" t="s">
        <v>170</v>
      </c>
      <c r="C1" s="218"/>
      <c r="D1" s="218"/>
      <c r="E1" s="219"/>
      <c r="F1" s="220" t="s">
        <v>127</v>
      </c>
      <c r="G1" s="221"/>
      <c r="H1" s="222"/>
      <c r="I1" s="218" t="s">
        <v>109</v>
      </c>
      <c r="J1" s="219"/>
      <c r="K1" s="81"/>
    </row>
    <row r="2" spans="2:10" ht="49.5" customHeight="1">
      <c r="B2" s="223" t="s">
        <v>175</v>
      </c>
      <c r="C2" s="224"/>
      <c r="D2" s="85" t="s">
        <v>174</v>
      </c>
      <c r="E2" s="161" t="s">
        <v>173</v>
      </c>
      <c r="F2" s="87" t="s">
        <v>175</v>
      </c>
      <c r="G2" s="85" t="s">
        <v>174</v>
      </c>
      <c r="H2" s="86" t="s">
        <v>173</v>
      </c>
      <c r="I2" s="84" t="s">
        <v>176</v>
      </c>
      <c r="J2" s="83" t="s">
        <v>276</v>
      </c>
    </row>
    <row r="3" spans="2:10" ht="30" customHeight="1">
      <c r="B3" s="229" t="s">
        <v>259</v>
      </c>
      <c r="C3" s="230"/>
      <c r="D3" s="82">
        <v>2.4</v>
      </c>
      <c r="E3" s="162">
        <v>4</v>
      </c>
      <c r="F3" s="208" t="s">
        <v>257</v>
      </c>
      <c r="G3" s="211" t="s">
        <v>256</v>
      </c>
      <c r="H3" s="214">
        <v>13</v>
      </c>
      <c r="I3" s="205" t="s">
        <v>189</v>
      </c>
      <c r="J3" s="172" t="s">
        <v>249</v>
      </c>
    </row>
    <row r="4" spans="2:10" ht="30" customHeight="1">
      <c r="B4" s="229" t="s">
        <v>254</v>
      </c>
      <c r="C4" s="230"/>
      <c r="D4" s="82">
        <v>2.4</v>
      </c>
      <c r="E4" s="162">
        <v>4</v>
      </c>
      <c r="F4" s="209"/>
      <c r="G4" s="212"/>
      <c r="H4" s="215"/>
      <c r="I4" s="206"/>
      <c r="J4" s="173"/>
    </row>
    <row r="5" spans="2:10" ht="60" customHeight="1">
      <c r="B5" s="225" t="s">
        <v>211</v>
      </c>
      <c r="C5" s="226"/>
      <c r="D5" s="90" t="s">
        <v>272</v>
      </c>
      <c r="E5" s="160">
        <v>8</v>
      </c>
      <c r="F5" s="209"/>
      <c r="G5" s="212"/>
      <c r="H5" s="215"/>
      <c r="I5" s="206"/>
      <c r="J5" s="173"/>
    </row>
    <row r="6" spans="2:10" ht="22.5" customHeight="1">
      <c r="B6" s="231" t="s">
        <v>255</v>
      </c>
      <c r="C6" s="232"/>
      <c r="D6" s="89">
        <v>6</v>
      </c>
      <c r="E6" s="159">
        <v>2</v>
      </c>
      <c r="F6" s="210"/>
      <c r="G6" s="213"/>
      <c r="H6" s="216"/>
      <c r="I6" s="206"/>
      <c r="J6" s="173"/>
    </row>
    <row r="7" spans="2:10" ht="18" customHeight="1" thickBot="1">
      <c r="B7" s="227" t="s">
        <v>93</v>
      </c>
      <c r="C7" s="228"/>
      <c r="D7" s="88"/>
      <c r="E7" s="158">
        <f>SUM(E3:E6)</f>
        <v>18</v>
      </c>
      <c r="F7" s="163" t="s">
        <v>93</v>
      </c>
      <c r="G7" s="164"/>
      <c r="H7" s="165">
        <f>SUM(H3:H6)</f>
        <v>13</v>
      </c>
      <c r="I7" s="207"/>
      <c r="J7" s="170"/>
    </row>
    <row r="9" ht="15">
      <c r="B9" s="59" t="s">
        <v>162</v>
      </c>
    </row>
    <row r="10" ht="15">
      <c r="B10" s="59" t="s">
        <v>221</v>
      </c>
    </row>
    <row r="12" spans="2:11" ht="15">
      <c r="B12" s="69" t="s">
        <v>124</v>
      </c>
      <c r="C12" s="70"/>
      <c r="D12" s="71"/>
      <c r="E12" s="71"/>
      <c r="F12" s="71"/>
      <c r="G12" s="70"/>
      <c r="H12" s="71"/>
      <c r="I12" s="71"/>
      <c r="J12" s="71"/>
      <c r="K12" s="71"/>
    </row>
    <row r="13" spans="2:36" ht="15">
      <c r="B13" s="69"/>
      <c r="C13" s="70"/>
      <c r="D13" s="71"/>
      <c r="E13" s="71"/>
      <c r="F13" s="71"/>
      <c r="G13" s="70"/>
      <c r="H13" s="71"/>
      <c r="I13" s="71"/>
      <c r="J13" s="71"/>
      <c r="K13" s="71"/>
      <c r="L13" s="70"/>
      <c r="M13" s="70"/>
      <c r="N13" s="68"/>
      <c r="O13" s="55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2:36" ht="15">
      <c r="B14" s="70" t="s">
        <v>258</v>
      </c>
      <c r="C14" s="72"/>
      <c r="D14" s="72"/>
      <c r="E14" s="72"/>
      <c r="F14" s="72"/>
      <c r="G14" s="72"/>
      <c r="H14" s="69"/>
      <c r="I14" s="72"/>
      <c r="J14" s="72"/>
      <c r="K14" s="72"/>
      <c r="L14" s="72"/>
      <c r="M14" s="70"/>
      <c r="N14" s="68"/>
      <c r="O14" s="55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2:36" ht="15">
      <c r="B15" s="72"/>
      <c r="C15" s="72"/>
      <c r="D15" s="72"/>
      <c r="E15" s="72"/>
      <c r="F15" s="72"/>
      <c r="G15" s="69"/>
      <c r="H15" s="72"/>
      <c r="I15" s="72"/>
      <c r="J15" s="72"/>
      <c r="K15" s="72"/>
      <c r="L15" s="72"/>
      <c r="M15" s="72"/>
      <c r="N15" s="73"/>
      <c r="O15" s="67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2:36" ht="15">
      <c r="B16" s="19" t="s">
        <v>125</v>
      </c>
      <c r="C16" s="69"/>
      <c r="D16" s="69"/>
      <c r="E16" s="69"/>
      <c r="F16" s="69"/>
      <c r="G16" s="72"/>
      <c r="H16" s="72"/>
      <c r="I16" s="72"/>
      <c r="J16" s="72"/>
      <c r="K16" s="72"/>
      <c r="L16" s="72"/>
      <c r="M16" s="72"/>
      <c r="N16" s="73"/>
      <c r="O16" s="67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2"/>
    </row>
    <row r="17" spans="2:36" ht="15">
      <c r="B17" s="72"/>
      <c r="C17" s="69"/>
      <c r="D17" s="69"/>
      <c r="E17" s="69"/>
      <c r="F17" s="69"/>
      <c r="G17" s="72"/>
      <c r="H17" s="69"/>
      <c r="I17" s="69"/>
      <c r="J17" s="69"/>
      <c r="K17" s="69"/>
      <c r="L17" s="69"/>
      <c r="M17" s="69"/>
      <c r="N17" s="73"/>
      <c r="O17" s="64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2:36" ht="15">
      <c r="B18" s="72" t="s">
        <v>275</v>
      </c>
      <c r="C18" s="69"/>
      <c r="D18" s="69"/>
      <c r="E18" s="69"/>
      <c r="F18" s="69"/>
      <c r="G18" s="72"/>
      <c r="H18" s="72"/>
      <c r="I18" s="69"/>
      <c r="J18" s="69"/>
      <c r="K18" s="69"/>
      <c r="L18" s="69"/>
      <c r="M18" s="69"/>
      <c r="N18" s="74"/>
      <c r="O18" s="64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</row>
    <row r="19" spans="2:36" ht="15">
      <c r="B19" s="72"/>
      <c r="C19" s="69"/>
      <c r="D19" s="69"/>
      <c r="E19" s="69"/>
      <c r="F19" s="69"/>
      <c r="G19" s="72" t="s">
        <v>274</v>
      </c>
      <c r="H19" s="72"/>
      <c r="I19" s="72"/>
      <c r="J19" s="69"/>
      <c r="K19" s="69"/>
      <c r="L19" s="69"/>
      <c r="M19" s="69"/>
      <c r="N19" s="74"/>
      <c r="O19" s="64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</row>
    <row r="20" spans="2:36" ht="15">
      <c r="B20" s="72" t="s">
        <v>125</v>
      </c>
      <c r="C20" s="72"/>
      <c r="D20" s="72"/>
      <c r="E20" s="72"/>
      <c r="F20" s="72"/>
      <c r="G20" s="72"/>
      <c r="H20" s="72"/>
      <c r="I20" s="69"/>
      <c r="J20" s="69"/>
      <c r="K20" s="69"/>
      <c r="L20" s="69"/>
      <c r="M20" s="69"/>
      <c r="N20" s="74"/>
      <c r="O20" s="64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2"/>
    </row>
    <row r="21" spans="2:36" ht="1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69"/>
      <c r="N21" s="74"/>
      <c r="O21" s="67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2"/>
    </row>
    <row r="22" spans="2:36" ht="1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67"/>
      <c r="P22" s="69"/>
      <c r="Q22" s="72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72"/>
    </row>
    <row r="23" spans="2:36" ht="15">
      <c r="B23" s="7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2"/>
      <c r="N23" s="73"/>
      <c r="O23" s="67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2"/>
      <c r="AJ23" s="72"/>
    </row>
    <row r="24" spans="2:36" ht="1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5"/>
      <c r="N24" s="74"/>
      <c r="O24" s="64"/>
      <c r="P24" s="69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</row>
    <row r="25" spans="2:36" ht="15">
      <c r="B25" s="64"/>
      <c r="C25" s="53"/>
      <c r="D25" s="64"/>
      <c r="E25" s="65"/>
      <c r="F25" s="65"/>
      <c r="G25" s="65"/>
      <c r="H25" s="65"/>
      <c r="I25" s="64"/>
      <c r="J25" s="65"/>
      <c r="K25" s="65"/>
      <c r="L25" s="64"/>
      <c r="M25" s="72"/>
      <c r="N25" s="73"/>
      <c r="O25" s="67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72"/>
    </row>
    <row r="26" spans="12:36" ht="15">
      <c r="L26" s="65"/>
      <c r="M26" s="65"/>
      <c r="N26" s="66"/>
      <c r="O26" s="67"/>
      <c r="P26" s="67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</row>
  </sheetData>
  <mergeCells count="14">
    <mergeCell ref="B5:C5"/>
    <mergeCell ref="B7:C7"/>
    <mergeCell ref="B3:C3"/>
    <mergeCell ref="B4:C4"/>
    <mergeCell ref="B6:C6"/>
    <mergeCell ref="B1:E1"/>
    <mergeCell ref="F1:H1"/>
    <mergeCell ref="I1:J1"/>
    <mergeCell ref="B2:C2"/>
    <mergeCell ref="J3:J7"/>
    <mergeCell ref="I3:I7"/>
    <mergeCell ref="F3:F6"/>
    <mergeCell ref="G3:G6"/>
    <mergeCell ref="H3:H6"/>
  </mergeCells>
  <printOptions/>
  <pageMargins left="0.18" right="0.17" top="0.6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НЕ ПРЯНИШНИКОВА</dc:description>
  <cp:lastModifiedBy>IPI</cp:lastModifiedBy>
  <cp:lastPrinted>2007-04-18T08:38:47Z</cp:lastPrinted>
  <dcterms:created xsi:type="dcterms:W3CDTF">1997-10-13T08:55:40Z</dcterms:created>
  <dcterms:modified xsi:type="dcterms:W3CDTF">2007-04-18T08:38:56Z</dcterms:modified>
  <cp:category/>
  <cp:version/>
  <cp:contentType/>
  <cp:contentStatus/>
</cp:coreProperties>
</file>