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47" activeTab="1"/>
  </bookViews>
  <sheets>
    <sheet name="Титул" sheetId="1" r:id="rId1"/>
    <sheet name="План" sheetId="2" r:id="rId2"/>
    <sheet name="Практики" sheetId="3" r:id="rId3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<sst xmlns="http://schemas.openxmlformats.org/spreadsheetml/2006/main" count="399" uniqueCount="257">
  <si>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</si>
  <si>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</si>
  <si>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</si>
  <si>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</si>
  <si>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</si>
  <si>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</si>
  <si>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</si>
  <si>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</si>
  <si>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</si>
  <si>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</si>
  <si>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</si>
  <si>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</si>
  <si>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</si>
  <si>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</si>
  <si>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</si>
  <si>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</si>
  <si>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</si>
  <si>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</si>
  <si>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</si>
  <si>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</si>
  <si>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</si>
  <si>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</si>
  <si>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</si>
  <si>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</si>
  <si>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</si>
  <si>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</si>
  <si>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</si>
  <si>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</si>
  <si>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</si>
  <si>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</si>
  <si>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</si>
  <si>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</si>
  <si>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</si>
  <si>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</si>
  <si>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</si>
  <si>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</si>
  <si>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</si>
  <si>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</si>
  <si>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</si>
  <si>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</si>
  <si>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</si>
  <si>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</si>
  <si>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</si>
  <si>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</si>
  <si>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 xml:space="preserve"> Число экзаменов</t>
  </si>
  <si>
    <t>работ.</t>
  </si>
  <si>
    <t xml:space="preserve"> Число зачетов</t>
  </si>
  <si>
    <t>Философия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</si>
  <si>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</si>
  <si>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</si>
  <si>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</si>
  <si>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</si>
  <si>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</si>
  <si>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</si>
  <si>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</si>
  <si>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</si>
  <si>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</si>
  <si>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ГСЭ.В.00</t>
  </si>
  <si>
    <t>ЕН</t>
  </si>
  <si>
    <t>ЕН.Ф.00</t>
  </si>
  <si>
    <t>ЕН.Ф.01</t>
  </si>
  <si>
    <t>Математика</t>
  </si>
  <si>
    <t>ЕН.Ф.03</t>
  </si>
  <si>
    <t>ЕН.Ф.04</t>
  </si>
  <si>
    <t>Биология с основами экологии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</si>
  <si>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</si>
  <si>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</si>
  <si>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</si>
  <si>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</si>
  <si>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</si>
  <si>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</si>
  <si>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</si>
  <si>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</si>
  <si>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</si>
  <si>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</si>
  <si>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</si>
  <si>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</si>
  <si>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</si>
  <si>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ДПП</t>
  </si>
  <si>
    <t>Дисциплины предметной подготовки</t>
  </si>
  <si>
    <t>ДПП.Ф.00</t>
  </si>
  <si>
    <t>ДПП.Ф.01</t>
  </si>
  <si>
    <t>ДПП.Ф.02</t>
  </si>
  <si>
    <t>ДПП.Ф.03</t>
  </si>
  <si>
    <t>ДПП.Ф.04</t>
  </si>
  <si>
    <t>ДПП.Ф.05</t>
  </si>
  <si>
    <t>ДПП.В.00</t>
  </si>
  <si>
    <t>ФТД.01</t>
  </si>
  <si>
    <t>ЕН.Ф.02</t>
  </si>
  <si>
    <t>Информатика</t>
  </si>
  <si>
    <t>ГСЭ.Р.01</t>
  </si>
  <si>
    <t>ГСЭ.Р.02</t>
  </si>
  <si>
    <t>ДПП.Р.01</t>
  </si>
  <si>
    <t>ОПД.Р.01</t>
  </si>
  <si>
    <t>ОПД.Р.02</t>
  </si>
  <si>
    <t>Итого</t>
  </si>
  <si>
    <t>______________ В.В. Обухов</t>
  </si>
  <si>
    <t>ЕН.Р.01</t>
  </si>
  <si>
    <t xml:space="preserve">        Распределение по семестрам (час \ неделю)</t>
  </si>
  <si>
    <t>ДПП.Р.02</t>
  </si>
  <si>
    <t>Русский язык и культура речи</t>
  </si>
  <si>
    <t>ФТД.02</t>
  </si>
  <si>
    <t>Председатель Ученого совета, ректор</t>
  </si>
  <si>
    <t>I. График  учебного процесса</t>
  </si>
  <si>
    <t>Условные обозначения: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</si>
  <si>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</si>
  <si>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</si>
  <si>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</si>
  <si>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</si>
  <si>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</si>
  <si>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Практ.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</si>
  <si>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</si>
  <si>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</si>
  <si>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</si>
  <si>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</si>
  <si>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Факультет</t>
  </si>
  <si>
    <t xml:space="preserve">                        Квалификация специалиста </t>
  </si>
  <si>
    <t>–</t>
  </si>
  <si>
    <t xml:space="preserve">                         Срок обучения  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</si>
  <si>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</si>
  <si>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</si>
  <si>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</si>
  <si>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</si>
  <si>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</si>
  <si>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</si>
  <si>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</si>
  <si>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</si>
  <si>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</si>
  <si>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</si>
  <si>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</si>
  <si>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ГСЭ.Р.03</t>
  </si>
  <si>
    <t>лек</t>
  </si>
  <si>
    <t>лаб</t>
  </si>
  <si>
    <t>пр</t>
  </si>
  <si>
    <t>Иностранный язык*</t>
  </si>
  <si>
    <t>Физическая культура**</t>
  </si>
  <si>
    <t xml:space="preserve"> _________________________________</t>
  </si>
  <si>
    <t>ОПД.Ф.04</t>
  </si>
  <si>
    <t>Физика</t>
  </si>
  <si>
    <t>Общепрофессиональные дисциплины</t>
  </si>
  <si>
    <t>Теория и методика обучения химии</t>
  </si>
  <si>
    <t>Здоровье населения Сибирского региона</t>
  </si>
  <si>
    <t>Общая и неорганическая химия</t>
  </si>
  <si>
    <t>Аналитическая химия</t>
  </si>
  <si>
    <t>Физическая химия</t>
  </si>
  <si>
    <t>Коллоидная химия</t>
  </si>
  <si>
    <t>ДПП.Ф.06</t>
  </si>
  <si>
    <t>ДПП.Ф.07</t>
  </si>
  <si>
    <t>Прикладная химия</t>
  </si>
  <si>
    <t>ДПП.Ф.08</t>
  </si>
  <si>
    <t>Неорганический синтез</t>
  </si>
  <si>
    <t>ДПП.Ф.09</t>
  </si>
  <si>
    <t>Органический синтез</t>
  </si>
  <si>
    <t>ДПП.Ф.11</t>
  </si>
  <si>
    <t>Химия окружающей среды</t>
  </si>
  <si>
    <t xml:space="preserve">ДПП.Р.00 </t>
  </si>
  <si>
    <t>ДПП.Р.03</t>
  </si>
  <si>
    <t>ФТД</t>
  </si>
  <si>
    <t>Общие гуманитарные и социально-экономические дисциплины</t>
  </si>
  <si>
    <t>по специальности «Химия»</t>
  </si>
  <si>
    <t xml:space="preserve"> Число курсовых работ</t>
  </si>
  <si>
    <t>Государств.</t>
  </si>
  <si>
    <t>аттестация</t>
  </si>
  <si>
    <t>У    - учебная практика,</t>
  </si>
  <si>
    <t>П</t>
  </si>
  <si>
    <t>К - каникулы,</t>
  </si>
  <si>
    <t>итог</t>
  </si>
  <si>
    <t>* - лекции/лабораторные/практики</t>
  </si>
  <si>
    <t>Число часов учебных занятий</t>
  </si>
  <si>
    <t>Основы специальной педагогики и психологии</t>
  </si>
  <si>
    <t>ОПД.В.01</t>
  </si>
  <si>
    <t>Биохимия и основы биорегуляции организмов</t>
  </si>
  <si>
    <t>ДПП.В.01</t>
  </si>
  <si>
    <t>ДПП.В.02</t>
  </si>
  <si>
    <t>Учебная практика</t>
  </si>
  <si>
    <t>Дисциплины и курсы  по выбору студента, устанавливаемые вузом</t>
  </si>
  <si>
    <t>Общие математические  и естественнонаучные дисциплины</t>
  </si>
  <si>
    <t>недели</t>
  </si>
  <si>
    <t>семестры</t>
  </si>
  <si>
    <t>Название практики</t>
  </si>
  <si>
    <t>Защита выпускной квалификационной (дипломной) работы</t>
  </si>
  <si>
    <t>биолого-химический</t>
  </si>
  <si>
    <t>Культурно-историческое пространство Томска</t>
  </si>
  <si>
    <t>История и культура народов Сибири</t>
  </si>
  <si>
    <t>Химия высокомолекулярных соединений</t>
  </si>
  <si>
    <t>Органические вещества в природе и быту</t>
  </si>
  <si>
    <t>Психология</t>
  </si>
  <si>
    <t>Педагогика</t>
  </si>
  <si>
    <t>8</t>
  </si>
  <si>
    <t>4,6</t>
  </si>
  <si>
    <t>Специальность : 032300 - "Химия"</t>
  </si>
  <si>
    <t>Строение молекул и основы квантовой химии</t>
  </si>
  <si>
    <t>Состояние окружающей среды Томской области</t>
  </si>
  <si>
    <t>ДПП.ДС.00</t>
  </si>
  <si>
    <t>Дисциплины специализации</t>
  </si>
  <si>
    <t>ДПП.ДС.01</t>
  </si>
  <si>
    <t>ДПП.ДС.02</t>
  </si>
  <si>
    <t>ДПП.ДС.03</t>
  </si>
  <si>
    <t>Компьютерное моделирование в химии</t>
  </si>
  <si>
    <t>Введение в химическую статистику</t>
  </si>
  <si>
    <t>Физико-химические методы анализа</t>
  </si>
  <si>
    <t>Современные технологии в обучении химии</t>
  </si>
  <si>
    <t xml:space="preserve">                       учитель химии </t>
  </si>
  <si>
    <t>ДПП.Ф.12</t>
  </si>
  <si>
    <t>ДПП.Ф.13</t>
  </si>
  <si>
    <t>Органическая химия и основы супрамолекулярной химии</t>
  </si>
  <si>
    <t>Основы минералогии и кристаллохимии</t>
  </si>
  <si>
    <t>История и методология химии</t>
  </si>
  <si>
    <t>Федеральное агентство по образованию</t>
  </si>
  <si>
    <t>Э</t>
  </si>
  <si>
    <t>К</t>
  </si>
  <si>
    <t>Г</t>
  </si>
  <si>
    <t>У</t>
  </si>
  <si>
    <t>Государственный экзамен:</t>
  </si>
  <si>
    <t>Химия и методика преподавания химии</t>
  </si>
  <si>
    <t>Технологическая</t>
  </si>
  <si>
    <t>6, 8</t>
  </si>
  <si>
    <t>Педагогическая</t>
  </si>
  <si>
    <t>9, 10</t>
  </si>
  <si>
    <t>Проректор по УР   М.П. Войтеховская</t>
  </si>
  <si>
    <t>Факультативы**</t>
  </si>
  <si>
    <t xml:space="preserve">Национально-региональный (вузовский) компонент </t>
  </si>
  <si>
    <t>Экономика Сибирского региона</t>
  </si>
  <si>
    <t>ГСЭ.Ф.07</t>
  </si>
  <si>
    <t>ГСЭ.Ф.09</t>
  </si>
  <si>
    <t>Возрастная анатомия и физиология</t>
  </si>
  <si>
    <t>Основы медицинских знаний и здорового образа жизни</t>
  </si>
  <si>
    <t>Современные средства оценивания результатов обучения</t>
  </si>
  <si>
    <t>Национально-региональный (вузовского) компонент</t>
  </si>
  <si>
    <t>1.Школьный химический эксперимент / 2.Лабораторный практикум в школьном курсе химии / 3.Техника и методика проведения химических опытов в школе</t>
  </si>
  <si>
    <t>ДПП.Ф.10</t>
  </si>
  <si>
    <t>ДПП.Ф.14</t>
  </si>
  <si>
    <t>Число часов в неделю</t>
  </si>
  <si>
    <t>Дисциплины и курсы  по выбору студента</t>
  </si>
  <si>
    <t>Национально-региональный (вузовский) компонент</t>
  </si>
  <si>
    <t>Лекц.</t>
  </si>
  <si>
    <t>Сам.</t>
  </si>
  <si>
    <t>зан.</t>
  </si>
  <si>
    <t>ЕН.Р.02</t>
  </si>
  <si>
    <t>Специализация: "Компьютерное моделирование в химии"</t>
  </si>
  <si>
    <t>1-8.</t>
  </si>
  <si>
    <t>** не входит в число экзаменов, зачетов, среднее число часов в неделю</t>
  </si>
  <si>
    <t>Решение химических задач</t>
  </si>
  <si>
    <t>1.Химические производства Томской области / 2.Технологическое оборудования химической промышленности Томской области / 3.Химические процессы и аппараты</t>
  </si>
  <si>
    <t>Бионеорганическая химия</t>
  </si>
  <si>
    <t>Объем (час)</t>
  </si>
  <si>
    <t>Утвержден Ученым советом ТГПУ</t>
  </si>
  <si>
    <t>Э - экзаменационные сессии,</t>
  </si>
  <si>
    <t>Г - итоговая государственная аттестация, включая подготовку и защиту выпускной квалификационной (дипломной) работы</t>
  </si>
  <si>
    <t>Декан БХФ____________________________ А.С. Минич</t>
  </si>
  <si>
    <t>Прикладная экология</t>
  </si>
  <si>
    <t>Экология Сибири</t>
  </si>
  <si>
    <t>1.Кинетика сложных химических реакций / 2.Радиационная экология / 3.Химия биогенных элементов</t>
  </si>
  <si>
    <t>Зам. проректора по УР А.Ю. Михайличенко</t>
  </si>
  <si>
    <t>Разработка элективных курсов по химии</t>
  </si>
  <si>
    <t xml:space="preserve">  "____" ___________ 2007 г.</t>
  </si>
  <si>
    <t>II. Сводные данные по бюджету времени (в неделях)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</si>
</sst>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Academy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2"/>
      <name val="Arial Cyr"/>
      <family val="0"/>
    </font>
    <font>
      <b/>
      <sz val="16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 Cyr"/>
      <family val="1"/>
    </font>
    <font>
      <sz val="9"/>
      <name val="Academy"/>
      <family val="0"/>
    </font>
    <font>
      <b/>
      <sz val="9"/>
      <name val="Academy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Border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7" fillId="0" borderId="4" xfId="18" applyFont="1" applyBorder="1">
      <alignment/>
      <protection/>
    </xf>
    <xf numFmtId="0" fontId="7" fillId="0" borderId="5" xfId="18" applyFont="1" applyBorder="1">
      <alignment/>
      <protection/>
    </xf>
    <xf numFmtId="0" fontId="7" fillId="0" borderId="5" xfId="18" applyNumberFormat="1" applyFont="1" applyBorder="1">
      <alignment/>
      <protection/>
    </xf>
    <xf numFmtId="0" fontId="7" fillId="0" borderId="6" xfId="18" applyFont="1" applyBorder="1">
      <alignment/>
      <protection/>
    </xf>
    <xf numFmtId="0" fontId="0" fillId="0" borderId="0" xfId="18" applyFont="1">
      <alignment/>
      <protection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0" xfId="18" applyFont="1" applyBorder="1">
      <alignment/>
      <protection/>
    </xf>
    <xf numFmtId="0" fontId="17" fillId="0" borderId="0" xfId="18" applyFont="1">
      <alignment/>
      <protection/>
    </xf>
    <xf numFmtId="0" fontId="6" fillId="0" borderId="0" xfId="18" applyFont="1" applyAlignment="1">
      <alignment/>
      <protection/>
    </xf>
    <xf numFmtId="0" fontId="18" fillId="0" borderId="0" xfId="18" applyFont="1">
      <alignment/>
      <protection/>
    </xf>
    <xf numFmtId="0" fontId="8" fillId="0" borderId="0" xfId="18" applyFont="1" applyAlignment="1">
      <alignment horizontal="center" vertical="top"/>
      <protection/>
    </xf>
    <xf numFmtId="0" fontId="7" fillId="0" borderId="7" xfId="18" applyFont="1" applyBorder="1">
      <alignment/>
      <protection/>
    </xf>
    <xf numFmtId="0" fontId="7" fillId="0" borderId="8" xfId="18" applyFont="1" applyBorder="1">
      <alignment/>
      <protection/>
    </xf>
    <xf numFmtId="1" fontId="7" fillId="0" borderId="0" xfId="18" applyNumberFormat="1" applyFont="1" applyBorder="1">
      <alignment/>
      <protection/>
    </xf>
    <xf numFmtId="0" fontId="19" fillId="0" borderId="0" xfId="18" applyFont="1">
      <alignment/>
      <protection/>
    </xf>
    <xf numFmtId="0" fontId="11" fillId="0" borderId="0" xfId="18" applyFont="1">
      <alignment/>
      <protection/>
    </xf>
    <xf numFmtId="0" fontId="20" fillId="0" borderId="0" xfId="18" applyFont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8" fillId="0" borderId="0" xfId="18" applyFont="1" applyProtection="1">
      <alignment/>
      <protection locked="0"/>
    </xf>
    <xf numFmtId="0" fontId="7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8" fillId="0" borderId="0" xfId="18" applyFont="1" applyProtection="1">
      <alignment/>
      <protection locked="0"/>
    </xf>
    <xf numFmtId="0" fontId="12" fillId="0" borderId="0" xfId="18" applyFont="1" applyProtection="1">
      <alignment/>
      <protection locked="0"/>
    </xf>
    <xf numFmtId="0" fontId="11" fillId="0" borderId="0" xfId="18" applyFo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" fontId="7" fillId="0" borderId="0" xfId="0" applyNumberFormat="1" applyFont="1" applyFill="1" applyAlignment="1" applyProtection="1">
      <alignment/>
      <protection locked="0"/>
    </xf>
    <xf numFmtId="0" fontId="8" fillId="0" borderId="5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5" xfId="0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NumberFormat="1" applyFont="1" applyFill="1" applyBorder="1" applyAlignment="1">
      <alignment/>
    </xf>
    <xf numFmtId="0" fontId="12" fillId="0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8" fillId="0" borderId="0" xfId="18" applyFont="1" applyAlignment="1" quotePrefix="1">
      <alignment horizontal="left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 wrapText="1"/>
      <protection locked="0"/>
    </xf>
    <xf numFmtId="49" fontId="7" fillId="0" borderId="5" xfId="0" applyNumberFormat="1" applyFont="1" applyFill="1" applyBorder="1" applyAlignment="1" applyProtection="1">
      <alignment/>
      <protection locked="0"/>
    </xf>
    <xf numFmtId="49" fontId="7" fillId="0" borderId="5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justify" wrapText="1"/>
      <protection locked="0"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NumberFormat="1" applyFont="1" applyFill="1" applyBorder="1" applyAlignment="1" applyProtection="1">
      <alignment/>
      <protection locked="0"/>
    </xf>
    <xf numFmtId="49" fontId="12" fillId="2" borderId="5" xfId="0" applyNumberFormat="1" applyFont="1" applyFill="1" applyBorder="1" applyAlignment="1" applyProtection="1">
      <alignment/>
      <protection locked="0"/>
    </xf>
    <xf numFmtId="0" fontId="12" fillId="2" borderId="5" xfId="0" applyFont="1" applyFill="1" applyBorder="1" applyAlignment="1">
      <alignment horizontal="center"/>
    </xf>
    <xf numFmtId="0" fontId="12" fillId="0" borderId="5" xfId="0" applyFont="1" applyFill="1" applyBorder="1" applyAlignment="1" applyProtection="1">
      <alignment horizontal="left" wrapText="1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/>
    </xf>
    <xf numFmtId="49" fontId="12" fillId="2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49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0" fontId="12" fillId="0" borderId="5" xfId="0" applyNumberFormat="1" applyFont="1" applyFill="1" applyBorder="1" applyAlignment="1" applyProtection="1">
      <alignment/>
      <protection locked="0"/>
    </xf>
    <xf numFmtId="49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/>
    </xf>
    <xf numFmtId="0" fontId="12" fillId="3" borderId="5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wrapText="1"/>
      <protection/>
    </xf>
    <xf numFmtId="2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justify"/>
      <protection/>
    </xf>
    <xf numFmtId="0" fontId="7" fillId="0" borderId="5" xfId="0" applyNumberFormat="1" applyFont="1" applyFill="1" applyBorder="1" applyAlignment="1" applyProtection="1">
      <alignment horizontal="justify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>
      <alignment vertical="top"/>
    </xf>
    <xf numFmtId="0" fontId="7" fillId="0" borderId="5" xfId="0" applyFont="1" applyBorder="1" applyAlignment="1" applyProtection="1">
      <alignment/>
      <protection locked="0"/>
    </xf>
    <xf numFmtId="49" fontId="12" fillId="0" borderId="5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 horizontal="left" wrapText="1"/>
      <protection locked="0"/>
    </xf>
    <xf numFmtId="0" fontId="7" fillId="0" borderId="6" xfId="18" applyFont="1" applyFill="1" applyBorder="1" applyAlignment="1" applyProtection="1">
      <alignment horizontal="center"/>
      <protection/>
    </xf>
    <xf numFmtId="0" fontId="7" fillId="0" borderId="7" xfId="18" applyFont="1" applyFill="1" applyBorder="1" applyAlignment="1" applyProtection="1">
      <alignment horizontal="center"/>
      <protection/>
    </xf>
    <xf numFmtId="0" fontId="7" fillId="0" borderId="8" xfId="18" applyFont="1" applyFill="1" applyBorder="1" applyAlignment="1" applyProtection="1">
      <alignment horizontal="center"/>
      <protection/>
    </xf>
    <xf numFmtId="1" fontId="7" fillId="0" borderId="6" xfId="18" applyNumberFormat="1" applyFont="1" applyFill="1" applyBorder="1" applyAlignment="1" applyProtection="1">
      <alignment horizontal="center"/>
      <protection/>
    </xf>
    <xf numFmtId="1" fontId="7" fillId="0" borderId="7" xfId="18" applyNumberFormat="1" applyFont="1" applyFill="1" applyBorder="1" applyAlignment="1" applyProtection="1">
      <alignment horizontal="center"/>
      <protection/>
    </xf>
    <xf numFmtId="1" fontId="7" fillId="0" borderId="8" xfId="18" applyNumberFormat="1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14" fillId="0" borderId="7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/>
      <protection/>
    </xf>
    <xf numFmtId="0" fontId="7" fillId="0" borderId="1" xfId="18" applyFont="1" applyFill="1" applyBorder="1" applyAlignment="1" applyProtection="1">
      <alignment horizontal="center"/>
      <protection/>
    </xf>
    <xf numFmtId="0" fontId="7" fillId="0" borderId="2" xfId="18" applyFont="1" applyFill="1" applyBorder="1" applyAlignment="1" applyProtection="1">
      <alignment horizontal="center"/>
      <protection/>
    </xf>
    <xf numFmtId="0" fontId="7" fillId="0" borderId="3" xfId="18" applyFont="1" applyFill="1" applyBorder="1" applyAlignment="1" applyProtection="1">
      <alignment horizontal="center"/>
      <protection/>
    </xf>
    <xf numFmtId="0" fontId="7" fillId="0" borderId="4" xfId="18" applyFont="1" applyFill="1" applyBorder="1" applyAlignment="1" applyProtection="1">
      <alignment horizontal="center"/>
      <protection/>
    </xf>
    <xf numFmtId="0" fontId="7" fillId="0" borderId="15" xfId="18" applyFont="1" applyFill="1" applyBorder="1" applyAlignment="1" applyProtection="1">
      <alignment horizontal="center"/>
      <protection/>
    </xf>
    <xf numFmtId="0" fontId="7" fillId="0" borderId="9" xfId="18" applyFont="1" applyFill="1" applyBorder="1" applyAlignment="1" applyProtection="1">
      <alignment horizontal="center"/>
      <protection/>
    </xf>
    <xf numFmtId="0" fontId="7" fillId="0" borderId="6" xfId="18" applyFont="1" applyBorder="1" applyAlignment="1">
      <alignment horizontal="center"/>
      <protection/>
    </xf>
    <xf numFmtId="0" fontId="7" fillId="0" borderId="7" xfId="18" applyFont="1" applyBorder="1" applyAlignment="1">
      <alignment horizontal="center"/>
      <protection/>
    </xf>
    <xf numFmtId="0" fontId="7" fillId="0" borderId="8" xfId="18" applyFont="1" applyBorder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7" fillId="0" borderId="0" xfId="18" applyFont="1" applyFill="1" applyBorder="1" applyAlignment="1" applyProtection="1">
      <alignment horizontal="center"/>
      <protection/>
    </xf>
    <xf numFmtId="0" fontId="8" fillId="0" borderId="0" xfId="18" applyFont="1" applyAlignment="1">
      <alignment horizontal="center"/>
      <protection/>
    </xf>
    <xf numFmtId="0" fontId="8" fillId="0" borderId="0" xfId="18" applyFont="1" applyAlignment="1">
      <alignment horizontal="center" vertical="top"/>
      <protection/>
    </xf>
    <xf numFmtId="0" fontId="8" fillId="0" borderId="0" xfId="18" applyFont="1" applyAlignment="1" quotePrefix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21" fillId="0" borderId="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9"/>
  <sheetViews>
    <sheetView zoomScale="75" zoomScaleNormal="75" workbookViewId="0" topLeftCell="A4">
      <selection activeCell="U31" sqref="U31:W31"/>
    </sheetView>
  </sheetViews>
  <sheetFormatPr defaultColWidth="8.796875" defaultRowHeight="15"/>
  <cols>
    <col min="1" max="1" width="5.19921875" style="1" customWidth="1"/>
    <col min="2" max="7" width="2.296875" style="1" customWidth="1"/>
    <col min="8" max="8" width="3.19921875" style="1" customWidth="1"/>
    <col min="9" max="10" width="2.296875" style="1" customWidth="1"/>
    <col min="11" max="11" width="2.69921875" style="1" customWidth="1"/>
    <col min="12" max="13" width="2.796875" style="1" customWidth="1"/>
    <col min="14" max="17" width="2.69921875" style="1" customWidth="1"/>
    <col min="18" max="18" width="3" style="1" customWidth="1"/>
    <col min="19" max="20" width="2.69921875" style="1" customWidth="1"/>
    <col min="21" max="21" width="3.8984375" style="1" customWidth="1"/>
    <col min="22" max="22" width="3.69921875" style="1" customWidth="1"/>
    <col min="23" max="23" width="3.3984375" style="1" customWidth="1"/>
    <col min="24" max="24" width="2.69921875" style="1" customWidth="1"/>
    <col min="25" max="28" width="2.796875" style="1" customWidth="1"/>
    <col min="29" max="29" width="2.69921875" style="1" customWidth="1"/>
    <col min="30" max="30" width="2.796875" style="1" customWidth="1"/>
    <col min="31" max="31" width="2.69921875" style="1" customWidth="1"/>
    <col min="32" max="32" width="3.3984375" style="1" customWidth="1"/>
    <col min="33" max="35" width="2.69921875" style="1" customWidth="1"/>
    <col min="36" max="36" width="3.19921875" style="1" customWidth="1"/>
    <col min="37" max="38" width="2.69921875" style="1" customWidth="1"/>
    <col min="39" max="39" width="2.796875" style="1" customWidth="1"/>
    <col min="40" max="40" width="3" style="1" customWidth="1"/>
    <col min="41" max="42" width="2.69921875" style="1" customWidth="1"/>
    <col min="43" max="43" width="2.796875" style="1" customWidth="1"/>
    <col min="44" max="45" width="2.69921875" style="1" customWidth="1"/>
    <col min="46" max="46" width="3" style="1" customWidth="1"/>
    <col min="47" max="51" width="2.69921875" style="1" customWidth="1"/>
    <col min="52" max="52" width="2.8984375" style="1" customWidth="1"/>
    <col min="53" max="53" width="2.69921875" style="1" customWidth="1"/>
    <col min="54" max="58" width="2.296875" style="1" customWidth="1"/>
    <col min="59" max="16384" width="9" style="1" customWidth="1"/>
  </cols>
  <sheetData>
    <row r="1" spans="1:44" ht="18.75">
      <c r="A1" s="20"/>
      <c r="B1" s="17"/>
      <c r="C1" s="21"/>
      <c r="D1" s="17"/>
      <c r="E1" s="17"/>
      <c r="F1" s="17"/>
      <c r="G1" s="17"/>
      <c r="I1" s="2"/>
      <c r="M1" s="3"/>
      <c r="N1" s="4"/>
      <c r="O1" s="4"/>
      <c r="P1" s="4"/>
      <c r="Q1" s="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36" ht="18.75">
      <c r="A2" s="20"/>
      <c r="B2" s="17"/>
      <c r="C2" s="21"/>
      <c r="D2" s="17"/>
      <c r="E2" s="17"/>
      <c r="F2" s="17"/>
      <c r="G2" s="17"/>
      <c r="I2" s="2"/>
      <c r="M2" s="3"/>
      <c r="N2" s="4"/>
      <c r="O2" s="4"/>
      <c r="Q2" s="4"/>
      <c r="T2" s="28" t="s">
        <v>208</v>
      </c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8.75">
      <c r="A3" s="20"/>
      <c r="B3" s="17"/>
      <c r="C3" s="21"/>
      <c r="D3" s="17"/>
      <c r="E3" s="17"/>
      <c r="F3" s="17"/>
      <c r="G3" s="17"/>
      <c r="I3" s="2"/>
      <c r="M3" s="3"/>
      <c r="N3" s="4"/>
      <c r="O3" s="28" t="s">
        <v>112</v>
      </c>
      <c r="P3" s="29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4" ht="18.75">
      <c r="A4" s="20"/>
      <c r="B4" s="17"/>
      <c r="C4" s="21"/>
      <c r="D4" s="17"/>
      <c r="E4" s="17"/>
      <c r="F4" s="17"/>
      <c r="G4" s="17"/>
      <c r="I4" s="2"/>
      <c r="M4" s="3"/>
      <c r="N4" s="4"/>
      <c r="O4" s="4"/>
      <c r="P4" s="171" t="s">
        <v>113</v>
      </c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0" ht="18.75">
      <c r="A5" s="20"/>
      <c r="B5" s="17"/>
      <c r="C5" s="21"/>
      <c r="D5" s="17"/>
      <c r="E5" s="17"/>
      <c r="F5" s="17"/>
      <c r="G5" s="17"/>
      <c r="I5" s="2"/>
      <c r="M5" s="3"/>
      <c r="N5" s="4"/>
      <c r="O5" s="4"/>
      <c r="P5" s="4"/>
      <c r="Q5" s="4"/>
      <c r="R5" s="4"/>
      <c r="S5" s="4"/>
      <c r="T5" s="4"/>
      <c r="X5" s="4" t="s">
        <v>114</v>
      </c>
      <c r="Y5" s="4"/>
      <c r="Z5" s="4"/>
      <c r="AA5" s="4"/>
      <c r="AB5" s="4"/>
      <c r="AC5" s="4"/>
      <c r="AD5" s="4"/>
    </row>
    <row r="6" spans="1:33" ht="18.75">
      <c r="A6" s="20"/>
      <c r="B6" s="17"/>
      <c r="C6" s="21"/>
      <c r="D6" s="17"/>
      <c r="E6" s="17"/>
      <c r="F6" s="17"/>
      <c r="G6" s="17"/>
      <c r="I6" s="2"/>
      <c r="M6" s="3"/>
      <c r="N6" s="4"/>
      <c r="O6" s="4"/>
      <c r="P6" s="4"/>
      <c r="Q6" s="4"/>
      <c r="R6" s="4"/>
      <c r="S6" s="4"/>
      <c r="T6" s="4"/>
      <c r="U6" s="5" t="s">
        <v>115</v>
      </c>
      <c r="V6" s="4"/>
      <c r="W6" s="4"/>
      <c r="Y6" s="39" t="s">
        <v>181</v>
      </c>
      <c r="Z6" s="4"/>
      <c r="AA6" s="4"/>
      <c r="AB6" s="4"/>
      <c r="AC6" s="4"/>
      <c r="AD6" s="4"/>
      <c r="AE6" s="4"/>
      <c r="AF6" s="4"/>
      <c r="AG6" s="4"/>
    </row>
    <row r="7" spans="1:38" ht="18.75">
      <c r="A7" s="20"/>
      <c r="B7" s="17"/>
      <c r="C7" s="21"/>
      <c r="D7" s="17"/>
      <c r="E7" s="17"/>
      <c r="F7" s="17"/>
      <c r="G7" s="17"/>
      <c r="I7" s="2"/>
      <c r="M7" s="3"/>
      <c r="N7" s="4"/>
      <c r="O7" s="4"/>
      <c r="P7" s="4"/>
      <c r="Q7" s="4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5.75">
      <c r="A8" s="20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0.25">
      <c r="A9" s="20"/>
      <c r="B9" s="20"/>
      <c r="C9" s="20"/>
      <c r="D9" s="20"/>
      <c r="E9" s="20"/>
      <c r="F9" s="20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"/>
      <c r="T9" s="23"/>
      <c r="U9" s="4"/>
      <c r="V9" s="4"/>
      <c r="W9" s="23" t="s">
        <v>0</v>
      </c>
      <c r="X9" s="4"/>
      <c r="Y9" s="4"/>
      <c r="Z9" s="4"/>
      <c r="AA9" s="4"/>
      <c r="AB9" s="4"/>
      <c r="AC9" s="4"/>
      <c r="AD9" s="4"/>
      <c r="AJ9" s="4"/>
      <c r="AK9" s="4"/>
      <c r="AL9" s="4"/>
    </row>
    <row r="10" spans="1:39" ht="18.75">
      <c r="A10" s="5"/>
      <c r="B10" s="20"/>
      <c r="C10" s="20"/>
      <c r="D10" s="20"/>
      <c r="E10" s="5"/>
      <c r="F10" s="5"/>
      <c r="G10" s="5"/>
      <c r="H10" s="4"/>
      <c r="I10" s="4"/>
      <c r="J10" s="4"/>
      <c r="K10" s="8"/>
      <c r="L10" s="4"/>
      <c r="M10" s="4"/>
      <c r="N10" s="4"/>
      <c r="O10" s="4"/>
      <c r="P10" s="4"/>
      <c r="Q10" s="4"/>
      <c r="R10" s="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4"/>
      <c r="AJ10" s="4"/>
      <c r="AK10" s="4"/>
      <c r="AL10" s="4"/>
      <c r="AM10" s="4"/>
    </row>
    <row r="11" spans="1:53" ht="18.75">
      <c r="A11" s="5" t="s">
        <v>246</v>
      </c>
      <c r="B11" s="20"/>
      <c r="C11" s="20"/>
      <c r="D11" s="20"/>
      <c r="E11" s="5"/>
      <c r="F11" s="5"/>
      <c r="G11" s="5"/>
      <c r="H11" s="4"/>
      <c r="I11" s="4"/>
      <c r="J11" s="4"/>
      <c r="K11" s="8"/>
      <c r="M11" s="4"/>
      <c r="N11" s="4"/>
      <c r="O11" s="4"/>
      <c r="P11" s="4"/>
      <c r="Q11" s="4"/>
      <c r="R11" s="4"/>
      <c r="S11" s="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M11" s="4"/>
      <c r="AN11" s="5" t="s">
        <v>116</v>
      </c>
      <c r="AO11" s="4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30" t="s">
        <v>117</v>
      </c>
      <c r="BA11" s="4"/>
    </row>
    <row r="12" spans="1:54" ht="18.75" customHeight="1">
      <c r="A12" s="20" t="s">
        <v>255</v>
      </c>
      <c r="B12" s="20"/>
      <c r="C12" s="20"/>
      <c r="D12" s="20"/>
      <c r="E12" s="20"/>
      <c r="F12" s="20"/>
      <c r="G12" s="20"/>
      <c r="H12" s="6"/>
      <c r="I12" s="4"/>
      <c r="J12" s="4"/>
      <c r="K12" s="4"/>
      <c r="M12" s="4"/>
      <c r="N12" s="4"/>
      <c r="O12" s="4"/>
      <c r="P12" s="173" t="s">
        <v>190</v>
      </c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M12" s="4"/>
      <c r="AN12" s="97" t="s">
        <v>202</v>
      </c>
      <c r="AO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8.75" customHeight="1">
      <c r="A13" s="20" t="s">
        <v>102</v>
      </c>
      <c r="B13" s="4"/>
      <c r="C13" s="4"/>
      <c r="D13" s="4"/>
      <c r="E13" s="4"/>
      <c r="F13" s="4"/>
      <c r="G13" s="4"/>
      <c r="H13" s="4"/>
      <c r="I13" s="4"/>
      <c r="J13" s="4"/>
      <c r="K13" s="4"/>
      <c r="P13" s="175" t="s">
        <v>239</v>
      </c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M13" s="4"/>
      <c r="AN13" s="5" t="s">
        <v>118</v>
      </c>
      <c r="AO13" s="4"/>
      <c r="AQ13" s="4"/>
      <c r="AR13" s="4"/>
      <c r="AS13" s="4"/>
      <c r="AT13" s="4"/>
      <c r="AU13" s="4"/>
      <c r="AV13" s="4"/>
      <c r="AW13" s="28" t="s">
        <v>119</v>
      </c>
      <c r="AX13" s="4"/>
      <c r="AY13" s="4"/>
      <c r="AZ13" s="4"/>
      <c r="BA13" s="4"/>
      <c r="BB13" s="4"/>
    </row>
    <row r="14" spans="1:54" ht="18.75">
      <c r="A14" s="5" t="s">
        <v>96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4"/>
      <c r="AR14" s="5" t="s">
        <v>120</v>
      </c>
      <c r="AS14" s="4"/>
      <c r="AT14" s="4"/>
      <c r="AU14" s="4"/>
      <c r="AV14" s="4"/>
      <c r="AW14" s="30" t="s">
        <v>117</v>
      </c>
      <c r="AX14" s="5" t="s">
        <v>121</v>
      </c>
      <c r="AY14" s="4"/>
      <c r="BA14" s="4"/>
      <c r="BB14" s="4"/>
    </row>
    <row r="15" spans="1:54" ht="18.75">
      <c r="A15" s="20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  <c r="AQ15" s="4"/>
      <c r="AR15" s="28" t="s">
        <v>122</v>
      </c>
      <c r="AV15" s="4"/>
      <c r="AW15" s="4"/>
      <c r="AX15" s="30" t="s">
        <v>117</v>
      </c>
      <c r="AY15" s="5" t="s">
        <v>123</v>
      </c>
      <c r="BA15" s="4"/>
      <c r="BB15" s="4"/>
    </row>
    <row r="16" spans="1:54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W16" s="9" t="s">
        <v>103</v>
      </c>
      <c r="X16" s="4"/>
      <c r="Y16" s="4"/>
      <c r="Z16" s="4"/>
      <c r="AA16" s="4"/>
      <c r="AB16" s="4"/>
      <c r="AC16" s="4"/>
      <c r="AD16" s="4"/>
      <c r="AE16" s="4"/>
      <c r="AF16" s="4"/>
      <c r="AI16" s="4"/>
      <c r="AJ16" s="4"/>
      <c r="AK16" s="4"/>
      <c r="AL16" s="4"/>
      <c r="AM16" s="4"/>
      <c r="AN16" s="4"/>
      <c r="AO16" s="4"/>
      <c r="AP16" s="4"/>
      <c r="AQ16" s="4"/>
      <c r="AR16" s="5" t="s">
        <v>124</v>
      </c>
      <c r="AS16" s="4"/>
      <c r="AT16" s="4"/>
      <c r="AU16" s="5" t="s">
        <v>125</v>
      </c>
      <c r="AV16" s="4"/>
      <c r="AW16" s="4"/>
      <c r="AX16" s="4"/>
      <c r="AY16" s="4"/>
      <c r="AZ16" s="4"/>
      <c r="BA16" s="4"/>
      <c r="BB16" s="4"/>
    </row>
    <row r="17" spans="1:5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3" s="4" customFormat="1" ht="12.75">
      <c r="A18" s="10"/>
      <c r="B18" s="168" t="s">
        <v>1</v>
      </c>
      <c r="C18" s="169"/>
      <c r="D18" s="169"/>
      <c r="E18" s="170"/>
      <c r="F18" s="16"/>
      <c r="G18" s="11" t="s">
        <v>2</v>
      </c>
      <c r="H18" s="11"/>
      <c r="I18" s="12"/>
      <c r="J18" s="25"/>
      <c r="K18" s="11" t="s">
        <v>3</v>
      </c>
      <c r="L18" s="11"/>
      <c r="M18" s="26"/>
      <c r="N18" s="16"/>
      <c r="O18" s="11" t="s">
        <v>4</v>
      </c>
      <c r="P18" s="11"/>
      <c r="Q18" s="11"/>
      <c r="R18" s="26"/>
      <c r="S18" s="25"/>
      <c r="T18" s="11" t="s">
        <v>5</v>
      </c>
      <c r="U18" s="11"/>
      <c r="V18" s="26"/>
      <c r="W18" s="16"/>
      <c r="X18" s="11" t="s">
        <v>6</v>
      </c>
      <c r="Y18" s="11"/>
      <c r="Z18" s="26"/>
      <c r="AA18" s="168" t="s">
        <v>7</v>
      </c>
      <c r="AB18" s="169"/>
      <c r="AC18" s="169"/>
      <c r="AD18" s="169"/>
      <c r="AE18" s="170"/>
      <c r="AF18" s="25"/>
      <c r="AG18" s="11" t="s">
        <v>8</v>
      </c>
      <c r="AH18" s="11"/>
      <c r="AI18" s="26"/>
      <c r="AJ18" s="16"/>
      <c r="AK18" s="11" t="s">
        <v>9</v>
      </c>
      <c r="AL18" s="11"/>
      <c r="AM18" s="26"/>
      <c r="AN18" s="168" t="s">
        <v>10</v>
      </c>
      <c r="AO18" s="169"/>
      <c r="AP18" s="169"/>
      <c r="AQ18" s="169"/>
      <c r="AR18" s="170"/>
      <c r="AS18" s="168" t="s">
        <v>11</v>
      </c>
      <c r="AT18" s="169"/>
      <c r="AU18" s="169"/>
      <c r="AV18" s="170"/>
      <c r="AW18" s="168" t="s">
        <v>12</v>
      </c>
      <c r="AX18" s="169"/>
      <c r="AY18" s="169"/>
      <c r="AZ18" s="169"/>
      <c r="BA18" s="170"/>
    </row>
    <row r="19" spans="1:53" s="4" customFormat="1" ht="12.75">
      <c r="A19" s="13" t="s">
        <v>13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26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5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s="4" customFormat="1" ht="15.75">
      <c r="A20" s="13" t="s">
        <v>14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 t="s">
        <v>209</v>
      </c>
      <c r="U20" s="66" t="s">
        <v>209</v>
      </c>
      <c r="V20" s="66" t="s">
        <v>209</v>
      </c>
      <c r="W20" s="65" t="s">
        <v>210</v>
      </c>
      <c r="X20" s="65" t="s">
        <v>210</v>
      </c>
      <c r="Y20" s="65"/>
      <c r="Z20" s="65"/>
      <c r="AA20" s="65"/>
      <c r="AB20" s="65"/>
      <c r="AC20" s="65"/>
      <c r="AD20" s="65"/>
      <c r="AE20" s="65"/>
      <c r="AF20" s="65"/>
      <c r="AG20" s="48"/>
      <c r="AH20" s="48"/>
      <c r="AI20" s="48"/>
      <c r="AJ20" s="48"/>
      <c r="AK20" s="65"/>
      <c r="AL20" s="65"/>
      <c r="AM20" s="65"/>
      <c r="AN20" s="65"/>
      <c r="AO20" s="66"/>
      <c r="AP20" s="66" t="s">
        <v>209</v>
      </c>
      <c r="AQ20" s="66" t="s">
        <v>209</v>
      </c>
      <c r="AR20" s="66" t="s">
        <v>209</v>
      </c>
      <c r="AS20" s="65" t="s">
        <v>210</v>
      </c>
      <c r="AT20" s="65" t="s">
        <v>210</v>
      </c>
      <c r="AU20" s="65" t="s">
        <v>210</v>
      </c>
      <c r="AV20" s="65" t="s">
        <v>210</v>
      </c>
      <c r="AW20" s="65" t="s">
        <v>210</v>
      </c>
      <c r="AX20" s="65" t="s">
        <v>210</v>
      </c>
      <c r="AY20" s="65" t="s">
        <v>210</v>
      </c>
      <c r="AZ20" s="65" t="s">
        <v>210</v>
      </c>
      <c r="BA20" s="65" t="s">
        <v>210</v>
      </c>
    </row>
    <row r="21" spans="1:53" s="4" customFormat="1" ht="15.75">
      <c r="A21" s="13" t="s">
        <v>15</v>
      </c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 t="s">
        <v>209</v>
      </c>
      <c r="U21" s="66" t="s">
        <v>209</v>
      </c>
      <c r="V21" s="66" t="s">
        <v>209</v>
      </c>
      <c r="W21" s="65" t="s">
        <v>210</v>
      </c>
      <c r="X21" s="65" t="s">
        <v>210</v>
      </c>
      <c r="Y21" s="66"/>
      <c r="Z21" s="66"/>
      <c r="AA21" s="66"/>
      <c r="AB21" s="66"/>
      <c r="AC21" s="66"/>
      <c r="AD21" s="66"/>
      <c r="AE21" s="66"/>
      <c r="AF21" s="66"/>
      <c r="AG21" s="49"/>
      <c r="AH21" s="49"/>
      <c r="AI21" s="49"/>
      <c r="AJ21" s="49"/>
      <c r="AK21" s="66"/>
      <c r="AL21" s="66"/>
      <c r="AM21" s="66"/>
      <c r="AN21" s="66"/>
      <c r="AO21" s="66"/>
      <c r="AP21" s="66" t="s">
        <v>209</v>
      </c>
      <c r="AQ21" s="66" t="s">
        <v>209</v>
      </c>
      <c r="AR21" s="66" t="s">
        <v>209</v>
      </c>
      <c r="AS21" s="65" t="s">
        <v>210</v>
      </c>
      <c r="AT21" s="65" t="s">
        <v>210</v>
      </c>
      <c r="AU21" s="65" t="s">
        <v>210</v>
      </c>
      <c r="AV21" s="65" t="s">
        <v>210</v>
      </c>
      <c r="AW21" s="65" t="s">
        <v>210</v>
      </c>
      <c r="AX21" s="65" t="s">
        <v>210</v>
      </c>
      <c r="AY21" s="65" t="s">
        <v>210</v>
      </c>
      <c r="AZ21" s="65" t="s">
        <v>210</v>
      </c>
      <c r="BA21" s="65" t="s">
        <v>210</v>
      </c>
    </row>
    <row r="22" spans="1:53" s="4" customFormat="1" ht="15.75">
      <c r="A22" s="13" t="s">
        <v>16</v>
      </c>
      <c r="B22" s="67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 t="s">
        <v>209</v>
      </c>
      <c r="U22" s="66" t="s">
        <v>209</v>
      </c>
      <c r="V22" s="66" t="s">
        <v>209</v>
      </c>
      <c r="W22" s="65" t="s">
        <v>210</v>
      </c>
      <c r="X22" s="65" t="s">
        <v>210</v>
      </c>
      <c r="Y22" s="66"/>
      <c r="Z22" s="66"/>
      <c r="AA22" s="66"/>
      <c r="AB22" s="66"/>
      <c r="AC22" s="66"/>
      <c r="AD22" s="66"/>
      <c r="AE22" s="66"/>
      <c r="AF22" s="66"/>
      <c r="AG22" s="49"/>
      <c r="AH22" s="49"/>
      <c r="AI22" s="49"/>
      <c r="AJ22" s="49"/>
      <c r="AK22" s="66"/>
      <c r="AL22" s="66"/>
      <c r="AM22" s="66" t="s">
        <v>212</v>
      </c>
      <c r="AN22" s="66" t="s">
        <v>212</v>
      </c>
      <c r="AO22" s="66"/>
      <c r="AP22" s="65"/>
      <c r="AQ22" s="65"/>
      <c r="AR22" s="66" t="s">
        <v>209</v>
      </c>
      <c r="AS22" s="66" t="s">
        <v>209</v>
      </c>
      <c r="AT22" s="66" t="s">
        <v>209</v>
      </c>
      <c r="AU22" s="65" t="s">
        <v>210</v>
      </c>
      <c r="AV22" s="65" t="s">
        <v>210</v>
      </c>
      <c r="AW22" s="65" t="s">
        <v>210</v>
      </c>
      <c r="AX22" s="65" t="s">
        <v>210</v>
      </c>
      <c r="AY22" s="65" t="s">
        <v>210</v>
      </c>
      <c r="AZ22" s="65" t="s">
        <v>210</v>
      </c>
      <c r="BA22" s="65" t="s">
        <v>210</v>
      </c>
    </row>
    <row r="23" spans="1:53" s="4" customFormat="1" ht="15.75">
      <c r="A23" s="13" t="s">
        <v>17</v>
      </c>
      <c r="B23" s="6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 t="s">
        <v>209</v>
      </c>
      <c r="U23" s="66" t="s">
        <v>209</v>
      </c>
      <c r="V23" s="66" t="s">
        <v>209</v>
      </c>
      <c r="W23" s="65" t="s">
        <v>210</v>
      </c>
      <c r="X23" s="65" t="s">
        <v>210</v>
      </c>
      <c r="Y23" s="66"/>
      <c r="Z23" s="66"/>
      <c r="AA23" s="66"/>
      <c r="AB23" s="66"/>
      <c r="AC23" s="66"/>
      <c r="AD23" s="66"/>
      <c r="AE23" s="66"/>
      <c r="AF23" s="66"/>
      <c r="AG23" s="49"/>
      <c r="AH23" s="49"/>
      <c r="AI23" s="49"/>
      <c r="AJ23" s="49"/>
      <c r="AK23" s="66"/>
      <c r="AL23" s="66"/>
      <c r="AM23" s="66"/>
      <c r="AN23" s="66"/>
      <c r="AO23" s="66" t="s">
        <v>212</v>
      </c>
      <c r="AP23" s="66" t="s">
        <v>212</v>
      </c>
      <c r="AQ23" s="66"/>
      <c r="AR23" s="66"/>
      <c r="AS23" s="66" t="s">
        <v>209</v>
      </c>
      <c r="AT23" s="66" t="s">
        <v>209</v>
      </c>
      <c r="AU23" s="66" t="s">
        <v>209</v>
      </c>
      <c r="AV23" s="65" t="s">
        <v>210</v>
      </c>
      <c r="AW23" s="65" t="s">
        <v>210</v>
      </c>
      <c r="AX23" s="65" t="s">
        <v>210</v>
      </c>
      <c r="AY23" s="65" t="s">
        <v>210</v>
      </c>
      <c r="AZ23" s="65" t="s">
        <v>210</v>
      </c>
      <c r="BA23" s="65" t="s">
        <v>210</v>
      </c>
    </row>
    <row r="24" spans="1:53" s="4" customFormat="1" ht="15.75">
      <c r="A24" s="13" t="s">
        <v>18</v>
      </c>
      <c r="B24" s="67" t="s">
        <v>164</v>
      </c>
      <c r="C24" s="67" t="s">
        <v>164</v>
      </c>
      <c r="D24" s="67" t="s">
        <v>164</v>
      </c>
      <c r="E24" s="67" t="s">
        <v>164</v>
      </c>
      <c r="F24" s="67" t="s">
        <v>164</v>
      </c>
      <c r="G24" s="67" t="s">
        <v>164</v>
      </c>
      <c r="H24" s="67" t="s">
        <v>164</v>
      </c>
      <c r="I24" s="67" t="s">
        <v>164</v>
      </c>
      <c r="J24" s="67" t="s">
        <v>164</v>
      </c>
      <c r="K24" s="66"/>
      <c r="L24" s="66"/>
      <c r="M24" s="66"/>
      <c r="N24" s="66"/>
      <c r="O24" s="66"/>
      <c r="P24" s="66"/>
      <c r="Q24" s="66"/>
      <c r="R24" s="66"/>
      <c r="S24" s="66"/>
      <c r="T24" s="66" t="s">
        <v>209</v>
      </c>
      <c r="U24" s="66" t="s">
        <v>209</v>
      </c>
      <c r="V24" s="66" t="s">
        <v>210</v>
      </c>
      <c r="W24" s="66" t="s">
        <v>210</v>
      </c>
      <c r="X24" s="66" t="s">
        <v>164</v>
      </c>
      <c r="Y24" s="66" t="s">
        <v>164</v>
      </c>
      <c r="Z24" s="66" t="s">
        <v>164</v>
      </c>
      <c r="AA24" s="66" t="s">
        <v>164</v>
      </c>
      <c r="AB24" s="66" t="s">
        <v>164</v>
      </c>
      <c r="AC24" s="66" t="s">
        <v>164</v>
      </c>
      <c r="AD24" s="66" t="s">
        <v>164</v>
      </c>
      <c r="AE24" s="66"/>
      <c r="AF24" s="66"/>
      <c r="AG24" s="49"/>
      <c r="AH24" s="49"/>
      <c r="AI24" s="49"/>
      <c r="AJ24" s="49"/>
      <c r="AK24" s="66" t="s">
        <v>209</v>
      </c>
      <c r="AL24" s="66" t="s">
        <v>211</v>
      </c>
      <c r="AM24" s="66" t="s">
        <v>211</v>
      </c>
      <c r="AN24" s="66" t="s">
        <v>211</v>
      </c>
      <c r="AO24" s="66" t="s">
        <v>211</v>
      </c>
      <c r="AP24" s="66" t="s">
        <v>211</v>
      </c>
      <c r="AQ24" s="66" t="s">
        <v>211</v>
      </c>
      <c r="AR24" s="66" t="s">
        <v>211</v>
      </c>
      <c r="AS24" s="66" t="s">
        <v>211</v>
      </c>
      <c r="AT24" s="65" t="s">
        <v>210</v>
      </c>
      <c r="AU24" s="65" t="s">
        <v>210</v>
      </c>
      <c r="AV24" s="65" t="s">
        <v>210</v>
      </c>
      <c r="AW24" s="65" t="s">
        <v>210</v>
      </c>
      <c r="AX24" s="65" t="s">
        <v>210</v>
      </c>
      <c r="AY24" s="65" t="s">
        <v>210</v>
      </c>
      <c r="AZ24" s="65" t="s">
        <v>210</v>
      </c>
      <c r="BA24" s="65" t="s">
        <v>210</v>
      </c>
    </row>
    <row r="25" spans="1:54" ht="15.75">
      <c r="A25" s="4"/>
      <c r="C25" s="5" t="s">
        <v>104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60" ht="15.75">
      <c r="A26" s="40" t="s">
        <v>163</v>
      </c>
      <c r="B26" s="41"/>
      <c r="C26" s="42"/>
      <c r="D26" s="41"/>
      <c r="E26" s="41"/>
      <c r="F26" s="41"/>
      <c r="G26" s="41"/>
      <c r="H26" s="41"/>
      <c r="I26" s="43" t="s">
        <v>164</v>
      </c>
      <c r="J26" s="40" t="s">
        <v>128</v>
      </c>
      <c r="K26" s="42"/>
      <c r="L26" s="42"/>
      <c r="M26" s="41"/>
      <c r="N26" s="41"/>
      <c r="O26" s="41"/>
      <c r="P26" s="41"/>
      <c r="Q26" s="41"/>
      <c r="R26" s="41"/>
      <c r="S26" s="41"/>
      <c r="T26" s="44" t="s">
        <v>247</v>
      </c>
      <c r="U26" s="42"/>
      <c r="V26" s="42"/>
      <c r="W26" s="43"/>
      <c r="X26" s="41"/>
      <c r="Y26" s="42"/>
      <c r="Z26" s="45"/>
      <c r="AA26" s="42"/>
      <c r="AB26" s="43" t="s">
        <v>165</v>
      </c>
      <c r="AC26" s="43"/>
      <c r="AD26" s="46"/>
      <c r="AE26" s="42"/>
      <c r="AF26" s="41"/>
      <c r="AG26" s="41"/>
      <c r="AH26" s="41"/>
      <c r="AI26" s="41"/>
      <c r="AJ26" s="41"/>
      <c r="AK26" s="41"/>
      <c r="AL26" s="40"/>
      <c r="AM26" s="41"/>
      <c r="AN26" s="41"/>
      <c r="AO26" s="41"/>
      <c r="AP26" s="41"/>
      <c r="AQ26" s="41"/>
      <c r="AR26" s="41"/>
      <c r="AS26" s="41"/>
      <c r="AT26" s="41"/>
      <c r="AU26" s="41"/>
      <c r="AV26" s="42"/>
      <c r="AW26" s="42"/>
      <c r="AX26" s="42"/>
      <c r="AY26" s="42"/>
      <c r="AZ26" s="41"/>
      <c r="BA26" s="41"/>
      <c r="BB26" s="4"/>
      <c r="BC26" s="4"/>
      <c r="BD26" s="4"/>
      <c r="BE26" s="4"/>
      <c r="BF26" s="4"/>
      <c r="BG26" s="4"/>
      <c r="BH26" s="4"/>
    </row>
    <row r="27" spans="1:60" ht="15.75">
      <c r="A27" s="40" t="s">
        <v>248</v>
      </c>
      <c r="B27" s="41"/>
      <c r="C27" s="42"/>
      <c r="D27" s="41"/>
      <c r="E27" s="41"/>
      <c r="F27" s="41"/>
      <c r="G27" s="41"/>
      <c r="H27" s="41"/>
      <c r="I27" s="43"/>
      <c r="J27" s="40"/>
      <c r="K27" s="42"/>
      <c r="L27" s="42"/>
      <c r="M27" s="41"/>
      <c r="N27" s="41"/>
      <c r="O27" s="41"/>
      <c r="P27" s="41"/>
      <c r="Q27" s="41"/>
      <c r="R27" s="41"/>
      <c r="S27" s="41"/>
      <c r="T27" s="44"/>
      <c r="U27" s="42"/>
      <c r="V27" s="42"/>
      <c r="W27" s="43"/>
      <c r="X27" s="41"/>
      <c r="Y27" s="42"/>
      <c r="Z27" s="45"/>
      <c r="AA27" s="42"/>
      <c r="AB27" s="40"/>
      <c r="AC27" s="42"/>
      <c r="AD27" s="46"/>
      <c r="AE27" s="42"/>
      <c r="AF27" s="41"/>
      <c r="AG27" s="41"/>
      <c r="AH27" s="41"/>
      <c r="AI27" s="41"/>
      <c r="AJ27" s="41"/>
      <c r="AK27" s="41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2"/>
      <c r="AW27" s="42"/>
      <c r="AX27" s="42"/>
      <c r="AY27" s="42"/>
      <c r="AZ27" s="41"/>
      <c r="BA27" s="41"/>
      <c r="BB27" s="4"/>
      <c r="BC27" s="4"/>
      <c r="BD27" s="4"/>
      <c r="BE27" s="4"/>
      <c r="BF27" s="4"/>
      <c r="BG27" s="4"/>
      <c r="BH27" s="4"/>
    </row>
    <row r="28" spans="1:5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 t="s">
        <v>256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2.75">
      <c r="A31" s="4"/>
      <c r="B31" s="4"/>
      <c r="C31" s="4"/>
      <c r="D31" s="4"/>
      <c r="E31" s="4"/>
      <c r="F31" s="4"/>
      <c r="G31" s="162" t="s">
        <v>105</v>
      </c>
      <c r="H31" s="163"/>
      <c r="I31" s="163"/>
      <c r="J31" s="164"/>
      <c r="K31" s="162" t="s">
        <v>106</v>
      </c>
      <c r="L31" s="163"/>
      <c r="M31" s="163"/>
      <c r="N31" s="163"/>
      <c r="O31" s="164"/>
      <c r="P31" s="162" t="s">
        <v>19</v>
      </c>
      <c r="Q31" s="163"/>
      <c r="R31" s="163"/>
      <c r="S31" s="163"/>
      <c r="T31" s="164"/>
      <c r="U31" s="162" t="s">
        <v>107</v>
      </c>
      <c r="V31" s="163"/>
      <c r="W31" s="164"/>
      <c r="X31" s="162" t="s">
        <v>161</v>
      </c>
      <c r="Y31" s="163"/>
      <c r="Z31" s="164"/>
      <c r="AA31" s="162" t="s">
        <v>20</v>
      </c>
      <c r="AB31" s="163"/>
      <c r="AC31" s="163"/>
      <c r="AD31" s="164"/>
      <c r="AE31" s="162" t="s">
        <v>21</v>
      </c>
      <c r="AF31" s="163"/>
      <c r="AG31" s="163"/>
      <c r="AH31" s="164"/>
      <c r="AI31" s="162" t="s">
        <v>13</v>
      </c>
      <c r="AJ31" s="163"/>
      <c r="AK31" s="16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5" customHeight="1">
      <c r="A32" s="4"/>
      <c r="B32" s="4"/>
      <c r="C32" s="4"/>
      <c r="D32" s="4"/>
      <c r="E32" s="4"/>
      <c r="F32" s="4"/>
      <c r="G32" s="165" t="s">
        <v>22</v>
      </c>
      <c r="H32" s="166"/>
      <c r="I32" s="166"/>
      <c r="J32" s="167"/>
      <c r="K32" s="165" t="s">
        <v>23</v>
      </c>
      <c r="L32" s="166"/>
      <c r="M32" s="166"/>
      <c r="N32" s="166"/>
      <c r="O32" s="167"/>
      <c r="P32" s="165" t="s">
        <v>24</v>
      </c>
      <c r="Q32" s="166"/>
      <c r="R32" s="172"/>
      <c r="S32" s="166"/>
      <c r="T32" s="167"/>
      <c r="U32" s="165" t="s">
        <v>108</v>
      </c>
      <c r="V32" s="166"/>
      <c r="W32" s="167"/>
      <c r="X32" s="165" t="s">
        <v>162</v>
      </c>
      <c r="Y32" s="172"/>
      <c r="Z32" s="167"/>
      <c r="AA32" s="165"/>
      <c r="AB32" s="166"/>
      <c r="AC32" s="166"/>
      <c r="AD32" s="167"/>
      <c r="AE32" s="165"/>
      <c r="AF32" s="166"/>
      <c r="AG32" s="166"/>
      <c r="AH32" s="167"/>
      <c r="AI32" s="165"/>
      <c r="AJ32" s="166"/>
      <c r="AK32" s="167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5" customHeight="1">
      <c r="A33" s="4"/>
      <c r="B33" s="4"/>
      <c r="C33" s="4"/>
      <c r="D33" s="4"/>
      <c r="E33" s="4"/>
      <c r="F33" s="4"/>
      <c r="G33" s="156">
        <f>AE33-SUM(K33:AA33)</f>
        <v>35</v>
      </c>
      <c r="H33" s="157"/>
      <c r="I33" s="157"/>
      <c r="J33" s="158"/>
      <c r="K33" s="159">
        <f>COUNTIF(B20:BA20,"Э")</f>
        <v>6</v>
      </c>
      <c r="L33" s="160"/>
      <c r="M33" s="160"/>
      <c r="N33" s="160"/>
      <c r="O33" s="161"/>
      <c r="P33" s="159">
        <f>COUNTIF(B20:BA20,"У")</f>
        <v>0</v>
      </c>
      <c r="Q33" s="160"/>
      <c r="R33" s="160"/>
      <c r="S33" s="160"/>
      <c r="T33" s="161"/>
      <c r="U33" s="159">
        <f>COUNTIF(B20:BA20,"П")</f>
        <v>0</v>
      </c>
      <c r="V33" s="160"/>
      <c r="W33" s="161"/>
      <c r="X33" s="159">
        <f>COUNTIF(B20:BA20,"Г")</f>
        <v>0</v>
      </c>
      <c r="Y33" s="160"/>
      <c r="Z33" s="161"/>
      <c r="AA33" s="159">
        <f>COUNTIF(B20:BA20,"К")</f>
        <v>11</v>
      </c>
      <c r="AB33" s="160"/>
      <c r="AC33" s="160"/>
      <c r="AD33" s="161"/>
      <c r="AE33" s="156">
        <v>52</v>
      </c>
      <c r="AF33" s="157"/>
      <c r="AG33" s="157"/>
      <c r="AH33" s="158"/>
      <c r="AI33" s="153" t="s">
        <v>25</v>
      </c>
      <c r="AJ33" s="154"/>
      <c r="AK33" s="155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5" customHeight="1">
      <c r="A34" s="4"/>
      <c r="B34" s="4"/>
      <c r="C34" s="4"/>
      <c r="D34" s="4"/>
      <c r="E34" s="4"/>
      <c r="F34" s="4"/>
      <c r="G34" s="156">
        <f>AE34-SUM(K34:AA34)</f>
        <v>35</v>
      </c>
      <c r="H34" s="157"/>
      <c r="I34" s="157"/>
      <c r="J34" s="158"/>
      <c r="K34" s="159">
        <f>COUNTIF(B21:BA21,"Э")</f>
        <v>6</v>
      </c>
      <c r="L34" s="160"/>
      <c r="M34" s="160"/>
      <c r="N34" s="160"/>
      <c r="O34" s="161"/>
      <c r="P34" s="159">
        <f>COUNTIF(B21:BA21,"У")</f>
        <v>0</v>
      </c>
      <c r="Q34" s="160"/>
      <c r="R34" s="160"/>
      <c r="S34" s="160"/>
      <c r="T34" s="161"/>
      <c r="U34" s="159">
        <f>COUNTIF(B21:BA21,"П")</f>
        <v>0</v>
      </c>
      <c r="V34" s="160"/>
      <c r="W34" s="161"/>
      <c r="X34" s="159">
        <f>COUNTIF(B21:BA21,"Г")</f>
        <v>0</v>
      </c>
      <c r="Y34" s="160"/>
      <c r="Z34" s="161"/>
      <c r="AA34" s="159">
        <f>COUNTIF(B21:BA21,"К")</f>
        <v>11</v>
      </c>
      <c r="AB34" s="160"/>
      <c r="AC34" s="160"/>
      <c r="AD34" s="161"/>
      <c r="AE34" s="156">
        <v>52</v>
      </c>
      <c r="AF34" s="157"/>
      <c r="AG34" s="157"/>
      <c r="AH34" s="158"/>
      <c r="AI34" s="153" t="s">
        <v>26</v>
      </c>
      <c r="AJ34" s="154"/>
      <c r="AK34" s="155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5" customHeight="1">
      <c r="A35" s="4"/>
      <c r="B35" s="4"/>
      <c r="C35" s="4"/>
      <c r="D35" s="4"/>
      <c r="E35" s="4"/>
      <c r="F35" s="4"/>
      <c r="G35" s="156">
        <f>AE35-SUM(K35:AA35)</f>
        <v>35</v>
      </c>
      <c r="H35" s="157"/>
      <c r="I35" s="157"/>
      <c r="J35" s="158"/>
      <c r="K35" s="159">
        <f>COUNTIF(B22:BA22,"Э")</f>
        <v>6</v>
      </c>
      <c r="L35" s="160"/>
      <c r="M35" s="160"/>
      <c r="N35" s="160"/>
      <c r="O35" s="161"/>
      <c r="P35" s="159">
        <f>COUNTIF(B22:BA22,"У")</f>
        <v>2</v>
      </c>
      <c r="Q35" s="160"/>
      <c r="R35" s="160"/>
      <c r="S35" s="160"/>
      <c r="T35" s="161"/>
      <c r="U35" s="159">
        <f>COUNTIF(B22:BA22,"П")</f>
        <v>0</v>
      </c>
      <c r="V35" s="160"/>
      <c r="W35" s="161"/>
      <c r="X35" s="159">
        <f>COUNTIF(B22:BA22,"Г")</f>
        <v>0</v>
      </c>
      <c r="Y35" s="160"/>
      <c r="Z35" s="161"/>
      <c r="AA35" s="159">
        <f>COUNTIF(B22:BA22,"К")</f>
        <v>9</v>
      </c>
      <c r="AB35" s="160"/>
      <c r="AC35" s="160"/>
      <c r="AD35" s="161"/>
      <c r="AE35" s="156">
        <v>52</v>
      </c>
      <c r="AF35" s="157"/>
      <c r="AG35" s="157"/>
      <c r="AH35" s="158"/>
      <c r="AI35" s="153" t="s">
        <v>27</v>
      </c>
      <c r="AJ35" s="154"/>
      <c r="AK35" s="155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5" customHeight="1">
      <c r="A36" s="4"/>
      <c r="B36" s="4"/>
      <c r="C36" s="4"/>
      <c r="D36" s="4"/>
      <c r="E36" s="4"/>
      <c r="F36" s="4"/>
      <c r="G36" s="156">
        <f>AE36-SUM(K36:AA36)</f>
        <v>36</v>
      </c>
      <c r="H36" s="157"/>
      <c r="I36" s="157"/>
      <c r="J36" s="158"/>
      <c r="K36" s="159">
        <f>COUNTIF(B23:BA23,"Э")</f>
        <v>6</v>
      </c>
      <c r="L36" s="160"/>
      <c r="M36" s="160"/>
      <c r="N36" s="160"/>
      <c r="O36" s="161"/>
      <c r="P36" s="159">
        <f>COUNTIF(B23:BA23,"У")</f>
        <v>2</v>
      </c>
      <c r="Q36" s="160"/>
      <c r="R36" s="160"/>
      <c r="S36" s="160"/>
      <c r="T36" s="161"/>
      <c r="U36" s="159">
        <f>COUNTIF(B23:BA23,"П")</f>
        <v>0</v>
      </c>
      <c r="V36" s="160"/>
      <c r="W36" s="161"/>
      <c r="X36" s="159">
        <f>COUNTIF(B23:BA23,"Г")</f>
        <v>0</v>
      </c>
      <c r="Y36" s="160"/>
      <c r="Z36" s="161"/>
      <c r="AA36" s="159">
        <f>COUNTIF(B23:BA23,"К")</f>
        <v>8</v>
      </c>
      <c r="AB36" s="160"/>
      <c r="AC36" s="160"/>
      <c r="AD36" s="161"/>
      <c r="AE36" s="156">
        <v>52</v>
      </c>
      <c r="AF36" s="157"/>
      <c r="AG36" s="157"/>
      <c r="AH36" s="158"/>
      <c r="AI36" s="153" t="s">
        <v>28</v>
      </c>
      <c r="AJ36" s="154"/>
      <c r="AK36" s="155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4"/>
      <c r="B37" s="4"/>
      <c r="C37" s="4"/>
      <c r="D37" s="4"/>
      <c r="E37" s="4"/>
      <c r="F37" s="4"/>
      <c r="G37" s="156">
        <f>AE37-SUM(K37:AA37)</f>
        <v>15</v>
      </c>
      <c r="H37" s="157"/>
      <c r="I37" s="157"/>
      <c r="J37" s="158"/>
      <c r="K37" s="159">
        <f>COUNTIF(B24:BA24,"Э")</f>
        <v>3</v>
      </c>
      <c r="L37" s="160"/>
      <c r="M37" s="160"/>
      <c r="N37" s="160"/>
      <c r="O37" s="161"/>
      <c r="P37" s="159">
        <f>COUNTIF(B24:BA24,"У")</f>
        <v>0</v>
      </c>
      <c r="Q37" s="160"/>
      <c r="R37" s="160"/>
      <c r="S37" s="160"/>
      <c r="T37" s="161"/>
      <c r="U37" s="159">
        <f>COUNTIF(B24:BA24,"П")</f>
        <v>16</v>
      </c>
      <c r="V37" s="160"/>
      <c r="W37" s="161"/>
      <c r="X37" s="159">
        <f>COUNTIF(B24:BA24,"Г")</f>
        <v>8</v>
      </c>
      <c r="Y37" s="160"/>
      <c r="Z37" s="161"/>
      <c r="AA37" s="159">
        <f>COUNTIF(B24:BA24,"К")</f>
        <v>10</v>
      </c>
      <c r="AB37" s="160"/>
      <c r="AC37" s="160"/>
      <c r="AD37" s="161"/>
      <c r="AE37" s="156">
        <v>52</v>
      </c>
      <c r="AF37" s="157"/>
      <c r="AG37" s="157"/>
      <c r="AH37" s="158"/>
      <c r="AI37" s="153" t="s">
        <v>29</v>
      </c>
      <c r="AJ37" s="154"/>
      <c r="AK37" s="155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5" customHeight="1">
      <c r="A38" s="4"/>
      <c r="B38" s="4"/>
      <c r="C38" s="4"/>
      <c r="D38" s="4"/>
      <c r="E38" s="4"/>
      <c r="F38" s="4"/>
      <c r="G38" s="156">
        <f>SUM(G33:G37)</f>
        <v>156</v>
      </c>
      <c r="H38" s="157"/>
      <c r="I38" s="157"/>
      <c r="J38" s="158"/>
      <c r="K38" s="156">
        <f>SUM(K33:K37)</f>
        <v>27</v>
      </c>
      <c r="L38" s="157"/>
      <c r="M38" s="157"/>
      <c r="N38" s="157"/>
      <c r="O38" s="158"/>
      <c r="P38" s="156">
        <f>SUM(P33:P37)</f>
        <v>4</v>
      </c>
      <c r="Q38" s="157"/>
      <c r="R38" s="157"/>
      <c r="S38" s="157"/>
      <c r="T38" s="158"/>
      <c r="U38" s="156">
        <f>SUM(U33:U37)</f>
        <v>16</v>
      </c>
      <c r="V38" s="157"/>
      <c r="W38" s="158"/>
      <c r="X38" s="156">
        <f>SUM(X33:X37)</f>
        <v>8</v>
      </c>
      <c r="Y38" s="157"/>
      <c r="Z38" s="158"/>
      <c r="AA38" s="156">
        <f>SUM(AA33:AA37)</f>
        <v>49</v>
      </c>
      <c r="AB38" s="157"/>
      <c r="AC38" s="157"/>
      <c r="AD38" s="158"/>
      <c r="AE38" s="156">
        <f>SUM(AE33:AE37)</f>
        <v>260</v>
      </c>
      <c r="AF38" s="157"/>
      <c r="AG38" s="157"/>
      <c r="AH38" s="158"/>
      <c r="AI38" s="153" t="s">
        <v>166</v>
      </c>
      <c r="AJ38" s="154"/>
      <c r="AK38" s="155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2.75">
      <c r="A39" s="4"/>
      <c r="B39" s="4"/>
      <c r="C39" s="4"/>
      <c r="D39" s="4"/>
      <c r="E39" s="4"/>
      <c r="F39" s="4"/>
      <c r="G39" s="6"/>
      <c r="H39" s="27"/>
      <c r="I39" s="6"/>
      <c r="J39" s="6"/>
      <c r="K39" s="6"/>
      <c r="L39" s="27"/>
      <c r="M39" s="6"/>
      <c r="N39" s="6"/>
      <c r="O39" s="6"/>
      <c r="P39" s="6"/>
      <c r="Q39" s="6"/>
      <c r="R39" s="27"/>
      <c r="S39" s="6"/>
      <c r="T39" s="6"/>
      <c r="U39" s="6"/>
      <c r="V39" s="27"/>
      <c r="W39" s="6"/>
      <c r="X39" s="6"/>
      <c r="Y39" s="27"/>
      <c r="Z39" s="6"/>
      <c r="AA39" s="6"/>
      <c r="AB39" s="27"/>
      <c r="AC39" s="27"/>
      <c r="AD39" s="6"/>
      <c r="AE39" s="6"/>
      <c r="AF39" s="27"/>
      <c r="AG39" s="6"/>
      <c r="AH39" s="6"/>
      <c r="AI39" s="6"/>
      <c r="AJ39" s="6"/>
      <c r="AK39" s="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</sheetData>
  <mergeCells count="74">
    <mergeCell ref="AW18:BA18"/>
    <mergeCell ref="S10:Z10"/>
    <mergeCell ref="AA10:AH10"/>
    <mergeCell ref="AS18:AV18"/>
    <mergeCell ref="AN18:AR18"/>
    <mergeCell ref="P13:AK13"/>
    <mergeCell ref="AI31:AK31"/>
    <mergeCell ref="X31:Z31"/>
    <mergeCell ref="AI32:AK32"/>
    <mergeCell ref="P4:AH4"/>
    <mergeCell ref="P32:T32"/>
    <mergeCell ref="X32:Z32"/>
    <mergeCell ref="P31:T31"/>
    <mergeCell ref="AA32:AD32"/>
    <mergeCell ref="AE32:AH32"/>
    <mergeCell ref="P12:AK12"/>
    <mergeCell ref="B18:E18"/>
    <mergeCell ref="AA18:AE18"/>
    <mergeCell ref="G32:J32"/>
    <mergeCell ref="AA31:AD31"/>
    <mergeCell ref="AE31:AH31"/>
    <mergeCell ref="P33:T33"/>
    <mergeCell ref="X33:Z33"/>
    <mergeCell ref="K31:O31"/>
    <mergeCell ref="G31:J31"/>
    <mergeCell ref="K32:O32"/>
    <mergeCell ref="U31:W31"/>
    <mergeCell ref="U32:W32"/>
    <mergeCell ref="U33:W33"/>
    <mergeCell ref="K38:O38"/>
    <mergeCell ref="G33:J33"/>
    <mergeCell ref="G34:J34"/>
    <mergeCell ref="G35:J35"/>
    <mergeCell ref="G36:J36"/>
    <mergeCell ref="K34:O34"/>
    <mergeCell ref="K35:O35"/>
    <mergeCell ref="K36:O36"/>
    <mergeCell ref="K37:O37"/>
    <mergeCell ref="G37:J37"/>
    <mergeCell ref="U35:W35"/>
    <mergeCell ref="U36:W36"/>
    <mergeCell ref="X34:Z34"/>
    <mergeCell ref="P37:T37"/>
    <mergeCell ref="X35:Z35"/>
    <mergeCell ref="X36:Z36"/>
    <mergeCell ref="P34:T34"/>
    <mergeCell ref="P35:T35"/>
    <mergeCell ref="P36:T36"/>
    <mergeCell ref="G38:J38"/>
    <mergeCell ref="K33:O33"/>
    <mergeCell ref="AA33:AD33"/>
    <mergeCell ref="AA34:AD34"/>
    <mergeCell ref="AA35:AD35"/>
    <mergeCell ref="AA36:AD36"/>
    <mergeCell ref="P38:T38"/>
    <mergeCell ref="U37:W37"/>
    <mergeCell ref="U38:W38"/>
    <mergeCell ref="U34:W34"/>
    <mergeCell ref="AE36:AH36"/>
    <mergeCell ref="AE38:AH38"/>
    <mergeCell ref="X37:Z37"/>
    <mergeCell ref="X38:Z38"/>
    <mergeCell ref="AA37:AD37"/>
    <mergeCell ref="AA38:AD38"/>
    <mergeCell ref="AI37:AK37"/>
    <mergeCell ref="AI38:AK38"/>
    <mergeCell ref="AE33:AH33"/>
    <mergeCell ref="AI33:AK33"/>
    <mergeCell ref="AI34:AK34"/>
    <mergeCell ref="AI35:AK35"/>
    <mergeCell ref="AI36:AK36"/>
    <mergeCell ref="AE34:AH34"/>
    <mergeCell ref="AE35:AH35"/>
    <mergeCell ref="AE37:AH3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69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82"/>
  <sheetViews>
    <sheetView tabSelected="1" zoomScale="75" zoomScaleNormal="75" workbookViewId="0" topLeftCell="A25">
      <selection activeCell="B44" sqref="B44"/>
    </sheetView>
  </sheetViews>
  <sheetFormatPr defaultColWidth="8.796875" defaultRowHeight="15" outlineLevelCol="1"/>
  <cols>
    <col min="1" max="1" width="8.8984375" style="51" customWidth="1"/>
    <col min="2" max="2" width="48" style="69" customWidth="1"/>
    <col min="3" max="3" width="4.19921875" style="51" customWidth="1"/>
    <col min="4" max="7" width="4.09765625" style="58" hidden="1" customWidth="1" outlineLevel="1"/>
    <col min="8" max="8" width="4.296875" style="51" customWidth="1" collapsed="1"/>
    <col min="9" max="12" width="4.19921875" style="58" hidden="1" customWidth="1" outlineLevel="1"/>
    <col min="13" max="13" width="4.296875" style="59" customWidth="1" collapsed="1"/>
    <col min="14" max="15" width="4.3984375" style="50" customWidth="1"/>
    <col min="16" max="19" width="4.3984375" style="51" customWidth="1"/>
    <col min="20" max="20" width="3.796875" style="51" customWidth="1" collapsed="1"/>
    <col min="21" max="26" width="4.19921875" style="51" hidden="1" customWidth="1" outlineLevel="1"/>
    <col min="27" max="27" width="3.796875" style="51" customWidth="1" collapsed="1"/>
    <col min="28" max="28" width="4.09765625" style="51" customWidth="1" collapsed="1"/>
    <col min="29" max="34" width="4.19921875" style="51" hidden="1" customWidth="1" outlineLevel="1"/>
    <col min="35" max="35" width="3.3984375" style="51" customWidth="1" collapsed="1"/>
    <col min="36" max="36" width="3.69921875" style="51" customWidth="1" collapsed="1"/>
    <col min="37" max="42" width="4.19921875" style="51" hidden="1" customWidth="1" outlineLevel="1"/>
    <col min="43" max="43" width="3.8984375" style="51" customWidth="1" collapsed="1"/>
    <col min="44" max="44" width="3.19921875" style="51" customWidth="1"/>
    <col min="45" max="50" width="4.19921875" style="51" hidden="1" customWidth="1" outlineLevel="1"/>
    <col min="51" max="51" width="3.296875" style="51" customWidth="1" collapsed="1"/>
    <col min="52" max="52" width="3.19921875" style="51" customWidth="1"/>
    <col min="53" max="58" width="4.19921875" style="51" hidden="1" customWidth="1" outlineLevel="1"/>
    <col min="59" max="59" width="3.8984375" style="51" customWidth="1" collapsed="1"/>
    <col min="60" max="16384" width="9" style="0" customWidth="1"/>
  </cols>
  <sheetData>
    <row r="1" spans="1:44" ht="15.75" customHeight="1">
      <c r="A1" s="181" t="s">
        <v>109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52"/>
      <c r="AD1" s="52"/>
      <c r="AE1" s="52"/>
      <c r="AF1" s="52"/>
      <c r="AG1" s="52"/>
      <c r="AH1" s="52"/>
      <c r="AR1" s="53"/>
    </row>
    <row r="2" spans="1:19" ht="1.5" customHeight="1">
      <c r="A2" s="54"/>
      <c r="C2" s="32"/>
      <c r="D2" s="31"/>
      <c r="E2" s="31"/>
      <c r="F2" s="31"/>
      <c r="G2" s="31"/>
      <c r="H2" s="32"/>
      <c r="I2" s="31"/>
      <c r="J2" s="31"/>
      <c r="K2" s="31"/>
      <c r="L2" s="31"/>
      <c r="M2" s="56"/>
      <c r="N2" s="47"/>
      <c r="O2" s="47"/>
      <c r="P2" s="32"/>
      <c r="Q2" s="32"/>
      <c r="R2" s="32"/>
      <c r="S2" s="32"/>
    </row>
    <row r="3" spans="1:59" ht="12" customHeight="1">
      <c r="A3" s="33"/>
      <c r="B3" s="101"/>
      <c r="C3" s="176" t="s">
        <v>30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35"/>
      <c r="O3" s="178" t="s">
        <v>245</v>
      </c>
      <c r="P3" s="179"/>
      <c r="Q3" s="179"/>
      <c r="R3" s="179"/>
      <c r="S3" s="180"/>
      <c r="T3" s="176" t="s">
        <v>98</v>
      </c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</row>
    <row r="4" spans="1:59" ht="12" customHeight="1">
      <c r="A4" s="33"/>
      <c r="B4" s="101"/>
      <c r="C4" s="176" t="s">
        <v>31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5" t="s">
        <v>21</v>
      </c>
      <c r="O4" s="177" t="s">
        <v>32</v>
      </c>
      <c r="P4" s="177"/>
      <c r="Q4" s="177"/>
      <c r="R4" s="177"/>
      <c r="S4" s="33"/>
      <c r="T4" s="176" t="s">
        <v>33</v>
      </c>
      <c r="U4" s="176"/>
      <c r="V4" s="176"/>
      <c r="W4" s="176"/>
      <c r="X4" s="176"/>
      <c r="Y4" s="176"/>
      <c r="Z4" s="176"/>
      <c r="AA4" s="176"/>
      <c r="AB4" s="176" t="s">
        <v>34</v>
      </c>
      <c r="AC4" s="176"/>
      <c r="AD4" s="176"/>
      <c r="AE4" s="176"/>
      <c r="AF4" s="176"/>
      <c r="AG4" s="176"/>
      <c r="AH4" s="176"/>
      <c r="AI4" s="176"/>
      <c r="AJ4" s="176" t="s">
        <v>35</v>
      </c>
      <c r="AK4" s="176"/>
      <c r="AL4" s="176"/>
      <c r="AM4" s="176"/>
      <c r="AN4" s="176"/>
      <c r="AO4" s="176"/>
      <c r="AP4" s="176"/>
      <c r="AQ4" s="176"/>
      <c r="AR4" s="176" t="s">
        <v>36</v>
      </c>
      <c r="AS4" s="176"/>
      <c r="AT4" s="176"/>
      <c r="AU4" s="176"/>
      <c r="AV4" s="176"/>
      <c r="AW4" s="176"/>
      <c r="AX4" s="176"/>
      <c r="AY4" s="176"/>
      <c r="AZ4" s="176" t="s">
        <v>37</v>
      </c>
      <c r="BA4" s="176"/>
      <c r="BB4" s="176"/>
      <c r="BC4" s="176"/>
      <c r="BD4" s="176"/>
      <c r="BE4" s="176"/>
      <c r="BF4" s="176"/>
      <c r="BG4" s="176"/>
    </row>
    <row r="5" spans="1:59" ht="12.75" customHeight="1">
      <c r="A5" s="34" t="s">
        <v>38</v>
      </c>
      <c r="B5" s="103" t="s">
        <v>39</v>
      </c>
      <c r="C5" s="33" t="s">
        <v>40</v>
      </c>
      <c r="D5" s="36"/>
      <c r="E5" s="36"/>
      <c r="F5" s="36"/>
      <c r="G5" s="36"/>
      <c r="H5" s="33" t="s">
        <v>41</v>
      </c>
      <c r="I5" s="36"/>
      <c r="J5" s="36"/>
      <c r="K5" s="36"/>
      <c r="L5" s="36"/>
      <c r="M5" s="104" t="s">
        <v>42</v>
      </c>
      <c r="N5" s="35"/>
      <c r="O5" s="35" t="s">
        <v>21</v>
      </c>
      <c r="P5" s="33" t="s">
        <v>235</v>
      </c>
      <c r="Q5" s="33" t="s">
        <v>43</v>
      </c>
      <c r="R5" s="33" t="s">
        <v>110</v>
      </c>
      <c r="S5" s="33" t="s">
        <v>236</v>
      </c>
      <c r="T5" s="33">
        <v>1</v>
      </c>
      <c r="U5" s="34" t="s">
        <v>131</v>
      </c>
      <c r="V5" s="34" t="s">
        <v>132</v>
      </c>
      <c r="W5" s="34" t="s">
        <v>133</v>
      </c>
      <c r="X5" s="34" t="s">
        <v>131</v>
      </c>
      <c r="Y5" s="34" t="s">
        <v>132</v>
      </c>
      <c r="Z5" s="34" t="s">
        <v>133</v>
      </c>
      <c r="AA5" s="34">
        <v>2</v>
      </c>
      <c r="AB5" s="33">
        <v>3</v>
      </c>
      <c r="AC5" s="34" t="s">
        <v>131</v>
      </c>
      <c r="AD5" s="34" t="s">
        <v>132</v>
      </c>
      <c r="AE5" s="34" t="s">
        <v>133</v>
      </c>
      <c r="AF5" s="34" t="s">
        <v>131</v>
      </c>
      <c r="AG5" s="34" t="s">
        <v>132</v>
      </c>
      <c r="AH5" s="34" t="s">
        <v>133</v>
      </c>
      <c r="AI5" s="33">
        <v>4</v>
      </c>
      <c r="AJ5" s="33">
        <v>5</v>
      </c>
      <c r="AK5" s="34" t="s">
        <v>131</v>
      </c>
      <c r="AL5" s="34" t="s">
        <v>132</v>
      </c>
      <c r="AM5" s="34" t="s">
        <v>133</v>
      </c>
      <c r="AN5" s="34" t="s">
        <v>131</v>
      </c>
      <c r="AO5" s="34" t="s">
        <v>132</v>
      </c>
      <c r="AP5" s="34" t="s">
        <v>133</v>
      </c>
      <c r="AQ5" s="33">
        <v>6</v>
      </c>
      <c r="AR5" s="33">
        <v>7</v>
      </c>
      <c r="AS5" s="34" t="s">
        <v>131</v>
      </c>
      <c r="AT5" s="34" t="s">
        <v>132</v>
      </c>
      <c r="AU5" s="34" t="s">
        <v>133</v>
      </c>
      <c r="AV5" s="34" t="s">
        <v>131</v>
      </c>
      <c r="AW5" s="34" t="s">
        <v>132</v>
      </c>
      <c r="AX5" s="34" t="s">
        <v>133</v>
      </c>
      <c r="AY5" s="33">
        <v>8</v>
      </c>
      <c r="AZ5" s="33">
        <v>9</v>
      </c>
      <c r="BA5" s="34" t="s">
        <v>131</v>
      </c>
      <c r="BB5" s="34" t="s">
        <v>132</v>
      </c>
      <c r="BC5" s="34" t="s">
        <v>133</v>
      </c>
      <c r="BD5" s="34" t="s">
        <v>131</v>
      </c>
      <c r="BE5" s="34" t="s">
        <v>132</v>
      </c>
      <c r="BF5" s="34" t="s">
        <v>133</v>
      </c>
      <c r="BG5" s="33">
        <v>10</v>
      </c>
    </row>
    <row r="6" spans="1:59" ht="12" customHeight="1">
      <c r="A6" s="33"/>
      <c r="B6" s="101"/>
      <c r="C6" s="33"/>
      <c r="D6" s="36"/>
      <c r="E6" s="36"/>
      <c r="F6" s="36"/>
      <c r="G6" s="36"/>
      <c r="H6" s="33"/>
      <c r="I6" s="36"/>
      <c r="J6" s="36"/>
      <c r="K6" s="36"/>
      <c r="L6" s="36"/>
      <c r="M6" s="104" t="s">
        <v>45</v>
      </c>
      <c r="N6" s="35"/>
      <c r="O6" s="35"/>
      <c r="P6" s="33"/>
      <c r="Q6" s="33"/>
      <c r="R6" s="33"/>
      <c r="S6" s="33" t="s">
        <v>237</v>
      </c>
      <c r="T6" s="34">
        <v>18</v>
      </c>
      <c r="U6" s="34">
        <v>18</v>
      </c>
      <c r="V6" s="34">
        <v>18</v>
      </c>
      <c r="W6" s="34">
        <v>18</v>
      </c>
      <c r="X6" s="34">
        <v>17</v>
      </c>
      <c r="Y6" s="34">
        <v>17</v>
      </c>
      <c r="Z6" s="34">
        <v>17</v>
      </c>
      <c r="AA6" s="34">
        <v>17</v>
      </c>
      <c r="AB6" s="34">
        <v>18</v>
      </c>
      <c r="AC6" s="34">
        <v>18</v>
      </c>
      <c r="AD6" s="34">
        <v>18</v>
      </c>
      <c r="AE6" s="34">
        <v>18</v>
      </c>
      <c r="AF6" s="34">
        <v>17</v>
      </c>
      <c r="AG6" s="34">
        <v>17</v>
      </c>
      <c r="AH6" s="34">
        <v>17</v>
      </c>
      <c r="AI6" s="34">
        <v>17</v>
      </c>
      <c r="AJ6" s="34">
        <v>18</v>
      </c>
      <c r="AK6" s="34">
        <v>18</v>
      </c>
      <c r="AL6" s="34">
        <v>18</v>
      </c>
      <c r="AM6" s="34">
        <v>18</v>
      </c>
      <c r="AN6" s="34">
        <v>17</v>
      </c>
      <c r="AO6" s="34">
        <v>17</v>
      </c>
      <c r="AP6" s="34">
        <v>17</v>
      </c>
      <c r="AQ6" s="34">
        <v>17</v>
      </c>
      <c r="AR6" s="34">
        <v>18</v>
      </c>
      <c r="AS6" s="34">
        <v>18</v>
      </c>
      <c r="AT6" s="34">
        <v>18</v>
      </c>
      <c r="AU6" s="34">
        <v>18</v>
      </c>
      <c r="AV6" s="34">
        <v>18</v>
      </c>
      <c r="AW6" s="34">
        <v>18</v>
      </c>
      <c r="AX6" s="34">
        <v>18</v>
      </c>
      <c r="AY6" s="34">
        <v>18</v>
      </c>
      <c r="AZ6" s="34">
        <v>9</v>
      </c>
      <c r="BA6" s="34">
        <v>9</v>
      </c>
      <c r="BB6" s="34">
        <v>9</v>
      </c>
      <c r="BC6" s="34">
        <v>9</v>
      </c>
      <c r="BD6" s="34">
        <v>6</v>
      </c>
      <c r="BE6" s="34">
        <v>6</v>
      </c>
      <c r="BF6" s="34">
        <v>6</v>
      </c>
      <c r="BG6" s="34">
        <v>6</v>
      </c>
    </row>
    <row r="7" spans="1:59" ht="12" customHeight="1">
      <c r="A7" s="34">
        <v>1</v>
      </c>
      <c r="B7" s="103">
        <v>2</v>
      </c>
      <c r="C7" s="34">
        <v>3</v>
      </c>
      <c r="D7" s="37"/>
      <c r="E7" s="37"/>
      <c r="F7" s="37"/>
      <c r="G7" s="37"/>
      <c r="H7" s="34">
        <v>4</v>
      </c>
      <c r="I7" s="37"/>
      <c r="J7" s="37"/>
      <c r="K7" s="37"/>
      <c r="L7" s="37"/>
      <c r="M7" s="105">
        <v>5</v>
      </c>
      <c r="N7" s="102">
        <v>6</v>
      </c>
      <c r="O7" s="102">
        <v>7</v>
      </c>
      <c r="P7" s="34">
        <v>8</v>
      </c>
      <c r="Q7" s="34">
        <v>9</v>
      </c>
      <c r="R7" s="34">
        <v>10</v>
      </c>
      <c r="S7" s="34">
        <v>11</v>
      </c>
      <c r="T7" s="34">
        <v>12</v>
      </c>
      <c r="U7" s="34"/>
      <c r="V7" s="34"/>
      <c r="W7" s="34"/>
      <c r="X7" s="34"/>
      <c r="Y7" s="34"/>
      <c r="Z7" s="34"/>
      <c r="AA7" s="34">
        <v>13</v>
      </c>
      <c r="AB7" s="34">
        <v>14</v>
      </c>
      <c r="AC7" s="34"/>
      <c r="AD7" s="34"/>
      <c r="AE7" s="34"/>
      <c r="AF7" s="34"/>
      <c r="AG7" s="34"/>
      <c r="AH7" s="34"/>
      <c r="AI7" s="34">
        <v>15</v>
      </c>
      <c r="AJ7" s="34">
        <v>16</v>
      </c>
      <c r="AK7" s="34"/>
      <c r="AL7" s="34"/>
      <c r="AM7" s="34"/>
      <c r="AN7" s="34"/>
      <c r="AO7" s="34"/>
      <c r="AP7" s="34"/>
      <c r="AQ7" s="34">
        <v>17</v>
      </c>
      <c r="AR7" s="34">
        <v>18</v>
      </c>
      <c r="AS7" s="34"/>
      <c r="AT7" s="34"/>
      <c r="AU7" s="34"/>
      <c r="AV7" s="34"/>
      <c r="AW7" s="34"/>
      <c r="AX7" s="34"/>
      <c r="AY7" s="34">
        <v>19</v>
      </c>
      <c r="AZ7" s="34">
        <v>20</v>
      </c>
      <c r="BA7" s="34"/>
      <c r="BB7" s="34"/>
      <c r="BC7" s="34"/>
      <c r="BD7" s="34"/>
      <c r="BE7" s="34"/>
      <c r="BF7" s="34"/>
      <c r="BG7" s="34">
        <v>21</v>
      </c>
    </row>
    <row r="8" spans="1:59" ht="15">
      <c r="A8" s="107" t="s">
        <v>49</v>
      </c>
      <c r="B8" s="152" t="s">
        <v>158</v>
      </c>
      <c r="C8" s="107"/>
      <c r="D8" s="108"/>
      <c r="E8" s="108"/>
      <c r="F8" s="108"/>
      <c r="G8" s="108"/>
      <c r="H8" s="107"/>
      <c r="I8" s="108"/>
      <c r="J8" s="108"/>
      <c r="K8" s="108"/>
      <c r="L8" s="108"/>
      <c r="M8" s="109"/>
      <c r="N8" s="110">
        <f aca="true" t="shared" si="0" ref="N8:S8">SUM(N9+N15+N19)</f>
        <v>1500</v>
      </c>
      <c r="O8" s="110">
        <f t="shared" si="0"/>
        <v>1008</v>
      </c>
      <c r="P8" s="110">
        <f t="shared" si="0"/>
        <v>320</v>
      </c>
      <c r="Q8" s="110">
        <f t="shared" si="0"/>
        <v>0</v>
      </c>
      <c r="R8" s="110">
        <f t="shared" si="0"/>
        <v>688</v>
      </c>
      <c r="S8" s="110">
        <f t="shared" si="0"/>
        <v>492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</row>
    <row r="9" spans="1:59" ht="15">
      <c r="A9" s="142" t="s">
        <v>50</v>
      </c>
      <c r="B9" s="111" t="s">
        <v>51</v>
      </c>
      <c r="C9" s="86" t="str">
        <f>D9&amp;" "&amp;E9&amp;" "&amp;F9&amp;" "&amp;G9</f>
        <v>   </v>
      </c>
      <c r="D9" s="86"/>
      <c r="E9" s="89"/>
      <c r="F9" s="89"/>
      <c r="G9" s="89"/>
      <c r="H9" s="86" t="str">
        <f>I9&amp;" "&amp;J9&amp;" "&amp;K9&amp;" "&amp;L9</f>
        <v>   </v>
      </c>
      <c r="I9" s="89"/>
      <c r="J9" s="89"/>
      <c r="K9" s="89"/>
      <c r="L9" s="89"/>
      <c r="M9" s="112"/>
      <c r="N9" s="113">
        <f aca="true" t="shared" si="1" ref="N9:S9">SUM(N10:N14)</f>
        <v>1050</v>
      </c>
      <c r="O9" s="113">
        <f t="shared" si="1"/>
        <v>794</v>
      </c>
      <c r="P9" s="113">
        <f t="shared" si="1"/>
        <v>106</v>
      </c>
      <c r="Q9" s="113">
        <f t="shared" si="1"/>
        <v>0</v>
      </c>
      <c r="R9" s="113">
        <f t="shared" si="1"/>
        <v>688</v>
      </c>
      <c r="S9" s="113">
        <f t="shared" si="1"/>
        <v>256</v>
      </c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</row>
    <row r="10" spans="1:59" ht="15">
      <c r="A10" s="143" t="s">
        <v>52</v>
      </c>
      <c r="B10" s="101" t="s">
        <v>134</v>
      </c>
      <c r="C10" s="35" t="str">
        <f aca="true" t="shared" si="2" ref="C10:C68">D10&amp;" "&amp;E10&amp;" "&amp;F10&amp;" "&amp;G10</f>
        <v>2   </v>
      </c>
      <c r="D10" s="35">
        <v>2</v>
      </c>
      <c r="E10" s="34"/>
      <c r="F10" s="34"/>
      <c r="G10" s="34"/>
      <c r="H10" s="35" t="str">
        <f aca="true" t="shared" si="3" ref="H10:H68">I10&amp;" "&amp;J10&amp;" "&amp;K10&amp;" "&amp;L10</f>
        <v>1   </v>
      </c>
      <c r="I10" s="36">
        <v>1</v>
      </c>
      <c r="J10" s="36"/>
      <c r="K10" s="36"/>
      <c r="L10" s="36"/>
      <c r="M10" s="104"/>
      <c r="N10" s="102">
        <v>340</v>
      </c>
      <c r="O10" s="102">
        <f>P10+Q10+R10</f>
        <v>174</v>
      </c>
      <c r="P10" s="102">
        <f>U10*U$6+X10*X$6+AC10*AC$6+AF10*AF$6+AK10*AK$6+AN10*AN$6+AS10*AS$6+AV10*AV$6+BA10*BA$6+BD10*BD$6</f>
        <v>0</v>
      </c>
      <c r="Q10" s="102">
        <f>V10*V$6+Y10*Y$6+AD10*AD$6+AG10*AG$6+AL10*AL$6+AO10*AO$6+AT10*AT$6+AW10*AW$6+BB10*BB$6+BE10*BE$6</f>
        <v>0</v>
      </c>
      <c r="R10" s="102">
        <f>W10*W$6+Z10*Z$6+AE10*AE$6+AH10*AH$6+AM10*AM$6+AP10*AP$6+AU10*AU$6+AX10*AX$6+BC10*BC$6+BF10*BF$6</f>
        <v>174</v>
      </c>
      <c r="S10" s="102">
        <f>N10-O10</f>
        <v>166</v>
      </c>
      <c r="T10" s="36" t="str">
        <f>IF(SUM(U10:W10)&gt;0,U10&amp;"/"&amp;V10&amp;"/"&amp;W10,"")</f>
        <v>//4</v>
      </c>
      <c r="U10" s="34"/>
      <c r="V10" s="34"/>
      <c r="W10" s="34">
        <v>4</v>
      </c>
      <c r="X10" s="34"/>
      <c r="Y10" s="34"/>
      <c r="Z10" s="34">
        <v>6</v>
      </c>
      <c r="AA10" s="36" t="str">
        <f>IF(SUM(X10:Z10)&gt;0,X10&amp;"/"&amp;Y10&amp;"/"&amp;Z10,"")</f>
        <v>//6</v>
      </c>
      <c r="AB10" s="36">
        <f>IF(SUM(AC10:AE10)&gt;0,AC10&amp;"/"&amp;AD10&amp;"/"&amp;AE10,"")</f>
      </c>
      <c r="AC10" s="34"/>
      <c r="AD10" s="34"/>
      <c r="AE10" s="34"/>
      <c r="AF10" s="34"/>
      <c r="AG10" s="34"/>
      <c r="AH10" s="34"/>
      <c r="AI10" s="36">
        <f>IF(SUM(AF10:AH10)&gt;0,AF10&amp;"/"&amp;AG10&amp;"/"&amp;AH10,"")</f>
      </c>
      <c r="AJ10" s="36">
        <f>IF(SUM(AK10:AM10)&gt;0,AK10&amp;"/"&amp;AL10&amp;"/"&amp;AM10,"")</f>
      </c>
      <c r="AK10" s="34"/>
      <c r="AL10" s="34"/>
      <c r="AM10" s="34"/>
      <c r="AN10" s="34"/>
      <c r="AO10" s="34"/>
      <c r="AP10" s="34"/>
      <c r="AQ10" s="36">
        <f>IF(SUM(AN10:AP10)&gt;0,AN10&amp;"/"&amp;AO10&amp;"/"&amp;AP10,"")</f>
      </c>
      <c r="AR10" s="36">
        <f>IF(SUM(AS10:AU10)&gt;0,AS10&amp;"/"&amp;AT10&amp;"/"&amp;AU10,"")</f>
      </c>
      <c r="AS10" s="34"/>
      <c r="AT10" s="34"/>
      <c r="AU10" s="34"/>
      <c r="AV10" s="34"/>
      <c r="AW10" s="34"/>
      <c r="AX10" s="34"/>
      <c r="AY10" s="36">
        <f>IF(SUM(AV10:AX10)&gt;0,AV10&amp;"/"&amp;AW10&amp;"/"&amp;AX10,"")</f>
      </c>
      <c r="AZ10" s="36">
        <f>IF(SUM(BA10:BC10)&gt;0,BA10&amp;"/"&amp;BB10&amp;"/"&amp;BC10,"")</f>
      </c>
      <c r="BA10" s="34"/>
      <c r="BB10" s="34"/>
      <c r="BC10" s="34"/>
      <c r="BD10" s="34"/>
      <c r="BE10" s="34"/>
      <c r="BF10" s="34"/>
      <c r="BG10" s="36">
        <f>IF(SUM(BD10:BF10)&gt;0,BD10&amp;"/"&amp;BE10&amp;"/"&amp;BF10,"")</f>
      </c>
    </row>
    <row r="11" spans="1:59" ht="15">
      <c r="A11" s="143" t="s">
        <v>53</v>
      </c>
      <c r="B11" s="101" t="s">
        <v>135</v>
      </c>
      <c r="C11" s="35" t="str">
        <f t="shared" si="2"/>
        <v>   </v>
      </c>
      <c r="D11" s="35"/>
      <c r="E11" s="34"/>
      <c r="F11" s="34"/>
      <c r="G11" s="34"/>
      <c r="H11" s="35" t="str">
        <f t="shared" si="3"/>
        <v>1-8.   </v>
      </c>
      <c r="I11" s="36" t="s">
        <v>240</v>
      </c>
      <c r="J11" s="36"/>
      <c r="K11" s="36"/>
      <c r="L11" s="36"/>
      <c r="M11" s="104"/>
      <c r="N11" s="102">
        <v>408</v>
      </c>
      <c r="O11" s="102">
        <f>P11+Q11+R11</f>
        <v>408</v>
      </c>
      <c r="P11" s="102">
        <f aca="true" t="shared" si="4" ref="P11:Q14">U11*U$6+X11*X$6+AC11*AC$6+AF11*AF$6+AK11*AK$6+AN11*AN$6+AS11*AS$6+AV11*AV$6+BA11*BA$6+BD11*BD$6</f>
        <v>0</v>
      </c>
      <c r="Q11" s="102">
        <f t="shared" si="4"/>
        <v>0</v>
      </c>
      <c r="R11" s="102">
        <v>408</v>
      </c>
      <c r="S11" s="102">
        <f>N11-O11</f>
        <v>0</v>
      </c>
      <c r="T11" s="36" t="str">
        <f aca="true" t="shared" si="5" ref="T11:T18">IF(SUM(U11:W11)&gt;0,U11&amp;"/"&amp;V11&amp;"/"&amp;W11,"")</f>
        <v>//4</v>
      </c>
      <c r="U11" s="34"/>
      <c r="V11" s="34"/>
      <c r="W11" s="34">
        <v>4</v>
      </c>
      <c r="X11" s="34"/>
      <c r="Y11" s="34"/>
      <c r="Z11" s="34">
        <v>4</v>
      </c>
      <c r="AA11" s="36" t="str">
        <f aca="true" t="shared" si="6" ref="AA11:AA18">IF(SUM(X11:Z11)&gt;0,X11&amp;"/"&amp;Y11&amp;"/"&amp;Z11,"")</f>
        <v>//4</v>
      </c>
      <c r="AB11" s="36" t="str">
        <f aca="true" t="shared" si="7" ref="AB11:AB18">IF(SUM(AC11:AE11)&gt;0,AC11&amp;"/"&amp;AD11&amp;"/"&amp;AE11,"")</f>
        <v>//4</v>
      </c>
      <c r="AC11" s="34"/>
      <c r="AD11" s="34"/>
      <c r="AE11" s="34">
        <v>4</v>
      </c>
      <c r="AF11" s="34"/>
      <c r="AG11" s="34"/>
      <c r="AH11" s="34">
        <v>4</v>
      </c>
      <c r="AI11" s="36" t="str">
        <f aca="true" t="shared" si="8" ref="AI11:AI18">IF(SUM(AF11:AH11)&gt;0,AF11&amp;"/"&amp;AG11&amp;"/"&amp;AH11,"")</f>
        <v>//4</v>
      </c>
      <c r="AJ11" s="36" t="str">
        <f aca="true" t="shared" si="9" ref="AJ11:AJ18">IF(SUM(AK11:AM11)&gt;0,AK11&amp;"/"&amp;AL11&amp;"/"&amp;AM11,"")</f>
        <v>//2</v>
      </c>
      <c r="AK11" s="34"/>
      <c r="AL11" s="34"/>
      <c r="AM11" s="34">
        <v>2</v>
      </c>
      <c r="AN11" s="34"/>
      <c r="AO11" s="34"/>
      <c r="AP11" s="34">
        <v>2</v>
      </c>
      <c r="AQ11" s="36" t="str">
        <f aca="true" t="shared" si="10" ref="AQ11:AQ18">IF(SUM(AN11:AP11)&gt;0,AN11&amp;"/"&amp;AO11&amp;"/"&amp;AP11,"")</f>
        <v>//2</v>
      </c>
      <c r="AR11" s="36" t="str">
        <f aca="true" t="shared" si="11" ref="AR11:AR18">IF(SUM(AS11:AU11)&gt;0,AS11&amp;"/"&amp;AT11&amp;"/"&amp;AU11,"")</f>
        <v>//2</v>
      </c>
      <c r="AS11" s="34"/>
      <c r="AT11" s="34"/>
      <c r="AU11" s="34">
        <v>2</v>
      </c>
      <c r="AV11" s="34"/>
      <c r="AW11" s="34"/>
      <c r="AX11" s="34">
        <v>2</v>
      </c>
      <c r="AY11" s="36" t="str">
        <f aca="true" t="shared" si="12" ref="AY11:AY18">IF(SUM(AV11:AX11)&gt;0,AV11&amp;"/"&amp;AW11&amp;"/"&amp;AX11,"")</f>
        <v>//2</v>
      </c>
      <c r="AZ11" s="36">
        <f aca="true" t="shared" si="13" ref="AZ11:AZ18">IF(SUM(BA11:BC11)&gt;0,BA11&amp;"/"&amp;BB11&amp;"/"&amp;BC11,"")</f>
      </c>
      <c r="BA11" s="34"/>
      <c r="BB11" s="34"/>
      <c r="BC11" s="34"/>
      <c r="BD11" s="34"/>
      <c r="BE11" s="34"/>
      <c r="BF11" s="34"/>
      <c r="BG11" s="36">
        <f aca="true" t="shared" si="14" ref="BG11:BG18">IF(SUM(BD11:BF11)&gt;0,BD11&amp;"/"&amp;BE11&amp;"/"&amp;BF11,"")</f>
      </c>
    </row>
    <row r="12" spans="1:59" ht="15">
      <c r="A12" s="143" t="s">
        <v>54</v>
      </c>
      <c r="B12" s="101" t="s">
        <v>55</v>
      </c>
      <c r="C12" s="35" t="str">
        <f t="shared" si="2"/>
        <v>2   </v>
      </c>
      <c r="D12" s="35">
        <v>2</v>
      </c>
      <c r="E12" s="34"/>
      <c r="F12" s="34"/>
      <c r="G12" s="34"/>
      <c r="H12" s="35" t="str">
        <f t="shared" si="3"/>
        <v>1   </v>
      </c>
      <c r="I12" s="37">
        <v>1</v>
      </c>
      <c r="J12" s="37"/>
      <c r="K12" s="37"/>
      <c r="L12" s="37"/>
      <c r="M12" s="105"/>
      <c r="N12" s="102">
        <v>100</v>
      </c>
      <c r="O12" s="102">
        <f>P12+Q12+R12</f>
        <v>70</v>
      </c>
      <c r="P12" s="102">
        <f t="shared" si="4"/>
        <v>70</v>
      </c>
      <c r="Q12" s="102">
        <f t="shared" si="4"/>
        <v>0</v>
      </c>
      <c r="R12" s="102">
        <f>W12*W$6+Z12*Z$6+AE12*AE$6+AH12*AH$6+AM12*AM$6+AP12*AP$6+AU12*AU$6+AX12*AX$6+BC12*BC$6+BF12*BF$6</f>
        <v>0</v>
      </c>
      <c r="S12" s="102">
        <f>N12-O12</f>
        <v>30</v>
      </c>
      <c r="T12" s="36" t="str">
        <f t="shared" si="5"/>
        <v>2//</v>
      </c>
      <c r="U12" s="34">
        <v>2</v>
      </c>
      <c r="V12" s="34"/>
      <c r="W12" s="34"/>
      <c r="X12" s="34">
        <v>2</v>
      </c>
      <c r="Y12" s="34"/>
      <c r="Z12" s="34"/>
      <c r="AA12" s="36" t="str">
        <f t="shared" si="6"/>
        <v>2//</v>
      </c>
      <c r="AB12" s="36">
        <f t="shared" si="7"/>
      </c>
      <c r="AC12" s="34"/>
      <c r="AD12" s="34"/>
      <c r="AE12" s="34"/>
      <c r="AF12" s="34"/>
      <c r="AG12" s="34"/>
      <c r="AH12" s="34"/>
      <c r="AI12" s="36">
        <f t="shared" si="8"/>
      </c>
      <c r="AJ12" s="36">
        <f t="shared" si="9"/>
      </c>
      <c r="AK12" s="34"/>
      <c r="AL12" s="34"/>
      <c r="AM12" s="34"/>
      <c r="AN12" s="34"/>
      <c r="AO12" s="34"/>
      <c r="AP12" s="34"/>
      <c r="AQ12" s="36">
        <f t="shared" si="10"/>
      </c>
      <c r="AR12" s="36">
        <f t="shared" si="11"/>
      </c>
      <c r="AS12" s="34"/>
      <c r="AT12" s="34"/>
      <c r="AU12" s="34"/>
      <c r="AV12" s="34"/>
      <c r="AW12" s="34"/>
      <c r="AX12" s="34"/>
      <c r="AY12" s="36">
        <f t="shared" si="12"/>
      </c>
      <c r="AZ12" s="36">
        <f t="shared" si="13"/>
      </c>
      <c r="BA12" s="34"/>
      <c r="BB12" s="34"/>
      <c r="BC12" s="34"/>
      <c r="BD12" s="34"/>
      <c r="BE12" s="34"/>
      <c r="BF12" s="34"/>
      <c r="BG12" s="36">
        <f t="shared" si="14"/>
      </c>
    </row>
    <row r="13" spans="1:59" ht="15">
      <c r="A13" s="33" t="s">
        <v>223</v>
      </c>
      <c r="B13" s="101" t="s">
        <v>100</v>
      </c>
      <c r="C13" s="35" t="str">
        <f t="shared" si="2"/>
        <v>   </v>
      </c>
      <c r="D13" s="35"/>
      <c r="E13" s="34"/>
      <c r="F13" s="34"/>
      <c r="G13" s="34"/>
      <c r="H13" s="35" t="str">
        <f t="shared" si="3"/>
        <v>1 2  </v>
      </c>
      <c r="I13" s="36">
        <v>1</v>
      </c>
      <c r="J13" s="36">
        <v>2</v>
      </c>
      <c r="K13" s="36"/>
      <c r="L13" s="36"/>
      <c r="M13" s="104"/>
      <c r="N13" s="102">
        <v>100</v>
      </c>
      <c r="O13" s="102">
        <f>P13+Q13+R13</f>
        <v>70</v>
      </c>
      <c r="P13" s="102">
        <f t="shared" si="4"/>
        <v>0</v>
      </c>
      <c r="Q13" s="102">
        <f t="shared" si="4"/>
        <v>0</v>
      </c>
      <c r="R13" s="102">
        <f>W13*W$6+Z13*Z$6+AE13*AE$6+AH13*AH$6+AM13*AM$6+AP13*AP$6+AU13*AU$6+AX13*AX$6+BC13*BC$6+BF13*BF$6</f>
        <v>70</v>
      </c>
      <c r="S13" s="102">
        <f>N13-O13</f>
        <v>30</v>
      </c>
      <c r="T13" s="36" t="str">
        <f t="shared" si="5"/>
        <v>//2</v>
      </c>
      <c r="U13" s="34"/>
      <c r="V13" s="34"/>
      <c r="W13" s="34">
        <v>2</v>
      </c>
      <c r="X13" s="34"/>
      <c r="Y13" s="34"/>
      <c r="Z13" s="34">
        <v>2</v>
      </c>
      <c r="AA13" s="36" t="str">
        <f t="shared" si="6"/>
        <v>//2</v>
      </c>
      <c r="AB13" s="36">
        <f t="shared" si="7"/>
      </c>
      <c r="AC13" s="34"/>
      <c r="AD13" s="34"/>
      <c r="AE13" s="34"/>
      <c r="AF13" s="34"/>
      <c r="AG13" s="34"/>
      <c r="AH13" s="34"/>
      <c r="AI13" s="36">
        <f t="shared" si="8"/>
      </c>
      <c r="AJ13" s="36">
        <f t="shared" si="9"/>
      </c>
      <c r="AK13" s="34"/>
      <c r="AL13" s="34"/>
      <c r="AM13" s="34"/>
      <c r="AN13" s="34"/>
      <c r="AO13" s="34"/>
      <c r="AP13" s="34"/>
      <c r="AQ13" s="36">
        <f t="shared" si="10"/>
      </c>
      <c r="AR13" s="36">
        <f t="shared" si="11"/>
      </c>
      <c r="AS13" s="34"/>
      <c r="AT13" s="34"/>
      <c r="AU13" s="34"/>
      <c r="AV13" s="34"/>
      <c r="AW13" s="34"/>
      <c r="AX13" s="34"/>
      <c r="AY13" s="36">
        <f t="shared" si="12"/>
      </c>
      <c r="AZ13" s="36">
        <f t="shared" si="13"/>
      </c>
      <c r="BA13" s="34"/>
      <c r="BB13" s="34"/>
      <c r="BC13" s="34"/>
      <c r="BD13" s="34"/>
      <c r="BE13" s="34"/>
      <c r="BF13" s="34"/>
      <c r="BG13" s="36">
        <f t="shared" si="14"/>
      </c>
    </row>
    <row r="14" spans="1:59" ht="15">
      <c r="A14" s="33" t="s">
        <v>224</v>
      </c>
      <c r="B14" s="101" t="s">
        <v>47</v>
      </c>
      <c r="C14" s="35" t="str">
        <f>D14&amp;" "&amp;E14&amp;" "&amp;F14&amp;" "&amp;G14</f>
        <v>8   </v>
      </c>
      <c r="D14" s="35">
        <v>8</v>
      </c>
      <c r="E14" s="34"/>
      <c r="F14" s="34"/>
      <c r="G14" s="34"/>
      <c r="H14" s="35" t="str">
        <f>I14&amp;" "&amp;J14&amp;" "&amp;K14&amp;" "&amp;L14</f>
        <v>   </v>
      </c>
      <c r="I14" s="36"/>
      <c r="J14" s="36"/>
      <c r="K14" s="36"/>
      <c r="L14" s="36"/>
      <c r="M14" s="104"/>
      <c r="N14" s="102">
        <v>102</v>
      </c>
      <c r="O14" s="102">
        <f>P14+Q14+R14</f>
        <v>72</v>
      </c>
      <c r="P14" s="102">
        <f t="shared" si="4"/>
        <v>36</v>
      </c>
      <c r="Q14" s="102">
        <f t="shared" si="4"/>
        <v>0</v>
      </c>
      <c r="R14" s="102">
        <f>W14*W$6+Z14*Z$6+AE14*AE$6+AH14*AH$6+AM14*AM$6+AP14*AP$6+AU14*AU$6+AX14*AX$6+BC14*BC$6+BF14*BF$6</f>
        <v>36</v>
      </c>
      <c r="S14" s="102">
        <f>N14-O14</f>
        <v>30</v>
      </c>
      <c r="T14" s="36">
        <f>IF(SUM(U14:W14)&gt;0,U14&amp;"/"&amp;V14&amp;"/"&amp;W14,"")</f>
      </c>
      <c r="U14" s="34"/>
      <c r="V14" s="34"/>
      <c r="W14" s="34"/>
      <c r="X14" s="34"/>
      <c r="Y14" s="34"/>
      <c r="Z14" s="34"/>
      <c r="AA14" s="36">
        <f>IF(SUM(X14:Z14)&gt;0,X14&amp;"/"&amp;Y14&amp;"/"&amp;Z14,"")</f>
      </c>
      <c r="AB14" s="36">
        <f>IF(SUM(AC14:AE14)&gt;0,AC14&amp;"/"&amp;AD14&amp;"/"&amp;AE14,"")</f>
      </c>
      <c r="AC14" s="34"/>
      <c r="AD14" s="34"/>
      <c r="AE14" s="34"/>
      <c r="AF14" s="34"/>
      <c r="AG14" s="34"/>
      <c r="AH14" s="34"/>
      <c r="AI14" s="36">
        <f>IF(SUM(AF14:AH14)&gt;0,AF14&amp;"/"&amp;AG14&amp;"/"&amp;AH14,"")</f>
      </c>
      <c r="AJ14" s="36">
        <f>IF(SUM(AK14:AM14)&gt;0,AK14&amp;"/"&amp;AL14&amp;"/"&amp;AM14,"")</f>
      </c>
      <c r="AK14" s="34"/>
      <c r="AL14" s="34"/>
      <c r="AM14" s="34"/>
      <c r="AN14" s="34"/>
      <c r="AO14" s="34"/>
      <c r="AP14" s="34"/>
      <c r="AQ14" s="36">
        <f>IF(SUM(AN14:AP14)&gt;0,AN14&amp;"/"&amp;AO14&amp;"/"&amp;AP14,"")</f>
      </c>
      <c r="AR14" s="36">
        <f>IF(SUM(AS14:AU14)&gt;0,AS14&amp;"/"&amp;AT14&amp;"/"&amp;AU14,"")</f>
      </c>
      <c r="AS14" s="34"/>
      <c r="AT14" s="34"/>
      <c r="AU14" s="34"/>
      <c r="AV14" s="34">
        <v>2</v>
      </c>
      <c r="AW14" s="34"/>
      <c r="AX14" s="34">
        <v>2</v>
      </c>
      <c r="AY14" s="36" t="str">
        <f>IF(SUM(AV14:AX14)&gt;0,AV14&amp;"/"&amp;AW14&amp;"/"&amp;AX14,"")</f>
        <v>2//2</v>
      </c>
      <c r="AZ14" s="36">
        <f>IF(SUM(BA14:BC14)&gt;0,BA14&amp;"/"&amp;BB14&amp;"/"&amp;BC14,"")</f>
      </c>
      <c r="BA14" s="34"/>
      <c r="BB14" s="34"/>
      <c r="BC14" s="34"/>
      <c r="BD14" s="34"/>
      <c r="BE14" s="34"/>
      <c r="BF14" s="34"/>
      <c r="BG14" s="36">
        <f>IF(SUM(BD14:BF14)&gt;0,BD14&amp;"/"&amp;BE14&amp;"/"&amp;BF14,"")</f>
      </c>
    </row>
    <row r="15" spans="1:59" ht="15">
      <c r="A15" s="132" t="s">
        <v>56</v>
      </c>
      <c r="B15" s="114" t="s">
        <v>221</v>
      </c>
      <c r="C15" s="86" t="str">
        <f t="shared" si="2"/>
        <v>   </v>
      </c>
      <c r="D15" s="86"/>
      <c r="E15" s="89"/>
      <c r="F15" s="89"/>
      <c r="G15" s="89"/>
      <c r="H15" s="86" t="str">
        <f t="shared" si="3"/>
        <v>   </v>
      </c>
      <c r="I15" s="85"/>
      <c r="J15" s="85"/>
      <c r="K15" s="85"/>
      <c r="L15" s="85"/>
      <c r="M15" s="115"/>
      <c r="N15" s="113">
        <f aca="true" t="shared" si="15" ref="N15:S15">SUM(N16:N18)</f>
        <v>225</v>
      </c>
      <c r="O15" s="113">
        <f t="shared" si="15"/>
        <v>106</v>
      </c>
      <c r="P15" s="113">
        <f t="shared" si="15"/>
        <v>106</v>
      </c>
      <c r="Q15" s="113">
        <f t="shared" si="15"/>
        <v>0</v>
      </c>
      <c r="R15" s="113">
        <f t="shared" si="15"/>
        <v>0</v>
      </c>
      <c r="S15" s="113">
        <f t="shared" si="15"/>
        <v>119</v>
      </c>
      <c r="T15" s="87">
        <f t="shared" si="5"/>
      </c>
      <c r="U15" s="89"/>
      <c r="V15" s="89"/>
      <c r="W15" s="89"/>
      <c r="X15" s="89"/>
      <c r="Y15" s="89"/>
      <c r="Z15" s="89"/>
      <c r="AA15" s="87">
        <f t="shared" si="6"/>
      </c>
      <c r="AB15" s="87">
        <f t="shared" si="7"/>
      </c>
      <c r="AC15" s="89"/>
      <c r="AD15" s="89"/>
      <c r="AE15" s="89"/>
      <c r="AF15" s="89"/>
      <c r="AG15" s="89"/>
      <c r="AH15" s="89"/>
      <c r="AI15" s="87">
        <f t="shared" si="8"/>
      </c>
      <c r="AJ15" s="87">
        <f t="shared" si="9"/>
      </c>
      <c r="AK15" s="89"/>
      <c r="AL15" s="89"/>
      <c r="AM15" s="89"/>
      <c r="AN15" s="89"/>
      <c r="AO15" s="89"/>
      <c r="AP15" s="89"/>
      <c r="AQ15" s="87">
        <f t="shared" si="10"/>
      </c>
      <c r="AR15" s="87">
        <f t="shared" si="11"/>
      </c>
      <c r="AS15" s="89"/>
      <c r="AT15" s="89"/>
      <c r="AU15" s="89"/>
      <c r="AV15" s="89"/>
      <c r="AW15" s="89"/>
      <c r="AX15" s="89"/>
      <c r="AY15" s="87">
        <f t="shared" si="12"/>
      </c>
      <c r="AZ15" s="87">
        <f t="shared" si="13"/>
      </c>
      <c r="BA15" s="89"/>
      <c r="BB15" s="89"/>
      <c r="BC15" s="89"/>
      <c r="BD15" s="89"/>
      <c r="BE15" s="89"/>
      <c r="BF15" s="89"/>
      <c r="BG15" s="87">
        <f t="shared" si="14"/>
      </c>
    </row>
    <row r="16" spans="1:59" ht="15">
      <c r="A16" s="35" t="s">
        <v>90</v>
      </c>
      <c r="B16" s="116" t="s">
        <v>183</v>
      </c>
      <c r="C16" s="35" t="str">
        <f>D16&amp;" "&amp;E16&amp;" "&amp;F16&amp;" "&amp;G16</f>
        <v>   </v>
      </c>
      <c r="D16" s="35"/>
      <c r="E16" s="34"/>
      <c r="F16" s="34"/>
      <c r="G16" s="34"/>
      <c r="H16" s="35" t="str">
        <f>I16&amp;" "&amp;J16&amp;" "&amp;K16&amp;" "&amp;L16</f>
        <v>2   </v>
      </c>
      <c r="I16" s="38">
        <v>2</v>
      </c>
      <c r="J16" s="38"/>
      <c r="K16" s="38"/>
      <c r="L16" s="38"/>
      <c r="M16" s="117"/>
      <c r="N16" s="102">
        <v>75</v>
      </c>
      <c r="O16" s="102">
        <f>P16+Q16+R16</f>
        <v>34</v>
      </c>
      <c r="P16" s="102">
        <f aca="true" t="shared" si="16" ref="P16:R19">U16*U$6+X16*X$6+AC16*AC$6+AF16*AF$6+AK16*AK$6+AN16*AN$6+AS16*AS$6+AV16*AV$6+BA16*BA$6+BD16*BD$6</f>
        <v>34</v>
      </c>
      <c r="Q16" s="102">
        <f t="shared" si="16"/>
        <v>0</v>
      </c>
      <c r="R16" s="102">
        <f t="shared" si="16"/>
        <v>0</v>
      </c>
      <c r="S16" s="102">
        <f>N16-O16</f>
        <v>41</v>
      </c>
      <c r="T16" s="36">
        <f>IF(SUM(U16:W16)&gt;0,U16&amp;"/"&amp;V16&amp;"/"&amp;W16,"")</f>
      </c>
      <c r="U16" s="34"/>
      <c r="V16" s="34"/>
      <c r="W16" s="34"/>
      <c r="X16" s="34">
        <v>2</v>
      </c>
      <c r="Y16" s="34"/>
      <c r="Z16" s="34"/>
      <c r="AA16" s="36" t="str">
        <f>IF(SUM(X16:Z16)&gt;0,X16&amp;"/"&amp;Y16&amp;"/"&amp;Z16,"")</f>
        <v>2//</v>
      </c>
      <c r="AB16" s="36">
        <f>IF(SUM(AC16:AE16)&gt;0,AC16&amp;"/"&amp;AD16&amp;"/"&amp;AE16,"")</f>
      </c>
      <c r="AC16" s="34"/>
      <c r="AD16" s="34"/>
      <c r="AE16" s="34"/>
      <c r="AF16" s="34"/>
      <c r="AG16" s="34"/>
      <c r="AH16" s="34"/>
      <c r="AI16" s="36">
        <f>IF(SUM(AF16:AH16)&gt;0,AF16&amp;"/"&amp;AG16&amp;"/"&amp;AH16,"")</f>
      </c>
      <c r="AJ16" s="36">
        <f>IF(SUM(AK16:AM16)&gt;0,AK16&amp;"/"&amp;AL16&amp;"/"&amp;AM16,"")</f>
      </c>
      <c r="AK16" s="34"/>
      <c r="AL16" s="34"/>
      <c r="AM16" s="34"/>
      <c r="AN16" s="34"/>
      <c r="AO16" s="34"/>
      <c r="AP16" s="34"/>
      <c r="AQ16" s="36">
        <f>IF(SUM(AN16:AP16)&gt;0,AN16&amp;"/"&amp;AO16&amp;"/"&amp;AP16,"")</f>
      </c>
      <c r="AR16" s="36">
        <f>IF(SUM(AS16:AU16)&gt;0,AS16&amp;"/"&amp;AT16&amp;"/"&amp;AU16,"")</f>
      </c>
      <c r="AS16" s="34"/>
      <c r="AT16" s="34"/>
      <c r="AU16" s="34"/>
      <c r="AV16" s="34"/>
      <c r="AW16" s="34"/>
      <c r="AX16" s="34"/>
      <c r="AY16" s="36">
        <f>IF(SUM(AV16:AX16)&gt;0,AV16&amp;"/"&amp;AW16&amp;"/"&amp;AX16,"")</f>
      </c>
      <c r="AZ16" s="36">
        <f>IF(SUM(BA16:BC16)&gt;0,BA16&amp;"/"&amp;BB16&amp;"/"&amp;BC16,"")</f>
      </c>
      <c r="BA16" s="34"/>
      <c r="BB16" s="34"/>
      <c r="BC16" s="34"/>
      <c r="BD16" s="34"/>
      <c r="BE16" s="34"/>
      <c r="BF16" s="34"/>
      <c r="BG16" s="36">
        <f>IF(SUM(BD16:BF16)&gt;0,BD16&amp;"/"&amp;BE16&amp;"/"&amp;BF16,"")</f>
      </c>
    </row>
    <row r="17" spans="1:59" ht="15">
      <c r="A17" s="35" t="s">
        <v>91</v>
      </c>
      <c r="B17" s="116" t="s">
        <v>182</v>
      </c>
      <c r="C17" s="35" t="str">
        <f t="shared" si="2"/>
        <v>   </v>
      </c>
      <c r="D17" s="35"/>
      <c r="E17" s="34"/>
      <c r="F17" s="34"/>
      <c r="G17" s="34"/>
      <c r="H17" s="35" t="str">
        <f t="shared" si="3"/>
        <v>1   </v>
      </c>
      <c r="I17" s="38">
        <v>1</v>
      </c>
      <c r="J17" s="38"/>
      <c r="K17" s="38"/>
      <c r="L17" s="38"/>
      <c r="M17" s="117"/>
      <c r="N17" s="102">
        <v>75</v>
      </c>
      <c r="O17" s="102">
        <f aca="true" t="shared" si="17" ref="O17:O67">P17+Q17+R17</f>
        <v>36</v>
      </c>
      <c r="P17" s="102">
        <f t="shared" si="16"/>
        <v>36</v>
      </c>
      <c r="Q17" s="102">
        <f t="shared" si="16"/>
        <v>0</v>
      </c>
      <c r="R17" s="102">
        <f t="shared" si="16"/>
        <v>0</v>
      </c>
      <c r="S17" s="102">
        <f>N17-O17</f>
        <v>39</v>
      </c>
      <c r="T17" s="36" t="str">
        <f t="shared" si="5"/>
        <v>2//</v>
      </c>
      <c r="U17" s="34">
        <v>2</v>
      </c>
      <c r="V17" s="34"/>
      <c r="W17" s="34"/>
      <c r="X17" s="34"/>
      <c r="Y17" s="34"/>
      <c r="Z17" s="34"/>
      <c r="AA17" s="36">
        <f t="shared" si="6"/>
      </c>
      <c r="AB17" s="36">
        <f t="shared" si="7"/>
      </c>
      <c r="AC17" s="34"/>
      <c r="AD17" s="34"/>
      <c r="AE17" s="34"/>
      <c r="AF17" s="34"/>
      <c r="AG17" s="34"/>
      <c r="AH17" s="34"/>
      <c r="AI17" s="36">
        <f t="shared" si="8"/>
      </c>
      <c r="AJ17" s="36">
        <f t="shared" si="9"/>
      </c>
      <c r="AK17" s="34"/>
      <c r="AL17" s="34"/>
      <c r="AM17" s="34"/>
      <c r="AN17" s="34"/>
      <c r="AO17" s="34"/>
      <c r="AP17" s="34"/>
      <c r="AQ17" s="36">
        <f t="shared" si="10"/>
      </c>
      <c r="AR17" s="36">
        <f t="shared" si="11"/>
      </c>
      <c r="AS17" s="34"/>
      <c r="AT17" s="34"/>
      <c r="AU17" s="34"/>
      <c r="AV17" s="34"/>
      <c r="AW17" s="34"/>
      <c r="AX17" s="34"/>
      <c r="AY17" s="36">
        <f t="shared" si="12"/>
      </c>
      <c r="AZ17" s="36">
        <f t="shared" si="13"/>
      </c>
      <c r="BA17" s="34"/>
      <c r="BB17" s="34"/>
      <c r="BC17" s="34"/>
      <c r="BD17" s="34"/>
      <c r="BE17" s="34"/>
      <c r="BF17" s="34"/>
      <c r="BG17" s="36">
        <f t="shared" si="14"/>
      </c>
    </row>
    <row r="18" spans="1:59" ht="15">
      <c r="A18" s="35" t="s">
        <v>130</v>
      </c>
      <c r="B18" s="116" t="s">
        <v>222</v>
      </c>
      <c r="C18" s="35" t="str">
        <f t="shared" si="2"/>
        <v>   </v>
      </c>
      <c r="D18" s="35"/>
      <c r="E18" s="34"/>
      <c r="F18" s="34"/>
      <c r="G18" s="34"/>
      <c r="H18" s="35" t="str">
        <f t="shared" si="3"/>
        <v>7   </v>
      </c>
      <c r="I18" s="38">
        <v>7</v>
      </c>
      <c r="J18" s="38"/>
      <c r="K18" s="38"/>
      <c r="L18" s="38"/>
      <c r="M18" s="117"/>
      <c r="N18" s="102">
        <v>75</v>
      </c>
      <c r="O18" s="102">
        <f t="shared" si="17"/>
        <v>36</v>
      </c>
      <c r="P18" s="102">
        <f t="shared" si="16"/>
        <v>36</v>
      </c>
      <c r="Q18" s="102">
        <f t="shared" si="16"/>
        <v>0</v>
      </c>
      <c r="R18" s="102">
        <f t="shared" si="16"/>
        <v>0</v>
      </c>
      <c r="S18" s="102">
        <f>N18-O18</f>
        <v>39</v>
      </c>
      <c r="T18" s="36">
        <f t="shared" si="5"/>
      </c>
      <c r="U18" s="34"/>
      <c r="V18" s="34"/>
      <c r="W18" s="34"/>
      <c r="X18" s="34"/>
      <c r="Y18" s="34"/>
      <c r="Z18" s="34"/>
      <c r="AA18" s="36">
        <f t="shared" si="6"/>
      </c>
      <c r="AB18" s="36">
        <f t="shared" si="7"/>
      </c>
      <c r="AC18" s="34"/>
      <c r="AD18" s="34"/>
      <c r="AE18" s="34"/>
      <c r="AF18" s="34"/>
      <c r="AG18" s="34"/>
      <c r="AH18" s="34"/>
      <c r="AI18" s="36">
        <f t="shared" si="8"/>
      </c>
      <c r="AJ18" s="36">
        <f t="shared" si="9"/>
      </c>
      <c r="AK18" s="34"/>
      <c r="AL18" s="34"/>
      <c r="AM18" s="34"/>
      <c r="AN18" s="34"/>
      <c r="AO18" s="34"/>
      <c r="AP18" s="34"/>
      <c r="AQ18" s="36">
        <f t="shared" si="10"/>
      </c>
      <c r="AR18" s="36" t="str">
        <f t="shared" si="11"/>
        <v>2//</v>
      </c>
      <c r="AS18" s="34">
        <v>2</v>
      </c>
      <c r="AT18" s="34"/>
      <c r="AU18" s="34"/>
      <c r="AV18" s="34"/>
      <c r="AW18" s="34"/>
      <c r="AX18" s="34"/>
      <c r="AY18" s="36">
        <f t="shared" si="12"/>
      </c>
      <c r="AZ18" s="36">
        <f t="shared" si="13"/>
      </c>
      <c r="BA18" s="34"/>
      <c r="BB18" s="34"/>
      <c r="BC18" s="34"/>
      <c r="BD18" s="34"/>
      <c r="BE18" s="34"/>
      <c r="BF18" s="34"/>
      <c r="BG18" s="36">
        <f t="shared" si="14"/>
      </c>
    </row>
    <row r="19" spans="1:59" ht="15">
      <c r="A19" s="132" t="s">
        <v>57</v>
      </c>
      <c r="B19" s="114" t="s">
        <v>175</v>
      </c>
      <c r="C19" s="35" t="str">
        <f>D19&amp;" "&amp;E19&amp;" "&amp;F19&amp;" "&amp;G19</f>
        <v>   </v>
      </c>
      <c r="D19" s="35"/>
      <c r="E19" s="34"/>
      <c r="F19" s="34"/>
      <c r="G19" s="34"/>
      <c r="H19" s="35" t="str">
        <f>I19&amp;" "&amp;J19&amp;" "&amp;K19&amp;" "&amp;L19</f>
        <v>7 8 8 </v>
      </c>
      <c r="I19" s="38">
        <v>7</v>
      </c>
      <c r="J19" s="38">
        <v>8</v>
      </c>
      <c r="K19" s="38">
        <v>8</v>
      </c>
      <c r="L19" s="38"/>
      <c r="M19" s="117"/>
      <c r="N19" s="113">
        <v>225</v>
      </c>
      <c r="O19" s="113">
        <f>P19+Q19+R19</f>
        <v>108</v>
      </c>
      <c r="P19" s="113">
        <f t="shared" si="16"/>
        <v>108</v>
      </c>
      <c r="Q19" s="113">
        <f t="shared" si="16"/>
        <v>0</v>
      </c>
      <c r="R19" s="113">
        <f t="shared" si="16"/>
        <v>0</v>
      </c>
      <c r="S19" s="113">
        <f>N19-O19</f>
        <v>117</v>
      </c>
      <c r="T19" s="36">
        <f>IF(SUM(U19:W19)&gt;0,U19&amp;"/"&amp;V19&amp;"/"&amp;W19,"")</f>
      </c>
      <c r="U19" s="34"/>
      <c r="V19" s="34"/>
      <c r="W19" s="34"/>
      <c r="X19" s="34"/>
      <c r="Y19" s="34"/>
      <c r="Z19" s="34"/>
      <c r="AA19" s="36">
        <f>IF(SUM(X19:Z19)&gt;0,X19&amp;"/"&amp;Y19&amp;"/"&amp;Z19,"")</f>
      </c>
      <c r="AB19" s="36">
        <f>IF(SUM(AC19:AE19)&gt;0,AC19&amp;"/"&amp;AD19&amp;"/"&amp;AE19,"")</f>
      </c>
      <c r="AC19" s="34"/>
      <c r="AD19" s="34"/>
      <c r="AE19" s="34"/>
      <c r="AF19" s="34"/>
      <c r="AG19" s="34"/>
      <c r="AH19" s="34"/>
      <c r="AI19" s="36">
        <f>IF(SUM(AF19:AH19)&gt;0,AF19&amp;"/"&amp;AG19&amp;"/"&amp;AH19,"")</f>
      </c>
      <c r="AJ19" s="36">
        <f>IF(SUM(AK19:AM19)&gt;0,AK19&amp;"/"&amp;AL19&amp;"/"&amp;AM19,"")</f>
      </c>
      <c r="AK19" s="34"/>
      <c r="AL19" s="34"/>
      <c r="AM19" s="34"/>
      <c r="AN19" s="34"/>
      <c r="AO19" s="34"/>
      <c r="AP19" s="34"/>
      <c r="AQ19" s="36">
        <f>IF(SUM(AN19:AP19)&gt;0,AN19&amp;"/"&amp;AO19&amp;"/"&amp;AP19,"")</f>
      </c>
      <c r="AR19" s="36" t="str">
        <f>IF(SUM(AS19:AU19)&gt;0,AS19&amp;"/"&amp;AT19&amp;"/"&amp;AU19,"")</f>
        <v>2//</v>
      </c>
      <c r="AS19" s="34">
        <v>2</v>
      </c>
      <c r="AT19" s="34"/>
      <c r="AU19" s="34"/>
      <c r="AV19" s="34">
        <v>4</v>
      </c>
      <c r="AW19" s="34"/>
      <c r="AX19" s="34"/>
      <c r="AY19" s="36" t="str">
        <f>IF(SUM(AV19:AX19)&gt;0,AV19&amp;"/"&amp;AW19&amp;"/"&amp;AX19,"")</f>
        <v>4//</v>
      </c>
      <c r="AZ19" s="36">
        <f>IF(SUM(BA19:BC19)&gt;0,BA19&amp;"/"&amp;BB19&amp;"/"&amp;BC19,"")</f>
      </c>
      <c r="BA19" s="34"/>
      <c r="BB19" s="34"/>
      <c r="BC19" s="34"/>
      <c r="BD19" s="34"/>
      <c r="BE19" s="34"/>
      <c r="BF19" s="34"/>
      <c r="BG19" s="36">
        <f>IF(SUM(BD19:BF19)&gt;0,BD19&amp;"/"&amp;BE19&amp;"/"&amp;BF19,"")</f>
      </c>
    </row>
    <row r="20" spans="1:59" ht="15">
      <c r="A20" s="107" t="s">
        <v>58</v>
      </c>
      <c r="B20" s="106" t="s">
        <v>176</v>
      </c>
      <c r="C20" s="107" t="str">
        <f t="shared" si="2"/>
        <v>   </v>
      </c>
      <c r="D20" s="108"/>
      <c r="E20" s="108"/>
      <c r="F20" s="108"/>
      <c r="G20" s="108"/>
      <c r="H20" s="107" t="str">
        <f t="shared" si="3"/>
        <v>   </v>
      </c>
      <c r="I20" s="108"/>
      <c r="J20" s="108"/>
      <c r="K20" s="108"/>
      <c r="L20" s="108"/>
      <c r="M20" s="109"/>
      <c r="N20" s="118">
        <f aca="true" t="shared" si="18" ref="N20:S20">N21+N26</f>
        <v>1000</v>
      </c>
      <c r="O20" s="118">
        <f t="shared" si="18"/>
        <v>475</v>
      </c>
      <c r="P20" s="118">
        <f t="shared" si="18"/>
        <v>195</v>
      </c>
      <c r="Q20" s="118">
        <f t="shared" si="18"/>
        <v>140</v>
      </c>
      <c r="R20" s="118">
        <f t="shared" si="18"/>
        <v>140</v>
      </c>
      <c r="S20" s="118">
        <f t="shared" si="18"/>
        <v>525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</row>
    <row r="21" spans="1:59" ht="15">
      <c r="A21" s="35" t="s">
        <v>59</v>
      </c>
      <c r="B21" s="119" t="s">
        <v>51</v>
      </c>
      <c r="C21" s="35" t="str">
        <f t="shared" si="2"/>
        <v>   </v>
      </c>
      <c r="D21" s="35"/>
      <c r="E21" s="34"/>
      <c r="F21" s="34"/>
      <c r="G21" s="34"/>
      <c r="H21" s="35" t="str">
        <f t="shared" si="3"/>
        <v>   </v>
      </c>
      <c r="I21" s="38"/>
      <c r="J21" s="38"/>
      <c r="K21" s="38"/>
      <c r="L21" s="38"/>
      <c r="M21" s="117"/>
      <c r="N21" s="102">
        <f aca="true" t="shared" si="19" ref="N21:S21">SUM(N22:N25)</f>
        <v>850</v>
      </c>
      <c r="O21" s="102">
        <f t="shared" si="17"/>
        <v>403</v>
      </c>
      <c r="P21" s="102">
        <f t="shared" si="19"/>
        <v>159</v>
      </c>
      <c r="Q21" s="102">
        <f t="shared" si="19"/>
        <v>140</v>
      </c>
      <c r="R21" s="102">
        <f t="shared" si="19"/>
        <v>104</v>
      </c>
      <c r="S21" s="102">
        <f t="shared" si="19"/>
        <v>447</v>
      </c>
      <c r="T21" s="36">
        <f>IF(SUM(U21:W21)&gt;0,U21&amp;"/"&amp;V21&amp;"/"&amp;W21,"")</f>
      </c>
      <c r="U21" s="34"/>
      <c r="V21" s="34"/>
      <c r="W21" s="34"/>
      <c r="X21" s="34"/>
      <c r="Y21" s="34"/>
      <c r="Z21" s="34"/>
      <c r="AA21" s="36">
        <f>IF(SUM(X21:Z21)&gt;0,X21&amp;"/"&amp;Y21&amp;"/"&amp;Z21,"")</f>
      </c>
      <c r="AB21" s="36">
        <f>IF(SUM(AC21:AE21)&gt;0,AC21&amp;"/"&amp;AD21&amp;"/"&amp;AE21,"")</f>
      </c>
      <c r="AC21" s="34"/>
      <c r="AD21" s="34"/>
      <c r="AE21" s="34"/>
      <c r="AF21" s="34"/>
      <c r="AG21" s="34"/>
      <c r="AH21" s="34"/>
      <c r="AI21" s="36">
        <f>IF(SUM(AF21:AH21)&gt;0,AF21&amp;"/"&amp;AG21&amp;"/"&amp;AH21,"")</f>
      </c>
      <c r="AJ21" s="36">
        <f>IF(SUM(AK21:AM21)&gt;0,AK21&amp;"/"&amp;AL21&amp;"/"&amp;AM21,"")</f>
      </c>
      <c r="AK21" s="34"/>
      <c r="AL21" s="34"/>
      <c r="AM21" s="34"/>
      <c r="AN21" s="34"/>
      <c r="AO21" s="34"/>
      <c r="AP21" s="34"/>
      <c r="AQ21" s="36">
        <f>IF(SUM(AN21:AP21)&gt;0,AN21&amp;"/"&amp;AO21&amp;"/"&amp;AP21,"")</f>
      </c>
      <c r="AR21" s="36">
        <f>IF(SUM(AS21:AU21)&gt;0,AS21&amp;"/"&amp;AT21&amp;"/"&amp;AU21,"")</f>
      </c>
      <c r="AS21" s="34"/>
      <c r="AT21" s="34"/>
      <c r="AU21" s="34"/>
      <c r="AV21" s="34"/>
      <c r="AW21" s="34"/>
      <c r="AX21" s="34"/>
      <c r="AY21" s="36">
        <f>IF(SUM(AV21:AX21)&gt;0,AV21&amp;"/"&amp;AW21&amp;"/"&amp;AX21,"")</f>
      </c>
      <c r="AZ21" s="36">
        <f>IF(SUM(BA21:BC21)&gt;0,BA21&amp;"/"&amp;BB21&amp;"/"&amp;BC21,"")</f>
      </c>
      <c r="BA21" s="34"/>
      <c r="BB21" s="34"/>
      <c r="BC21" s="34"/>
      <c r="BD21" s="34"/>
      <c r="BE21" s="34"/>
      <c r="BF21" s="34"/>
      <c r="BG21" s="36">
        <f>IF(SUM(BD21:BF21)&gt;0,BD21&amp;"/"&amp;BE21&amp;"/"&amp;BF21,"")</f>
      </c>
    </row>
    <row r="22" spans="1:59" ht="15">
      <c r="A22" s="35" t="s">
        <v>60</v>
      </c>
      <c r="B22" s="116" t="s">
        <v>61</v>
      </c>
      <c r="C22" s="35" t="str">
        <f t="shared" si="2"/>
        <v>1   </v>
      </c>
      <c r="D22" s="35">
        <v>1</v>
      </c>
      <c r="E22" s="34"/>
      <c r="F22" s="34"/>
      <c r="G22" s="34"/>
      <c r="H22" s="35" t="str">
        <f t="shared" si="3"/>
        <v>2   </v>
      </c>
      <c r="I22" s="38">
        <v>2</v>
      </c>
      <c r="J22" s="38"/>
      <c r="K22" s="38"/>
      <c r="L22" s="38"/>
      <c r="M22" s="117"/>
      <c r="N22" s="102">
        <v>350</v>
      </c>
      <c r="O22" s="102">
        <f t="shared" si="17"/>
        <v>176</v>
      </c>
      <c r="P22" s="102">
        <f>U22*U$6+X22*X$6+AC22*AC$6+AF22*AF$6+AK22*AK$6+AN22*AN$6+AS22*AS$6+AV22*AV$6+BA22*BA$6+BD22*BD$6</f>
        <v>72</v>
      </c>
      <c r="Q22" s="102">
        <f>V22*V$6+Y22*Y$6+AD22*AD$6+AG22*AG$6+AL22*AL$6+AO22*AO$6+AT22*AT$6+AW22*AW$6+BB22*BB$6+BE22*BE$6</f>
        <v>0</v>
      </c>
      <c r="R22" s="102">
        <f>W22*W$6+Z22*Z$6+AE22*AE$6+AH22*AH$6+AM22*AM$6+AP22*AP$6+AU22*AU$6+AX22*AX$6+BC22*BC$6+BF22*BF$6</f>
        <v>104</v>
      </c>
      <c r="S22" s="102">
        <f>N22-O22</f>
        <v>174</v>
      </c>
      <c r="T22" s="36" t="str">
        <f aca="true" t="shared" si="20" ref="T22:T68">IF(SUM(U22:W22)&gt;0,U22&amp;"/"&amp;V22&amp;"/"&amp;W22,"")</f>
        <v>4//2</v>
      </c>
      <c r="U22" s="34">
        <v>4</v>
      </c>
      <c r="V22" s="34"/>
      <c r="W22" s="34">
        <v>2</v>
      </c>
      <c r="X22" s="34"/>
      <c r="Y22" s="34"/>
      <c r="Z22" s="34">
        <v>4</v>
      </c>
      <c r="AA22" s="36" t="str">
        <f aca="true" t="shared" si="21" ref="AA22:AA68">IF(SUM(X22:Z22)&gt;0,X22&amp;"/"&amp;Y22&amp;"/"&amp;Z22,"")</f>
        <v>//4</v>
      </c>
      <c r="AB22" s="36">
        <f aca="true" t="shared" si="22" ref="AB22:AB68">IF(SUM(AC22:AE22)&gt;0,AC22&amp;"/"&amp;AD22&amp;"/"&amp;AE22,"")</f>
      </c>
      <c r="AC22" s="34"/>
      <c r="AD22" s="34"/>
      <c r="AE22" s="34"/>
      <c r="AF22" s="34"/>
      <c r="AG22" s="34"/>
      <c r="AH22" s="34"/>
      <c r="AI22" s="36">
        <f aca="true" t="shared" si="23" ref="AI22:AI68">IF(SUM(AF22:AH22)&gt;0,AF22&amp;"/"&amp;AG22&amp;"/"&amp;AH22,"")</f>
      </c>
      <c r="AJ22" s="36">
        <f aca="true" t="shared" si="24" ref="AJ22:AJ68">IF(SUM(AK22:AM22)&gt;0,AK22&amp;"/"&amp;AL22&amp;"/"&amp;AM22,"")</f>
      </c>
      <c r="AK22" s="34"/>
      <c r="AL22" s="34"/>
      <c r="AM22" s="34"/>
      <c r="AN22" s="34"/>
      <c r="AO22" s="34"/>
      <c r="AP22" s="34"/>
      <c r="AQ22" s="36">
        <f aca="true" t="shared" si="25" ref="AQ22:AQ68">IF(SUM(AN22:AP22)&gt;0,AN22&amp;"/"&amp;AO22&amp;"/"&amp;AP22,"")</f>
      </c>
      <c r="AR22" s="36">
        <f aca="true" t="shared" si="26" ref="AR22:AR68">IF(SUM(AS22:AU22)&gt;0,AS22&amp;"/"&amp;AT22&amp;"/"&amp;AU22,"")</f>
      </c>
      <c r="AS22" s="34"/>
      <c r="AT22" s="34"/>
      <c r="AU22" s="34"/>
      <c r="AV22" s="34"/>
      <c r="AW22" s="34"/>
      <c r="AX22" s="34"/>
      <c r="AY22" s="36">
        <f aca="true" t="shared" si="27" ref="AY22:AY68">IF(SUM(AV22:AX22)&gt;0,AV22&amp;"/"&amp;AW22&amp;"/"&amp;AX22,"")</f>
      </c>
      <c r="AZ22" s="36">
        <f aca="true" t="shared" si="28" ref="AZ22:AZ68">IF(SUM(BA22:BC22)&gt;0,BA22&amp;"/"&amp;BB22&amp;"/"&amp;BC22,"")</f>
      </c>
      <c r="BA22" s="34"/>
      <c r="BB22" s="34"/>
      <c r="BC22" s="34"/>
      <c r="BD22" s="34"/>
      <c r="BE22" s="34"/>
      <c r="BF22" s="34"/>
      <c r="BG22" s="36">
        <f aca="true" t="shared" si="29" ref="BG22:BG68">IF(SUM(BD22:BF22)&gt;0,BD22&amp;"/"&amp;BE22&amp;"/"&amp;BF22,"")</f>
      </c>
    </row>
    <row r="23" spans="1:59" ht="15">
      <c r="A23" s="35" t="s">
        <v>88</v>
      </c>
      <c r="B23" s="116" t="s">
        <v>89</v>
      </c>
      <c r="C23" s="35" t="str">
        <f t="shared" si="2"/>
        <v>   </v>
      </c>
      <c r="D23" s="35"/>
      <c r="E23" s="34"/>
      <c r="F23" s="34"/>
      <c r="G23" s="34"/>
      <c r="H23" s="35" t="str">
        <f t="shared" si="3"/>
        <v>3   </v>
      </c>
      <c r="I23" s="38">
        <v>3</v>
      </c>
      <c r="J23" s="38"/>
      <c r="K23" s="38"/>
      <c r="L23" s="38"/>
      <c r="M23" s="117"/>
      <c r="N23" s="102">
        <v>150</v>
      </c>
      <c r="O23" s="102">
        <f t="shared" si="17"/>
        <v>72</v>
      </c>
      <c r="P23" s="102">
        <f aca="true" t="shared" si="30" ref="P23:P67">U23*U$6+X23*X$6+AC23*AC$6+AF23*AF$6+AK23*AK$6+AN23*AN$6+AS23*AS$6+AV23*AV$6+BA23*BA$6+BD23*BD$6</f>
        <v>0</v>
      </c>
      <c r="Q23" s="102">
        <f aca="true" t="shared" si="31" ref="Q23:Q67">V23*V$6+Y23*Y$6+AD23*AD$6+AG23*AG$6+AL23*AL$6+AO23*AO$6+AT23*AT$6+AW23*AW$6+BB23*BB$6+BE23*BE$6</f>
        <v>72</v>
      </c>
      <c r="R23" s="102">
        <f aca="true" t="shared" si="32" ref="R23:R67">W23*W$6+Z23*Z$6+AE23*AE$6+AH23*AH$6+AM23*AM$6+AP23*AP$6+AU23*AU$6+AX23*AX$6+BC23*BC$6+BF23*BF$6</f>
        <v>0</v>
      </c>
      <c r="S23" s="102">
        <f aca="true" t="shared" si="33" ref="S23:S67">N23-O23</f>
        <v>78</v>
      </c>
      <c r="T23" s="36">
        <f t="shared" si="20"/>
      </c>
      <c r="U23" s="34"/>
      <c r="V23" s="34"/>
      <c r="W23" s="34"/>
      <c r="X23" s="34"/>
      <c r="Y23" s="34"/>
      <c r="Z23" s="34"/>
      <c r="AA23" s="36">
        <f t="shared" si="21"/>
      </c>
      <c r="AB23" s="36" t="str">
        <f t="shared" si="22"/>
        <v>/4/</v>
      </c>
      <c r="AC23" s="34"/>
      <c r="AD23" s="34">
        <v>4</v>
      </c>
      <c r="AE23" s="34"/>
      <c r="AF23" s="34"/>
      <c r="AG23" s="34"/>
      <c r="AH23" s="34"/>
      <c r="AI23" s="36">
        <f t="shared" si="23"/>
      </c>
      <c r="AJ23" s="36">
        <f t="shared" si="24"/>
      </c>
      <c r="AK23" s="34"/>
      <c r="AL23" s="34"/>
      <c r="AM23" s="34"/>
      <c r="AN23" s="34"/>
      <c r="AO23" s="34"/>
      <c r="AP23" s="34"/>
      <c r="AQ23" s="36">
        <f t="shared" si="25"/>
      </c>
      <c r="AR23" s="36">
        <f t="shared" si="26"/>
      </c>
      <c r="AS23" s="34"/>
      <c r="AT23" s="34"/>
      <c r="AU23" s="34"/>
      <c r="AV23" s="34"/>
      <c r="AW23" s="34"/>
      <c r="AX23" s="34"/>
      <c r="AY23" s="36">
        <f t="shared" si="27"/>
      </c>
      <c r="AZ23" s="36">
        <f t="shared" si="28"/>
      </c>
      <c r="BA23" s="34"/>
      <c r="BB23" s="34"/>
      <c r="BC23" s="34"/>
      <c r="BD23" s="34"/>
      <c r="BE23" s="34"/>
      <c r="BF23" s="34"/>
      <c r="BG23" s="36">
        <f t="shared" si="29"/>
      </c>
    </row>
    <row r="24" spans="1:59" ht="15">
      <c r="A24" s="33" t="s">
        <v>62</v>
      </c>
      <c r="B24" s="101" t="s">
        <v>138</v>
      </c>
      <c r="C24" s="35" t="str">
        <f t="shared" si="2"/>
        <v>2   </v>
      </c>
      <c r="D24" s="35">
        <v>2</v>
      </c>
      <c r="E24" s="34"/>
      <c r="F24" s="34"/>
      <c r="G24" s="34"/>
      <c r="H24" s="35" t="str">
        <f t="shared" si="3"/>
        <v>   </v>
      </c>
      <c r="I24" s="36"/>
      <c r="J24" s="36"/>
      <c r="K24" s="36"/>
      <c r="L24" s="36"/>
      <c r="M24" s="104"/>
      <c r="N24" s="102">
        <v>278</v>
      </c>
      <c r="O24" s="102">
        <f t="shared" si="17"/>
        <v>119</v>
      </c>
      <c r="P24" s="102">
        <f t="shared" si="30"/>
        <v>51</v>
      </c>
      <c r="Q24" s="102">
        <f t="shared" si="31"/>
        <v>68</v>
      </c>
      <c r="R24" s="102">
        <f t="shared" si="32"/>
        <v>0</v>
      </c>
      <c r="S24" s="102">
        <f t="shared" si="33"/>
        <v>159</v>
      </c>
      <c r="T24" s="36">
        <f t="shared" si="20"/>
      </c>
      <c r="U24" s="34"/>
      <c r="V24" s="34"/>
      <c r="W24" s="34"/>
      <c r="X24" s="34">
        <v>3</v>
      </c>
      <c r="Y24" s="34">
        <v>4</v>
      </c>
      <c r="Z24" s="34"/>
      <c r="AA24" s="36" t="str">
        <f t="shared" si="21"/>
        <v>3/4/</v>
      </c>
      <c r="AB24" s="36">
        <f t="shared" si="22"/>
      </c>
      <c r="AC24" s="34"/>
      <c r="AD24" s="34"/>
      <c r="AE24" s="34"/>
      <c r="AF24" s="34"/>
      <c r="AG24" s="34"/>
      <c r="AH24" s="34"/>
      <c r="AI24" s="36">
        <f t="shared" si="23"/>
      </c>
      <c r="AJ24" s="36">
        <f t="shared" si="24"/>
      </c>
      <c r="AK24" s="34"/>
      <c r="AL24" s="34"/>
      <c r="AM24" s="34"/>
      <c r="AN24" s="34"/>
      <c r="AO24" s="34"/>
      <c r="AP24" s="34"/>
      <c r="AQ24" s="36">
        <f t="shared" si="25"/>
      </c>
      <c r="AR24" s="36">
        <f t="shared" si="26"/>
      </c>
      <c r="AS24" s="34"/>
      <c r="AT24" s="34"/>
      <c r="AU24" s="34"/>
      <c r="AV24" s="34"/>
      <c r="AW24" s="34"/>
      <c r="AX24" s="34"/>
      <c r="AY24" s="36">
        <f t="shared" si="27"/>
      </c>
      <c r="AZ24" s="36">
        <f t="shared" si="28"/>
      </c>
      <c r="BA24" s="34"/>
      <c r="BB24" s="34"/>
      <c r="BC24" s="34"/>
      <c r="BD24" s="34"/>
      <c r="BE24" s="34"/>
      <c r="BF24" s="34"/>
      <c r="BG24" s="36">
        <f t="shared" si="29"/>
      </c>
    </row>
    <row r="25" spans="1:59" ht="15">
      <c r="A25" s="33" t="s">
        <v>63</v>
      </c>
      <c r="B25" s="120" t="s">
        <v>64</v>
      </c>
      <c r="C25" s="35" t="str">
        <f t="shared" si="2"/>
        <v>5   </v>
      </c>
      <c r="D25" s="35">
        <v>5</v>
      </c>
      <c r="E25" s="34"/>
      <c r="F25" s="34"/>
      <c r="G25" s="34"/>
      <c r="H25" s="35" t="str">
        <f t="shared" si="3"/>
        <v>   </v>
      </c>
      <c r="I25" s="36"/>
      <c r="J25" s="36"/>
      <c r="K25" s="36"/>
      <c r="L25" s="36"/>
      <c r="M25" s="104"/>
      <c r="N25" s="102">
        <v>72</v>
      </c>
      <c r="O25" s="102">
        <f t="shared" si="17"/>
        <v>36</v>
      </c>
      <c r="P25" s="102">
        <f t="shared" si="30"/>
        <v>36</v>
      </c>
      <c r="Q25" s="102">
        <f t="shared" si="31"/>
        <v>0</v>
      </c>
      <c r="R25" s="102">
        <f t="shared" si="32"/>
        <v>0</v>
      </c>
      <c r="S25" s="102">
        <f t="shared" si="33"/>
        <v>36</v>
      </c>
      <c r="T25" s="36">
        <f t="shared" si="20"/>
      </c>
      <c r="U25" s="34"/>
      <c r="V25" s="34"/>
      <c r="W25" s="34"/>
      <c r="X25" s="34"/>
      <c r="Y25" s="34"/>
      <c r="Z25" s="34"/>
      <c r="AA25" s="36">
        <f t="shared" si="21"/>
      </c>
      <c r="AB25" s="36">
        <f t="shared" si="22"/>
      </c>
      <c r="AC25" s="34"/>
      <c r="AD25" s="34"/>
      <c r="AE25" s="34"/>
      <c r="AF25" s="34"/>
      <c r="AG25" s="34"/>
      <c r="AH25" s="34"/>
      <c r="AI25" s="36">
        <f t="shared" si="23"/>
      </c>
      <c r="AJ25" s="36" t="str">
        <f t="shared" si="24"/>
        <v>2//</v>
      </c>
      <c r="AK25" s="34">
        <v>2</v>
      </c>
      <c r="AL25" s="34"/>
      <c r="AM25" s="34"/>
      <c r="AN25" s="34"/>
      <c r="AO25" s="34"/>
      <c r="AP25" s="34"/>
      <c r="AQ25" s="36">
        <f t="shared" si="25"/>
      </c>
      <c r="AR25" s="36">
        <f t="shared" si="26"/>
      </c>
      <c r="AS25" s="34"/>
      <c r="AT25" s="34"/>
      <c r="AU25" s="34"/>
      <c r="AV25" s="34"/>
      <c r="AW25" s="34"/>
      <c r="AX25" s="34"/>
      <c r="AY25" s="36">
        <f t="shared" si="27"/>
      </c>
      <c r="AZ25" s="36">
        <f t="shared" si="28"/>
      </c>
      <c r="BA25" s="34"/>
      <c r="BB25" s="34"/>
      <c r="BC25" s="34"/>
      <c r="BD25" s="34"/>
      <c r="BE25" s="34"/>
      <c r="BF25" s="34"/>
      <c r="BG25" s="36">
        <f t="shared" si="29"/>
      </c>
    </row>
    <row r="26" spans="1:59" ht="15">
      <c r="A26" s="33" t="s">
        <v>65</v>
      </c>
      <c r="B26" s="114" t="s">
        <v>221</v>
      </c>
      <c r="C26" s="86" t="str">
        <f t="shared" si="2"/>
        <v>   </v>
      </c>
      <c r="D26" s="86"/>
      <c r="E26" s="89"/>
      <c r="F26" s="89"/>
      <c r="G26" s="89"/>
      <c r="H26" s="86" t="str">
        <f t="shared" si="3"/>
        <v>   </v>
      </c>
      <c r="I26" s="87"/>
      <c r="J26" s="87"/>
      <c r="K26" s="87"/>
      <c r="L26" s="87"/>
      <c r="M26" s="121"/>
      <c r="N26" s="113">
        <f>SUM(N27:N28)</f>
        <v>150</v>
      </c>
      <c r="O26" s="113">
        <f t="shared" si="17"/>
        <v>72</v>
      </c>
      <c r="P26" s="113">
        <f>SUM(P27:P28)</f>
        <v>36</v>
      </c>
      <c r="Q26" s="113">
        <f>SUM(Q27:Q28)</f>
        <v>0</v>
      </c>
      <c r="R26" s="113">
        <f>SUM(R27:R28)</f>
        <v>36</v>
      </c>
      <c r="S26" s="113">
        <f>SUM(S27:S28)</f>
        <v>78</v>
      </c>
      <c r="T26" s="87">
        <f t="shared" si="20"/>
      </c>
      <c r="U26" s="89"/>
      <c r="V26" s="89"/>
      <c r="W26" s="89"/>
      <c r="X26" s="89"/>
      <c r="Y26" s="89"/>
      <c r="Z26" s="89"/>
      <c r="AA26" s="87">
        <f t="shared" si="21"/>
      </c>
      <c r="AB26" s="87">
        <f t="shared" si="22"/>
      </c>
      <c r="AC26" s="89"/>
      <c r="AD26" s="89"/>
      <c r="AE26" s="89"/>
      <c r="AF26" s="89"/>
      <c r="AG26" s="89"/>
      <c r="AH26" s="89"/>
      <c r="AI26" s="87">
        <f t="shared" si="23"/>
      </c>
      <c r="AJ26" s="87">
        <f t="shared" si="24"/>
      </c>
      <c r="AK26" s="89"/>
      <c r="AL26" s="89"/>
      <c r="AM26" s="89"/>
      <c r="AN26" s="89"/>
      <c r="AO26" s="89"/>
      <c r="AP26" s="89"/>
      <c r="AQ26" s="87">
        <f t="shared" si="25"/>
      </c>
      <c r="AR26" s="87">
        <f t="shared" si="26"/>
      </c>
      <c r="AS26" s="89"/>
      <c r="AT26" s="89"/>
      <c r="AU26" s="89"/>
      <c r="AV26" s="89"/>
      <c r="AW26" s="89"/>
      <c r="AX26" s="89"/>
      <c r="AY26" s="87">
        <f t="shared" si="27"/>
      </c>
      <c r="AZ26" s="87">
        <f t="shared" si="28"/>
      </c>
      <c r="BA26" s="89"/>
      <c r="BB26" s="89"/>
      <c r="BC26" s="89"/>
      <c r="BD26" s="89"/>
      <c r="BE26" s="89"/>
      <c r="BF26" s="89"/>
      <c r="BG26" s="87">
        <f t="shared" si="29"/>
      </c>
    </row>
    <row r="27" spans="1:59" ht="15">
      <c r="A27" s="33" t="s">
        <v>97</v>
      </c>
      <c r="B27" s="101" t="s">
        <v>250</v>
      </c>
      <c r="C27" s="35" t="str">
        <f>D27&amp;" "&amp;E27&amp;" "&amp;F27&amp;" "&amp;G27</f>
        <v>   </v>
      </c>
      <c r="D27" s="35"/>
      <c r="E27" s="34"/>
      <c r="F27" s="34"/>
      <c r="G27" s="34"/>
      <c r="H27" s="35" t="str">
        <f>I27&amp;" "&amp;J27&amp;" "&amp;K27&amp;" "&amp;L27</f>
        <v>5   </v>
      </c>
      <c r="I27" s="36">
        <v>5</v>
      </c>
      <c r="J27" s="36"/>
      <c r="K27" s="36"/>
      <c r="L27" s="36"/>
      <c r="M27" s="104"/>
      <c r="N27" s="102">
        <v>75</v>
      </c>
      <c r="O27" s="102">
        <f>P27+Q27+R27</f>
        <v>36</v>
      </c>
      <c r="P27" s="102">
        <f>U27*U$6+X27*X$6+AC27*AC$6+AF27*AF$6+AK27*AK$6+AN27*AN$6+AS27*AS$6+AV27*AV$6+BA27*BA$6+BD27*BD$6</f>
        <v>18</v>
      </c>
      <c r="Q27" s="102">
        <f>V27*V$6+Y27*Y$6+AD27*AD$6+AG27*AG$6+AL27*AL$6+AO27*AO$6+AT27*AT$6+AW27*AW$6+BB27*BB$6+BE27*BE$6</f>
        <v>0</v>
      </c>
      <c r="R27" s="102">
        <f>W27*W$6+Z27*Z$6+AE27*AE$6+AH27*AH$6+AM27*AM$6+AP27*AP$6+AU27*AU$6+AX27*AX$6+BC27*BC$6+BF27*BF$6</f>
        <v>18</v>
      </c>
      <c r="S27" s="102">
        <f>N27-O27</f>
        <v>39</v>
      </c>
      <c r="T27" s="36">
        <f>IF(SUM(U27:W27)&gt;0,U27&amp;"/"&amp;V27&amp;"/"&amp;W27,"")</f>
      </c>
      <c r="U27" s="34"/>
      <c r="V27" s="34"/>
      <c r="W27" s="34"/>
      <c r="X27" s="34"/>
      <c r="Y27" s="34"/>
      <c r="Z27" s="34"/>
      <c r="AA27" s="36">
        <f>IF(SUM(X27:Z27)&gt;0,X27&amp;"/"&amp;Y27&amp;"/"&amp;Z27,"")</f>
      </c>
      <c r="AB27" s="36">
        <f>IF(SUM(AC27:AE27)&gt;0,AC27&amp;"/"&amp;AD27&amp;"/"&amp;AE27,"")</f>
      </c>
      <c r="AC27" s="34"/>
      <c r="AD27" s="34"/>
      <c r="AE27" s="34"/>
      <c r="AF27" s="34"/>
      <c r="AG27" s="34"/>
      <c r="AH27" s="34"/>
      <c r="AI27" s="36">
        <f>IF(SUM(AF27:AH27)&gt;0,AF27&amp;"/"&amp;AG27&amp;"/"&amp;AH27,"")</f>
      </c>
      <c r="AJ27" s="36" t="str">
        <f>IF(SUM(AK27:AM27)&gt;0,AK27&amp;"/"&amp;AL27&amp;"/"&amp;AM27,"")</f>
        <v>1//1</v>
      </c>
      <c r="AK27" s="34">
        <v>1</v>
      </c>
      <c r="AL27" s="34"/>
      <c r="AM27" s="34">
        <v>1</v>
      </c>
      <c r="AN27" s="34"/>
      <c r="AO27" s="34"/>
      <c r="AP27" s="34"/>
      <c r="AQ27" s="36">
        <f>IF(SUM(AN27:AP27)&gt;0,AN27&amp;"/"&amp;AO27&amp;"/"&amp;AP27,"")</f>
      </c>
      <c r="AR27" s="36">
        <f>IF(SUM(AS27:AU27)&gt;0,AS27&amp;"/"&amp;AT27&amp;"/"&amp;AU27,"")</f>
      </c>
      <c r="AS27" s="34"/>
      <c r="AT27" s="34"/>
      <c r="AU27" s="34"/>
      <c r="AV27" s="34"/>
      <c r="AW27" s="34"/>
      <c r="AX27" s="34"/>
      <c r="AY27" s="36">
        <f>IF(SUM(AV27:AX27)&gt;0,AV27&amp;"/"&amp;AW27&amp;"/"&amp;AX27,"")</f>
      </c>
      <c r="AZ27" s="36">
        <f>IF(SUM(BA27:BC27)&gt;0,BA27&amp;"/"&amp;BB27&amp;"/"&amp;BC27,"")</f>
      </c>
      <c r="BA27" s="34"/>
      <c r="BB27" s="34"/>
      <c r="BC27" s="34"/>
      <c r="BD27" s="34"/>
      <c r="BE27" s="34"/>
      <c r="BF27" s="34"/>
      <c r="BG27" s="36">
        <f>IF(SUM(BD27:BF27)&gt;0,BD27&amp;"/"&amp;BE27&amp;"/"&amp;BF27,"")</f>
      </c>
    </row>
    <row r="28" spans="1:59" ht="15">
      <c r="A28" s="33" t="s">
        <v>238</v>
      </c>
      <c r="B28" s="101" t="s">
        <v>251</v>
      </c>
      <c r="C28" s="35" t="str">
        <f t="shared" si="2"/>
        <v>9   </v>
      </c>
      <c r="D28" s="35">
        <v>9</v>
      </c>
      <c r="E28" s="34"/>
      <c r="F28" s="34"/>
      <c r="G28" s="34"/>
      <c r="H28" s="35" t="str">
        <f t="shared" si="3"/>
        <v>   </v>
      </c>
      <c r="I28" s="36"/>
      <c r="J28" s="36"/>
      <c r="K28" s="36"/>
      <c r="L28" s="36"/>
      <c r="M28" s="104"/>
      <c r="N28" s="102">
        <v>75</v>
      </c>
      <c r="O28" s="102">
        <f t="shared" si="17"/>
        <v>36</v>
      </c>
      <c r="P28" s="102">
        <f t="shared" si="30"/>
        <v>18</v>
      </c>
      <c r="Q28" s="102">
        <f t="shared" si="31"/>
        <v>0</v>
      </c>
      <c r="R28" s="102">
        <f t="shared" si="32"/>
        <v>18</v>
      </c>
      <c r="S28" s="102">
        <f t="shared" si="33"/>
        <v>39</v>
      </c>
      <c r="T28" s="36">
        <f t="shared" si="20"/>
      </c>
      <c r="U28" s="34"/>
      <c r="V28" s="34"/>
      <c r="W28" s="34"/>
      <c r="X28" s="34"/>
      <c r="Y28" s="34"/>
      <c r="Z28" s="34"/>
      <c r="AA28" s="36">
        <f t="shared" si="21"/>
      </c>
      <c r="AB28" s="36">
        <f t="shared" si="22"/>
      </c>
      <c r="AC28" s="34"/>
      <c r="AD28" s="34"/>
      <c r="AE28" s="34"/>
      <c r="AF28" s="34"/>
      <c r="AG28" s="34"/>
      <c r="AH28" s="34"/>
      <c r="AI28" s="36">
        <f t="shared" si="23"/>
      </c>
      <c r="AJ28" s="36">
        <f t="shared" si="24"/>
      </c>
      <c r="AK28" s="34"/>
      <c r="AL28" s="34"/>
      <c r="AM28" s="34"/>
      <c r="AN28" s="34"/>
      <c r="AO28" s="34"/>
      <c r="AP28" s="34"/>
      <c r="AQ28" s="36">
        <f t="shared" si="25"/>
      </c>
      <c r="AR28" s="36">
        <f t="shared" si="26"/>
      </c>
      <c r="AS28" s="34"/>
      <c r="AT28" s="34"/>
      <c r="AU28" s="34"/>
      <c r="AV28" s="34"/>
      <c r="AW28" s="34"/>
      <c r="AX28" s="34"/>
      <c r="AY28" s="36">
        <f t="shared" si="27"/>
      </c>
      <c r="AZ28" s="36" t="str">
        <f t="shared" si="28"/>
        <v>2//2</v>
      </c>
      <c r="BA28" s="34">
        <v>2</v>
      </c>
      <c r="BB28" s="34"/>
      <c r="BC28" s="34">
        <v>2</v>
      </c>
      <c r="BD28" s="34"/>
      <c r="BE28" s="34"/>
      <c r="BF28" s="34"/>
      <c r="BG28" s="36">
        <f t="shared" si="29"/>
      </c>
    </row>
    <row r="29" spans="1:59" ht="15">
      <c r="A29" s="107" t="s">
        <v>66</v>
      </c>
      <c r="B29" s="106" t="s">
        <v>139</v>
      </c>
      <c r="C29" s="107" t="str">
        <f t="shared" si="2"/>
        <v>   </v>
      </c>
      <c r="D29" s="108"/>
      <c r="E29" s="108"/>
      <c r="F29" s="108"/>
      <c r="G29" s="108"/>
      <c r="H29" s="107" t="str">
        <f t="shared" si="3"/>
        <v>   </v>
      </c>
      <c r="I29" s="108"/>
      <c r="J29" s="108"/>
      <c r="K29" s="108"/>
      <c r="L29" s="108"/>
      <c r="M29" s="118"/>
      <c r="N29" s="118">
        <f aca="true" t="shared" si="34" ref="N29:S29">N30+N39+N42</f>
        <v>1600</v>
      </c>
      <c r="O29" s="118">
        <f t="shared" si="34"/>
        <v>734</v>
      </c>
      <c r="P29" s="118">
        <f t="shared" si="34"/>
        <v>376</v>
      </c>
      <c r="Q29" s="118">
        <f t="shared" si="34"/>
        <v>106</v>
      </c>
      <c r="R29" s="118">
        <f t="shared" si="34"/>
        <v>252</v>
      </c>
      <c r="S29" s="118">
        <f t="shared" si="34"/>
        <v>866</v>
      </c>
      <c r="T29" s="107">
        <f t="shared" si="20"/>
      </c>
      <c r="U29" s="107"/>
      <c r="V29" s="107"/>
      <c r="W29" s="107"/>
      <c r="X29" s="107"/>
      <c r="Y29" s="107"/>
      <c r="Z29" s="107"/>
      <c r="AA29" s="107">
        <f t="shared" si="21"/>
      </c>
      <c r="AB29" s="107">
        <f t="shared" si="22"/>
      </c>
      <c r="AC29" s="107"/>
      <c r="AD29" s="107"/>
      <c r="AE29" s="107"/>
      <c r="AF29" s="107"/>
      <c r="AG29" s="107"/>
      <c r="AH29" s="107"/>
      <c r="AI29" s="107">
        <f t="shared" si="23"/>
      </c>
      <c r="AJ29" s="107">
        <f t="shared" si="24"/>
      </c>
      <c r="AK29" s="107"/>
      <c r="AL29" s="107"/>
      <c r="AM29" s="107"/>
      <c r="AN29" s="107"/>
      <c r="AO29" s="107"/>
      <c r="AP29" s="107"/>
      <c r="AQ29" s="107">
        <f t="shared" si="25"/>
      </c>
      <c r="AR29" s="107">
        <f t="shared" si="26"/>
      </c>
      <c r="AS29" s="107"/>
      <c r="AT29" s="107"/>
      <c r="AU29" s="107"/>
      <c r="AV29" s="107"/>
      <c r="AW29" s="107"/>
      <c r="AX29" s="107"/>
      <c r="AY29" s="107">
        <f t="shared" si="27"/>
      </c>
      <c r="AZ29" s="107">
        <f t="shared" si="28"/>
      </c>
      <c r="BA29" s="107"/>
      <c r="BB29" s="107"/>
      <c r="BC29" s="107"/>
      <c r="BD29" s="107"/>
      <c r="BE29" s="107"/>
      <c r="BF29" s="107"/>
      <c r="BG29" s="107">
        <f t="shared" si="29"/>
      </c>
    </row>
    <row r="30" spans="1:59" ht="15">
      <c r="A30" s="144" t="s">
        <v>67</v>
      </c>
      <c r="B30" s="122" t="s">
        <v>51</v>
      </c>
      <c r="C30" s="132" t="str">
        <f t="shared" si="2"/>
        <v>   </v>
      </c>
      <c r="D30" s="132"/>
      <c r="E30" s="133"/>
      <c r="F30" s="133"/>
      <c r="G30" s="133"/>
      <c r="H30" s="132" t="str">
        <f t="shared" si="3"/>
        <v>   </v>
      </c>
      <c r="I30" s="123"/>
      <c r="J30" s="123"/>
      <c r="K30" s="123"/>
      <c r="L30" s="123"/>
      <c r="M30" s="124" t="s">
        <v>188</v>
      </c>
      <c r="N30" s="125">
        <f aca="true" t="shared" si="35" ref="N30:S30">N31+N32+SUM(N33:N38)</f>
        <v>1280</v>
      </c>
      <c r="O30" s="125">
        <f t="shared" si="35"/>
        <v>608</v>
      </c>
      <c r="P30" s="125">
        <f t="shared" si="35"/>
        <v>358</v>
      </c>
      <c r="Q30" s="125">
        <f t="shared" si="35"/>
        <v>34</v>
      </c>
      <c r="R30" s="125">
        <f t="shared" si="35"/>
        <v>216</v>
      </c>
      <c r="S30" s="125">
        <f t="shared" si="35"/>
        <v>672</v>
      </c>
      <c r="T30" s="36">
        <f t="shared" si="20"/>
      </c>
      <c r="U30" s="34"/>
      <c r="V30" s="34"/>
      <c r="W30" s="34"/>
      <c r="X30" s="34"/>
      <c r="Y30" s="34"/>
      <c r="Z30" s="34"/>
      <c r="AA30" s="36">
        <f t="shared" si="21"/>
      </c>
      <c r="AB30" s="36">
        <f t="shared" si="22"/>
      </c>
      <c r="AC30" s="34"/>
      <c r="AD30" s="34"/>
      <c r="AE30" s="34"/>
      <c r="AF30" s="34"/>
      <c r="AG30" s="34"/>
      <c r="AH30" s="34"/>
      <c r="AI30" s="36">
        <f t="shared" si="23"/>
      </c>
      <c r="AJ30" s="36">
        <f t="shared" si="24"/>
      </c>
      <c r="AK30" s="34"/>
      <c r="AL30" s="34"/>
      <c r="AM30" s="34"/>
      <c r="AN30" s="34"/>
      <c r="AO30" s="34"/>
      <c r="AP30" s="34"/>
      <c r="AQ30" s="36">
        <f t="shared" si="25"/>
      </c>
      <c r="AR30" s="36">
        <f t="shared" si="26"/>
      </c>
      <c r="AS30" s="34"/>
      <c r="AT30" s="34"/>
      <c r="AU30" s="34"/>
      <c r="AV30" s="34"/>
      <c r="AW30" s="34"/>
      <c r="AX30" s="34"/>
      <c r="AY30" s="36">
        <f t="shared" si="27"/>
      </c>
      <c r="AZ30" s="36">
        <f t="shared" si="28"/>
      </c>
      <c r="BA30" s="34"/>
      <c r="BB30" s="34"/>
      <c r="BC30" s="34"/>
      <c r="BD30" s="34"/>
      <c r="BE30" s="34"/>
      <c r="BF30" s="34"/>
      <c r="BG30" s="36">
        <f t="shared" si="29"/>
      </c>
    </row>
    <row r="31" spans="1:59" ht="15">
      <c r="A31" s="33" t="s">
        <v>68</v>
      </c>
      <c r="B31" s="101" t="s">
        <v>186</v>
      </c>
      <c r="C31" s="35" t="str">
        <f t="shared" si="2"/>
        <v>7 8  </v>
      </c>
      <c r="D31" s="35">
        <v>7</v>
      </c>
      <c r="E31" s="34">
        <v>8</v>
      </c>
      <c r="F31" s="34"/>
      <c r="G31" s="34"/>
      <c r="H31" s="35" t="str">
        <f t="shared" si="3"/>
        <v>   </v>
      </c>
      <c r="I31" s="36"/>
      <c r="J31" s="36"/>
      <c r="K31" s="36"/>
      <c r="L31" s="36"/>
      <c r="M31" s="104"/>
      <c r="N31" s="102">
        <v>300</v>
      </c>
      <c r="O31" s="102">
        <f>P31+Q31+R31</f>
        <v>144</v>
      </c>
      <c r="P31" s="102">
        <f aca="true" t="shared" si="36" ref="P31:R32">U31*U$6+X31*X$6+AC31*AC$6+AF31*AF$6+AK31*AK$6+AN31*AN$6+AS31*AS$6+AV31*AV$6+BA31*BA$6+BD31*BD$6</f>
        <v>72</v>
      </c>
      <c r="Q31" s="102">
        <f t="shared" si="36"/>
        <v>0</v>
      </c>
      <c r="R31" s="102">
        <f t="shared" si="36"/>
        <v>72</v>
      </c>
      <c r="S31" s="102">
        <f>N31-O31</f>
        <v>156</v>
      </c>
      <c r="T31" s="36">
        <f>IF(SUM(U31:W31)&gt;0,U31&amp;"/"&amp;V31&amp;"/"&amp;W31,"")</f>
      </c>
      <c r="U31" s="34"/>
      <c r="V31" s="34"/>
      <c r="W31" s="34"/>
      <c r="X31" s="34"/>
      <c r="Y31" s="34"/>
      <c r="Z31" s="34"/>
      <c r="AA31" s="36">
        <f>IF(SUM(X31:Z31)&gt;0,X31&amp;"/"&amp;Y31&amp;"/"&amp;Z31,"")</f>
      </c>
      <c r="AB31" s="36">
        <f>IF(SUM(AC31:AE31)&gt;0,AC31&amp;"/"&amp;AD31&amp;"/"&amp;AE31,"")</f>
      </c>
      <c r="AC31" s="34"/>
      <c r="AD31" s="34"/>
      <c r="AE31" s="34"/>
      <c r="AF31" s="34"/>
      <c r="AG31" s="34"/>
      <c r="AH31" s="34"/>
      <c r="AI31" s="36">
        <f>IF(SUM(AF31:AH31)&gt;0,AF31&amp;"/"&amp;AG31&amp;"/"&amp;AH31,"")</f>
      </c>
      <c r="AJ31" s="36">
        <f>IF(SUM(AK31:AM31)&gt;0,AK31&amp;"/"&amp;AL31&amp;"/"&amp;AM31,"")</f>
      </c>
      <c r="AK31" s="34"/>
      <c r="AL31" s="34"/>
      <c r="AM31" s="34"/>
      <c r="AN31" s="34"/>
      <c r="AO31" s="34"/>
      <c r="AP31" s="34"/>
      <c r="AQ31" s="36">
        <f>IF(SUM(AN31:AP31)&gt;0,AN31&amp;"/"&amp;AO31&amp;"/"&amp;AP31,"")</f>
      </c>
      <c r="AR31" s="36" t="str">
        <f>IF(SUM(AS31:AU31)&gt;0,AS31&amp;"/"&amp;AT31&amp;"/"&amp;AU31,"")</f>
        <v>2//2</v>
      </c>
      <c r="AS31" s="34">
        <v>2</v>
      </c>
      <c r="AT31" s="34"/>
      <c r="AU31" s="34">
        <v>2</v>
      </c>
      <c r="AV31" s="34">
        <v>2</v>
      </c>
      <c r="AW31" s="34"/>
      <c r="AX31" s="34">
        <v>2</v>
      </c>
      <c r="AY31" s="36" t="str">
        <f>IF(SUM(AV31:AX31)&gt;0,AV31&amp;"/"&amp;AW31&amp;"/"&amp;AX31,"")</f>
        <v>2//2</v>
      </c>
      <c r="AZ31" s="36">
        <f>IF(SUM(BA31:BC31)&gt;0,BA31&amp;"/"&amp;BB31&amp;"/"&amp;BC31,"")</f>
      </c>
      <c r="BA31" s="34"/>
      <c r="BB31" s="34"/>
      <c r="BC31" s="34"/>
      <c r="BD31" s="34"/>
      <c r="BE31" s="34"/>
      <c r="BF31" s="34"/>
      <c r="BG31" s="36">
        <f>IF(SUM(BD31:BF31)&gt;0,BD31&amp;"/"&amp;BE31&amp;"/"&amp;BF31,"")</f>
      </c>
    </row>
    <row r="32" spans="1:59" ht="15">
      <c r="A32" s="33" t="s">
        <v>69</v>
      </c>
      <c r="B32" s="101" t="s">
        <v>187</v>
      </c>
      <c r="C32" s="35" t="str">
        <f t="shared" si="2"/>
        <v>7 8  </v>
      </c>
      <c r="D32" s="35">
        <v>7</v>
      </c>
      <c r="E32" s="34">
        <v>8</v>
      </c>
      <c r="F32" s="34"/>
      <c r="G32" s="34"/>
      <c r="H32" s="35" t="str">
        <f t="shared" si="3"/>
        <v>   </v>
      </c>
      <c r="I32" s="36"/>
      <c r="J32" s="36"/>
      <c r="K32" s="36"/>
      <c r="L32" s="36"/>
      <c r="M32" s="104"/>
      <c r="N32" s="102">
        <v>300</v>
      </c>
      <c r="O32" s="102">
        <f>P32+Q32+R32</f>
        <v>144</v>
      </c>
      <c r="P32" s="102">
        <f t="shared" si="36"/>
        <v>72</v>
      </c>
      <c r="Q32" s="102">
        <f t="shared" si="36"/>
        <v>0</v>
      </c>
      <c r="R32" s="102">
        <f t="shared" si="36"/>
        <v>72</v>
      </c>
      <c r="S32" s="102">
        <f>N32-O32</f>
        <v>156</v>
      </c>
      <c r="T32" s="36">
        <f>IF(SUM(U32:W32)&gt;0,U32&amp;"/"&amp;V32&amp;"/"&amp;W32,"")</f>
      </c>
      <c r="U32" s="34"/>
      <c r="V32" s="34"/>
      <c r="W32" s="34"/>
      <c r="X32" s="34"/>
      <c r="Y32" s="34"/>
      <c r="Z32" s="34"/>
      <c r="AA32" s="36">
        <f>IF(SUM(X32:Z32)&gt;0,X32&amp;"/"&amp;Y32&amp;"/"&amp;Z32,"")</f>
      </c>
      <c r="AB32" s="36">
        <f>IF(SUM(AC32:AE32)&gt;0,AC32&amp;"/"&amp;AD32&amp;"/"&amp;AE32,"")</f>
      </c>
      <c r="AC32" s="34"/>
      <c r="AD32" s="34"/>
      <c r="AE32" s="34"/>
      <c r="AF32" s="34"/>
      <c r="AG32" s="34"/>
      <c r="AH32" s="34"/>
      <c r="AI32" s="36">
        <f>IF(SUM(AF32:AH32)&gt;0,AF32&amp;"/"&amp;AG32&amp;"/"&amp;AH32,"")</f>
      </c>
      <c r="AJ32" s="36">
        <f>IF(SUM(AK32:AM32)&gt;0,AK32&amp;"/"&amp;AL32&amp;"/"&amp;AM32,"")</f>
      </c>
      <c r="AK32" s="34"/>
      <c r="AL32" s="34"/>
      <c r="AM32" s="34"/>
      <c r="AN32" s="34"/>
      <c r="AO32" s="34"/>
      <c r="AP32" s="34"/>
      <c r="AQ32" s="36">
        <f>IF(SUM(AN32:AP32)&gt;0,AN32&amp;"/"&amp;AO32&amp;"/"&amp;AP32,"")</f>
      </c>
      <c r="AR32" s="36" t="str">
        <f>IF(SUM(AS32:AU32)&gt;0,AS32&amp;"/"&amp;AT32&amp;"/"&amp;AU32,"")</f>
        <v>2//2</v>
      </c>
      <c r="AS32" s="34">
        <v>2</v>
      </c>
      <c r="AT32" s="34"/>
      <c r="AU32" s="34">
        <v>2</v>
      </c>
      <c r="AV32" s="34">
        <v>2</v>
      </c>
      <c r="AW32" s="34"/>
      <c r="AX32" s="34">
        <v>2</v>
      </c>
      <c r="AY32" s="36" t="str">
        <f>IF(SUM(AV32:AX32)&gt;0,AV32&amp;"/"&amp;AW32&amp;"/"&amp;AX32,"")</f>
        <v>2//2</v>
      </c>
      <c r="AZ32" s="36">
        <f>IF(SUM(BA32:BC32)&gt;0,BA32&amp;"/"&amp;BB32&amp;"/"&amp;BC32,"")</f>
      </c>
      <c r="BA32" s="34"/>
      <c r="BB32" s="34"/>
      <c r="BC32" s="34"/>
      <c r="BD32" s="34"/>
      <c r="BE32" s="34"/>
      <c r="BF32" s="34"/>
      <c r="BG32" s="36">
        <f>IF(SUM(BD32:BF32)&gt;0,BD32&amp;"/"&amp;BE32&amp;"/"&amp;BF32,"")</f>
      </c>
    </row>
    <row r="33" spans="1:59" ht="15">
      <c r="A33" s="33" t="s">
        <v>70</v>
      </c>
      <c r="B33" s="126" t="s">
        <v>169</v>
      </c>
      <c r="C33" s="35" t="str">
        <f t="shared" si="2"/>
        <v>   </v>
      </c>
      <c r="D33" s="35"/>
      <c r="E33" s="34"/>
      <c r="F33" s="34"/>
      <c r="G33" s="34"/>
      <c r="H33" s="35" t="str">
        <f t="shared" si="3"/>
        <v>8   </v>
      </c>
      <c r="I33" s="36">
        <v>8</v>
      </c>
      <c r="J33" s="36"/>
      <c r="K33" s="36"/>
      <c r="L33" s="36"/>
      <c r="M33" s="104"/>
      <c r="N33" s="102">
        <v>72</v>
      </c>
      <c r="O33" s="102">
        <f t="shared" si="17"/>
        <v>36</v>
      </c>
      <c r="P33" s="102">
        <f t="shared" si="30"/>
        <v>36</v>
      </c>
      <c r="Q33" s="102">
        <f t="shared" si="31"/>
        <v>0</v>
      </c>
      <c r="R33" s="102">
        <f t="shared" si="32"/>
        <v>0</v>
      </c>
      <c r="S33" s="102">
        <f t="shared" si="33"/>
        <v>36</v>
      </c>
      <c r="T33" s="36">
        <f t="shared" si="20"/>
      </c>
      <c r="U33" s="34"/>
      <c r="V33" s="34"/>
      <c r="W33" s="34"/>
      <c r="X33" s="34"/>
      <c r="Y33" s="34"/>
      <c r="Z33" s="34"/>
      <c r="AA33" s="36">
        <f t="shared" si="21"/>
      </c>
      <c r="AB33" s="36">
        <f t="shared" si="22"/>
      </c>
      <c r="AC33" s="34"/>
      <c r="AD33" s="34"/>
      <c r="AE33" s="34"/>
      <c r="AF33" s="34"/>
      <c r="AG33" s="34"/>
      <c r="AH33" s="34"/>
      <c r="AI33" s="36">
        <f t="shared" si="23"/>
      </c>
      <c r="AJ33" s="36">
        <f t="shared" si="24"/>
      </c>
      <c r="AK33" s="34"/>
      <c r="AL33" s="34"/>
      <c r="AM33" s="34"/>
      <c r="AN33" s="34"/>
      <c r="AO33" s="34"/>
      <c r="AP33" s="34"/>
      <c r="AQ33" s="36">
        <f t="shared" si="25"/>
      </c>
      <c r="AR33" s="36">
        <f t="shared" si="26"/>
      </c>
      <c r="AS33" s="34"/>
      <c r="AT33" s="34"/>
      <c r="AU33" s="34"/>
      <c r="AV33" s="34">
        <v>2</v>
      </c>
      <c r="AW33" s="34"/>
      <c r="AX33" s="34"/>
      <c r="AY33" s="36" t="str">
        <f t="shared" si="27"/>
        <v>2//</v>
      </c>
      <c r="AZ33" s="36">
        <f t="shared" si="28"/>
      </c>
      <c r="BA33" s="34"/>
      <c r="BB33" s="34"/>
      <c r="BC33" s="34"/>
      <c r="BD33" s="34"/>
      <c r="BE33" s="34"/>
      <c r="BF33" s="34"/>
      <c r="BG33" s="36">
        <f t="shared" si="29"/>
      </c>
    </row>
    <row r="34" spans="1:59" ht="15">
      <c r="A34" s="35" t="s">
        <v>137</v>
      </c>
      <c r="B34" s="116" t="s">
        <v>140</v>
      </c>
      <c r="C34" s="35" t="str">
        <f t="shared" si="2"/>
        <v>7   </v>
      </c>
      <c r="D34" s="35">
        <v>7</v>
      </c>
      <c r="E34" s="34"/>
      <c r="F34" s="34"/>
      <c r="G34" s="34"/>
      <c r="H34" s="35"/>
      <c r="I34" s="36"/>
      <c r="J34" s="36"/>
      <c r="K34" s="36"/>
      <c r="L34" s="36"/>
      <c r="M34" s="104"/>
      <c r="N34" s="102">
        <v>332</v>
      </c>
      <c r="O34" s="102">
        <f t="shared" si="17"/>
        <v>144</v>
      </c>
      <c r="P34" s="102">
        <f t="shared" si="30"/>
        <v>72</v>
      </c>
      <c r="Q34" s="102">
        <f t="shared" si="31"/>
        <v>0</v>
      </c>
      <c r="R34" s="102">
        <f t="shared" si="32"/>
        <v>72</v>
      </c>
      <c r="S34" s="102">
        <f t="shared" si="33"/>
        <v>188</v>
      </c>
      <c r="T34" s="36">
        <f t="shared" si="20"/>
      </c>
      <c r="U34" s="34"/>
      <c r="V34" s="34"/>
      <c r="W34" s="34"/>
      <c r="X34" s="34"/>
      <c r="Y34" s="34"/>
      <c r="Z34" s="34"/>
      <c r="AA34" s="36">
        <f t="shared" si="21"/>
      </c>
      <c r="AB34" s="36">
        <f t="shared" si="22"/>
      </c>
      <c r="AC34" s="34"/>
      <c r="AD34" s="34"/>
      <c r="AE34" s="34"/>
      <c r="AF34" s="34"/>
      <c r="AG34" s="34"/>
      <c r="AH34" s="34"/>
      <c r="AI34" s="36">
        <f t="shared" si="23"/>
      </c>
      <c r="AJ34" s="36">
        <f t="shared" si="24"/>
      </c>
      <c r="AK34" s="34"/>
      <c r="AL34" s="34"/>
      <c r="AM34" s="34"/>
      <c r="AN34" s="34"/>
      <c r="AO34" s="34"/>
      <c r="AP34" s="34"/>
      <c r="AQ34" s="36">
        <f t="shared" si="25"/>
      </c>
      <c r="AR34" s="36" t="str">
        <f t="shared" si="26"/>
        <v>4//4</v>
      </c>
      <c r="AS34" s="34">
        <v>4</v>
      </c>
      <c r="AT34" s="34"/>
      <c r="AU34" s="34">
        <v>4</v>
      </c>
      <c r="AV34" s="34"/>
      <c r="AW34" s="34"/>
      <c r="AX34" s="34"/>
      <c r="AY34" s="36">
        <f t="shared" si="27"/>
      </c>
      <c r="AZ34" s="36">
        <f t="shared" si="28"/>
      </c>
      <c r="BA34" s="34"/>
      <c r="BB34" s="34"/>
      <c r="BC34" s="34"/>
      <c r="BD34" s="34"/>
      <c r="BE34" s="34"/>
      <c r="BF34" s="34"/>
      <c r="BG34" s="36">
        <f t="shared" si="29"/>
      </c>
    </row>
    <row r="35" spans="1:59" ht="15">
      <c r="A35" s="35" t="s">
        <v>71</v>
      </c>
      <c r="B35" s="116" t="s">
        <v>225</v>
      </c>
      <c r="C35" s="35" t="str">
        <f t="shared" si="2"/>
        <v>   </v>
      </c>
      <c r="D35" s="35"/>
      <c r="E35" s="34"/>
      <c r="F35" s="34"/>
      <c r="G35" s="34"/>
      <c r="H35" s="35" t="str">
        <f t="shared" si="3"/>
        <v>4   </v>
      </c>
      <c r="I35" s="38">
        <v>4</v>
      </c>
      <c r="J35" s="38"/>
      <c r="K35" s="38"/>
      <c r="L35" s="38"/>
      <c r="M35" s="117"/>
      <c r="N35" s="102">
        <v>72</v>
      </c>
      <c r="O35" s="102">
        <f t="shared" si="17"/>
        <v>34</v>
      </c>
      <c r="P35" s="102">
        <f t="shared" si="30"/>
        <v>17</v>
      </c>
      <c r="Q35" s="102">
        <f t="shared" si="31"/>
        <v>17</v>
      </c>
      <c r="R35" s="102">
        <f t="shared" si="32"/>
        <v>0</v>
      </c>
      <c r="S35" s="102">
        <f t="shared" si="33"/>
        <v>38</v>
      </c>
      <c r="T35" s="36">
        <f t="shared" si="20"/>
      </c>
      <c r="U35" s="34"/>
      <c r="V35" s="34"/>
      <c r="W35" s="34"/>
      <c r="X35" s="34"/>
      <c r="Y35" s="34"/>
      <c r="Z35" s="34"/>
      <c r="AA35" s="36">
        <f t="shared" si="21"/>
      </c>
      <c r="AB35" s="36">
        <f t="shared" si="22"/>
      </c>
      <c r="AC35" s="34"/>
      <c r="AD35" s="34"/>
      <c r="AE35" s="34"/>
      <c r="AF35" s="34">
        <v>1</v>
      </c>
      <c r="AG35" s="34">
        <v>1</v>
      </c>
      <c r="AH35" s="34"/>
      <c r="AI35" s="36" t="str">
        <f t="shared" si="23"/>
        <v>1/1/</v>
      </c>
      <c r="AJ35" s="36">
        <f t="shared" si="24"/>
      </c>
      <c r="AK35" s="34"/>
      <c r="AL35" s="34"/>
      <c r="AM35" s="34"/>
      <c r="AN35" s="34"/>
      <c r="AO35" s="34"/>
      <c r="AP35" s="34"/>
      <c r="AQ35" s="36">
        <f t="shared" si="25"/>
      </c>
      <c r="AR35" s="36">
        <f t="shared" si="26"/>
      </c>
      <c r="AS35" s="34"/>
      <c r="AT35" s="34"/>
      <c r="AU35" s="34"/>
      <c r="AV35" s="34"/>
      <c r="AW35" s="34"/>
      <c r="AX35" s="34"/>
      <c r="AY35" s="36">
        <f t="shared" si="27"/>
      </c>
      <c r="AZ35" s="36">
        <f t="shared" si="28"/>
      </c>
      <c r="BA35" s="34"/>
      <c r="BB35" s="34"/>
      <c r="BC35" s="34"/>
      <c r="BD35" s="34"/>
      <c r="BE35" s="34"/>
      <c r="BF35" s="34"/>
      <c r="BG35" s="36">
        <f t="shared" si="29"/>
      </c>
    </row>
    <row r="36" spans="1:59" ht="15">
      <c r="A36" s="145" t="s">
        <v>72</v>
      </c>
      <c r="B36" s="127" t="s">
        <v>226</v>
      </c>
      <c r="C36" s="35" t="str">
        <f t="shared" si="2"/>
        <v>   </v>
      </c>
      <c r="D36" s="35"/>
      <c r="E36" s="34"/>
      <c r="F36" s="34"/>
      <c r="G36" s="34"/>
      <c r="H36" s="35" t="str">
        <f t="shared" si="3"/>
        <v>4   </v>
      </c>
      <c r="I36" s="38">
        <v>4</v>
      </c>
      <c r="J36" s="38"/>
      <c r="K36" s="38"/>
      <c r="L36" s="38"/>
      <c r="M36" s="117"/>
      <c r="N36" s="102">
        <v>72</v>
      </c>
      <c r="O36" s="102">
        <f t="shared" si="17"/>
        <v>34</v>
      </c>
      <c r="P36" s="102">
        <f t="shared" si="30"/>
        <v>17</v>
      </c>
      <c r="Q36" s="102">
        <f t="shared" si="31"/>
        <v>17</v>
      </c>
      <c r="R36" s="102">
        <f t="shared" si="32"/>
        <v>0</v>
      </c>
      <c r="S36" s="102">
        <f t="shared" si="33"/>
        <v>38</v>
      </c>
      <c r="T36" s="36">
        <f t="shared" si="20"/>
      </c>
      <c r="U36" s="34"/>
      <c r="V36" s="34"/>
      <c r="W36" s="34"/>
      <c r="X36" s="34"/>
      <c r="Y36" s="34"/>
      <c r="Z36" s="34"/>
      <c r="AA36" s="36">
        <f t="shared" si="21"/>
      </c>
      <c r="AB36" s="36">
        <f t="shared" si="22"/>
      </c>
      <c r="AC36" s="34"/>
      <c r="AD36" s="34"/>
      <c r="AE36" s="34"/>
      <c r="AF36" s="34">
        <v>1</v>
      </c>
      <c r="AG36" s="34">
        <v>1</v>
      </c>
      <c r="AH36" s="34"/>
      <c r="AI36" s="36" t="str">
        <f t="shared" si="23"/>
        <v>1/1/</v>
      </c>
      <c r="AJ36" s="36">
        <f t="shared" si="24"/>
      </c>
      <c r="AK36" s="34"/>
      <c r="AL36" s="34"/>
      <c r="AM36" s="34"/>
      <c r="AN36" s="34"/>
      <c r="AO36" s="34"/>
      <c r="AP36" s="34"/>
      <c r="AQ36" s="36">
        <f t="shared" si="25"/>
      </c>
      <c r="AR36" s="36">
        <f t="shared" si="26"/>
      </c>
      <c r="AS36" s="34"/>
      <c r="AT36" s="34"/>
      <c r="AU36" s="34"/>
      <c r="AV36" s="34"/>
      <c r="AW36" s="34"/>
      <c r="AX36" s="34"/>
      <c r="AY36" s="36">
        <f t="shared" si="27"/>
      </c>
      <c r="AZ36" s="36">
        <f t="shared" si="28"/>
      </c>
      <c r="BA36" s="34"/>
      <c r="BB36" s="34"/>
      <c r="BC36" s="34"/>
      <c r="BD36" s="34"/>
      <c r="BE36" s="34"/>
      <c r="BF36" s="34"/>
      <c r="BG36" s="36">
        <f t="shared" si="29"/>
      </c>
    </row>
    <row r="37" spans="1:59" ht="15">
      <c r="A37" s="35" t="s">
        <v>73</v>
      </c>
      <c r="B37" s="116" t="s">
        <v>74</v>
      </c>
      <c r="C37" s="35" t="str">
        <f t="shared" si="2"/>
        <v>   </v>
      </c>
      <c r="D37" s="35"/>
      <c r="E37" s="34"/>
      <c r="F37" s="34"/>
      <c r="G37" s="34"/>
      <c r="H37" s="35" t="str">
        <f t="shared" si="3"/>
        <v>5   </v>
      </c>
      <c r="I37" s="38">
        <v>5</v>
      </c>
      <c r="J37" s="38"/>
      <c r="K37" s="38"/>
      <c r="L37" s="38"/>
      <c r="M37" s="117"/>
      <c r="N37" s="102">
        <v>72</v>
      </c>
      <c r="O37" s="102">
        <f t="shared" si="17"/>
        <v>36</v>
      </c>
      <c r="P37" s="102">
        <f t="shared" si="30"/>
        <v>36</v>
      </c>
      <c r="Q37" s="102">
        <f t="shared" si="31"/>
        <v>0</v>
      </c>
      <c r="R37" s="102">
        <f t="shared" si="32"/>
        <v>0</v>
      </c>
      <c r="S37" s="102">
        <f t="shared" si="33"/>
        <v>36</v>
      </c>
      <c r="T37" s="36">
        <f t="shared" si="20"/>
      </c>
      <c r="U37" s="34"/>
      <c r="V37" s="34"/>
      <c r="W37" s="34"/>
      <c r="X37" s="34"/>
      <c r="Y37" s="34"/>
      <c r="Z37" s="34"/>
      <c r="AA37" s="36">
        <f t="shared" si="21"/>
      </c>
      <c r="AB37" s="36">
        <f t="shared" si="22"/>
      </c>
      <c r="AC37" s="34"/>
      <c r="AD37" s="34"/>
      <c r="AE37" s="34"/>
      <c r="AF37" s="34"/>
      <c r="AG37" s="34"/>
      <c r="AH37" s="34"/>
      <c r="AI37" s="36">
        <f t="shared" si="23"/>
      </c>
      <c r="AJ37" s="36" t="str">
        <f t="shared" si="24"/>
        <v>2//</v>
      </c>
      <c r="AK37" s="34">
        <v>2</v>
      </c>
      <c r="AL37" s="34"/>
      <c r="AM37" s="34"/>
      <c r="AN37" s="34"/>
      <c r="AO37" s="34"/>
      <c r="AP37" s="34"/>
      <c r="AQ37" s="36">
        <f t="shared" si="25"/>
      </c>
      <c r="AR37" s="36">
        <f t="shared" si="26"/>
      </c>
      <c r="AS37" s="34"/>
      <c r="AT37" s="34"/>
      <c r="AU37" s="34"/>
      <c r="AV37" s="34"/>
      <c r="AW37" s="34"/>
      <c r="AX37" s="34"/>
      <c r="AY37" s="36">
        <f t="shared" si="27"/>
      </c>
      <c r="AZ37" s="36">
        <f t="shared" si="28"/>
      </c>
      <c r="BA37" s="34"/>
      <c r="BB37" s="34"/>
      <c r="BC37" s="34"/>
      <c r="BD37" s="34"/>
      <c r="BE37" s="34"/>
      <c r="BF37" s="34"/>
      <c r="BG37" s="36">
        <f t="shared" si="29"/>
      </c>
    </row>
    <row r="38" spans="1:59" ht="15">
      <c r="A38" s="35" t="s">
        <v>75</v>
      </c>
      <c r="B38" s="116" t="s">
        <v>227</v>
      </c>
      <c r="C38" s="35" t="str">
        <f t="shared" si="2"/>
        <v>   </v>
      </c>
      <c r="D38" s="35"/>
      <c r="E38" s="34"/>
      <c r="F38" s="34"/>
      <c r="G38" s="34"/>
      <c r="H38" s="35" t="str">
        <f t="shared" si="3"/>
        <v>8   </v>
      </c>
      <c r="I38" s="38">
        <v>8</v>
      </c>
      <c r="J38" s="38"/>
      <c r="K38" s="38"/>
      <c r="L38" s="38"/>
      <c r="M38" s="128"/>
      <c r="N38" s="102">
        <v>60</v>
      </c>
      <c r="O38" s="102">
        <f t="shared" si="17"/>
        <v>36</v>
      </c>
      <c r="P38" s="102">
        <f t="shared" si="30"/>
        <v>36</v>
      </c>
      <c r="Q38" s="102">
        <f t="shared" si="31"/>
        <v>0</v>
      </c>
      <c r="R38" s="102">
        <f t="shared" si="32"/>
        <v>0</v>
      </c>
      <c r="S38" s="102">
        <f t="shared" si="33"/>
        <v>24</v>
      </c>
      <c r="T38" s="36">
        <f t="shared" si="20"/>
      </c>
      <c r="U38" s="34"/>
      <c r="V38" s="34"/>
      <c r="W38" s="34"/>
      <c r="X38" s="34"/>
      <c r="Y38" s="34"/>
      <c r="Z38" s="34"/>
      <c r="AA38" s="36">
        <f t="shared" si="21"/>
      </c>
      <c r="AB38" s="36">
        <f t="shared" si="22"/>
      </c>
      <c r="AC38" s="34"/>
      <c r="AD38" s="34"/>
      <c r="AE38" s="34"/>
      <c r="AF38" s="34"/>
      <c r="AG38" s="34"/>
      <c r="AH38" s="34"/>
      <c r="AI38" s="36">
        <f t="shared" si="23"/>
      </c>
      <c r="AJ38" s="36">
        <f t="shared" si="24"/>
      </c>
      <c r="AK38" s="34"/>
      <c r="AL38" s="34"/>
      <c r="AM38" s="34"/>
      <c r="AN38" s="34"/>
      <c r="AO38" s="34"/>
      <c r="AP38" s="34"/>
      <c r="AQ38" s="36">
        <f t="shared" si="25"/>
      </c>
      <c r="AR38" s="36">
        <f t="shared" si="26"/>
      </c>
      <c r="AS38" s="34"/>
      <c r="AT38" s="34"/>
      <c r="AU38" s="34"/>
      <c r="AV38" s="34">
        <v>2</v>
      </c>
      <c r="AW38" s="34"/>
      <c r="AX38" s="34"/>
      <c r="AY38" s="36" t="str">
        <f t="shared" si="27"/>
        <v>2//</v>
      </c>
      <c r="AZ38" s="36">
        <f t="shared" si="28"/>
      </c>
      <c r="BA38" s="34"/>
      <c r="BB38" s="34"/>
      <c r="BC38" s="34"/>
      <c r="BD38" s="34"/>
      <c r="BE38" s="34"/>
      <c r="BF38" s="34"/>
      <c r="BG38" s="36">
        <f t="shared" si="29"/>
      </c>
    </row>
    <row r="39" spans="1:59" ht="15">
      <c r="A39" s="132" t="s">
        <v>76</v>
      </c>
      <c r="B39" s="119" t="s">
        <v>228</v>
      </c>
      <c r="C39" s="132" t="str">
        <f t="shared" si="2"/>
        <v>   </v>
      </c>
      <c r="D39" s="132"/>
      <c r="E39" s="133"/>
      <c r="F39" s="133"/>
      <c r="G39" s="133"/>
      <c r="H39" s="132" t="str">
        <f t="shared" si="3"/>
        <v>   </v>
      </c>
      <c r="I39" s="88"/>
      <c r="J39" s="88"/>
      <c r="K39" s="88"/>
      <c r="L39" s="88"/>
      <c r="M39" s="129"/>
      <c r="N39" s="125">
        <f>SUM(N40:N41)</f>
        <v>160</v>
      </c>
      <c r="O39" s="125">
        <f t="shared" si="17"/>
        <v>54</v>
      </c>
      <c r="P39" s="125">
        <f>SUM(P40:P41)</f>
        <v>18</v>
      </c>
      <c r="Q39" s="125">
        <f>SUM(Q40:Q41)</f>
        <v>0</v>
      </c>
      <c r="R39" s="125">
        <f>SUM(R40:R41)</f>
        <v>36</v>
      </c>
      <c r="S39" s="125">
        <f>SUM(S40:S41)</f>
        <v>106</v>
      </c>
      <c r="T39" s="87">
        <f t="shared" si="20"/>
      </c>
      <c r="U39" s="89"/>
      <c r="V39" s="89"/>
      <c r="W39" s="89"/>
      <c r="X39" s="89"/>
      <c r="Y39" s="89"/>
      <c r="Z39" s="89"/>
      <c r="AA39" s="87">
        <f t="shared" si="21"/>
      </c>
      <c r="AB39" s="87">
        <f t="shared" si="22"/>
      </c>
      <c r="AC39" s="89"/>
      <c r="AD39" s="89"/>
      <c r="AE39" s="89"/>
      <c r="AF39" s="89"/>
      <c r="AG39" s="89"/>
      <c r="AH39" s="89"/>
      <c r="AI39" s="87">
        <f t="shared" si="23"/>
      </c>
      <c r="AJ39" s="87">
        <f t="shared" si="24"/>
      </c>
      <c r="AK39" s="89"/>
      <c r="AL39" s="89"/>
      <c r="AM39" s="89"/>
      <c r="AN39" s="89"/>
      <c r="AO39" s="89"/>
      <c r="AP39" s="89"/>
      <c r="AQ39" s="87">
        <f t="shared" si="25"/>
      </c>
      <c r="AR39" s="87">
        <f t="shared" si="26"/>
      </c>
      <c r="AS39" s="89"/>
      <c r="AT39" s="89"/>
      <c r="AU39" s="89"/>
      <c r="AV39" s="89"/>
      <c r="AW39" s="89"/>
      <c r="AX39" s="89"/>
      <c r="AY39" s="87">
        <f t="shared" si="27"/>
      </c>
      <c r="AZ39" s="87">
        <f t="shared" si="28"/>
      </c>
      <c r="BA39" s="89"/>
      <c r="BB39" s="89"/>
      <c r="BC39" s="89"/>
      <c r="BD39" s="89"/>
      <c r="BE39" s="89"/>
      <c r="BF39" s="89"/>
      <c r="BG39" s="87">
        <f t="shared" si="29"/>
      </c>
    </row>
    <row r="40" spans="1:59" ht="15">
      <c r="A40" s="35" t="s">
        <v>93</v>
      </c>
      <c r="B40" s="116" t="s">
        <v>254</v>
      </c>
      <c r="C40" s="35" t="str">
        <f t="shared" si="2"/>
        <v>   </v>
      </c>
      <c r="D40" s="35"/>
      <c r="E40" s="34"/>
      <c r="F40" s="34"/>
      <c r="G40" s="34"/>
      <c r="H40" s="35" t="str">
        <f t="shared" si="3"/>
        <v>8   </v>
      </c>
      <c r="I40" s="38">
        <v>8</v>
      </c>
      <c r="J40" s="38"/>
      <c r="K40" s="38"/>
      <c r="L40" s="38"/>
      <c r="M40" s="117"/>
      <c r="N40" s="102">
        <v>80</v>
      </c>
      <c r="O40" s="102">
        <f t="shared" si="17"/>
        <v>36</v>
      </c>
      <c r="P40" s="102">
        <f t="shared" si="30"/>
        <v>0</v>
      </c>
      <c r="Q40" s="102">
        <f t="shared" si="31"/>
        <v>0</v>
      </c>
      <c r="R40" s="102">
        <f t="shared" si="32"/>
        <v>36</v>
      </c>
      <c r="S40" s="102">
        <f t="shared" si="33"/>
        <v>44</v>
      </c>
      <c r="T40" s="36">
        <f t="shared" si="20"/>
      </c>
      <c r="U40" s="34"/>
      <c r="V40" s="34"/>
      <c r="W40" s="34"/>
      <c r="X40" s="34"/>
      <c r="Y40" s="34"/>
      <c r="Z40" s="34"/>
      <c r="AA40" s="36">
        <f t="shared" si="21"/>
      </c>
      <c r="AB40" s="36">
        <f t="shared" si="22"/>
      </c>
      <c r="AC40" s="34"/>
      <c r="AD40" s="34"/>
      <c r="AE40" s="34"/>
      <c r="AF40" s="34"/>
      <c r="AG40" s="34"/>
      <c r="AH40" s="34"/>
      <c r="AI40" s="36">
        <f t="shared" si="23"/>
      </c>
      <c r="AJ40" s="36">
        <f t="shared" si="24"/>
      </c>
      <c r="AK40" s="34"/>
      <c r="AL40" s="34"/>
      <c r="AM40" s="34"/>
      <c r="AN40" s="34"/>
      <c r="AO40" s="34"/>
      <c r="AP40" s="34"/>
      <c r="AQ40" s="36">
        <f t="shared" si="25"/>
      </c>
      <c r="AR40" s="36">
        <f t="shared" si="26"/>
      </c>
      <c r="AS40" s="34"/>
      <c r="AT40" s="34"/>
      <c r="AU40" s="34"/>
      <c r="AV40" s="34"/>
      <c r="AW40" s="34"/>
      <c r="AX40" s="34">
        <v>2</v>
      </c>
      <c r="AY40" s="36" t="str">
        <f t="shared" si="27"/>
        <v>//2</v>
      </c>
      <c r="AZ40" s="36">
        <f t="shared" si="28"/>
      </c>
      <c r="BA40" s="34"/>
      <c r="BB40" s="34"/>
      <c r="BC40" s="34"/>
      <c r="BD40" s="34"/>
      <c r="BE40" s="34"/>
      <c r="BF40" s="34"/>
      <c r="BG40" s="36">
        <f t="shared" si="29"/>
      </c>
    </row>
    <row r="41" spans="1:59" ht="15">
      <c r="A41" s="35" t="s">
        <v>94</v>
      </c>
      <c r="B41" s="116" t="s">
        <v>141</v>
      </c>
      <c r="C41" s="35" t="str">
        <f t="shared" si="2"/>
        <v>   </v>
      </c>
      <c r="D41" s="35"/>
      <c r="E41" s="34"/>
      <c r="F41" s="34"/>
      <c r="G41" s="34"/>
      <c r="H41" s="35" t="str">
        <f t="shared" si="3"/>
        <v>5   </v>
      </c>
      <c r="I41" s="38">
        <v>5</v>
      </c>
      <c r="J41" s="38"/>
      <c r="K41" s="38"/>
      <c r="L41" s="38"/>
      <c r="M41" s="117"/>
      <c r="N41" s="102">
        <v>80</v>
      </c>
      <c r="O41" s="102">
        <f t="shared" si="17"/>
        <v>18</v>
      </c>
      <c r="P41" s="102">
        <f t="shared" si="30"/>
        <v>18</v>
      </c>
      <c r="Q41" s="102">
        <f t="shared" si="31"/>
        <v>0</v>
      </c>
      <c r="R41" s="102">
        <f t="shared" si="32"/>
        <v>0</v>
      </c>
      <c r="S41" s="102">
        <f t="shared" si="33"/>
        <v>62</v>
      </c>
      <c r="T41" s="36">
        <f t="shared" si="20"/>
      </c>
      <c r="U41" s="34"/>
      <c r="V41" s="34"/>
      <c r="W41" s="34"/>
      <c r="X41" s="34"/>
      <c r="Y41" s="34"/>
      <c r="Z41" s="34"/>
      <c r="AA41" s="36">
        <f t="shared" si="21"/>
      </c>
      <c r="AB41" s="36">
        <f t="shared" si="22"/>
      </c>
      <c r="AC41" s="34"/>
      <c r="AD41" s="34"/>
      <c r="AE41" s="34"/>
      <c r="AF41" s="34"/>
      <c r="AG41" s="34"/>
      <c r="AH41" s="34"/>
      <c r="AI41" s="36">
        <f t="shared" si="23"/>
      </c>
      <c r="AJ41" s="36" t="str">
        <f t="shared" si="24"/>
        <v>1//</v>
      </c>
      <c r="AK41" s="34">
        <v>1</v>
      </c>
      <c r="AL41" s="34"/>
      <c r="AM41" s="34"/>
      <c r="AN41" s="34"/>
      <c r="AO41" s="34"/>
      <c r="AP41" s="34"/>
      <c r="AQ41" s="36">
        <f t="shared" si="25"/>
      </c>
      <c r="AR41" s="36">
        <f t="shared" si="26"/>
      </c>
      <c r="AS41" s="34"/>
      <c r="AT41" s="34"/>
      <c r="AU41" s="34"/>
      <c r="AV41" s="34"/>
      <c r="AW41" s="34"/>
      <c r="AX41" s="34"/>
      <c r="AY41" s="36">
        <f t="shared" si="27"/>
      </c>
      <c r="AZ41" s="36">
        <f t="shared" si="28"/>
      </c>
      <c r="BA41" s="34"/>
      <c r="BB41" s="34"/>
      <c r="BC41" s="34"/>
      <c r="BD41" s="34"/>
      <c r="BE41" s="34"/>
      <c r="BF41" s="34"/>
      <c r="BG41" s="36">
        <f t="shared" si="29"/>
      </c>
    </row>
    <row r="42" spans="1:59" ht="15">
      <c r="A42" s="132" t="s">
        <v>77</v>
      </c>
      <c r="B42" s="114" t="s">
        <v>175</v>
      </c>
      <c r="C42" s="35" t="str">
        <f t="shared" si="2"/>
        <v>   </v>
      </c>
      <c r="D42" s="35"/>
      <c r="E42" s="34"/>
      <c r="F42" s="34"/>
      <c r="G42" s="34"/>
      <c r="H42" s="35" t="str">
        <f t="shared" si="3"/>
        <v>   </v>
      </c>
      <c r="I42" s="38"/>
      <c r="J42" s="38"/>
      <c r="K42" s="38"/>
      <c r="L42" s="38"/>
      <c r="M42" s="117"/>
      <c r="N42" s="113">
        <f>SUM(N43:N43)</f>
        <v>160</v>
      </c>
      <c r="O42" s="113">
        <f>P42+Q42+R42</f>
        <v>72</v>
      </c>
      <c r="P42" s="113">
        <f>SUM(P43:P43)</f>
        <v>0</v>
      </c>
      <c r="Q42" s="113">
        <f>SUM(Q43:Q43)</f>
        <v>72</v>
      </c>
      <c r="R42" s="113">
        <f>SUM(R43:R43)</f>
        <v>0</v>
      </c>
      <c r="S42" s="113">
        <f>SUM(S43:S43)</f>
        <v>88</v>
      </c>
      <c r="T42" s="36">
        <f t="shared" si="20"/>
      </c>
      <c r="U42" s="34"/>
      <c r="V42" s="34"/>
      <c r="W42" s="34"/>
      <c r="X42" s="34"/>
      <c r="Y42" s="34"/>
      <c r="Z42" s="34"/>
      <c r="AA42" s="36">
        <f t="shared" si="21"/>
      </c>
      <c r="AB42" s="36">
        <f t="shared" si="22"/>
      </c>
      <c r="AC42" s="34"/>
      <c r="AD42" s="34"/>
      <c r="AE42" s="34"/>
      <c r="AF42" s="34"/>
      <c r="AG42" s="34"/>
      <c r="AH42" s="34"/>
      <c r="AI42" s="36">
        <f t="shared" si="23"/>
      </c>
      <c r="AJ42" s="36">
        <f t="shared" si="24"/>
      </c>
      <c r="AK42" s="34"/>
      <c r="AL42" s="34"/>
      <c r="AM42" s="34"/>
      <c r="AN42" s="34"/>
      <c r="AO42" s="34"/>
      <c r="AP42" s="34"/>
      <c r="AQ42" s="36">
        <f t="shared" si="25"/>
      </c>
      <c r="AR42" s="36">
        <f t="shared" si="26"/>
      </c>
      <c r="AS42" s="34"/>
      <c r="AT42" s="34"/>
      <c r="AU42" s="34"/>
      <c r="AV42" s="34"/>
      <c r="AW42" s="34"/>
      <c r="AX42" s="34"/>
      <c r="AY42" s="36">
        <f t="shared" si="27"/>
      </c>
      <c r="AZ42" s="36">
        <f t="shared" si="28"/>
      </c>
      <c r="BA42" s="34"/>
      <c r="BB42" s="34"/>
      <c r="BC42" s="34"/>
      <c r="BD42" s="34"/>
      <c r="BE42" s="34"/>
      <c r="BF42" s="34"/>
      <c r="BG42" s="36">
        <f t="shared" si="29"/>
      </c>
    </row>
    <row r="43" spans="1:59" ht="38.25">
      <c r="A43" s="35" t="s">
        <v>170</v>
      </c>
      <c r="B43" s="126" t="s">
        <v>229</v>
      </c>
      <c r="C43" s="35" t="str">
        <f t="shared" si="2"/>
        <v>   </v>
      </c>
      <c r="D43" s="35"/>
      <c r="E43" s="34"/>
      <c r="F43" s="34"/>
      <c r="G43" s="34"/>
      <c r="H43" s="35" t="str">
        <f t="shared" si="3"/>
        <v>8   </v>
      </c>
      <c r="I43" s="38">
        <v>8</v>
      </c>
      <c r="J43" s="38"/>
      <c r="K43" s="38"/>
      <c r="L43" s="38"/>
      <c r="M43" s="117"/>
      <c r="N43" s="102">
        <v>160</v>
      </c>
      <c r="O43" s="102">
        <f>P43+Q43+R43</f>
        <v>72</v>
      </c>
      <c r="P43" s="102">
        <f>U43*U$6+X43*X$6+AC43*AC$6+AF43*AF$6+AK43*AK$6+AN43*AN$6+AS43*AS$6+AV43*AV$6+BA43*BA$6+BD43*BD$6</f>
        <v>0</v>
      </c>
      <c r="Q43" s="102">
        <f>V43*V$6+Y43*Y$6+AD43*AD$6+AG43*AG$6+AL43*AL$6+AO43*AO$6+AT43*AT$6+AW43*AW$6+BB43*BB$6+BE43*BE$6</f>
        <v>72</v>
      </c>
      <c r="R43" s="102">
        <f>W43*W$6+Z43*Z$6+AE43*AE$6+AH43*AH$6+AM43*AM$6+AP43*AP$6+AU43*AU$6+AX43*AX$6+BC43*BC$6+BF43*BF$6</f>
        <v>0</v>
      </c>
      <c r="S43" s="102">
        <f>N43-O43</f>
        <v>88</v>
      </c>
      <c r="T43" s="36">
        <f t="shared" si="20"/>
      </c>
      <c r="U43" s="34"/>
      <c r="V43" s="34"/>
      <c r="W43" s="34"/>
      <c r="X43" s="34"/>
      <c r="Y43" s="34"/>
      <c r="Z43" s="34"/>
      <c r="AA43" s="36">
        <f t="shared" si="21"/>
      </c>
      <c r="AB43" s="36">
        <f t="shared" si="22"/>
      </c>
      <c r="AC43" s="34"/>
      <c r="AD43" s="34"/>
      <c r="AE43" s="34"/>
      <c r="AF43" s="34"/>
      <c r="AG43" s="34"/>
      <c r="AH43" s="34"/>
      <c r="AI43" s="36">
        <f t="shared" si="23"/>
      </c>
      <c r="AJ43" s="36">
        <f t="shared" si="24"/>
      </c>
      <c r="AK43" s="34"/>
      <c r="AL43" s="34"/>
      <c r="AM43" s="34"/>
      <c r="AN43" s="34"/>
      <c r="AO43" s="34"/>
      <c r="AP43" s="34"/>
      <c r="AQ43" s="36">
        <f t="shared" si="25"/>
      </c>
      <c r="AR43" s="36">
        <f t="shared" si="26"/>
      </c>
      <c r="AS43" s="34"/>
      <c r="AT43" s="34"/>
      <c r="AU43" s="34"/>
      <c r="AV43" s="34"/>
      <c r="AW43" s="34">
        <v>4</v>
      </c>
      <c r="AX43" s="34"/>
      <c r="AY43" s="36" t="str">
        <f t="shared" si="27"/>
        <v>/4/</v>
      </c>
      <c r="AZ43" s="36">
        <f t="shared" si="28"/>
      </c>
      <c r="BA43" s="34"/>
      <c r="BB43" s="34"/>
      <c r="BC43" s="34"/>
      <c r="BD43" s="34"/>
      <c r="BE43" s="34"/>
      <c r="BF43" s="34"/>
      <c r="BG43" s="36">
        <f t="shared" si="29"/>
      </c>
    </row>
    <row r="44" spans="1:59" ht="15">
      <c r="A44" s="107" t="s">
        <v>78</v>
      </c>
      <c r="B44" s="106" t="s">
        <v>79</v>
      </c>
      <c r="C44" s="107" t="str">
        <f t="shared" si="2"/>
        <v>   </v>
      </c>
      <c r="D44" s="108"/>
      <c r="E44" s="108"/>
      <c r="F44" s="108"/>
      <c r="G44" s="108"/>
      <c r="H44" s="107" t="str">
        <f t="shared" si="3"/>
        <v>   </v>
      </c>
      <c r="I44" s="108"/>
      <c r="J44" s="108"/>
      <c r="K44" s="108"/>
      <c r="L44" s="108"/>
      <c r="M44" s="118"/>
      <c r="N44" s="118">
        <f aca="true" t="shared" si="37" ref="N44:S44">N45+N64+N68</f>
        <v>4334</v>
      </c>
      <c r="O44" s="118">
        <f t="shared" si="37"/>
        <v>2145</v>
      </c>
      <c r="P44" s="118">
        <f t="shared" si="37"/>
        <v>820</v>
      </c>
      <c r="Q44" s="118">
        <f t="shared" si="37"/>
        <v>1256</v>
      </c>
      <c r="R44" s="118">
        <f t="shared" si="37"/>
        <v>69</v>
      </c>
      <c r="S44" s="118">
        <f t="shared" si="37"/>
        <v>2189</v>
      </c>
      <c r="T44" s="107">
        <f t="shared" si="20"/>
      </c>
      <c r="U44" s="107"/>
      <c r="V44" s="107"/>
      <c r="W44" s="107"/>
      <c r="X44" s="107"/>
      <c r="Y44" s="107"/>
      <c r="Z44" s="107"/>
      <c r="AA44" s="107">
        <f t="shared" si="21"/>
      </c>
      <c r="AB44" s="107">
        <f t="shared" si="22"/>
      </c>
      <c r="AC44" s="107"/>
      <c r="AD44" s="107"/>
      <c r="AE44" s="107"/>
      <c r="AF44" s="107"/>
      <c r="AG44" s="107"/>
      <c r="AH44" s="107"/>
      <c r="AI44" s="107">
        <f t="shared" si="23"/>
      </c>
      <c r="AJ44" s="107">
        <f t="shared" si="24"/>
      </c>
      <c r="AK44" s="107"/>
      <c r="AL44" s="107"/>
      <c r="AM44" s="107"/>
      <c r="AN44" s="107"/>
      <c r="AO44" s="107"/>
      <c r="AP44" s="107"/>
      <c r="AQ44" s="107">
        <f t="shared" si="25"/>
      </c>
      <c r="AR44" s="107">
        <f t="shared" si="26"/>
      </c>
      <c r="AS44" s="107"/>
      <c r="AT44" s="107"/>
      <c r="AU44" s="107"/>
      <c r="AV44" s="107"/>
      <c r="AW44" s="107"/>
      <c r="AX44" s="107"/>
      <c r="AY44" s="107">
        <f t="shared" si="27"/>
      </c>
      <c r="AZ44" s="107">
        <f t="shared" si="28"/>
      </c>
      <c r="BA44" s="130"/>
      <c r="BB44" s="130"/>
      <c r="BC44" s="130"/>
      <c r="BD44" s="130"/>
      <c r="BE44" s="130"/>
      <c r="BF44" s="130"/>
      <c r="BG44" s="107">
        <f t="shared" si="29"/>
      </c>
    </row>
    <row r="45" spans="1:59" ht="15">
      <c r="A45" s="33" t="s">
        <v>80</v>
      </c>
      <c r="B45" s="111" t="s">
        <v>51</v>
      </c>
      <c r="C45" s="86" t="str">
        <f t="shared" si="2"/>
        <v>   </v>
      </c>
      <c r="D45" s="86"/>
      <c r="E45" s="89"/>
      <c r="F45" s="89"/>
      <c r="G45" s="89"/>
      <c r="H45" s="86" t="str">
        <f t="shared" si="3"/>
        <v>   </v>
      </c>
      <c r="I45" s="87"/>
      <c r="J45" s="87"/>
      <c r="K45" s="87"/>
      <c r="L45" s="87"/>
      <c r="M45" s="121" t="s">
        <v>189</v>
      </c>
      <c r="N45" s="113">
        <f aca="true" t="shared" si="38" ref="N45:S45">SUM(N46:N59)+N60</f>
        <v>4006</v>
      </c>
      <c r="O45" s="113">
        <f t="shared" si="38"/>
        <v>1970</v>
      </c>
      <c r="P45" s="113">
        <f t="shared" si="38"/>
        <v>802</v>
      </c>
      <c r="Q45" s="113">
        <f t="shared" si="38"/>
        <v>1150</v>
      </c>
      <c r="R45" s="113">
        <f t="shared" si="38"/>
        <v>18</v>
      </c>
      <c r="S45" s="113">
        <f t="shared" si="38"/>
        <v>2036</v>
      </c>
      <c r="T45" s="87">
        <f t="shared" si="20"/>
      </c>
      <c r="U45" s="89"/>
      <c r="V45" s="89"/>
      <c r="W45" s="89"/>
      <c r="X45" s="89"/>
      <c r="Y45" s="89"/>
      <c r="Z45" s="89"/>
      <c r="AA45" s="87">
        <f t="shared" si="21"/>
      </c>
      <c r="AB45" s="87">
        <f t="shared" si="22"/>
      </c>
      <c r="AC45" s="89"/>
      <c r="AD45" s="89"/>
      <c r="AE45" s="89"/>
      <c r="AF45" s="89"/>
      <c r="AG45" s="89"/>
      <c r="AH45" s="89"/>
      <c r="AI45" s="87">
        <f t="shared" si="23"/>
      </c>
      <c r="AJ45" s="87">
        <f t="shared" si="24"/>
      </c>
      <c r="AK45" s="89"/>
      <c r="AL45" s="89"/>
      <c r="AM45" s="89"/>
      <c r="AN45" s="89"/>
      <c r="AO45" s="89"/>
      <c r="AP45" s="89"/>
      <c r="AQ45" s="87">
        <f t="shared" si="25"/>
      </c>
      <c r="AR45" s="87">
        <f t="shared" si="26"/>
      </c>
      <c r="AS45" s="89"/>
      <c r="AT45" s="89"/>
      <c r="AU45" s="89"/>
      <c r="AV45" s="89"/>
      <c r="AW45" s="89"/>
      <c r="AX45" s="89"/>
      <c r="AY45" s="87">
        <f t="shared" si="27"/>
      </c>
      <c r="AZ45" s="87">
        <f t="shared" si="28"/>
      </c>
      <c r="BA45" s="89"/>
      <c r="BB45" s="89"/>
      <c r="BC45" s="89"/>
      <c r="BD45" s="89"/>
      <c r="BE45" s="89"/>
      <c r="BF45" s="89"/>
      <c r="BG45" s="87">
        <f t="shared" si="29"/>
      </c>
    </row>
    <row r="46" spans="1:59" ht="15">
      <c r="A46" s="33" t="s">
        <v>81</v>
      </c>
      <c r="B46" s="101" t="s">
        <v>142</v>
      </c>
      <c r="C46" s="35" t="str">
        <f t="shared" si="2"/>
        <v>1 2 3 </v>
      </c>
      <c r="D46" s="35">
        <v>1</v>
      </c>
      <c r="E46" s="34">
        <v>2</v>
      </c>
      <c r="F46" s="34">
        <v>3</v>
      </c>
      <c r="G46" s="34"/>
      <c r="H46" s="35" t="str">
        <f t="shared" si="3"/>
        <v>   </v>
      </c>
      <c r="I46" s="36"/>
      <c r="J46" s="36"/>
      <c r="K46" s="36"/>
      <c r="L46" s="36"/>
      <c r="M46" s="104"/>
      <c r="N46" s="102">
        <v>640</v>
      </c>
      <c r="O46" s="102">
        <f t="shared" si="17"/>
        <v>318</v>
      </c>
      <c r="P46" s="102">
        <f t="shared" si="30"/>
        <v>124</v>
      </c>
      <c r="Q46" s="102">
        <f t="shared" si="31"/>
        <v>194</v>
      </c>
      <c r="R46" s="102">
        <f t="shared" si="32"/>
        <v>0</v>
      </c>
      <c r="S46" s="102">
        <f t="shared" si="33"/>
        <v>322</v>
      </c>
      <c r="T46" s="36" t="str">
        <f t="shared" si="20"/>
        <v>3/3/</v>
      </c>
      <c r="U46" s="34">
        <v>3</v>
      </c>
      <c r="V46" s="34">
        <v>3</v>
      </c>
      <c r="W46" s="34"/>
      <c r="X46" s="34">
        <v>2</v>
      </c>
      <c r="Y46" s="34">
        <v>4</v>
      </c>
      <c r="Z46" s="34"/>
      <c r="AA46" s="36" t="str">
        <f t="shared" si="21"/>
        <v>2/4/</v>
      </c>
      <c r="AB46" s="36" t="str">
        <f t="shared" si="22"/>
        <v>2/4/</v>
      </c>
      <c r="AC46" s="34">
        <v>2</v>
      </c>
      <c r="AD46" s="34">
        <v>4</v>
      </c>
      <c r="AE46" s="34"/>
      <c r="AF46" s="34"/>
      <c r="AG46" s="34"/>
      <c r="AH46" s="34"/>
      <c r="AI46" s="36">
        <f t="shared" si="23"/>
      </c>
      <c r="AJ46" s="36">
        <f t="shared" si="24"/>
      </c>
      <c r="AK46" s="34"/>
      <c r="AL46" s="34"/>
      <c r="AM46" s="34"/>
      <c r="AN46" s="34"/>
      <c r="AO46" s="34"/>
      <c r="AP46" s="34"/>
      <c r="AQ46" s="36">
        <f t="shared" si="25"/>
      </c>
      <c r="AR46" s="36">
        <f t="shared" si="26"/>
      </c>
      <c r="AS46" s="34"/>
      <c r="AT46" s="34"/>
      <c r="AU46" s="34"/>
      <c r="AV46" s="34"/>
      <c r="AW46" s="34"/>
      <c r="AX46" s="34"/>
      <c r="AY46" s="36">
        <f t="shared" si="27"/>
      </c>
      <c r="AZ46" s="36">
        <f t="shared" si="28"/>
      </c>
      <c r="BA46" s="34"/>
      <c r="BB46" s="34"/>
      <c r="BC46" s="34"/>
      <c r="BD46" s="34"/>
      <c r="BE46" s="34"/>
      <c r="BF46" s="34"/>
      <c r="BG46" s="36">
        <f t="shared" si="29"/>
      </c>
    </row>
    <row r="47" spans="1:59" ht="15">
      <c r="A47" s="33" t="s">
        <v>82</v>
      </c>
      <c r="B47" s="101" t="s">
        <v>191</v>
      </c>
      <c r="C47" s="35" t="str">
        <f>D47&amp;" "&amp;E47&amp;" "&amp;F47&amp;" "&amp;G47</f>
        <v>9   </v>
      </c>
      <c r="D47" s="35">
        <v>9</v>
      </c>
      <c r="E47" s="34"/>
      <c r="F47" s="34"/>
      <c r="G47" s="34"/>
      <c r="H47" s="35" t="str">
        <f>I47&amp;" "&amp;J47&amp;" "&amp;K47&amp;" "&amp;L47</f>
        <v>5   </v>
      </c>
      <c r="I47" s="38">
        <v>5</v>
      </c>
      <c r="J47" s="38"/>
      <c r="K47" s="38"/>
      <c r="L47" s="38"/>
      <c r="M47" s="117"/>
      <c r="N47" s="102">
        <v>144</v>
      </c>
      <c r="O47" s="102">
        <f>P47+Q47+R47</f>
        <v>72</v>
      </c>
      <c r="P47" s="102">
        <f>U47*U$6+X47*X$6+AC47*AC$6+AF47*AF$6+AK47*AK$6+AN47*AN$6+AS47*AS$6+AV47*AV$6+BA47*BA$6+BD47*BD$6</f>
        <v>36</v>
      </c>
      <c r="Q47" s="102">
        <f>V47*V$6+Y47*Y$6+AD47*AD$6+AG47*AG$6+AL47*AL$6+AO47*AO$6+AT47*AT$6+AW47*AW$6+BB47*BB$6+BE47*BE$6</f>
        <v>18</v>
      </c>
      <c r="R47" s="102">
        <f>W47*W$6+Z47*Z$6+AE47*AE$6+AH47*AH$6+AM47*AM$6+AP47*AP$6+AU47*AU$6+AX47*AX$6+BC47*BC$6+BF47*BF$6</f>
        <v>18</v>
      </c>
      <c r="S47" s="102">
        <f>N47-O47</f>
        <v>72</v>
      </c>
      <c r="T47" s="36">
        <f>IF(SUM(U47:W47)&gt;0,U47&amp;"/"&amp;V47&amp;"/"&amp;W47,"")</f>
      </c>
      <c r="U47" s="34"/>
      <c r="V47" s="34"/>
      <c r="W47" s="34"/>
      <c r="X47" s="34"/>
      <c r="Y47" s="34"/>
      <c r="Z47" s="34"/>
      <c r="AA47" s="36">
        <f>IF(SUM(X47:Z47)&gt;0,X47&amp;"/"&amp;Y47&amp;"/"&amp;Z47,"")</f>
      </c>
      <c r="AB47" s="36">
        <f>IF(SUM(AC47:AE47)&gt;0,AC47&amp;"/"&amp;AD47&amp;"/"&amp;AE47,"")</f>
      </c>
      <c r="AC47" s="34"/>
      <c r="AD47" s="34"/>
      <c r="AE47" s="34"/>
      <c r="AF47" s="34"/>
      <c r="AG47" s="34"/>
      <c r="AH47" s="34"/>
      <c r="AI47" s="36">
        <f>IF(SUM(AF47:AH47)&gt;0,AF47&amp;"/"&amp;AG47&amp;"/"&amp;AH47,"")</f>
      </c>
      <c r="AJ47" s="36" t="str">
        <f>IF(SUM(AK47:AM47)&gt;0,AK47&amp;"/"&amp;AL47&amp;"/"&amp;AM47,"")</f>
        <v>1//1</v>
      </c>
      <c r="AK47" s="34">
        <v>1</v>
      </c>
      <c r="AL47" s="34"/>
      <c r="AM47" s="34">
        <v>1</v>
      </c>
      <c r="AN47" s="34"/>
      <c r="AO47" s="34"/>
      <c r="AP47" s="34"/>
      <c r="AQ47" s="36">
        <f>IF(SUM(AN47:AP47)&gt;0,AN47&amp;"/"&amp;AO47&amp;"/"&amp;AP47,"")</f>
      </c>
      <c r="AR47" s="36">
        <f>IF(SUM(AS47:AU47)&gt;0,AS47&amp;"/"&amp;AT47&amp;"/"&amp;AU47,"")</f>
      </c>
      <c r="AS47" s="34"/>
      <c r="AT47" s="34"/>
      <c r="AU47" s="34"/>
      <c r="AV47" s="34"/>
      <c r="AW47" s="34"/>
      <c r="AX47" s="34"/>
      <c r="AY47" s="36">
        <f>IF(SUM(AV47:AX47)&gt;0,AV47&amp;"/"&amp;AW47&amp;"/"&amp;AX47,"")</f>
      </c>
      <c r="AZ47" s="36" t="str">
        <f>IF(SUM(BA47:BC47)&gt;0,BA47&amp;"/"&amp;BB47&amp;"/"&amp;BC47,"")</f>
        <v>2/2/</v>
      </c>
      <c r="BA47" s="34">
        <v>2</v>
      </c>
      <c r="BB47" s="34">
        <v>2</v>
      </c>
      <c r="BC47" s="34"/>
      <c r="BD47" s="34"/>
      <c r="BE47" s="34"/>
      <c r="BF47" s="34"/>
      <c r="BG47" s="36">
        <f>IF(SUM(BD47:BF47)&gt;0,BD47&amp;"/"&amp;BE47&amp;"/"&amp;BF47,"")</f>
      </c>
    </row>
    <row r="48" spans="1:59" ht="15">
      <c r="A48" s="33" t="s">
        <v>83</v>
      </c>
      <c r="B48" s="116" t="s">
        <v>205</v>
      </c>
      <c r="C48" s="35" t="str">
        <f t="shared" si="2"/>
        <v>3 4  </v>
      </c>
      <c r="D48" s="35">
        <v>3</v>
      </c>
      <c r="E48" s="34">
        <v>4</v>
      </c>
      <c r="F48" s="34"/>
      <c r="G48" s="34"/>
      <c r="H48" s="35" t="str">
        <f t="shared" si="3"/>
        <v>   </v>
      </c>
      <c r="I48" s="38"/>
      <c r="J48" s="38"/>
      <c r="K48" s="38"/>
      <c r="L48" s="38"/>
      <c r="M48" s="117"/>
      <c r="N48" s="102">
        <v>610</v>
      </c>
      <c r="O48" s="102">
        <f t="shared" si="17"/>
        <v>280</v>
      </c>
      <c r="P48" s="102">
        <f t="shared" si="30"/>
        <v>140</v>
      </c>
      <c r="Q48" s="102">
        <f t="shared" si="31"/>
        <v>140</v>
      </c>
      <c r="R48" s="102">
        <f t="shared" si="32"/>
        <v>0</v>
      </c>
      <c r="S48" s="102">
        <f t="shared" si="33"/>
        <v>330</v>
      </c>
      <c r="T48" s="36">
        <f t="shared" si="20"/>
      </c>
      <c r="U48" s="34"/>
      <c r="V48" s="34"/>
      <c r="W48" s="34"/>
      <c r="X48" s="34"/>
      <c r="Y48" s="34"/>
      <c r="Z48" s="34"/>
      <c r="AA48" s="36">
        <f t="shared" si="21"/>
      </c>
      <c r="AB48" s="36" t="str">
        <f t="shared" si="22"/>
        <v>4/4/</v>
      </c>
      <c r="AC48" s="34">
        <v>4</v>
      </c>
      <c r="AD48" s="34">
        <v>4</v>
      </c>
      <c r="AE48" s="34"/>
      <c r="AF48" s="34">
        <v>4</v>
      </c>
      <c r="AG48" s="34">
        <v>4</v>
      </c>
      <c r="AH48" s="34"/>
      <c r="AI48" s="36" t="str">
        <f t="shared" si="23"/>
        <v>4/4/</v>
      </c>
      <c r="AJ48" s="36">
        <f t="shared" si="24"/>
      </c>
      <c r="AK48" s="34"/>
      <c r="AL48" s="34"/>
      <c r="AM48" s="34"/>
      <c r="AN48" s="34"/>
      <c r="AO48" s="34"/>
      <c r="AP48" s="34"/>
      <c r="AQ48" s="36">
        <f t="shared" si="25"/>
      </c>
      <c r="AR48" s="36">
        <f t="shared" si="26"/>
      </c>
      <c r="AS48" s="34"/>
      <c r="AT48" s="34"/>
      <c r="AU48" s="34"/>
      <c r="AV48" s="34"/>
      <c r="AW48" s="34"/>
      <c r="AX48" s="34"/>
      <c r="AY48" s="36">
        <f t="shared" si="27"/>
      </c>
      <c r="AZ48" s="36">
        <f t="shared" si="28"/>
      </c>
      <c r="BA48" s="34"/>
      <c r="BB48" s="34"/>
      <c r="BC48" s="34"/>
      <c r="BD48" s="34"/>
      <c r="BE48" s="34"/>
      <c r="BF48" s="34"/>
      <c r="BG48" s="36">
        <f t="shared" si="29"/>
      </c>
    </row>
    <row r="49" spans="1:59" ht="15">
      <c r="A49" s="33" t="s">
        <v>84</v>
      </c>
      <c r="B49" s="101" t="s">
        <v>143</v>
      </c>
      <c r="C49" s="35" t="str">
        <f t="shared" si="2"/>
        <v>   </v>
      </c>
      <c r="D49" s="35"/>
      <c r="E49" s="34"/>
      <c r="F49" s="34"/>
      <c r="G49" s="34"/>
      <c r="H49" s="35" t="str">
        <f t="shared" si="3"/>
        <v>3   </v>
      </c>
      <c r="I49" s="36">
        <v>3</v>
      </c>
      <c r="J49" s="36"/>
      <c r="K49" s="36"/>
      <c r="L49" s="36"/>
      <c r="M49" s="104"/>
      <c r="N49" s="102">
        <v>250</v>
      </c>
      <c r="O49" s="102">
        <f t="shared" si="17"/>
        <v>126</v>
      </c>
      <c r="P49" s="102">
        <f t="shared" si="30"/>
        <v>54</v>
      </c>
      <c r="Q49" s="102">
        <f t="shared" si="31"/>
        <v>72</v>
      </c>
      <c r="R49" s="102">
        <f t="shared" si="32"/>
        <v>0</v>
      </c>
      <c r="S49" s="102">
        <f t="shared" si="33"/>
        <v>124</v>
      </c>
      <c r="T49" s="36">
        <f t="shared" si="20"/>
      </c>
      <c r="U49" s="34"/>
      <c r="V49" s="34"/>
      <c r="W49" s="34"/>
      <c r="X49" s="34"/>
      <c r="Y49" s="34"/>
      <c r="Z49" s="34"/>
      <c r="AA49" s="36">
        <f t="shared" si="21"/>
      </c>
      <c r="AB49" s="36" t="str">
        <f t="shared" si="22"/>
        <v>3/4/</v>
      </c>
      <c r="AC49" s="34">
        <v>3</v>
      </c>
      <c r="AD49" s="34">
        <v>4</v>
      </c>
      <c r="AE49" s="34"/>
      <c r="AF49" s="34"/>
      <c r="AG49" s="34"/>
      <c r="AH49" s="34"/>
      <c r="AI49" s="36">
        <f t="shared" si="23"/>
      </c>
      <c r="AJ49" s="36">
        <f t="shared" si="24"/>
      </c>
      <c r="AK49" s="34"/>
      <c r="AL49" s="34"/>
      <c r="AM49" s="34"/>
      <c r="AN49" s="34"/>
      <c r="AO49" s="34"/>
      <c r="AP49" s="34"/>
      <c r="AQ49" s="36">
        <f t="shared" si="25"/>
      </c>
      <c r="AR49" s="36">
        <f t="shared" si="26"/>
      </c>
      <c r="AS49" s="34"/>
      <c r="AT49" s="34"/>
      <c r="AU49" s="34"/>
      <c r="AV49" s="34"/>
      <c r="AW49" s="34"/>
      <c r="AX49" s="34"/>
      <c r="AY49" s="36">
        <f t="shared" si="27"/>
      </c>
      <c r="AZ49" s="36">
        <f t="shared" si="28"/>
      </c>
      <c r="BA49" s="34"/>
      <c r="BB49" s="34"/>
      <c r="BC49" s="34"/>
      <c r="BD49" s="34"/>
      <c r="BE49" s="34"/>
      <c r="BF49" s="34"/>
      <c r="BG49" s="36">
        <f t="shared" si="29"/>
      </c>
    </row>
    <row r="50" spans="1:59" ht="15">
      <c r="A50" s="33" t="s">
        <v>85</v>
      </c>
      <c r="B50" s="101" t="s">
        <v>144</v>
      </c>
      <c r="C50" s="35" t="str">
        <f t="shared" si="2"/>
        <v>4 5  </v>
      </c>
      <c r="D50" s="35">
        <v>4</v>
      </c>
      <c r="E50" s="34">
        <v>5</v>
      </c>
      <c r="F50" s="34"/>
      <c r="G50" s="34"/>
      <c r="H50" s="35" t="str">
        <f t="shared" si="3"/>
        <v>   </v>
      </c>
      <c r="I50" s="36"/>
      <c r="J50" s="36"/>
      <c r="K50" s="36"/>
      <c r="L50" s="36"/>
      <c r="M50" s="104"/>
      <c r="N50" s="102">
        <v>410</v>
      </c>
      <c r="O50" s="102">
        <f t="shared" si="17"/>
        <v>210</v>
      </c>
      <c r="P50" s="102">
        <f t="shared" si="30"/>
        <v>70</v>
      </c>
      <c r="Q50" s="102">
        <f t="shared" si="31"/>
        <v>140</v>
      </c>
      <c r="R50" s="102">
        <f t="shared" si="32"/>
        <v>0</v>
      </c>
      <c r="S50" s="102">
        <f t="shared" si="33"/>
        <v>200</v>
      </c>
      <c r="T50" s="36">
        <f t="shared" si="20"/>
      </c>
      <c r="U50" s="34"/>
      <c r="V50" s="34"/>
      <c r="W50" s="34"/>
      <c r="X50" s="34"/>
      <c r="Y50" s="34"/>
      <c r="Z50" s="34"/>
      <c r="AA50" s="36">
        <f t="shared" si="21"/>
      </c>
      <c r="AB50" s="36">
        <f t="shared" si="22"/>
      </c>
      <c r="AC50" s="34"/>
      <c r="AD50" s="34"/>
      <c r="AE50" s="34"/>
      <c r="AF50" s="34">
        <v>2</v>
      </c>
      <c r="AG50" s="34">
        <v>4</v>
      </c>
      <c r="AH50" s="34"/>
      <c r="AI50" s="36" t="str">
        <f t="shared" si="23"/>
        <v>2/4/</v>
      </c>
      <c r="AJ50" s="36" t="str">
        <f t="shared" si="24"/>
        <v>2/4/</v>
      </c>
      <c r="AK50" s="34">
        <v>2</v>
      </c>
      <c r="AL50" s="34">
        <v>4</v>
      </c>
      <c r="AM50" s="34"/>
      <c r="AN50" s="34"/>
      <c r="AO50" s="34"/>
      <c r="AP50" s="34"/>
      <c r="AQ50" s="36">
        <f t="shared" si="25"/>
      </c>
      <c r="AR50" s="36">
        <f t="shared" si="26"/>
      </c>
      <c r="AS50" s="34"/>
      <c r="AT50" s="34"/>
      <c r="AU50" s="34"/>
      <c r="AV50" s="34"/>
      <c r="AW50" s="34"/>
      <c r="AX50" s="34"/>
      <c r="AY50" s="36">
        <f t="shared" si="27"/>
      </c>
      <c r="AZ50" s="36">
        <f t="shared" si="28"/>
      </c>
      <c r="BA50" s="34"/>
      <c r="BB50" s="34"/>
      <c r="BC50" s="34"/>
      <c r="BD50" s="34"/>
      <c r="BE50" s="34"/>
      <c r="BF50" s="34"/>
      <c r="BG50" s="36">
        <f t="shared" si="29"/>
      </c>
    </row>
    <row r="51" spans="1:59" ht="15">
      <c r="A51" s="33" t="s">
        <v>146</v>
      </c>
      <c r="B51" s="101" t="s">
        <v>145</v>
      </c>
      <c r="C51" s="35" t="str">
        <f t="shared" si="2"/>
        <v>   </v>
      </c>
      <c r="D51" s="35"/>
      <c r="E51" s="34"/>
      <c r="F51" s="34"/>
      <c r="G51" s="34"/>
      <c r="H51" s="35" t="str">
        <f t="shared" si="3"/>
        <v>5   </v>
      </c>
      <c r="I51" s="36">
        <v>5</v>
      </c>
      <c r="J51" s="36"/>
      <c r="K51" s="36"/>
      <c r="L51" s="36"/>
      <c r="M51" s="104"/>
      <c r="N51" s="102">
        <v>72</v>
      </c>
      <c r="O51" s="102">
        <f t="shared" si="17"/>
        <v>36</v>
      </c>
      <c r="P51" s="102">
        <f t="shared" si="30"/>
        <v>36</v>
      </c>
      <c r="Q51" s="102">
        <f t="shared" si="31"/>
        <v>0</v>
      </c>
      <c r="R51" s="102">
        <f t="shared" si="32"/>
        <v>0</v>
      </c>
      <c r="S51" s="102">
        <f t="shared" si="33"/>
        <v>36</v>
      </c>
      <c r="T51" s="36">
        <f t="shared" si="20"/>
      </c>
      <c r="U51" s="34"/>
      <c r="V51" s="34"/>
      <c r="W51" s="34"/>
      <c r="X51" s="34"/>
      <c r="Y51" s="34"/>
      <c r="Z51" s="34"/>
      <c r="AA51" s="36">
        <f t="shared" si="21"/>
      </c>
      <c r="AB51" s="36">
        <f t="shared" si="22"/>
      </c>
      <c r="AC51" s="34"/>
      <c r="AD51" s="34"/>
      <c r="AE51" s="34"/>
      <c r="AF51" s="34"/>
      <c r="AG51" s="34"/>
      <c r="AH51" s="34"/>
      <c r="AI51" s="36">
        <f t="shared" si="23"/>
      </c>
      <c r="AJ51" s="36" t="str">
        <f t="shared" si="24"/>
        <v>2//</v>
      </c>
      <c r="AK51" s="34">
        <v>2</v>
      </c>
      <c r="AL51" s="34"/>
      <c r="AM51" s="34"/>
      <c r="AN51" s="34"/>
      <c r="AO51" s="34"/>
      <c r="AP51" s="34"/>
      <c r="AQ51" s="36">
        <f t="shared" si="25"/>
      </c>
      <c r="AR51" s="36">
        <f t="shared" si="26"/>
      </c>
      <c r="AS51" s="34"/>
      <c r="AT51" s="34"/>
      <c r="AU51" s="34"/>
      <c r="AV51" s="34"/>
      <c r="AW51" s="34"/>
      <c r="AX51" s="34"/>
      <c r="AY51" s="36">
        <f t="shared" si="27"/>
      </c>
      <c r="AZ51" s="36">
        <f t="shared" si="28"/>
      </c>
      <c r="BA51" s="34"/>
      <c r="BB51" s="34"/>
      <c r="BC51" s="34"/>
      <c r="BD51" s="34"/>
      <c r="BE51" s="34"/>
      <c r="BF51" s="34"/>
      <c r="BG51" s="36">
        <f t="shared" si="29"/>
      </c>
    </row>
    <row r="52" spans="1:59" ht="15">
      <c r="A52" s="33" t="s">
        <v>147</v>
      </c>
      <c r="B52" s="101" t="s">
        <v>171</v>
      </c>
      <c r="C52" s="35" t="str">
        <f t="shared" si="2"/>
        <v>6   </v>
      </c>
      <c r="D52" s="35">
        <v>6</v>
      </c>
      <c r="E52" s="34"/>
      <c r="F52" s="34"/>
      <c r="G52" s="34"/>
      <c r="H52" s="35" t="str">
        <f t="shared" si="3"/>
        <v>   </v>
      </c>
      <c r="I52" s="36"/>
      <c r="J52" s="36"/>
      <c r="K52" s="36"/>
      <c r="L52" s="36"/>
      <c r="M52" s="104"/>
      <c r="N52" s="102">
        <v>340</v>
      </c>
      <c r="O52" s="102">
        <f t="shared" si="17"/>
        <v>170</v>
      </c>
      <c r="P52" s="102">
        <f t="shared" si="30"/>
        <v>68</v>
      </c>
      <c r="Q52" s="102">
        <f t="shared" si="31"/>
        <v>102</v>
      </c>
      <c r="R52" s="102">
        <f t="shared" si="32"/>
        <v>0</v>
      </c>
      <c r="S52" s="102">
        <f t="shared" si="33"/>
        <v>170</v>
      </c>
      <c r="T52" s="36">
        <f t="shared" si="20"/>
      </c>
      <c r="U52" s="34"/>
      <c r="V52" s="34"/>
      <c r="W52" s="34"/>
      <c r="X52" s="34"/>
      <c r="Y52" s="34"/>
      <c r="Z52" s="34"/>
      <c r="AA52" s="36">
        <f t="shared" si="21"/>
      </c>
      <c r="AB52" s="36">
        <f t="shared" si="22"/>
      </c>
      <c r="AC52" s="34"/>
      <c r="AD52" s="34"/>
      <c r="AE52" s="34"/>
      <c r="AF52" s="34"/>
      <c r="AG52" s="34"/>
      <c r="AH52" s="34"/>
      <c r="AI52" s="36">
        <f t="shared" si="23"/>
      </c>
      <c r="AJ52" s="36">
        <f t="shared" si="24"/>
      </c>
      <c r="AK52" s="34"/>
      <c r="AL52" s="34"/>
      <c r="AM52" s="34"/>
      <c r="AN52" s="34">
        <v>4</v>
      </c>
      <c r="AO52" s="34">
        <v>6</v>
      </c>
      <c r="AP52" s="34"/>
      <c r="AQ52" s="36" t="str">
        <f t="shared" si="25"/>
        <v>4/6/</v>
      </c>
      <c r="AR52" s="36">
        <f t="shared" si="26"/>
      </c>
      <c r="AS52" s="34"/>
      <c r="AT52" s="34"/>
      <c r="AU52" s="34"/>
      <c r="AV52" s="34"/>
      <c r="AW52" s="34"/>
      <c r="AX52" s="34"/>
      <c r="AY52" s="36">
        <f t="shared" si="27"/>
      </c>
      <c r="AZ52" s="36">
        <f t="shared" si="28"/>
      </c>
      <c r="BA52" s="34"/>
      <c r="BB52" s="34"/>
      <c r="BC52" s="34"/>
      <c r="BD52" s="34"/>
      <c r="BE52" s="34"/>
      <c r="BF52" s="34"/>
      <c r="BG52" s="36">
        <f t="shared" si="29"/>
      </c>
    </row>
    <row r="53" spans="1:59" ht="15">
      <c r="A53" s="33" t="s">
        <v>149</v>
      </c>
      <c r="B53" s="101" t="s">
        <v>148</v>
      </c>
      <c r="C53" s="35" t="str">
        <f t="shared" si="2"/>
        <v>7   </v>
      </c>
      <c r="D53" s="35">
        <v>7</v>
      </c>
      <c r="E53" s="34"/>
      <c r="F53" s="34"/>
      <c r="G53" s="34"/>
      <c r="H53" s="35" t="str">
        <f t="shared" si="3"/>
        <v>6   </v>
      </c>
      <c r="I53" s="36">
        <v>6</v>
      </c>
      <c r="J53" s="36"/>
      <c r="K53" s="36"/>
      <c r="L53" s="36"/>
      <c r="M53" s="104"/>
      <c r="N53" s="102">
        <v>310</v>
      </c>
      <c r="O53" s="102">
        <f t="shared" si="17"/>
        <v>159</v>
      </c>
      <c r="P53" s="102">
        <f t="shared" si="30"/>
        <v>70</v>
      </c>
      <c r="Q53" s="102">
        <f t="shared" si="31"/>
        <v>89</v>
      </c>
      <c r="R53" s="102">
        <f t="shared" si="32"/>
        <v>0</v>
      </c>
      <c r="S53" s="102">
        <f t="shared" si="33"/>
        <v>151</v>
      </c>
      <c r="T53" s="36">
        <f t="shared" si="20"/>
      </c>
      <c r="U53" s="34"/>
      <c r="V53" s="34"/>
      <c r="W53" s="34"/>
      <c r="X53" s="34"/>
      <c r="Y53" s="34"/>
      <c r="Z53" s="34"/>
      <c r="AA53" s="36">
        <f t="shared" si="21"/>
      </c>
      <c r="AB53" s="36">
        <f t="shared" si="22"/>
      </c>
      <c r="AC53" s="34"/>
      <c r="AD53" s="34"/>
      <c r="AE53" s="34"/>
      <c r="AF53" s="34"/>
      <c r="AG53" s="34"/>
      <c r="AH53" s="34"/>
      <c r="AI53" s="36">
        <f t="shared" si="23"/>
      </c>
      <c r="AJ53" s="36">
        <f t="shared" si="24"/>
      </c>
      <c r="AK53" s="34"/>
      <c r="AL53" s="34"/>
      <c r="AM53" s="34"/>
      <c r="AN53" s="34">
        <v>2</v>
      </c>
      <c r="AO53" s="34">
        <v>1</v>
      </c>
      <c r="AP53" s="34"/>
      <c r="AQ53" s="36" t="str">
        <f t="shared" si="25"/>
        <v>2/1/</v>
      </c>
      <c r="AR53" s="36" t="str">
        <f t="shared" si="26"/>
        <v>2/4/</v>
      </c>
      <c r="AS53" s="34">
        <v>2</v>
      </c>
      <c r="AT53" s="34">
        <v>4</v>
      </c>
      <c r="AU53" s="34"/>
      <c r="AV53" s="34"/>
      <c r="AW53" s="34"/>
      <c r="AX53" s="34"/>
      <c r="AY53" s="36">
        <f t="shared" si="27"/>
      </c>
      <c r="AZ53" s="36">
        <f t="shared" si="28"/>
      </c>
      <c r="BA53" s="34"/>
      <c r="BB53" s="34"/>
      <c r="BC53" s="34"/>
      <c r="BD53" s="34"/>
      <c r="BE53" s="34"/>
      <c r="BF53" s="34"/>
      <c r="BG53" s="36">
        <f t="shared" si="29"/>
      </c>
    </row>
    <row r="54" spans="1:59" ht="15">
      <c r="A54" s="33" t="s">
        <v>151</v>
      </c>
      <c r="B54" s="101" t="s">
        <v>150</v>
      </c>
      <c r="C54" s="35" t="str">
        <f t="shared" si="2"/>
        <v>   </v>
      </c>
      <c r="D54" s="35"/>
      <c r="E54" s="34"/>
      <c r="F54" s="34"/>
      <c r="G54" s="34"/>
      <c r="H54" s="35" t="str">
        <f t="shared" si="3"/>
        <v>5   </v>
      </c>
      <c r="I54" s="36">
        <v>5</v>
      </c>
      <c r="J54" s="36"/>
      <c r="K54" s="36"/>
      <c r="L54" s="36"/>
      <c r="M54" s="104"/>
      <c r="N54" s="102">
        <v>100</v>
      </c>
      <c r="O54" s="102">
        <f t="shared" si="17"/>
        <v>54</v>
      </c>
      <c r="P54" s="102">
        <f t="shared" si="30"/>
        <v>0</v>
      </c>
      <c r="Q54" s="102">
        <f t="shared" si="31"/>
        <v>54</v>
      </c>
      <c r="R54" s="102">
        <f t="shared" si="32"/>
        <v>0</v>
      </c>
      <c r="S54" s="102">
        <f t="shared" si="33"/>
        <v>46</v>
      </c>
      <c r="T54" s="36">
        <f t="shared" si="20"/>
      </c>
      <c r="U54" s="34"/>
      <c r="V54" s="34"/>
      <c r="W54" s="34"/>
      <c r="X54" s="34"/>
      <c r="Y54" s="34"/>
      <c r="Z54" s="34"/>
      <c r="AA54" s="36">
        <f t="shared" si="21"/>
      </c>
      <c r="AB54" s="36">
        <f t="shared" si="22"/>
      </c>
      <c r="AC54" s="34"/>
      <c r="AD54" s="34"/>
      <c r="AE54" s="34"/>
      <c r="AF54" s="34"/>
      <c r="AG54" s="34"/>
      <c r="AH54" s="34"/>
      <c r="AI54" s="36">
        <f t="shared" si="23"/>
      </c>
      <c r="AJ54" s="36" t="str">
        <f t="shared" si="24"/>
        <v>/3/</v>
      </c>
      <c r="AK54" s="34"/>
      <c r="AL54" s="34">
        <v>3</v>
      </c>
      <c r="AM54" s="34"/>
      <c r="AN54" s="34"/>
      <c r="AO54" s="34"/>
      <c r="AP54" s="34"/>
      <c r="AQ54" s="36">
        <f t="shared" si="25"/>
      </c>
      <c r="AR54" s="36">
        <f t="shared" si="26"/>
      </c>
      <c r="AS54" s="34"/>
      <c r="AT54" s="34"/>
      <c r="AU54" s="34"/>
      <c r="AV54" s="34"/>
      <c r="AW54" s="34"/>
      <c r="AX54" s="34"/>
      <c r="AY54" s="36">
        <f t="shared" si="27"/>
      </c>
      <c r="AZ54" s="36">
        <f t="shared" si="28"/>
      </c>
      <c r="BA54" s="34"/>
      <c r="BB54" s="34"/>
      <c r="BC54" s="34"/>
      <c r="BD54" s="34"/>
      <c r="BE54" s="34"/>
      <c r="BF54" s="34"/>
      <c r="BG54" s="36">
        <f t="shared" si="29"/>
      </c>
    </row>
    <row r="55" spans="1:59" ht="15">
      <c r="A55" s="33" t="s">
        <v>230</v>
      </c>
      <c r="B55" s="101" t="s">
        <v>152</v>
      </c>
      <c r="C55" s="35" t="str">
        <f t="shared" si="2"/>
        <v>6 10  </v>
      </c>
      <c r="D55" s="35">
        <v>6</v>
      </c>
      <c r="E55" s="34">
        <v>10</v>
      </c>
      <c r="F55" s="34"/>
      <c r="G55" s="34"/>
      <c r="H55" s="35" t="str">
        <f t="shared" si="3"/>
        <v>   </v>
      </c>
      <c r="I55" s="36"/>
      <c r="J55" s="36"/>
      <c r="K55" s="36"/>
      <c r="L55" s="36"/>
      <c r="M55" s="104"/>
      <c r="N55" s="102">
        <v>342</v>
      </c>
      <c r="O55" s="102">
        <f t="shared" si="17"/>
        <v>160</v>
      </c>
      <c r="P55" s="102">
        <f t="shared" si="30"/>
        <v>46</v>
      </c>
      <c r="Q55" s="102">
        <f t="shared" si="31"/>
        <v>114</v>
      </c>
      <c r="R55" s="102">
        <f t="shared" si="32"/>
        <v>0</v>
      </c>
      <c r="S55" s="102">
        <f t="shared" si="33"/>
        <v>182</v>
      </c>
      <c r="T55" s="36">
        <f t="shared" si="20"/>
      </c>
      <c r="U55" s="34"/>
      <c r="V55" s="34"/>
      <c r="W55" s="34"/>
      <c r="X55" s="34"/>
      <c r="Y55" s="34"/>
      <c r="Z55" s="34"/>
      <c r="AA55" s="36">
        <f t="shared" si="21"/>
      </c>
      <c r="AB55" s="36">
        <f t="shared" si="22"/>
      </c>
      <c r="AC55" s="34"/>
      <c r="AD55" s="34"/>
      <c r="AE55" s="34"/>
      <c r="AF55" s="34"/>
      <c r="AG55" s="34"/>
      <c r="AH55" s="34"/>
      <c r="AI55" s="36">
        <f t="shared" si="23"/>
      </c>
      <c r="AJ55" s="36">
        <f t="shared" si="24"/>
      </c>
      <c r="AK55" s="34"/>
      <c r="AL55" s="34"/>
      <c r="AM55" s="34"/>
      <c r="AN55" s="34">
        <v>2</v>
      </c>
      <c r="AO55" s="34">
        <v>6</v>
      </c>
      <c r="AP55" s="34"/>
      <c r="AQ55" s="36" t="str">
        <f t="shared" si="25"/>
        <v>2/6/</v>
      </c>
      <c r="AR55" s="36">
        <f t="shared" si="26"/>
      </c>
      <c r="AS55" s="34"/>
      <c r="AT55" s="34"/>
      <c r="AU55" s="34"/>
      <c r="AV55" s="34"/>
      <c r="AW55" s="34"/>
      <c r="AX55" s="34"/>
      <c r="AY55" s="36">
        <f t="shared" si="27"/>
      </c>
      <c r="AZ55" s="36">
        <f t="shared" si="28"/>
      </c>
      <c r="BA55" s="34"/>
      <c r="BB55" s="34"/>
      <c r="BC55" s="34"/>
      <c r="BD55" s="34">
        <v>2</v>
      </c>
      <c r="BE55" s="34">
        <v>2</v>
      </c>
      <c r="BF55" s="34"/>
      <c r="BG55" s="36" t="str">
        <f t="shared" si="29"/>
        <v>2/2/</v>
      </c>
    </row>
    <row r="56" spans="1:59" ht="15">
      <c r="A56" s="33" t="s">
        <v>153</v>
      </c>
      <c r="B56" s="101" t="s">
        <v>184</v>
      </c>
      <c r="C56" s="35" t="str">
        <f>D56&amp;" "&amp;E56&amp;" "&amp;F56&amp;" "&amp;G56</f>
        <v>   </v>
      </c>
      <c r="D56" s="35"/>
      <c r="E56" s="34"/>
      <c r="F56" s="34"/>
      <c r="G56" s="34"/>
      <c r="H56" s="35" t="str">
        <f>I56&amp;" "&amp;J56&amp;" "&amp;K56&amp;" "&amp;L56</f>
        <v>5   </v>
      </c>
      <c r="I56" s="36">
        <v>5</v>
      </c>
      <c r="J56" s="36"/>
      <c r="K56" s="36"/>
      <c r="L56" s="36"/>
      <c r="M56" s="104"/>
      <c r="N56" s="102">
        <v>72</v>
      </c>
      <c r="O56" s="102">
        <f>P56+Q56+R56</f>
        <v>36</v>
      </c>
      <c r="P56" s="102">
        <f aca="true" t="shared" si="39" ref="P56:R57">U56*U$6+X56*X$6+AC56*AC$6+AF56*AF$6+AK56*AK$6+AN56*AN$6+AS56*AS$6+AV56*AV$6+BA56*BA$6+BD56*BD$6</f>
        <v>18</v>
      </c>
      <c r="Q56" s="102">
        <f t="shared" si="39"/>
        <v>18</v>
      </c>
      <c r="R56" s="102">
        <f t="shared" si="39"/>
        <v>0</v>
      </c>
      <c r="S56" s="102">
        <f>N56-O56</f>
        <v>36</v>
      </c>
      <c r="T56" s="36">
        <f>IF(SUM(U56:W56)&gt;0,U56&amp;"/"&amp;V56&amp;"/"&amp;W56,"")</f>
      </c>
      <c r="U56" s="34"/>
      <c r="V56" s="34"/>
      <c r="W56" s="34"/>
      <c r="X56" s="34"/>
      <c r="Y56" s="34"/>
      <c r="Z56" s="34"/>
      <c r="AA56" s="36">
        <f>IF(SUM(X56:Z56)&gt;0,X56&amp;"/"&amp;Y56&amp;"/"&amp;Z56,"")</f>
      </c>
      <c r="AB56" s="36">
        <f>IF(SUM(AC56:AE56)&gt;0,AC56&amp;"/"&amp;AD56&amp;"/"&amp;AE56,"")</f>
      </c>
      <c r="AC56" s="34"/>
      <c r="AD56" s="34"/>
      <c r="AE56" s="34"/>
      <c r="AF56" s="34"/>
      <c r="AG56" s="34"/>
      <c r="AH56" s="34"/>
      <c r="AI56" s="36">
        <f>IF(SUM(AF56:AH56)&gt;0,AF56&amp;"/"&amp;AG56&amp;"/"&amp;AH56,"")</f>
      </c>
      <c r="AJ56" s="36" t="str">
        <f>IF(SUM(AK56:AM56)&gt;0,AK56&amp;"/"&amp;AL56&amp;"/"&amp;AM56,"")</f>
        <v>1/1/</v>
      </c>
      <c r="AK56" s="34">
        <v>1</v>
      </c>
      <c r="AL56" s="34">
        <v>1</v>
      </c>
      <c r="AM56" s="34"/>
      <c r="AN56" s="34"/>
      <c r="AO56" s="34"/>
      <c r="AP56" s="34"/>
      <c r="AQ56" s="36">
        <f>IF(SUM(AN56:AP56)&gt;0,AN56&amp;"/"&amp;AO56&amp;"/"&amp;AP56,"")</f>
      </c>
      <c r="AR56" s="36">
        <f>IF(SUM(AS56:AU56)&gt;0,AS56&amp;"/"&amp;AT56&amp;"/"&amp;AU56,"")</f>
      </c>
      <c r="AS56" s="34"/>
      <c r="AT56" s="34"/>
      <c r="AU56" s="34"/>
      <c r="AV56" s="34"/>
      <c r="AW56" s="34"/>
      <c r="AX56" s="34"/>
      <c r="AY56" s="36">
        <f>IF(SUM(AV56:AX56)&gt;0,AV56&amp;"/"&amp;AW56&amp;"/"&amp;AX56,"")</f>
      </c>
      <c r="AZ56" s="36">
        <f>IF(SUM(BA56:BC56)&gt;0,BA56&amp;"/"&amp;BB56&amp;"/"&amp;BC56,"")</f>
      </c>
      <c r="BA56" s="34"/>
      <c r="BB56" s="34"/>
      <c r="BC56" s="34"/>
      <c r="BD56" s="34"/>
      <c r="BE56" s="34"/>
      <c r="BF56" s="34"/>
      <c r="BG56" s="36">
        <f>IF(SUM(BD56:BF56)&gt;0,BD56&amp;"/"&amp;BE56&amp;"/"&amp;BF56,"")</f>
      </c>
    </row>
    <row r="57" spans="1:59" ht="15">
      <c r="A57" s="33" t="s">
        <v>203</v>
      </c>
      <c r="B57" s="101" t="s">
        <v>154</v>
      </c>
      <c r="C57" s="35" t="str">
        <f>D57&amp;" "&amp;E57&amp;" "&amp;F57&amp;" "&amp;G57</f>
        <v>5   </v>
      </c>
      <c r="D57" s="35">
        <v>5</v>
      </c>
      <c r="E57" s="34"/>
      <c r="F57" s="34"/>
      <c r="G57" s="34"/>
      <c r="H57" s="35" t="str">
        <f>I57&amp;" "&amp;J57&amp;" "&amp;K57&amp;" "&amp;L57</f>
        <v>   </v>
      </c>
      <c r="I57" s="36"/>
      <c r="J57" s="36"/>
      <c r="K57" s="36"/>
      <c r="L57" s="36"/>
      <c r="M57" s="104"/>
      <c r="N57" s="102">
        <v>72</v>
      </c>
      <c r="O57" s="102">
        <f>P57+Q57+R57</f>
        <v>36</v>
      </c>
      <c r="P57" s="102">
        <f t="shared" si="39"/>
        <v>36</v>
      </c>
      <c r="Q57" s="102">
        <f t="shared" si="39"/>
        <v>0</v>
      </c>
      <c r="R57" s="102">
        <f t="shared" si="39"/>
        <v>0</v>
      </c>
      <c r="S57" s="102">
        <f>N57-O57</f>
        <v>36</v>
      </c>
      <c r="T57" s="36">
        <f>IF(SUM(U57:W57)&gt;0,U57&amp;"/"&amp;V57&amp;"/"&amp;W57,"")</f>
      </c>
      <c r="U57" s="34"/>
      <c r="V57" s="34"/>
      <c r="W57" s="34"/>
      <c r="X57" s="34"/>
      <c r="Y57" s="34"/>
      <c r="Z57" s="34"/>
      <c r="AA57" s="36">
        <f>IF(SUM(X57:Z57)&gt;0,X57&amp;"/"&amp;Y57&amp;"/"&amp;Z57,"")</f>
      </c>
      <c r="AB57" s="36">
        <f>IF(SUM(AC57:AE57)&gt;0,AC57&amp;"/"&amp;AD57&amp;"/"&amp;AE57,"")</f>
      </c>
      <c r="AC57" s="34"/>
      <c r="AD57" s="34"/>
      <c r="AE57" s="34"/>
      <c r="AF57" s="34"/>
      <c r="AG57" s="34"/>
      <c r="AH57" s="34"/>
      <c r="AI57" s="36">
        <f>IF(SUM(AF57:AH57)&gt;0,AF57&amp;"/"&amp;AG57&amp;"/"&amp;AH57,"")</f>
      </c>
      <c r="AJ57" s="36" t="str">
        <f>IF(SUM(AK57:AM57)&gt;0,AK57&amp;"/"&amp;AL57&amp;"/"&amp;AM57,"")</f>
        <v>2//</v>
      </c>
      <c r="AK57" s="34">
        <v>2</v>
      </c>
      <c r="AL57" s="34"/>
      <c r="AM57" s="34"/>
      <c r="AN57" s="34"/>
      <c r="AO57" s="34"/>
      <c r="AP57" s="34"/>
      <c r="AQ57" s="36">
        <f>IF(SUM(AN57:AP57)&gt;0,AN57&amp;"/"&amp;AO57&amp;"/"&amp;AP57,"")</f>
      </c>
      <c r="AR57" s="36">
        <f>IF(SUM(AS57:AU57)&gt;0,AS57&amp;"/"&amp;AT57&amp;"/"&amp;AU57,"")</f>
      </c>
      <c r="AS57" s="34"/>
      <c r="AT57" s="34"/>
      <c r="AU57" s="34"/>
      <c r="AV57" s="34"/>
      <c r="AW57" s="34"/>
      <c r="AX57" s="34"/>
      <c r="AY57" s="36">
        <f>IF(SUM(AV57:AX57)&gt;0,AV57&amp;"/"&amp;AW57&amp;"/"&amp;AX57,"")</f>
      </c>
      <c r="AZ57" s="36">
        <f>IF(SUM(BA57:BC57)&gt;0,BA57&amp;"/"&amp;BB57&amp;"/"&amp;BC57,"")</f>
      </c>
      <c r="BA57" s="34"/>
      <c r="BB57" s="34"/>
      <c r="BC57" s="34"/>
      <c r="BD57" s="34"/>
      <c r="BE57" s="34"/>
      <c r="BF57" s="34"/>
      <c r="BG57" s="36">
        <f>IF(SUM(BD57:BF57)&gt;0,BD57&amp;"/"&amp;BE57&amp;"/"&amp;BF57,"")</f>
      </c>
    </row>
    <row r="58" spans="1:59" ht="15">
      <c r="A58" s="33" t="s">
        <v>204</v>
      </c>
      <c r="B58" s="101" t="s">
        <v>206</v>
      </c>
      <c r="C58" s="35" t="str">
        <f t="shared" si="2"/>
        <v>1   </v>
      </c>
      <c r="D58" s="35">
        <v>1</v>
      </c>
      <c r="E58" s="34"/>
      <c r="F58" s="34"/>
      <c r="G58" s="34"/>
      <c r="H58" s="35" t="str">
        <f t="shared" si="3"/>
        <v>   </v>
      </c>
      <c r="I58" s="36"/>
      <c r="J58" s="36"/>
      <c r="K58" s="36"/>
      <c r="L58" s="36"/>
      <c r="M58" s="104"/>
      <c r="N58" s="102">
        <v>72</v>
      </c>
      <c r="O58" s="102">
        <f t="shared" si="17"/>
        <v>36</v>
      </c>
      <c r="P58" s="102">
        <f t="shared" si="30"/>
        <v>18</v>
      </c>
      <c r="Q58" s="102">
        <f t="shared" si="31"/>
        <v>18</v>
      </c>
      <c r="R58" s="102">
        <f t="shared" si="32"/>
        <v>0</v>
      </c>
      <c r="S58" s="102">
        <f t="shared" si="33"/>
        <v>36</v>
      </c>
      <c r="T58" s="36" t="str">
        <f t="shared" si="20"/>
        <v>1/1/</v>
      </c>
      <c r="U58" s="34">
        <v>1</v>
      </c>
      <c r="V58" s="34">
        <v>1</v>
      </c>
      <c r="W58" s="34"/>
      <c r="X58" s="34"/>
      <c r="Y58" s="34"/>
      <c r="Z58" s="34"/>
      <c r="AA58" s="36">
        <f t="shared" si="21"/>
      </c>
      <c r="AB58" s="36">
        <f t="shared" si="22"/>
      </c>
      <c r="AC58" s="34"/>
      <c r="AD58" s="34"/>
      <c r="AE58" s="34"/>
      <c r="AF58" s="34"/>
      <c r="AG58" s="34"/>
      <c r="AH58" s="34"/>
      <c r="AI58" s="36">
        <f t="shared" si="23"/>
      </c>
      <c r="AJ58" s="36">
        <f t="shared" si="24"/>
      </c>
      <c r="AK58" s="34"/>
      <c r="AL58" s="34"/>
      <c r="AM58" s="34"/>
      <c r="AN58" s="34"/>
      <c r="AO58" s="34"/>
      <c r="AP58" s="34"/>
      <c r="AQ58" s="36">
        <f t="shared" si="25"/>
      </c>
      <c r="AR58" s="36">
        <f t="shared" si="26"/>
      </c>
      <c r="AS58" s="34"/>
      <c r="AT58" s="34"/>
      <c r="AU58" s="34"/>
      <c r="AV58" s="34"/>
      <c r="AW58" s="34"/>
      <c r="AX58" s="34"/>
      <c r="AY58" s="36">
        <f t="shared" si="27"/>
      </c>
      <c r="AZ58" s="36">
        <f t="shared" si="28"/>
      </c>
      <c r="BA58" s="34"/>
      <c r="BB58" s="34"/>
      <c r="BC58" s="34"/>
      <c r="BD58" s="34"/>
      <c r="BE58" s="34"/>
      <c r="BF58" s="34"/>
      <c r="BG58" s="36">
        <f t="shared" si="29"/>
      </c>
    </row>
    <row r="59" spans="1:59" ht="15">
      <c r="A59" s="33" t="s">
        <v>231</v>
      </c>
      <c r="B59" s="101" t="s">
        <v>207</v>
      </c>
      <c r="C59" s="35" t="str">
        <f>D59&amp;" "&amp;E59&amp;" "&amp;F59&amp;" "&amp;G59</f>
        <v>   </v>
      </c>
      <c r="D59" s="35"/>
      <c r="E59" s="34"/>
      <c r="F59" s="34"/>
      <c r="G59" s="34"/>
      <c r="H59" s="35" t="str">
        <f t="shared" si="3"/>
        <v>9   </v>
      </c>
      <c r="I59" s="36">
        <v>9</v>
      </c>
      <c r="J59" s="36"/>
      <c r="K59" s="36"/>
      <c r="L59" s="36"/>
      <c r="M59" s="104"/>
      <c r="N59" s="102">
        <v>72</v>
      </c>
      <c r="O59" s="102">
        <f t="shared" si="17"/>
        <v>36</v>
      </c>
      <c r="P59" s="102">
        <f t="shared" si="30"/>
        <v>18</v>
      </c>
      <c r="Q59" s="102">
        <f t="shared" si="31"/>
        <v>18</v>
      </c>
      <c r="R59" s="102">
        <f t="shared" si="32"/>
        <v>0</v>
      </c>
      <c r="S59" s="102">
        <f t="shared" si="33"/>
        <v>36</v>
      </c>
      <c r="T59" s="36">
        <f t="shared" si="20"/>
      </c>
      <c r="U59" s="34"/>
      <c r="V59" s="34"/>
      <c r="W59" s="34"/>
      <c r="X59" s="34"/>
      <c r="Y59" s="34"/>
      <c r="Z59" s="34"/>
      <c r="AA59" s="36">
        <f t="shared" si="21"/>
      </c>
      <c r="AB59" s="36">
        <f t="shared" si="22"/>
      </c>
      <c r="AC59" s="34"/>
      <c r="AD59" s="34"/>
      <c r="AE59" s="34"/>
      <c r="AF59" s="34"/>
      <c r="AG59" s="34"/>
      <c r="AH59" s="34"/>
      <c r="AI59" s="36">
        <f t="shared" si="23"/>
      </c>
      <c r="AJ59" s="36">
        <f t="shared" si="24"/>
      </c>
      <c r="AK59" s="34"/>
      <c r="AL59" s="34"/>
      <c r="AM59" s="34"/>
      <c r="AN59" s="34"/>
      <c r="AO59" s="34"/>
      <c r="AP59" s="34"/>
      <c r="AQ59" s="36">
        <f t="shared" si="25"/>
      </c>
      <c r="AR59" s="36">
        <f t="shared" si="26"/>
      </c>
      <c r="AS59" s="34"/>
      <c r="AT59" s="34"/>
      <c r="AU59" s="34"/>
      <c r="AV59" s="34"/>
      <c r="AW59" s="34"/>
      <c r="AX59" s="34"/>
      <c r="AY59" s="36">
        <f t="shared" si="27"/>
      </c>
      <c r="AZ59" s="36" t="str">
        <f t="shared" si="28"/>
        <v>2/2/</v>
      </c>
      <c r="BA59" s="34">
        <v>2</v>
      </c>
      <c r="BB59" s="34">
        <v>2</v>
      </c>
      <c r="BC59" s="34"/>
      <c r="BD59" s="34"/>
      <c r="BE59" s="34"/>
      <c r="BF59" s="34"/>
      <c r="BG59" s="36">
        <f t="shared" si="29"/>
      </c>
    </row>
    <row r="60" spans="1:59" ht="15">
      <c r="A60" s="33" t="s">
        <v>193</v>
      </c>
      <c r="B60" s="111" t="s">
        <v>194</v>
      </c>
      <c r="C60" s="35"/>
      <c r="D60" s="35"/>
      <c r="E60" s="34"/>
      <c r="F60" s="34"/>
      <c r="G60" s="34"/>
      <c r="H60" s="35"/>
      <c r="I60" s="36"/>
      <c r="J60" s="36"/>
      <c r="K60" s="36"/>
      <c r="L60" s="36"/>
      <c r="M60" s="104"/>
      <c r="N60" s="113">
        <f aca="true" t="shared" si="40" ref="N60:S60">SUM(N61:N63)</f>
        <v>500</v>
      </c>
      <c r="O60" s="113">
        <f t="shared" si="40"/>
        <v>241</v>
      </c>
      <c r="P60" s="113">
        <f t="shared" si="40"/>
        <v>68</v>
      </c>
      <c r="Q60" s="113">
        <f t="shared" si="40"/>
        <v>173</v>
      </c>
      <c r="R60" s="113">
        <f t="shared" si="40"/>
        <v>0</v>
      </c>
      <c r="S60" s="113">
        <f t="shared" si="40"/>
        <v>259</v>
      </c>
      <c r="T60" s="87"/>
      <c r="U60" s="89"/>
      <c r="V60" s="89"/>
      <c r="W60" s="89"/>
      <c r="X60" s="89"/>
      <c r="Y60" s="89"/>
      <c r="Z60" s="89"/>
      <c r="AA60" s="87"/>
      <c r="AB60" s="87"/>
      <c r="AC60" s="89"/>
      <c r="AD60" s="89"/>
      <c r="AE60" s="89"/>
      <c r="AF60" s="89"/>
      <c r="AG60" s="89"/>
      <c r="AH60" s="89"/>
      <c r="AI60" s="87"/>
      <c r="AJ60" s="87"/>
      <c r="AK60" s="89"/>
      <c r="AL60" s="89"/>
      <c r="AM60" s="89"/>
      <c r="AN60" s="89"/>
      <c r="AO60" s="89"/>
      <c r="AP60" s="89"/>
      <c r="AQ60" s="87"/>
      <c r="AR60" s="87"/>
      <c r="AS60" s="89"/>
      <c r="AT60" s="89"/>
      <c r="AU60" s="89"/>
      <c r="AV60" s="89"/>
      <c r="AW60" s="89"/>
      <c r="AX60" s="89"/>
      <c r="AY60" s="87"/>
      <c r="AZ60" s="87"/>
      <c r="BA60" s="89"/>
      <c r="BB60" s="89"/>
      <c r="BC60" s="89"/>
      <c r="BD60" s="89"/>
      <c r="BE60" s="89"/>
      <c r="BF60" s="89"/>
      <c r="BG60" s="87"/>
    </row>
    <row r="61" spans="1:59" ht="15">
      <c r="A61" s="33" t="s">
        <v>195</v>
      </c>
      <c r="B61" s="101" t="s">
        <v>198</v>
      </c>
      <c r="C61" s="35" t="str">
        <f>D61&amp;" "&amp;E61&amp;" "&amp;F61&amp;" "&amp;G61</f>
        <v>5   </v>
      </c>
      <c r="D61" s="35">
        <v>5</v>
      </c>
      <c r="E61" s="34"/>
      <c r="F61" s="34"/>
      <c r="G61" s="34"/>
      <c r="H61" s="35" t="str">
        <f>I61&amp;" "&amp;J61&amp;" "&amp;K61&amp;" "&amp;L61</f>
        <v>4   </v>
      </c>
      <c r="I61" s="36">
        <v>4</v>
      </c>
      <c r="J61" s="36"/>
      <c r="K61" s="36"/>
      <c r="L61" s="36"/>
      <c r="M61" s="104"/>
      <c r="N61" s="102">
        <v>250</v>
      </c>
      <c r="O61" s="102">
        <f>P61+Q61+R61</f>
        <v>122</v>
      </c>
      <c r="P61" s="102">
        <f aca="true" t="shared" si="41" ref="P61:R63">U61*U$6+X61*X$6+AC61*AC$6+AF61*AF$6+AK61*AK$6+AN61*AN$6+AS61*AS$6+AV61*AV$6+BA61*BA$6+BD61*BD$6</f>
        <v>34</v>
      </c>
      <c r="Q61" s="102">
        <f t="shared" si="41"/>
        <v>88</v>
      </c>
      <c r="R61" s="102">
        <f t="shared" si="41"/>
        <v>0</v>
      </c>
      <c r="S61" s="102">
        <f>N61-O61</f>
        <v>128</v>
      </c>
      <c r="T61" s="36">
        <f>IF(SUM(U61:W61)&gt;0,U61&amp;"/"&amp;V61&amp;"/"&amp;W61,"")</f>
      </c>
      <c r="U61" s="34"/>
      <c r="V61" s="34"/>
      <c r="W61" s="34"/>
      <c r="X61" s="34"/>
      <c r="Y61" s="34"/>
      <c r="Z61" s="34"/>
      <c r="AA61" s="36">
        <f>IF(SUM(X61:Z61)&gt;0,X61&amp;"/"&amp;Y61&amp;"/"&amp;Z61,"")</f>
      </c>
      <c r="AB61" s="36">
        <f>IF(SUM(AC61:AE61)&gt;0,AC61&amp;"/"&amp;AD61&amp;"/"&amp;AE61,"")</f>
      </c>
      <c r="AC61" s="34"/>
      <c r="AD61" s="34"/>
      <c r="AE61" s="34"/>
      <c r="AF61" s="34">
        <v>2</v>
      </c>
      <c r="AG61" s="34">
        <v>2</v>
      </c>
      <c r="AH61" s="34"/>
      <c r="AI61" s="36" t="str">
        <f>IF(SUM(AF61:AH61)&gt;0,AF61&amp;"/"&amp;AG61&amp;"/"&amp;AH61,"")</f>
        <v>2/2/</v>
      </c>
      <c r="AJ61" s="36" t="str">
        <f>IF(SUM(AK61:AM61)&gt;0,AK61&amp;"/"&amp;AL61&amp;"/"&amp;AM61,"")</f>
        <v>/3/</v>
      </c>
      <c r="AK61" s="34"/>
      <c r="AL61" s="34">
        <v>3</v>
      </c>
      <c r="AM61" s="34"/>
      <c r="AN61" s="34"/>
      <c r="AO61" s="34"/>
      <c r="AP61" s="34"/>
      <c r="AQ61" s="36">
        <f>IF(SUM(AN61:AP61)&gt;0,AN61&amp;"/"&amp;AO61&amp;"/"&amp;AP61,"")</f>
      </c>
      <c r="AR61" s="36">
        <f>IF(SUM(AS61:AU61)&gt;0,AS61&amp;"/"&amp;AT61&amp;"/"&amp;AU61,"")</f>
      </c>
      <c r="AS61" s="34"/>
      <c r="AT61" s="34"/>
      <c r="AU61" s="34"/>
      <c r="AV61" s="34"/>
      <c r="AW61" s="34"/>
      <c r="AX61" s="34"/>
      <c r="AY61" s="36">
        <f>IF(SUM(AV61:AX61)&gt;0,AV61&amp;"/"&amp;AW61&amp;"/"&amp;AX61,"")</f>
      </c>
      <c r="AZ61" s="36">
        <f>IF(SUM(BA61:BC61)&gt;0,BA61&amp;"/"&amp;BB61&amp;"/"&amp;BC61,"")</f>
      </c>
      <c r="BA61" s="34"/>
      <c r="BB61" s="34"/>
      <c r="BC61" s="34"/>
      <c r="BD61" s="34"/>
      <c r="BE61" s="34"/>
      <c r="BF61" s="34"/>
      <c r="BG61" s="36">
        <f>IF(SUM(BD61:BF61)&gt;0,BD61&amp;"/"&amp;BE61&amp;"/"&amp;BF61,"")</f>
      </c>
    </row>
    <row r="62" spans="1:59" ht="15">
      <c r="A62" s="33" t="s">
        <v>196</v>
      </c>
      <c r="B62" s="101" t="s">
        <v>199</v>
      </c>
      <c r="C62" s="35" t="str">
        <f>D62&amp;" "&amp;E62&amp;" "&amp;F62&amp;" "&amp;G62</f>
        <v>   </v>
      </c>
      <c r="D62" s="35"/>
      <c r="E62" s="34"/>
      <c r="F62" s="34"/>
      <c r="G62" s="34"/>
      <c r="H62" s="35" t="str">
        <f>I62&amp;" "&amp;J62&amp;" "&amp;K62&amp;" "&amp;L62</f>
        <v>6   </v>
      </c>
      <c r="I62" s="36">
        <v>6</v>
      </c>
      <c r="J62" s="36"/>
      <c r="K62" s="36"/>
      <c r="L62" s="36"/>
      <c r="M62" s="104"/>
      <c r="N62" s="102">
        <v>110</v>
      </c>
      <c r="O62" s="102">
        <f>P62+Q62+R62</f>
        <v>51</v>
      </c>
      <c r="P62" s="102">
        <f t="shared" si="41"/>
        <v>17</v>
      </c>
      <c r="Q62" s="102">
        <f t="shared" si="41"/>
        <v>34</v>
      </c>
      <c r="R62" s="102">
        <f t="shared" si="41"/>
        <v>0</v>
      </c>
      <c r="S62" s="102">
        <f>N62-O62</f>
        <v>59</v>
      </c>
      <c r="T62" s="36">
        <f>IF(SUM(U62:W62)&gt;0,U62&amp;"/"&amp;V62&amp;"/"&amp;W62,"")</f>
      </c>
      <c r="U62" s="34"/>
      <c r="V62" s="34"/>
      <c r="W62" s="34"/>
      <c r="X62" s="34"/>
      <c r="Y62" s="34"/>
      <c r="Z62" s="34"/>
      <c r="AA62" s="36">
        <f>IF(SUM(X62:Z62)&gt;0,X62&amp;"/"&amp;Y62&amp;"/"&amp;Z62,"")</f>
      </c>
      <c r="AB62" s="36">
        <f>IF(SUM(AC62:AE62)&gt;0,AC62&amp;"/"&amp;AD62&amp;"/"&amp;AE62,"")</f>
      </c>
      <c r="AC62" s="34"/>
      <c r="AD62" s="34"/>
      <c r="AE62" s="34"/>
      <c r="AF62" s="34"/>
      <c r="AG62" s="34"/>
      <c r="AH62" s="34"/>
      <c r="AI62" s="36">
        <f>IF(SUM(AF62:AH62)&gt;0,AF62&amp;"/"&amp;AG62&amp;"/"&amp;AH62,"")</f>
      </c>
      <c r="AJ62" s="36">
        <f>IF(SUM(AK62:AM62)&gt;0,AK62&amp;"/"&amp;AL62&amp;"/"&amp;AM62,"")</f>
      </c>
      <c r="AK62" s="34"/>
      <c r="AL62" s="34"/>
      <c r="AM62" s="34"/>
      <c r="AN62" s="34">
        <v>1</v>
      </c>
      <c r="AO62" s="34">
        <v>2</v>
      </c>
      <c r="AP62" s="34"/>
      <c r="AQ62" s="36" t="str">
        <f>IF(SUM(AN62:AP62)&gt;0,AN62&amp;"/"&amp;AO62&amp;"/"&amp;AP62,"")</f>
        <v>1/2/</v>
      </c>
      <c r="AR62" s="36">
        <f>IF(SUM(AS62:AU62)&gt;0,AS62&amp;"/"&amp;AT62&amp;"/"&amp;AU62,"")</f>
      </c>
      <c r="AS62" s="34"/>
      <c r="AT62" s="34"/>
      <c r="AU62" s="34"/>
      <c r="AV62" s="34"/>
      <c r="AW62" s="34"/>
      <c r="AX62" s="34"/>
      <c r="AY62" s="36">
        <f>IF(SUM(AV62:AX62)&gt;0,AV62&amp;"/"&amp;AW62&amp;"/"&amp;AX62,"")</f>
      </c>
      <c r="AZ62" s="36">
        <f>IF(SUM(BA62:BC62)&gt;0,BA62&amp;"/"&amp;BB62&amp;"/"&amp;BC62,"")</f>
      </c>
      <c r="BA62" s="34"/>
      <c r="BB62" s="34"/>
      <c r="BC62" s="34"/>
      <c r="BD62" s="34"/>
      <c r="BE62" s="34"/>
      <c r="BF62" s="34"/>
      <c r="BG62" s="36">
        <f>IF(SUM(BD62:BF62)&gt;0,BD62&amp;"/"&amp;BE62&amp;"/"&amp;BF62,"")</f>
      </c>
    </row>
    <row r="63" spans="1:59" ht="15">
      <c r="A63" s="33" t="s">
        <v>197</v>
      </c>
      <c r="B63" s="101" t="s">
        <v>200</v>
      </c>
      <c r="C63" s="35" t="str">
        <f>D63&amp;" "&amp;E63&amp;" "&amp;F63&amp;" "&amp;G63</f>
        <v>4   </v>
      </c>
      <c r="D63" s="35">
        <v>4</v>
      </c>
      <c r="E63" s="34"/>
      <c r="F63" s="34"/>
      <c r="G63" s="34"/>
      <c r="H63" s="35" t="str">
        <f>I63&amp;" "&amp;J63&amp;" "&amp;K63&amp;" "&amp;L63</f>
        <v>   </v>
      </c>
      <c r="I63" s="36"/>
      <c r="J63" s="36"/>
      <c r="K63" s="36"/>
      <c r="L63" s="36"/>
      <c r="M63" s="104"/>
      <c r="N63" s="102">
        <v>140</v>
      </c>
      <c r="O63" s="102">
        <f>P63+Q63+R63</f>
        <v>68</v>
      </c>
      <c r="P63" s="102">
        <f t="shared" si="41"/>
        <v>17</v>
      </c>
      <c r="Q63" s="102">
        <f t="shared" si="41"/>
        <v>51</v>
      </c>
      <c r="R63" s="102">
        <f t="shared" si="41"/>
        <v>0</v>
      </c>
      <c r="S63" s="102">
        <f>N63-O63</f>
        <v>72</v>
      </c>
      <c r="T63" s="36">
        <f>IF(SUM(U63:W63)&gt;0,U63&amp;"/"&amp;V63&amp;"/"&amp;W63,"")</f>
      </c>
      <c r="U63" s="34"/>
      <c r="V63" s="34"/>
      <c r="W63" s="34"/>
      <c r="X63" s="34"/>
      <c r="Y63" s="34"/>
      <c r="Z63" s="34"/>
      <c r="AA63" s="36">
        <f>IF(SUM(X63:Z63)&gt;0,X63&amp;"/"&amp;Y63&amp;"/"&amp;Z63,"")</f>
      </c>
      <c r="AB63" s="36">
        <f>IF(SUM(AC63:AE63)&gt;0,AC63&amp;"/"&amp;AD63&amp;"/"&amp;AE63,"")</f>
      </c>
      <c r="AC63" s="34"/>
      <c r="AD63" s="34"/>
      <c r="AE63" s="34"/>
      <c r="AF63" s="34">
        <v>1</v>
      </c>
      <c r="AG63" s="34">
        <v>3</v>
      </c>
      <c r="AH63" s="34"/>
      <c r="AI63" s="36" t="str">
        <f>IF(SUM(AF63:AH63)&gt;0,AF63&amp;"/"&amp;AG63&amp;"/"&amp;AH63,"")</f>
        <v>1/3/</v>
      </c>
      <c r="AJ63" s="36">
        <f>IF(SUM(AK63:AM63)&gt;0,AK63&amp;"/"&amp;AL63&amp;"/"&amp;AM63,"")</f>
      </c>
      <c r="AK63" s="34"/>
      <c r="AL63" s="34"/>
      <c r="AM63" s="34"/>
      <c r="AN63" s="34"/>
      <c r="AO63" s="34"/>
      <c r="AP63" s="34"/>
      <c r="AQ63" s="36">
        <f>IF(SUM(AN63:AP63)&gt;0,AN63&amp;"/"&amp;AO63&amp;"/"&amp;AP63,"")</f>
      </c>
      <c r="AR63" s="36">
        <f>IF(SUM(AS63:AU63)&gt;0,AS63&amp;"/"&amp;AT63&amp;"/"&amp;AU63,"")</f>
      </c>
      <c r="AS63" s="34"/>
      <c r="AT63" s="34"/>
      <c r="AU63" s="34"/>
      <c r="AV63" s="34"/>
      <c r="AW63" s="34"/>
      <c r="AX63" s="34"/>
      <c r="AY63" s="36">
        <f>IF(SUM(AV63:AX63)&gt;0,AV63&amp;"/"&amp;AW63&amp;"/"&amp;AX63,"")</f>
      </c>
      <c r="AZ63" s="36">
        <f>IF(SUM(BA63:BC63)&gt;0,BA63&amp;"/"&amp;BB63&amp;"/"&amp;BC63,"")</f>
      </c>
      <c r="BA63" s="34"/>
      <c r="BB63" s="34"/>
      <c r="BC63" s="34"/>
      <c r="BD63" s="34"/>
      <c r="BE63" s="34"/>
      <c r="BF63" s="34"/>
      <c r="BG63" s="36">
        <f>IF(SUM(BD63:BF63)&gt;0,BD63&amp;"/"&amp;BE63&amp;"/"&amp;BF63,"")</f>
      </c>
    </row>
    <row r="64" spans="1:59" ht="15">
      <c r="A64" s="33" t="s">
        <v>155</v>
      </c>
      <c r="B64" s="111" t="s">
        <v>234</v>
      </c>
      <c r="C64" s="86" t="str">
        <f t="shared" si="2"/>
        <v>   </v>
      </c>
      <c r="D64" s="86"/>
      <c r="E64" s="89"/>
      <c r="F64" s="89"/>
      <c r="G64" s="89"/>
      <c r="H64" s="86" t="str">
        <f t="shared" si="3"/>
        <v>   </v>
      </c>
      <c r="I64" s="87"/>
      <c r="J64" s="87"/>
      <c r="K64" s="87"/>
      <c r="L64" s="87"/>
      <c r="M64" s="121"/>
      <c r="N64" s="113">
        <f aca="true" t="shared" si="42" ref="N64:S64">SUM(N65:N67)</f>
        <v>200</v>
      </c>
      <c r="O64" s="113">
        <f t="shared" si="17"/>
        <v>106</v>
      </c>
      <c r="P64" s="113">
        <f t="shared" si="42"/>
        <v>18</v>
      </c>
      <c r="Q64" s="113">
        <f t="shared" si="42"/>
        <v>54</v>
      </c>
      <c r="R64" s="113">
        <f t="shared" si="42"/>
        <v>34</v>
      </c>
      <c r="S64" s="113">
        <f t="shared" si="42"/>
        <v>94</v>
      </c>
      <c r="T64" s="87">
        <f t="shared" si="20"/>
      </c>
      <c r="U64" s="89"/>
      <c r="V64" s="89"/>
      <c r="W64" s="89"/>
      <c r="X64" s="89"/>
      <c r="Y64" s="89"/>
      <c r="Z64" s="89"/>
      <c r="AA64" s="87">
        <f t="shared" si="21"/>
      </c>
      <c r="AB64" s="87">
        <f t="shared" si="22"/>
      </c>
      <c r="AC64" s="89"/>
      <c r="AD64" s="89"/>
      <c r="AE64" s="89"/>
      <c r="AF64" s="89"/>
      <c r="AG64" s="89"/>
      <c r="AH64" s="89"/>
      <c r="AI64" s="87">
        <f t="shared" si="23"/>
      </c>
      <c r="AJ64" s="87">
        <f t="shared" si="24"/>
      </c>
      <c r="AK64" s="89"/>
      <c r="AL64" s="89"/>
      <c r="AM64" s="89"/>
      <c r="AN64" s="89"/>
      <c r="AO64" s="89"/>
      <c r="AP64" s="89"/>
      <c r="AQ64" s="87">
        <f t="shared" si="25"/>
      </c>
      <c r="AR64" s="87">
        <f t="shared" si="26"/>
      </c>
      <c r="AS64" s="89"/>
      <c r="AT64" s="89"/>
      <c r="AU64" s="89"/>
      <c r="AV64" s="89"/>
      <c r="AW64" s="89"/>
      <c r="AX64" s="89"/>
      <c r="AY64" s="87">
        <f t="shared" si="27"/>
      </c>
      <c r="AZ64" s="87">
        <f t="shared" si="28"/>
      </c>
      <c r="BA64" s="89"/>
      <c r="BB64" s="89"/>
      <c r="BC64" s="89"/>
      <c r="BD64" s="89"/>
      <c r="BE64" s="89"/>
      <c r="BF64" s="89"/>
      <c r="BG64" s="87">
        <f t="shared" si="29"/>
      </c>
    </row>
    <row r="65" spans="1:59" ht="15">
      <c r="A65" s="33" t="s">
        <v>92</v>
      </c>
      <c r="B65" s="101" t="s">
        <v>192</v>
      </c>
      <c r="C65" s="35" t="str">
        <f t="shared" si="2"/>
        <v>   </v>
      </c>
      <c r="D65" s="35"/>
      <c r="E65" s="34"/>
      <c r="F65" s="34"/>
      <c r="G65" s="34"/>
      <c r="H65" s="35" t="str">
        <f t="shared" si="3"/>
        <v>5   </v>
      </c>
      <c r="I65" s="36">
        <v>5</v>
      </c>
      <c r="J65" s="36"/>
      <c r="K65" s="36"/>
      <c r="L65" s="36"/>
      <c r="M65" s="104"/>
      <c r="N65" s="102">
        <v>62</v>
      </c>
      <c r="O65" s="102">
        <f t="shared" si="17"/>
        <v>36</v>
      </c>
      <c r="P65" s="102">
        <f t="shared" si="30"/>
        <v>18</v>
      </c>
      <c r="Q65" s="102">
        <f t="shared" si="31"/>
        <v>18</v>
      </c>
      <c r="R65" s="102">
        <f t="shared" si="32"/>
        <v>0</v>
      </c>
      <c r="S65" s="102">
        <f t="shared" si="33"/>
        <v>26</v>
      </c>
      <c r="T65" s="36">
        <f t="shared" si="20"/>
      </c>
      <c r="U65" s="34"/>
      <c r="V65" s="34"/>
      <c r="W65" s="34"/>
      <c r="X65" s="34"/>
      <c r="Y65" s="34"/>
      <c r="Z65" s="34"/>
      <c r="AA65" s="36">
        <f t="shared" si="21"/>
      </c>
      <c r="AB65" s="36">
        <f t="shared" si="22"/>
      </c>
      <c r="AC65" s="34"/>
      <c r="AD65" s="34"/>
      <c r="AE65" s="34"/>
      <c r="AF65" s="34"/>
      <c r="AG65" s="34"/>
      <c r="AH65" s="34"/>
      <c r="AI65" s="36">
        <f t="shared" si="23"/>
      </c>
      <c r="AJ65" s="36" t="str">
        <f t="shared" si="24"/>
        <v>1/1/</v>
      </c>
      <c r="AK65" s="34">
        <v>1</v>
      </c>
      <c r="AL65" s="34">
        <v>1</v>
      </c>
      <c r="AM65" s="34"/>
      <c r="AN65" s="34"/>
      <c r="AO65" s="34"/>
      <c r="AP65" s="34"/>
      <c r="AQ65" s="36">
        <f t="shared" si="25"/>
      </c>
      <c r="AR65" s="36">
        <f t="shared" si="26"/>
      </c>
      <c r="AS65" s="34"/>
      <c r="AT65" s="34"/>
      <c r="AU65" s="34"/>
      <c r="AV65" s="34"/>
      <c r="AW65" s="34"/>
      <c r="AX65" s="34"/>
      <c r="AY65" s="36">
        <f t="shared" si="27"/>
      </c>
      <c r="AZ65" s="36">
        <f t="shared" si="28"/>
      </c>
      <c r="BA65" s="34"/>
      <c r="BB65" s="34"/>
      <c r="BC65" s="34"/>
      <c r="BD65" s="34"/>
      <c r="BE65" s="34"/>
      <c r="BF65" s="34"/>
      <c r="BG65" s="36">
        <f t="shared" si="29"/>
      </c>
    </row>
    <row r="66" spans="1:59" ht="15">
      <c r="A66" s="33" t="s">
        <v>99</v>
      </c>
      <c r="B66" s="101" t="s">
        <v>242</v>
      </c>
      <c r="C66" s="35" t="str">
        <f t="shared" si="2"/>
        <v>   </v>
      </c>
      <c r="D66" s="35"/>
      <c r="E66" s="34"/>
      <c r="F66" s="34"/>
      <c r="G66" s="34"/>
      <c r="H66" s="35" t="str">
        <f t="shared" si="3"/>
        <v>4   </v>
      </c>
      <c r="I66" s="36">
        <v>4</v>
      </c>
      <c r="J66" s="36"/>
      <c r="K66" s="36"/>
      <c r="L66" s="36"/>
      <c r="M66" s="104"/>
      <c r="N66" s="102">
        <v>66</v>
      </c>
      <c r="O66" s="102">
        <f t="shared" si="17"/>
        <v>34</v>
      </c>
      <c r="P66" s="102">
        <f t="shared" si="30"/>
        <v>0</v>
      </c>
      <c r="Q66" s="102">
        <f t="shared" si="31"/>
        <v>0</v>
      </c>
      <c r="R66" s="102">
        <f t="shared" si="32"/>
        <v>34</v>
      </c>
      <c r="S66" s="102">
        <f t="shared" si="33"/>
        <v>32</v>
      </c>
      <c r="T66" s="36">
        <f t="shared" si="20"/>
      </c>
      <c r="U66" s="34"/>
      <c r="V66" s="34"/>
      <c r="W66" s="34"/>
      <c r="X66" s="34"/>
      <c r="Y66" s="34"/>
      <c r="Z66" s="34"/>
      <c r="AA66" s="36">
        <f t="shared" si="21"/>
      </c>
      <c r="AB66" s="36">
        <f t="shared" si="22"/>
      </c>
      <c r="AC66" s="34"/>
      <c r="AD66" s="34"/>
      <c r="AE66" s="34"/>
      <c r="AF66" s="34"/>
      <c r="AG66" s="34"/>
      <c r="AH66" s="34">
        <v>2</v>
      </c>
      <c r="AI66" s="36" t="str">
        <f t="shared" si="23"/>
        <v>//2</v>
      </c>
      <c r="AJ66" s="36">
        <f t="shared" si="24"/>
      </c>
      <c r="AK66" s="34"/>
      <c r="AL66" s="34"/>
      <c r="AM66" s="34"/>
      <c r="AN66" s="34"/>
      <c r="AO66" s="34"/>
      <c r="AP66" s="34"/>
      <c r="AQ66" s="36">
        <f t="shared" si="25"/>
      </c>
      <c r="AR66" s="36">
        <f t="shared" si="26"/>
      </c>
      <c r="AS66" s="34"/>
      <c r="AT66" s="34"/>
      <c r="AU66" s="34"/>
      <c r="AV66" s="34"/>
      <c r="AW66" s="34"/>
      <c r="AX66" s="34"/>
      <c r="AY66" s="36">
        <f t="shared" si="27"/>
      </c>
      <c r="AZ66" s="36">
        <f t="shared" si="28"/>
      </c>
      <c r="BA66" s="34"/>
      <c r="BB66" s="34"/>
      <c r="BC66" s="34"/>
      <c r="BD66" s="34"/>
      <c r="BE66" s="34"/>
      <c r="BF66" s="34"/>
      <c r="BG66" s="36">
        <f t="shared" si="29"/>
      </c>
    </row>
    <row r="67" spans="1:59" ht="15">
      <c r="A67" s="33" t="s">
        <v>156</v>
      </c>
      <c r="B67" s="126" t="s">
        <v>244</v>
      </c>
      <c r="C67" s="35" t="str">
        <f t="shared" si="2"/>
        <v>   </v>
      </c>
      <c r="D67" s="35"/>
      <c r="E67" s="34"/>
      <c r="F67" s="34"/>
      <c r="G67" s="34"/>
      <c r="H67" s="35" t="str">
        <f t="shared" si="3"/>
        <v>10   </v>
      </c>
      <c r="I67" s="36">
        <v>10</v>
      </c>
      <c r="J67" s="36"/>
      <c r="K67" s="36"/>
      <c r="L67" s="36"/>
      <c r="M67" s="104"/>
      <c r="N67" s="102">
        <v>72</v>
      </c>
      <c r="O67" s="102">
        <f t="shared" si="17"/>
        <v>36</v>
      </c>
      <c r="P67" s="102">
        <f t="shared" si="30"/>
        <v>0</v>
      </c>
      <c r="Q67" s="102">
        <f t="shared" si="31"/>
        <v>36</v>
      </c>
      <c r="R67" s="102">
        <f t="shared" si="32"/>
        <v>0</v>
      </c>
      <c r="S67" s="102">
        <f t="shared" si="33"/>
        <v>36</v>
      </c>
      <c r="T67" s="36">
        <f t="shared" si="20"/>
      </c>
      <c r="U67" s="34"/>
      <c r="V67" s="34"/>
      <c r="W67" s="34"/>
      <c r="X67" s="34"/>
      <c r="Y67" s="34"/>
      <c r="Z67" s="34"/>
      <c r="AA67" s="36">
        <f t="shared" si="21"/>
      </c>
      <c r="AB67" s="36">
        <f t="shared" si="22"/>
      </c>
      <c r="AC67" s="34"/>
      <c r="AD67" s="34"/>
      <c r="AE67" s="34"/>
      <c r="AF67" s="34"/>
      <c r="AG67" s="34"/>
      <c r="AH67" s="34"/>
      <c r="AI67" s="36">
        <f t="shared" si="23"/>
      </c>
      <c r="AJ67" s="36">
        <f t="shared" si="24"/>
      </c>
      <c r="AK67" s="34"/>
      <c r="AL67" s="34"/>
      <c r="AM67" s="34"/>
      <c r="AN67" s="34"/>
      <c r="AO67" s="34"/>
      <c r="AP67" s="34"/>
      <c r="AQ67" s="36">
        <f t="shared" si="25"/>
      </c>
      <c r="AR67" s="36">
        <f t="shared" si="26"/>
      </c>
      <c r="AS67" s="34"/>
      <c r="AT67" s="34"/>
      <c r="AU67" s="34"/>
      <c r="AV67" s="34"/>
      <c r="AW67" s="34"/>
      <c r="AX67" s="34"/>
      <c r="AY67" s="36">
        <f t="shared" si="27"/>
      </c>
      <c r="AZ67" s="36">
        <f t="shared" si="28"/>
      </c>
      <c r="BA67" s="34"/>
      <c r="BB67" s="34"/>
      <c r="BC67" s="34"/>
      <c r="BD67" s="34"/>
      <c r="BE67" s="34">
        <v>6</v>
      </c>
      <c r="BF67" s="34"/>
      <c r="BG67" s="36" t="str">
        <f t="shared" si="29"/>
        <v>/6/</v>
      </c>
    </row>
    <row r="68" spans="1:59" ht="15">
      <c r="A68" s="33" t="s">
        <v>86</v>
      </c>
      <c r="B68" s="114" t="s">
        <v>233</v>
      </c>
      <c r="C68" s="86" t="str">
        <f t="shared" si="2"/>
        <v>   </v>
      </c>
      <c r="D68" s="86"/>
      <c r="E68" s="89"/>
      <c r="F68" s="89"/>
      <c r="G68" s="89"/>
      <c r="H68" s="86" t="str">
        <f t="shared" si="3"/>
        <v>   </v>
      </c>
      <c r="I68" s="87"/>
      <c r="J68" s="87"/>
      <c r="K68" s="87"/>
      <c r="L68" s="87"/>
      <c r="M68" s="121"/>
      <c r="N68" s="113">
        <f aca="true" t="shared" si="43" ref="N68:S68">SUM(N69:N70)</f>
        <v>128</v>
      </c>
      <c r="O68" s="113">
        <f t="shared" si="43"/>
        <v>69</v>
      </c>
      <c r="P68" s="113">
        <f t="shared" si="43"/>
        <v>0</v>
      </c>
      <c r="Q68" s="113">
        <f t="shared" si="43"/>
        <v>52</v>
      </c>
      <c r="R68" s="113">
        <f t="shared" si="43"/>
        <v>17</v>
      </c>
      <c r="S68" s="113">
        <f t="shared" si="43"/>
        <v>59</v>
      </c>
      <c r="T68" s="87">
        <f t="shared" si="20"/>
      </c>
      <c r="U68" s="89"/>
      <c r="V68" s="89"/>
      <c r="W68" s="89"/>
      <c r="X68" s="89"/>
      <c r="Y68" s="89"/>
      <c r="Z68" s="89"/>
      <c r="AA68" s="87">
        <f t="shared" si="21"/>
      </c>
      <c r="AB68" s="87">
        <f t="shared" si="22"/>
      </c>
      <c r="AC68" s="89"/>
      <c r="AD68" s="89"/>
      <c r="AE68" s="89"/>
      <c r="AF68" s="89"/>
      <c r="AG68" s="89"/>
      <c r="AH68" s="89"/>
      <c r="AI68" s="87">
        <f t="shared" si="23"/>
      </c>
      <c r="AJ68" s="87">
        <f t="shared" si="24"/>
      </c>
      <c r="AK68" s="89"/>
      <c r="AL68" s="89"/>
      <c r="AM68" s="89"/>
      <c r="AN68" s="89"/>
      <c r="AO68" s="89"/>
      <c r="AP68" s="89"/>
      <c r="AQ68" s="87">
        <f t="shared" si="25"/>
      </c>
      <c r="AR68" s="87">
        <f t="shared" si="26"/>
      </c>
      <c r="AS68" s="89"/>
      <c r="AT68" s="89"/>
      <c r="AU68" s="89"/>
      <c r="AV68" s="89"/>
      <c r="AW68" s="89"/>
      <c r="AX68" s="89"/>
      <c r="AY68" s="87">
        <f t="shared" si="27"/>
      </c>
      <c r="AZ68" s="87">
        <f t="shared" si="28"/>
      </c>
      <c r="BA68" s="89"/>
      <c r="BB68" s="89"/>
      <c r="BC68" s="89"/>
      <c r="BD68" s="89"/>
      <c r="BE68" s="89"/>
      <c r="BF68" s="89"/>
      <c r="BG68" s="87">
        <f t="shared" si="29"/>
      </c>
    </row>
    <row r="69" spans="1:59" ht="38.25">
      <c r="A69" s="33" t="s">
        <v>172</v>
      </c>
      <c r="B69" s="131" t="s">
        <v>243</v>
      </c>
      <c r="C69" s="134" t="str">
        <f>D69&amp;" "&amp;E69&amp;" "&amp;F69&amp;" "&amp;G69</f>
        <v>   </v>
      </c>
      <c r="D69" s="134"/>
      <c r="E69" s="89"/>
      <c r="F69" s="89"/>
      <c r="G69" s="89"/>
      <c r="H69" s="134" t="str">
        <f>I69&amp;" "&amp;J69&amp;" "&amp;K69&amp;" "&amp;L69</f>
        <v>6   </v>
      </c>
      <c r="I69" s="36">
        <v>6</v>
      </c>
      <c r="J69" s="36"/>
      <c r="K69" s="36"/>
      <c r="L69" s="36"/>
      <c r="M69" s="104"/>
      <c r="N69" s="102">
        <v>92</v>
      </c>
      <c r="O69" s="102">
        <f>P69+Q69+R69</f>
        <v>51</v>
      </c>
      <c r="P69" s="102">
        <f aca="true" t="shared" si="44" ref="P69:R70">U69*U$6+X69*X$6+AC69*AC$6+AF69*AF$6+AK69*AK$6+AN69*AN$6+AS69*AS$6+AV69*AV$6+BA69*BA$6+BD69*BD$6</f>
        <v>0</v>
      </c>
      <c r="Q69" s="102">
        <f t="shared" si="44"/>
        <v>34</v>
      </c>
      <c r="R69" s="102">
        <f t="shared" si="44"/>
        <v>17</v>
      </c>
      <c r="S69" s="102">
        <f>N69-O69</f>
        <v>41</v>
      </c>
      <c r="T69" s="36">
        <f>IF(SUM(U69:W69)&gt;0,U69&amp;"/"&amp;V69&amp;"/"&amp;W69,"")</f>
      </c>
      <c r="U69" s="34"/>
      <c r="V69" s="34"/>
      <c r="W69" s="34"/>
      <c r="X69" s="34"/>
      <c r="Y69" s="34"/>
      <c r="Z69" s="34"/>
      <c r="AA69" s="36">
        <f>IF(SUM(X69:Z69)&gt;0,X69&amp;"/"&amp;Y69&amp;"/"&amp;Z69,"")</f>
      </c>
      <c r="AB69" s="36">
        <f>IF(SUM(AC69:AE69)&gt;0,AC69&amp;"/"&amp;AD69&amp;"/"&amp;AE69,"")</f>
      </c>
      <c r="AC69" s="34"/>
      <c r="AD69" s="34"/>
      <c r="AE69" s="34"/>
      <c r="AF69" s="34"/>
      <c r="AG69" s="34"/>
      <c r="AH69" s="34"/>
      <c r="AI69" s="36">
        <f>IF(SUM(AF69:AH69)&gt;0,AF69&amp;"/"&amp;AG69&amp;"/"&amp;AH69,"")</f>
      </c>
      <c r="AJ69" s="36">
        <f>IF(SUM(AK69:AM69)&gt;0,AK69&amp;"/"&amp;AL69&amp;"/"&amp;AM69,"")</f>
      </c>
      <c r="AK69" s="34"/>
      <c r="AL69" s="34"/>
      <c r="AM69" s="34"/>
      <c r="AN69" s="34"/>
      <c r="AO69" s="34">
        <v>2</v>
      </c>
      <c r="AP69" s="34">
        <v>1</v>
      </c>
      <c r="AQ69" s="36" t="str">
        <f>IF(SUM(AN69:AP69)&gt;0,AN69&amp;"/"&amp;AO69&amp;"/"&amp;AP69,"")</f>
        <v>/2/1</v>
      </c>
      <c r="AR69" s="36">
        <f>IF(SUM(AS69:AU69)&gt;0,AS69&amp;"/"&amp;AT69&amp;"/"&amp;AU69,"")</f>
      </c>
      <c r="AS69" s="34"/>
      <c r="AT69" s="34"/>
      <c r="AU69" s="34"/>
      <c r="AV69" s="34"/>
      <c r="AW69" s="34"/>
      <c r="AX69" s="34"/>
      <c r="AY69" s="36">
        <f>IF(SUM(AV69:AX69)&gt;0,AV69&amp;"/"&amp;AW69&amp;"/"&amp;AX69,"")</f>
      </c>
      <c r="AZ69" s="36">
        <f>IF(SUM(BA69:BC69)&gt;0,BA69&amp;"/"&amp;BB69&amp;"/"&amp;BC69,"")</f>
      </c>
      <c r="BA69" s="34"/>
      <c r="BB69" s="34"/>
      <c r="BC69" s="34"/>
      <c r="BD69" s="96"/>
      <c r="BE69" s="34"/>
      <c r="BF69" s="34"/>
      <c r="BG69" s="36">
        <f>IF(SUM(BD69:BF69)&gt;0,BD69&amp;"/"&amp;BE69&amp;"/"&amp;BF69,"")</f>
      </c>
    </row>
    <row r="70" spans="1:59" ht="26.25">
      <c r="A70" s="33" t="s">
        <v>173</v>
      </c>
      <c r="B70" s="126" t="s">
        <v>252</v>
      </c>
      <c r="C70" s="86" t="str">
        <f>D70&amp;" "&amp;E70&amp;" "&amp;F70&amp;" "&amp;G70</f>
        <v>   </v>
      </c>
      <c r="D70" s="86"/>
      <c r="E70" s="89"/>
      <c r="F70" s="89"/>
      <c r="G70" s="89"/>
      <c r="H70" s="134" t="str">
        <f>I70&amp;" "&amp;J70&amp;" "&amp;K70&amp;" "&amp;L70</f>
        <v>9   </v>
      </c>
      <c r="I70" s="36">
        <v>9</v>
      </c>
      <c r="J70" s="36"/>
      <c r="K70" s="36"/>
      <c r="L70" s="36"/>
      <c r="M70" s="104"/>
      <c r="N70" s="102">
        <v>36</v>
      </c>
      <c r="O70" s="102">
        <f>P70+Q70+R70</f>
        <v>18</v>
      </c>
      <c r="P70" s="102">
        <f t="shared" si="44"/>
        <v>0</v>
      </c>
      <c r="Q70" s="102">
        <f t="shared" si="44"/>
        <v>18</v>
      </c>
      <c r="R70" s="102">
        <f t="shared" si="44"/>
        <v>0</v>
      </c>
      <c r="S70" s="102">
        <f>N70-O70</f>
        <v>18</v>
      </c>
      <c r="T70" s="36">
        <f>IF(SUM(U70:W70)&gt;0,U70&amp;"/"&amp;V70&amp;"/"&amp;W70,"")</f>
      </c>
      <c r="U70" s="34"/>
      <c r="V70" s="34"/>
      <c r="W70" s="34"/>
      <c r="X70" s="34"/>
      <c r="Y70" s="34"/>
      <c r="Z70" s="34"/>
      <c r="AA70" s="36">
        <f>IF(SUM(X70:Z70)&gt;0,X70&amp;"/"&amp;Y70&amp;"/"&amp;Z70,"")</f>
      </c>
      <c r="AB70" s="36">
        <f>IF(SUM(AC70:AE70)&gt;0,AC70&amp;"/"&amp;AD70&amp;"/"&amp;AE70,"")</f>
      </c>
      <c r="AC70" s="34"/>
      <c r="AD70" s="34"/>
      <c r="AE70" s="34"/>
      <c r="AF70" s="34"/>
      <c r="AG70" s="34"/>
      <c r="AH70" s="34"/>
      <c r="AI70" s="36">
        <f>IF(SUM(AF70:AH70)&gt;0,AF70&amp;"/"&amp;AG70&amp;"/"&amp;AH70,"")</f>
      </c>
      <c r="AJ70" s="36">
        <f>IF(SUM(AK70:AM70)&gt;0,AK70&amp;"/"&amp;AL70&amp;"/"&amp;AM70,"")</f>
      </c>
      <c r="AK70" s="34"/>
      <c r="AL70" s="34"/>
      <c r="AM70" s="34"/>
      <c r="AN70" s="34"/>
      <c r="AO70" s="34"/>
      <c r="AP70" s="34"/>
      <c r="AQ70" s="36">
        <f>IF(SUM(AN70:AP70)&gt;0,AN70&amp;"/"&amp;AO70&amp;"/"&amp;AP70,"")</f>
      </c>
      <c r="AR70" s="36">
        <f>IF(SUM(AS70:AU70)&gt;0,AS70&amp;"/"&amp;AT70&amp;"/"&amp;AU70,"")</f>
      </c>
      <c r="AS70" s="34"/>
      <c r="AT70" s="34"/>
      <c r="AU70" s="34"/>
      <c r="AV70" s="34"/>
      <c r="AW70" s="34"/>
      <c r="AX70" s="34"/>
      <c r="AY70" s="36">
        <f>IF(SUM(AV70:AX70)&gt;0,AV70&amp;"/"&amp;AW70&amp;"/"&amp;AX70,"")</f>
      </c>
      <c r="AZ70" s="36" t="str">
        <f>IF(SUM(BA70:BC70)&gt;0,BA70&amp;"/"&amp;BB70&amp;"/"&amp;BC70,"")</f>
        <v>/2/</v>
      </c>
      <c r="BA70" s="34"/>
      <c r="BB70" s="34">
        <v>2</v>
      </c>
      <c r="BC70" s="34"/>
      <c r="BD70" s="95"/>
      <c r="BE70" s="34"/>
      <c r="BF70" s="34"/>
      <c r="BG70" s="36">
        <f>IF(SUM(BD70:BF70)&gt;0,BD70&amp;"/"&amp;BE70&amp;"/"&amp;BF70,"")</f>
      </c>
    </row>
    <row r="71" spans="1:59" ht="15">
      <c r="A71" s="107" t="s">
        <v>157</v>
      </c>
      <c r="B71" s="106" t="s">
        <v>220</v>
      </c>
      <c r="C71" s="107" t="str">
        <f>D71&amp;" "&amp;E71&amp;" "&amp;F71&amp;" "&amp;G71</f>
        <v>   </v>
      </c>
      <c r="D71" s="108"/>
      <c r="E71" s="108"/>
      <c r="F71" s="108"/>
      <c r="G71" s="108"/>
      <c r="H71" s="107" t="str">
        <f>I71&amp;" "&amp;J71&amp;" "&amp;K71&amp;" "&amp;L71</f>
        <v>   </v>
      </c>
      <c r="I71" s="108"/>
      <c r="J71" s="108"/>
      <c r="K71" s="108"/>
      <c r="L71" s="108"/>
      <c r="M71" s="109"/>
      <c r="N71" s="118">
        <f aca="true" t="shared" si="45" ref="N71:S71">SUM(N72:N73)</f>
        <v>450</v>
      </c>
      <c r="O71" s="118">
        <f t="shared" si="45"/>
        <v>228</v>
      </c>
      <c r="P71" s="118">
        <f t="shared" si="45"/>
        <v>114</v>
      </c>
      <c r="Q71" s="118">
        <f t="shared" si="45"/>
        <v>42</v>
      </c>
      <c r="R71" s="118">
        <f t="shared" si="45"/>
        <v>72</v>
      </c>
      <c r="S71" s="118">
        <f t="shared" si="45"/>
        <v>222</v>
      </c>
      <c r="T71" s="107">
        <f>IF(SUM(U71:W71)&gt;0,U71&amp;"/"&amp;V71&amp;"/"&amp;W71,"")</f>
      </c>
      <c r="U71" s="107"/>
      <c r="V71" s="107"/>
      <c r="W71" s="107"/>
      <c r="X71" s="107"/>
      <c r="Y71" s="107"/>
      <c r="Z71" s="107"/>
      <c r="AA71" s="107">
        <f>IF(SUM(X71:Z71)&gt;0,X71&amp;"/"&amp;Y71&amp;"/"&amp;Z71,"")</f>
      </c>
      <c r="AB71" s="107">
        <f>IF(SUM(AC71:AE71)&gt;0,AC71&amp;"/"&amp;AD71&amp;"/"&amp;AE71,"")</f>
      </c>
      <c r="AC71" s="107"/>
      <c r="AD71" s="107"/>
      <c r="AE71" s="107"/>
      <c r="AF71" s="107"/>
      <c r="AG71" s="107"/>
      <c r="AH71" s="107"/>
      <c r="AI71" s="107">
        <f>IF(SUM(AF71:AH71)&gt;0,AF71&amp;"/"&amp;AG71&amp;"/"&amp;AH71,"")</f>
      </c>
      <c r="AJ71" s="107">
        <f>IF(SUM(AK71:AM71)&gt;0,AK71&amp;"/"&amp;AL71&amp;"/"&amp;AM71,"")</f>
      </c>
      <c r="AK71" s="107"/>
      <c r="AL71" s="107"/>
      <c r="AM71" s="107"/>
      <c r="AN71" s="107"/>
      <c r="AO71" s="107"/>
      <c r="AP71" s="107"/>
      <c r="AQ71" s="107">
        <f>IF(SUM(AN71:AP71)&gt;0,AN71&amp;"/"&amp;AO71&amp;"/"&amp;AP71,"")</f>
      </c>
      <c r="AR71" s="107">
        <f>IF(SUM(AS71:AU71)&gt;0,AS71&amp;"/"&amp;AT71&amp;"/"&amp;AU71,"")</f>
      </c>
      <c r="AS71" s="107"/>
      <c r="AT71" s="107"/>
      <c r="AU71" s="107"/>
      <c r="AV71" s="107"/>
      <c r="AW71" s="107"/>
      <c r="AX71" s="107"/>
      <c r="AY71" s="107">
        <f>IF(SUM(AV71:AX71)&gt;0,AV71&amp;"/"&amp;AW71&amp;"/"&amp;AX71,"")</f>
      </c>
      <c r="AZ71" s="107">
        <f>IF(SUM(BA71:BC71)&gt;0,BA71&amp;"/"&amp;BB71&amp;"/"&amp;BC71,"")</f>
      </c>
      <c r="BA71" s="107"/>
      <c r="BB71" s="107"/>
      <c r="BC71" s="107"/>
      <c r="BD71" s="107"/>
      <c r="BE71" s="107"/>
      <c r="BF71" s="107"/>
      <c r="BG71" s="107">
        <f>IF(SUM(BD71:BF71)&gt;0,BD71&amp;"/"&amp;BE71&amp;"/"&amp;BF71,"")</f>
      </c>
    </row>
    <row r="72" spans="1:59" ht="15">
      <c r="A72" s="33" t="s">
        <v>87</v>
      </c>
      <c r="B72" s="101" t="s">
        <v>201</v>
      </c>
      <c r="C72" s="35" t="str">
        <f>D72&amp;" "&amp;E72&amp;" "&amp;F72&amp;" "&amp;G72</f>
        <v>   </v>
      </c>
      <c r="D72" s="35"/>
      <c r="E72" s="34"/>
      <c r="F72" s="34"/>
      <c r="G72" s="34"/>
      <c r="H72" s="35" t="str">
        <f>I72&amp;" "&amp;J72&amp;" "&amp;K72&amp;" "&amp;L72</f>
        <v>9   </v>
      </c>
      <c r="I72" s="36">
        <v>9</v>
      </c>
      <c r="J72" s="36"/>
      <c r="K72" s="36"/>
      <c r="L72" s="36"/>
      <c r="M72" s="104"/>
      <c r="N72" s="102">
        <v>225</v>
      </c>
      <c r="O72" s="102">
        <f>P72+Q72+R72</f>
        <v>126</v>
      </c>
      <c r="P72" s="102">
        <f aca="true" t="shared" si="46" ref="P72:R73">U72*U$6+X72*X$6+AC72*AC$6+AF72*AF$6+AK72*AK$6+AN72*AN$6+AS72*AS$6+AV72*AV$6+BA72*BA$6+BD72*BD$6</f>
        <v>54</v>
      </c>
      <c r="Q72" s="102">
        <f t="shared" si="46"/>
        <v>0</v>
      </c>
      <c r="R72" s="102">
        <f t="shared" si="46"/>
        <v>72</v>
      </c>
      <c r="S72" s="102">
        <f>N72-O72</f>
        <v>99</v>
      </c>
      <c r="T72" s="36">
        <f>IF(SUM(U72:W72)&gt;0,U72&amp;"/"&amp;V72&amp;"/"&amp;W72,"")</f>
      </c>
      <c r="U72" s="34"/>
      <c r="V72" s="34"/>
      <c r="W72" s="34"/>
      <c r="X72" s="34"/>
      <c r="Y72" s="34"/>
      <c r="Z72" s="34"/>
      <c r="AA72" s="36">
        <f>IF(SUM(X72:Z72)&gt;0,X72&amp;"/"&amp;Y72&amp;"/"&amp;Z72,"")</f>
      </c>
      <c r="AB72" s="36">
        <f>IF(SUM(AC72:AE72)&gt;0,AC72&amp;"/"&amp;AD72&amp;"/"&amp;AE72,"")</f>
      </c>
      <c r="AC72" s="34"/>
      <c r="AD72" s="34"/>
      <c r="AE72" s="34"/>
      <c r="AF72" s="34"/>
      <c r="AG72" s="34"/>
      <c r="AH72" s="34"/>
      <c r="AI72" s="36">
        <f>IF(SUM(AF72:AH72)&gt;0,AF72&amp;"/"&amp;AG72&amp;"/"&amp;AH72,"")</f>
      </c>
      <c r="AJ72" s="36">
        <f>IF(SUM(AK72:AM72)&gt;0,AK72&amp;"/"&amp;AL72&amp;"/"&amp;AM72,"")</f>
      </c>
      <c r="AK72" s="34"/>
      <c r="AL72" s="34"/>
      <c r="AM72" s="34"/>
      <c r="AN72" s="34"/>
      <c r="AO72" s="34"/>
      <c r="AP72" s="34"/>
      <c r="AQ72" s="36">
        <f>IF(SUM(AN72:AP72)&gt;0,AN72&amp;"/"&amp;AO72&amp;"/"&amp;AP72,"")</f>
      </c>
      <c r="AR72" s="36">
        <f>IF(SUM(AS72:AU72)&gt;0,AS72&amp;"/"&amp;AT72&amp;"/"&amp;AU72,"")</f>
      </c>
      <c r="AS72" s="34"/>
      <c r="AT72" s="34"/>
      <c r="AU72" s="34"/>
      <c r="AV72" s="34"/>
      <c r="AW72" s="34"/>
      <c r="AX72" s="34"/>
      <c r="AY72" s="36">
        <f>IF(SUM(AV72:AX72)&gt;0,AV72&amp;"/"&amp;AW72&amp;"/"&amp;AX72,"")</f>
      </c>
      <c r="AZ72" s="36" t="str">
        <f>IF(SUM(BA72:BC72)&gt;0,BA72&amp;"/"&amp;BB72&amp;"/"&amp;BC72,"")</f>
        <v>6//4</v>
      </c>
      <c r="BA72" s="34">
        <v>6</v>
      </c>
      <c r="BB72" s="34"/>
      <c r="BC72" s="34">
        <v>4</v>
      </c>
      <c r="BD72" s="34"/>
      <c r="BE72" s="34"/>
      <c r="BF72" s="34">
        <v>6</v>
      </c>
      <c r="BG72" s="36" t="str">
        <f>IF(SUM(BD72:BF72)&gt;0,BD72&amp;"/"&amp;BE72&amp;"/"&amp;BF72,"")</f>
        <v>//6</v>
      </c>
    </row>
    <row r="73" spans="1:59" ht="15">
      <c r="A73" s="33" t="s">
        <v>101</v>
      </c>
      <c r="B73" s="101" t="s">
        <v>185</v>
      </c>
      <c r="C73" s="35" t="str">
        <f>D73&amp;" "&amp;E73&amp;" "&amp;F73&amp;" "&amp;G73</f>
        <v>   </v>
      </c>
      <c r="D73" s="35"/>
      <c r="E73" s="34"/>
      <c r="F73" s="34"/>
      <c r="G73" s="34"/>
      <c r="H73" s="35" t="str">
        <f>I73&amp;" "&amp;J73&amp;" "&amp;K73&amp;" "&amp;L73</f>
        <v>9 10  </v>
      </c>
      <c r="I73" s="36">
        <v>9</v>
      </c>
      <c r="J73" s="36">
        <v>10</v>
      </c>
      <c r="K73" s="36"/>
      <c r="L73" s="36"/>
      <c r="M73" s="104"/>
      <c r="N73" s="102">
        <v>225</v>
      </c>
      <c r="O73" s="102">
        <f>P73+Q73+R73</f>
        <v>102</v>
      </c>
      <c r="P73" s="102">
        <f t="shared" si="46"/>
        <v>60</v>
      </c>
      <c r="Q73" s="102">
        <f t="shared" si="46"/>
        <v>42</v>
      </c>
      <c r="R73" s="102">
        <f t="shared" si="46"/>
        <v>0</v>
      </c>
      <c r="S73" s="102">
        <f>N73-O73</f>
        <v>123</v>
      </c>
      <c r="T73" s="36">
        <f>IF(SUM(U73:W73)&gt;0,U73&amp;"/"&amp;V73&amp;"/"&amp;W73,"")</f>
      </c>
      <c r="U73" s="34"/>
      <c r="V73" s="34"/>
      <c r="W73" s="34"/>
      <c r="X73" s="34"/>
      <c r="Y73" s="34"/>
      <c r="Z73" s="34"/>
      <c r="AA73" s="36">
        <f>IF(SUM(X73:Z73)&gt;0,X73&amp;"/"&amp;Y73&amp;"/"&amp;Z73,"")</f>
      </c>
      <c r="AB73" s="36">
        <f>IF(SUM(AC73:AE73)&gt;0,AC73&amp;"/"&amp;AD73&amp;"/"&amp;AE73,"")</f>
      </c>
      <c r="AC73" s="34"/>
      <c r="AD73" s="34"/>
      <c r="AE73" s="34"/>
      <c r="AF73" s="34"/>
      <c r="AG73" s="34"/>
      <c r="AH73" s="34"/>
      <c r="AI73" s="36">
        <f>IF(SUM(AF73:AH73)&gt;0,AF73&amp;"/"&amp;AG73&amp;"/"&amp;AH73,"")</f>
      </c>
      <c r="AJ73" s="36">
        <f>IF(SUM(AK73:AM73)&gt;0,AK73&amp;"/"&amp;AL73&amp;"/"&amp;AM73,"")</f>
      </c>
      <c r="AK73" s="34"/>
      <c r="AL73" s="34"/>
      <c r="AM73" s="34"/>
      <c r="AN73" s="34"/>
      <c r="AO73" s="34"/>
      <c r="AP73" s="34"/>
      <c r="AQ73" s="36">
        <f>IF(SUM(AN73:AP73)&gt;0,AN73&amp;"/"&amp;AO73&amp;"/"&amp;AP73,"")</f>
      </c>
      <c r="AR73" s="36">
        <f>IF(SUM(AS73:AU73)&gt;0,AS73&amp;"/"&amp;AT73&amp;"/"&amp;AU73,"")</f>
      </c>
      <c r="AS73" s="34"/>
      <c r="AT73" s="34"/>
      <c r="AU73" s="34"/>
      <c r="AV73" s="34"/>
      <c r="AW73" s="34"/>
      <c r="AX73" s="34"/>
      <c r="AY73" s="36">
        <f>IF(SUM(AV73:AX73)&gt;0,AV73&amp;"/"&amp;AW73&amp;"/"&amp;AX73,"")</f>
      </c>
      <c r="AZ73" s="36" t="str">
        <f>IF(SUM(BA73:BC73)&gt;0,BA73&amp;"/"&amp;BB73&amp;"/"&amp;BC73,"")</f>
        <v>4/2/</v>
      </c>
      <c r="BA73" s="34">
        <v>4</v>
      </c>
      <c r="BB73" s="34">
        <v>2</v>
      </c>
      <c r="BC73" s="34"/>
      <c r="BD73" s="34">
        <v>4</v>
      </c>
      <c r="BE73" s="34">
        <v>4</v>
      </c>
      <c r="BF73" s="34"/>
      <c r="BG73" s="36" t="str">
        <f>IF(SUM(BD73:BF73)&gt;0,BD73&amp;"/"&amp;BE73&amp;"/"&amp;BF73,"")</f>
        <v>4/4/</v>
      </c>
    </row>
    <row r="74" spans="1:59" ht="15">
      <c r="A74" s="146"/>
      <c r="B74" s="135" t="s">
        <v>95</v>
      </c>
      <c r="C74" s="33"/>
      <c r="D74" s="36"/>
      <c r="E74" s="36"/>
      <c r="F74" s="36"/>
      <c r="G74" s="36"/>
      <c r="H74" s="33"/>
      <c r="I74" s="36"/>
      <c r="J74" s="36"/>
      <c r="K74" s="36"/>
      <c r="L74" s="36"/>
      <c r="M74" s="104"/>
      <c r="N74" s="147">
        <f aca="true" t="shared" si="47" ref="N74:S74">SUM(N8+N20+N29+N44+N71)</f>
        <v>8884</v>
      </c>
      <c r="O74" s="147">
        <f t="shared" si="47"/>
        <v>4590</v>
      </c>
      <c r="P74" s="147">
        <f t="shared" si="47"/>
        <v>1825</v>
      </c>
      <c r="Q74" s="147">
        <f t="shared" si="47"/>
        <v>1544</v>
      </c>
      <c r="R74" s="147">
        <f t="shared" si="47"/>
        <v>1221</v>
      </c>
      <c r="S74" s="147">
        <f t="shared" si="47"/>
        <v>4294</v>
      </c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</row>
    <row r="75" spans="1:59" ht="15">
      <c r="A75" s="146"/>
      <c r="B75" s="137" t="s">
        <v>48</v>
      </c>
      <c r="C75" s="148" t="s">
        <v>232</v>
      </c>
      <c r="D75" s="149"/>
      <c r="E75" s="149"/>
      <c r="F75" s="149"/>
      <c r="G75" s="149"/>
      <c r="H75" s="151"/>
      <c r="I75" s="149"/>
      <c r="J75" s="149"/>
      <c r="K75" s="149"/>
      <c r="L75" s="149"/>
      <c r="M75" s="151"/>
      <c r="N75" s="151"/>
      <c r="O75" s="151"/>
      <c r="P75" s="151"/>
      <c r="Q75" s="151"/>
      <c r="R75" s="151"/>
      <c r="S75" s="151"/>
      <c r="T75" s="136">
        <f>SUM(U75:W75)</f>
        <v>24</v>
      </c>
      <c r="U75" s="136">
        <f aca="true" t="shared" si="48" ref="U75:Z75">SUM(U10:U70)-U11</f>
        <v>12</v>
      </c>
      <c r="V75" s="136">
        <f t="shared" si="48"/>
        <v>4</v>
      </c>
      <c r="W75" s="136">
        <f t="shared" si="48"/>
        <v>8</v>
      </c>
      <c r="X75" s="136">
        <f t="shared" si="48"/>
        <v>9</v>
      </c>
      <c r="Y75" s="136">
        <f t="shared" si="48"/>
        <v>8</v>
      </c>
      <c r="Z75" s="136">
        <f t="shared" si="48"/>
        <v>12</v>
      </c>
      <c r="AA75" s="136">
        <f>SUM(X75:Z75)</f>
        <v>29</v>
      </c>
      <c r="AB75" s="136">
        <f>SUM(AC75:AE75)</f>
        <v>25</v>
      </c>
      <c r="AC75" s="136">
        <f aca="true" t="shared" si="49" ref="AC75:AH75">SUM(AC10:AC70)-AC11</f>
        <v>9</v>
      </c>
      <c r="AD75" s="136">
        <f t="shared" si="49"/>
        <v>16</v>
      </c>
      <c r="AE75" s="136">
        <f t="shared" si="49"/>
        <v>0</v>
      </c>
      <c r="AF75" s="136">
        <f t="shared" si="49"/>
        <v>11</v>
      </c>
      <c r="AG75" s="136">
        <f t="shared" si="49"/>
        <v>15</v>
      </c>
      <c r="AH75" s="136">
        <f t="shared" si="49"/>
        <v>2</v>
      </c>
      <c r="AI75" s="136">
        <f>SUM(AF75:AH75)</f>
        <v>28</v>
      </c>
      <c r="AJ75" s="136">
        <f>SUM(AK75:AM75)</f>
        <v>29</v>
      </c>
      <c r="AK75" s="136">
        <f aca="true" t="shared" si="50" ref="AK75:AP75">SUM(AK10:AK70)-AK11</f>
        <v>15</v>
      </c>
      <c r="AL75" s="136">
        <f t="shared" si="50"/>
        <v>12</v>
      </c>
      <c r="AM75" s="136">
        <f t="shared" si="50"/>
        <v>2</v>
      </c>
      <c r="AN75" s="136">
        <f t="shared" si="50"/>
        <v>9</v>
      </c>
      <c r="AO75" s="136">
        <f t="shared" si="50"/>
        <v>17</v>
      </c>
      <c r="AP75" s="136">
        <f t="shared" si="50"/>
        <v>1</v>
      </c>
      <c r="AQ75" s="136">
        <f>SUM(AN75:AP75)</f>
        <v>27</v>
      </c>
      <c r="AR75" s="136">
        <f>SUM(AS75:AU75)</f>
        <v>26</v>
      </c>
      <c r="AS75" s="136">
        <f aca="true" t="shared" si="51" ref="AS75:AX75">SUM(AS10:AS70)-AS11</f>
        <v>14</v>
      </c>
      <c r="AT75" s="136">
        <f t="shared" si="51"/>
        <v>4</v>
      </c>
      <c r="AU75" s="136">
        <f t="shared" si="51"/>
        <v>8</v>
      </c>
      <c r="AV75" s="136">
        <f t="shared" si="51"/>
        <v>14</v>
      </c>
      <c r="AW75" s="136">
        <f t="shared" si="51"/>
        <v>4</v>
      </c>
      <c r="AX75" s="136">
        <f t="shared" si="51"/>
        <v>8</v>
      </c>
      <c r="AY75" s="136">
        <f>SUM(AV75:AX75)</f>
        <v>26</v>
      </c>
      <c r="AZ75" s="136">
        <f>SUM(BA75:BC75)</f>
        <v>14</v>
      </c>
      <c r="BA75" s="136">
        <f aca="true" t="shared" si="52" ref="BA75:BF75">SUM(BA10:BA70)-BA11</f>
        <v>6</v>
      </c>
      <c r="BB75" s="136">
        <f t="shared" si="52"/>
        <v>6</v>
      </c>
      <c r="BC75" s="136">
        <f t="shared" si="52"/>
        <v>2</v>
      </c>
      <c r="BD75" s="136">
        <f t="shared" si="52"/>
        <v>2</v>
      </c>
      <c r="BE75" s="136">
        <f t="shared" si="52"/>
        <v>8</v>
      </c>
      <c r="BF75" s="136">
        <f t="shared" si="52"/>
        <v>0</v>
      </c>
      <c r="BG75" s="136">
        <f>SUM(BD75:BF75)</f>
        <v>10</v>
      </c>
    </row>
    <row r="76" spans="1:59" ht="15">
      <c r="A76" s="146"/>
      <c r="B76" s="138">
        <f>(O74-408-O71)/156</f>
        <v>25.346153846153847</v>
      </c>
      <c r="C76" s="148" t="s">
        <v>168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1"/>
      <c r="N76" s="151"/>
      <c r="O76" s="151"/>
      <c r="P76" s="136"/>
      <c r="Q76" s="151"/>
      <c r="R76" s="151"/>
      <c r="S76" s="151"/>
      <c r="T76" s="136">
        <f>SUM(U9:W73)*T6</f>
        <v>504</v>
      </c>
      <c r="U76" s="136"/>
      <c r="V76" s="136"/>
      <c r="W76" s="136"/>
      <c r="X76" s="136"/>
      <c r="Y76" s="136"/>
      <c r="Z76" s="136"/>
      <c r="AA76" s="136">
        <f>SUM(X9:Z74)*AA6</f>
        <v>561</v>
      </c>
      <c r="AB76" s="136">
        <f>SUM(AC9:AE73)*AB6</f>
        <v>522</v>
      </c>
      <c r="AC76" s="136"/>
      <c r="AD76" s="136"/>
      <c r="AE76" s="136"/>
      <c r="AF76" s="136"/>
      <c r="AG76" s="136"/>
      <c r="AH76" s="136"/>
      <c r="AI76" s="136">
        <f>SUM(AF9:AH74)*AI6</f>
        <v>544</v>
      </c>
      <c r="AJ76" s="136">
        <f>SUM(AK9:AM73)*AJ6</f>
        <v>558</v>
      </c>
      <c r="AK76" s="136"/>
      <c r="AL76" s="136"/>
      <c r="AM76" s="136"/>
      <c r="AN76" s="136"/>
      <c r="AO76" s="136"/>
      <c r="AP76" s="136"/>
      <c r="AQ76" s="136">
        <f>SUM(AN9:AP74)*AQ6</f>
        <v>493</v>
      </c>
      <c r="AR76" s="136">
        <f>SUM(AS9:AU73)*AR6</f>
        <v>504</v>
      </c>
      <c r="AS76" s="136"/>
      <c r="AT76" s="136"/>
      <c r="AU76" s="136"/>
      <c r="AV76" s="136"/>
      <c r="AW76" s="136"/>
      <c r="AX76" s="136"/>
      <c r="AY76" s="136">
        <f>SUM(AV9:AX74)*AY6</f>
        <v>504</v>
      </c>
      <c r="AZ76" s="136">
        <f>SUM(BA9:BC73)*AZ6</f>
        <v>270</v>
      </c>
      <c r="BA76" s="136"/>
      <c r="BB76" s="136"/>
      <c r="BC76" s="136"/>
      <c r="BD76" s="136"/>
      <c r="BE76" s="136"/>
      <c r="BF76" s="136"/>
      <c r="BG76" s="136">
        <f>SUM(BD9:BF74)*BG6</f>
        <v>144</v>
      </c>
    </row>
    <row r="77" spans="1:59" ht="15">
      <c r="A77" s="146"/>
      <c r="B77" s="135"/>
      <c r="C77" s="136" t="s">
        <v>160</v>
      </c>
      <c r="D77" s="139"/>
      <c r="E77" s="139"/>
      <c r="F77" s="139"/>
      <c r="G77" s="139"/>
      <c r="H77" s="140"/>
      <c r="I77" s="141"/>
      <c r="J77" s="141"/>
      <c r="K77" s="141"/>
      <c r="L77" s="141"/>
      <c r="M77" s="104"/>
      <c r="N77" s="136"/>
      <c r="O77" s="136"/>
      <c r="P77" s="136">
        <f>SUM(T77:BG77)</f>
        <v>3</v>
      </c>
      <c r="Q77" s="136"/>
      <c r="R77" s="136"/>
      <c r="S77" s="136"/>
      <c r="T77" s="136"/>
      <c r="U77" s="33"/>
      <c r="V77" s="33"/>
      <c r="W77" s="33"/>
      <c r="X77" s="33"/>
      <c r="Y77" s="33"/>
      <c r="Z77" s="33"/>
      <c r="AA77" s="136"/>
      <c r="AB77" s="136"/>
      <c r="AC77" s="33"/>
      <c r="AD77" s="33"/>
      <c r="AE77" s="33"/>
      <c r="AF77" s="33"/>
      <c r="AG77" s="33"/>
      <c r="AH77" s="33"/>
      <c r="AI77" s="33">
        <v>1</v>
      </c>
      <c r="AJ77" s="33"/>
      <c r="AK77" s="33"/>
      <c r="AL77" s="33"/>
      <c r="AM77" s="33"/>
      <c r="AN77" s="33"/>
      <c r="AO77" s="33"/>
      <c r="AP77" s="33"/>
      <c r="AQ77" s="33">
        <v>1</v>
      </c>
      <c r="AR77" s="33"/>
      <c r="AS77" s="33"/>
      <c r="AT77" s="33"/>
      <c r="AU77" s="33"/>
      <c r="AV77" s="33"/>
      <c r="AW77" s="33"/>
      <c r="AX77" s="33"/>
      <c r="AY77" s="33">
        <v>1</v>
      </c>
      <c r="AZ77" s="33"/>
      <c r="BA77" s="33"/>
      <c r="BB77" s="33"/>
      <c r="BC77" s="33"/>
      <c r="BD77" s="33"/>
      <c r="BE77" s="33"/>
      <c r="BF77" s="33"/>
      <c r="BG77" s="33"/>
    </row>
    <row r="78" spans="1:59" ht="15">
      <c r="A78" s="146"/>
      <c r="B78" s="135"/>
      <c r="C78" s="136" t="s">
        <v>44</v>
      </c>
      <c r="D78" s="139"/>
      <c r="E78" s="139"/>
      <c r="F78" s="139"/>
      <c r="G78" s="139"/>
      <c r="H78" s="140"/>
      <c r="I78" s="141"/>
      <c r="J78" s="141"/>
      <c r="K78" s="141"/>
      <c r="L78" s="141"/>
      <c r="M78" s="104"/>
      <c r="N78" s="136"/>
      <c r="O78" s="136"/>
      <c r="P78" s="136">
        <f>SUM(T78:BG78)</f>
        <v>28</v>
      </c>
      <c r="Q78" s="136"/>
      <c r="R78" s="136"/>
      <c r="S78" s="136"/>
      <c r="T78" s="139">
        <f aca="true" t="shared" si="53" ref="T78:BG78">COUNTIF($D$9:$G$73,T5)</f>
        <v>3</v>
      </c>
      <c r="U78" s="139">
        <f t="shared" si="53"/>
        <v>0</v>
      </c>
      <c r="V78" s="139">
        <f t="shared" si="53"/>
        <v>0</v>
      </c>
      <c r="W78" s="139">
        <f t="shared" si="53"/>
        <v>0</v>
      </c>
      <c r="X78" s="139">
        <f t="shared" si="53"/>
        <v>0</v>
      </c>
      <c r="Y78" s="139">
        <f t="shared" si="53"/>
        <v>0</v>
      </c>
      <c r="Z78" s="139">
        <f t="shared" si="53"/>
        <v>0</v>
      </c>
      <c r="AA78" s="139">
        <f t="shared" si="53"/>
        <v>4</v>
      </c>
      <c r="AB78" s="139">
        <f t="shared" si="53"/>
        <v>2</v>
      </c>
      <c r="AC78" s="139">
        <f t="shared" si="53"/>
        <v>0</v>
      </c>
      <c r="AD78" s="139">
        <f t="shared" si="53"/>
        <v>0</v>
      </c>
      <c r="AE78" s="139">
        <f t="shared" si="53"/>
        <v>0</v>
      </c>
      <c r="AF78" s="139">
        <f t="shared" si="53"/>
        <v>0</v>
      </c>
      <c r="AG78" s="139">
        <f t="shared" si="53"/>
        <v>0</v>
      </c>
      <c r="AH78" s="139">
        <f t="shared" si="53"/>
        <v>0</v>
      </c>
      <c r="AI78" s="139">
        <f t="shared" si="53"/>
        <v>3</v>
      </c>
      <c r="AJ78" s="139">
        <f t="shared" si="53"/>
        <v>4</v>
      </c>
      <c r="AK78" s="139">
        <f t="shared" si="53"/>
        <v>0</v>
      </c>
      <c r="AL78" s="139">
        <f t="shared" si="53"/>
        <v>0</v>
      </c>
      <c r="AM78" s="139">
        <f t="shared" si="53"/>
        <v>0</v>
      </c>
      <c r="AN78" s="139">
        <f t="shared" si="53"/>
        <v>0</v>
      </c>
      <c r="AO78" s="139">
        <f t="shared" si="53"/>
        <v>0</v>
      </c>
      <c r="AP78" s="139">
        <f t="shared" si="53"/>
        <v>0</v>
      </c>
      <c r="AQ78" s="139">
        <f t="shared" si="53"/>
        <v>2</v>
      </c>
      <c r="AR78" s="139">
        <f t="shared" si="53"/>
        <v>4</v>
      </c>
      <c r="AS78" s="139">
        <f t="shared" si="53"/>
        <v>0</v>
      </c>
      <c r="AT78" s="139">
        <f t="shared" si="53"/>
        <v>0</v>
      </c>
      <c r="AU78" s="139">
        <f t="shared" si="53"/>
        <v>0</v>
      </c>
      <c r="AV78" s="139">
        <f t="shared" si="53"/>
        <v>0</v>
      </c>
      <c r="AW78" s="139">
        <f t="shared" si="53"/>
        <v>0</v>
      </c>
      <c r="AX78" s="139">
        <f t="shared" si="53"/>
        <v>0</v>
      </c>
      <c r="AY78" s="139">
        <f t="shared" si="53"/>
        <v>3</v>
      </c>
      <c r="AZ78" s="139">
        <f t="shared" si="53"/>
        <v>2</v>
      </c>
      <c r="BA78" s="139">
        <f t="shared" si="53"/>
        <v>0</v>
      </c>
      <c r="BB78" s="139">
        <f t="shared" si="53"/>
        <v>0</v>
      </c>
      <c r="BC78" s="139">
        <f t="shared" si="53"/>
        <v>0</v>
      </c>
      <c r="BD78" s="139">
        <f t="shared" si="53"/>
        <v>0</v>
      </c>
      <c r="BE78" s="139">
        <f t="shared" si="53"/>
        <v>0</v>
      </c>
      <c r="BF78" s="139">
        <f t="shared" si="53"/>
        <v>0</v>
      </c>
      <c r="BG78" s="139">
        <f t="shared" si="53"/>
        <v>1</v>
      </c>
    </row>
    <row r="79" spans="1:59" ht="15">
      <c r="A79" s="146"/>
      <c r="B79" s="135"/>
      <c r="C79" s="136" t="s">
        <v>46</v>
      </c>
      <c r="D79" s="139"/>
      <c r="E79" s="139"/>
      <c r="F79" s="139"/>
      <c r="G79" s="139"/>
      <c r="H79" s="140"/>
      <c r="I79" s="141"/>
      <c r="J79" s="141"/>
      <c r="K79" s="141"/>
      <c r="L79" s="141"/>
      <c r="M79" s="104"/>
      <c r="N79" s="136"/>
      <c r="O79" s="136"/>
      <c r="P79" s="136">
        <f>SUM(T79:BG79)</f>
        <v>35</v>
      </c>
      <c r="Q79" s="136"/>
      <c r="R79" s="136"/>
      <c r="S79" s="136"/>
      <c r="T79" s="139">
        <f aca="true" t="shared" si="54" ref="T79:BG79">COUNTIF($I$9:$L$70,T5)</f>
        <v>4</v>
      </c>
      <c r="U79" s="139">
        <f t="shared" si="54"/>
        <v>0</v>
      </c>
      <c r="V79" s="139">
        <f t="shared" si="54"/>
        <v>0</v>
      </c>
      <c r="W79" s="139">
        <f t="shared" si="54"/>
        <v>0</v>
      </c>
      <c r="X79" s="139">
        <f t="shared" si="54"/>
        <v>0</v>
      </c>
      <c r="Y79" s="139">
        <f t="shared" si="54"/>
        <v>0</v>
      </c>
      <c r="Z79" s="139">
        <f t="shared" si="54"/>
        <v>0</v>
      </c>
      <c r="AA79" s="139">
        <f t="shared" si="54"/>
        <v>3</v>
      </c>
      <c r="AB79" s="139">
        <f t="shared" si="54"/>
        <v>2</v>
      </c>
      <c r="AC79" s="139">
        <f t="shared" si="54"/>
        <v>0</v>
      </c>
      <c r="AD79" s="139">
        <f t="shared" si="54"/>
        <v>0</v>
      </c>
      <c r="AE79" s="139">
        <f t="shared" si="54"/>
        <v>0</v>
      </c>
      <c r="AF79" s="139">
        <f t="shared" si="54"/>
        <v>0</v>
      </c>
      <c r="AG79" s="139">
        <f t="shared" si="54"/>
        <v>0</v>
      </c>
      <c r="AH79" s="139">
        <f t="shared" si="54"/>
        <v>0</v>
      </c>
      <c r="AI79" s="139">
        <f t="shared" si="54"/>
        <v>4</v>
      </c>
      <c r="AJ79" s="139">
        <f t="shared" si="54"/>
        <v>8</v>
      </c>
      <c r="AK79" s="139">
        <f t="shared" si="54"/>
        <v>0</v>
      </c>
      <c r="AL79" s="139">
        <f t="shared" si="54"/>
        <v>0</v>
      </c>
      <c r="AM79" s="139">
        <f t="shared" si="54"/>
        <v>0</v>
      </c>
      <c r="AN79" s="139">
        <f t="shared" si="54"/>
        <v>0</v>
      </c>
      <c r="AO79" s="139">
        <f t="shared" si="54"/>
        <v>0</v>
      </c>
      <c r="AP79" s="139">
        <f t="shared" si="54"/>
        <v>0</v>
      </c>
      <c r="AQ79" s="139">
        <f t="shared" si="54"/>
        <v>3</v>
      </c>
      <c r="AR79" s="139">
        <f t="shared" si="54"/>
        <v>2</v>
      </c>
      <c r="AS79" s="139">
        <f t="shared" si="54"/>
        <v>0</v>
      </c>
      <c r="AT79" s="139">
        <f t="shared" si="54"/>
        <v>0</v>
      </c>
      <c r="AU79" s="139">
        <f t="shared" si="54"/>
        <v>0</v>
      </c>
      <c r="AV79" s="139">
        <f t="shared" si="54"/>
        <v>0</v>
      </c>
      <c r="AW79" s="139">
        <f t="shared" si="54"/>
        <v>0</v>
      </c>
      <c r="AX79" s="139">
        <f t="shared" si="54"/>
        <v>0</v>
      </c>
      <c r="AY79" s="139">
        <f t="shared" si="54"/>
        <v>6</v>
      </c>
      <c r="AZ79" s="139">
        <f t="shared" si="54"/>
        <v>2</v>
      </c>
      <c r="BA79" s="139">
        <f t="shared" si="54"/>
        <v>0</v>
      </c>
      <c r="BB79" s="139">
        <f t="shared" si="54"/>
        <v>0</v>
      </c>
      <c r="BC79" s="139">
        <f t="shared" si="54"/>
        <v>0</v>
      </c>
      <c r="BD79" s="139">
        <f t="shared" si="54"/>
        <v>0</v>
      </c>
      <c r="BE79" s="139">
        <f t="shared" si="54"/>
        <v>0</v>
      </c>
      <c r="BF79" s="139">
        <f t="shared" si="54"/>
        <v>0</v>
      </c>
      <c r="BG79" s="139">
        <f t="shared" si="54"/>
        <v>1</v>
      </c>
    </row>
    <row r="80" spans="1:59" ht="15">
      <c r="A80" s="63"/>
      <c r="B80" s="68" t="s">
        <v>167</v>
      </c>
      <c r="C80" s="70"/>
      <c r="D80" s="71"/>
      <c r="E80" s="71"/>
      <c r="F80" s="71"/>
      <c r="G80" s="71"/>
      <c r="H80" s="70"/>
      <c r="I80" s="70"/>
      <c r="J80" s="70"/>
      <c r="K80" s="70"/>
      <c r="L80" s="70"/>
      <c r="M80" s="70"/>
      <c r="N80" s="72"/>
      <c r="O80" s="72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1"/>
      <c r="AD80" s="71"/>
      <c r="AE80" s="71"/>
      <c r="AF80" s="71"/>
      <c r="AG80" s="71"/>
      <c r="AH80" s="71"/>
      <c r="AI80" s="71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35" ht="16.5" customHeight="1">
      <c r="A81" s="63"/>
      <c r="B81" s="68" t="s">
        <v>241</v>
      </c>
      <c r="C81" s="70"/>
      <c r="D81" s="71"/>
      <c r="E81" s="71"/>
      <c r="F81" s="71"/>
      <c r="G81" s="71"/>
      <c r="H81" s="70"/>
      <c r="I81" s="70"/>
      <c r="J81" s="70"/>
      <c r="K81" s="70"/>
      <c r="L81" s="70"/>
      <c r="M81" s="70"/>
      <c r="N81" s="72"/>
      <c r="O81" s="72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1"/>
      <c r="AC81" s="71"/>
      <c r="AD81" s="71"/>
      <c r="AE81" s="71"/>
      <c r="AF81" s="71"/>
      <c r="AG81" s="71"/>
      <c r="AH81" s="71"/>
      <c r="AI81" s="71"/>
    </row>
    <row r="82" spans="1:59" ht="15.75" customHeight="1">
      <c r="A82" s="63"/>
      <c r="B82" s="55"/>
      <c r="C82" s="73"/>
      <c r="D82" s="74"/>
      <c r="E82" s="74"/>
      <c r="F82" s="74"/>
      <c r="G82" s="74"/>
      <c r="H82" s="73"/>
      <c r="I82" s="74"/>
      <c r="J82" s="74"/>
      <c r="K82" s="74"/>
      <c r="L82" s="74"/>
      <c r="M82" s="75"/>
      <c r="N82" s="76"/>
      <c r="O82" s="76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60"/>
      <c r="AK82" s="60"/>
      <c r="AL82" s="60"/>
      <c r="AM82" s="60"/>
      <c r="AN82" s="60"/>
      <c r="AO82" s="60"/>
      <c r="AP82" s="60"/>
      <c r="AQ82" s="61"/>
      <c r="AR82" s="61"/>
      <c r="AS82" s="61"/>
      <c r="AT82" s="62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ht="15" customHeight="1"/>
    <row r="84" ht="15" customHeight="1"/>
    <row r="85" ht="15" customHeight="1"/>
    <row r="86" ht="15.75" customHeight="1"/>
    <row r="98" ht="17.25" customHeight="1"/>
    <row r="99" ht="38.25" customHeight="1"/>
    <row r="100" ht="74.25" customHeight="1"/>
    <row r="101" ht="25.5" customHeight="1"/>
    <row r="102" ht="46.5" customHeight="1"/>
    <row r="103" ht="63.75" customHeight="1"/>
    <row r="104" ht="43.5" customHeight="1"/>
  </sheetData>
  <mergeCells count="11">
    <mergeCell ref="O3:S3"/>
    <mergeCell ref="A1:AB1"/>
    <mergeCell ref="C3:M3"/>
    <mergeCell ref="T3:BG3"/>
    <mergeCell ref="AJ4:AQ4"/>
    <mergeCell ref="AR4:AY4"/>
    <mergeCell ref="AZ4:BG4"/>
    <mergeCell ref="C4:M4"/>
    <mergeCell ref="O4:R4"/>
    <mergeCell ref="T4:AA4"/>
    <mergeCell ref="AB4:AI4"/>
  </mergeCells>
  <printOptions/>
  <pageMargins left="0.18" right="0.2" top="0.18" bottom="0.16" header="0.18" footer="0.16"/>
  <pageSetup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22"/>
  <sheetViews>
    <sheetView zoomScale="75" zoomScaleNormal="75" workbookViewId="0" topLeftCell="A1">
      <selection activeCell="B14" sqref="B14"/>
    </sheetView>
  </sheetViews>
  <sheetFormatPr defaultColWidth="8.796875" defaultRowHeight="15"/>
  <cols>
    <col min="2" max="2" width="8.796875" style="0" customWidth="1"/>
    <col min="6" max="6" width="12.796875" style="0" customWidth="1"/>
    <col min="9" max="9" width="12.69921875" style="0" customWidth="1"/>
    <col min="10" max="10" width="12.796875" style="0" customWidth="1"/>
  </cols>
  <sheetData>
    <row r="1" spans="2:11" ht="36" customHeight="1" thickBot="1">
      <c r="B1" s="192" t="s">
        <v>174</v>
      </c>
      <c r="C1" s="193"/>
      <c r="D1" s="193"/>
      <c r="E1" s="194"/>
      <c r="F1" s="195" t="s">
        <v>129</v>
      </c>
      <c r="G1" s="196"/>
      <c r="H1" s="197"/>
      <c r="I1" s="186" t="s">
        <v>111</v>
      </c>
      <c r="J1" s="187"/>
      <c r="K1" s="90"/>
    </row>
    <row r="2" spans="2:10" ht="49.5" customHeight="1">
      <c r="B2" s="188" t="s">
        <v>179</v>
      </c>
      <c r="C2" s="189"/>
      <c r="D2" s="91" t="s">
        <v>178</v>
      </c>
      <c r="E2" s="93" t="s">
        <v>177</v>
      </c>
      <c r="F2" s="98" t="s">
        <v>179</v>
      </c>
      <c r="G2" s="91" t="s">
        <v>178</v>
      </c>
      <c r="H2" s="93" t="s">
        <v>177</v>
      </c>
      <c r="I2" s="94" t="s">
        <v>180</v>
      </c>
      <c r="J2" s="92" t="s">
        <v>213</v>
      </c>
    </row>
    <row r="3" spans="2:10" ht="22.5" customHeight="1">
      <c r="B3" s="198" t="s">
        <v>215</v>
      </c>
      <c r="C3" s="199"/>
      <c r="D3" s="91" t="s">
        <v>216</v>
      </c>
      <c r="E3" s="93">
        <v>4</v>
      </c>
      <c r="F3" s="98" t="s">
        <v>217</v>
      </c>
      <c r="G3" s="91" t="s">
        <v>218</v>
      </c>
      <c r="H3" s="93">
        <v>16</v>
      </c>
      <c r="I3" s="182" t="s">
        <v>159</v>
      </c>
      <c r="J3" s="184" t="s">
        <v>214</v>
      </c>
    </row>
    <row r="4" spans="2:10" ht="18" customHeight="1" thickBot="1">
      <c r="B4" s="190" t="s">
        <v>95</v>
      </c>
      <c r="C4" s="191"/>
      <c r="D4" s="191"/>
      <c r="E4" s="99">
        <f>SUM(E3:E3)</f>
        <v>4</v>
      </c>
      <c r="F4" s="190" t="s">
        <v>95</v>
      </c>
      <c r="G4" s="191"/>
      <c r="H4" s="100">
        <f>SUM(H3:H3)</f>
        <v>16</v>
      </c>
      <c r="I4" s="183"/>
      <c r="J4" s="185"/>
    </row>
    <row r="7" spans="2:36" ht="15">
      <c r="B7" s="78" t="s">
        <v>126</v>
      </c>
      <c r="C7" s="79"/>
      <c r="D7" s="80"/>
      <c r="E7" s="80"/>
      <c r="F7" s="80"/>
      <c r="G7" s="79"/>
      <c r="H7" s="80"/>
      <c r="I7" s="80"/>
      <c r="J7" s="80"/>
      <c r="K7" s="80"/>
      <c r="L7" s="79"/>
      <c r="M7" s="79"/>
      <c r="N7" s="77"/>
      <c r="O7" s="57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2:36" ht="15">
      <c r="B8" s="78"/>
      <c r="C8" s="79"/>
      <c r="D8" s="80"/>
      <c r="E8" s="80"/>
      <c r="F8" s="80"/>
      <c r="G8" s="79"/>
      <c r="H8" s="80"/>
      <c r="I8" s="80"/>
      <c r="J8" s="80"/>
      <c r="K8" s="80"/>
      <c r="L8" s="81"/>
      <c r="M8" s="79"/>
      <c r="N8" s="77"/>
      <c r="O8" s="57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2:36" ht="15">
      <c r="B9" s="79" t="s">
        <v>219</v>
      </c>
      <c r="C9" s="81"/>
      <c r="D9" s="81"/>
      <c r="E9" s="81"/>
      <c r="F9" s="81"/>
      <c r="G9" s="81"/>
      <c r="H9" s="78"/>
      <c r="I9" s="81"/>
      <c r="J9" s="81"/>
      <c r="K9" s="81"/>
      <c r="L9" s="81"/>
      <c r="M9" s="81"/>
      <c r="N9" s="82"/>
      <c r="O9" s="76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2:36" ht="15">
      <c r="B10" s="81"/>
      <c r="C10" s="81"/>
      <c r="D10" s="81"/>
      <c r="E10" s="81"/>
      <c r="F10" s="81"/>
      <c r="G10" s="78"/>
      <c r="H10" s="81"/>
      <c r="I10" s="81"/>
      <c r="J10" s="81"/>
      <c r="K10" s="81"/>
      <c r="L10" s="81"/>
      <c r="M10" s="81"/>
      <c r="N10" s="82"/>
      <c r="O10" s="76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81"/>
    </row>
    <row r="11" spans="2:36" ht="15">
      <c r="B11" s="18" t="s">
        <v>127</v>
      </c>
      <c r="C11" s="78"/>
      <c r="D11" s="78"/>
      <c r="E11" s="78"/>
      <c r="F11" s="78"/>
      <c r="G11" s="78"/>
      <c r="H11" s="81"/>
      <c r="I11" s="81"/>
      <c r="J11" s="81"/>
      <c r="K11" s="81"/>
      <c r="L11" s="78"/>
      <c r="M11" s="78"/>
      <c r="N11" s="82"/>
      <c r="O11" s="73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2:36" ht="15">
      <c r="B12" s="81"/>
      <c r="C12" s="78"/>
      <c r="D12" s="78"/>
      <c r="E12" s="78"/>
      <c r="F12" s="78"/>
      <c r="G12" s="81"/>
      <c r="H12" s="81"/>
      <c r="I12" s="78"/>
      <c r="J12" s="78"/>
      <c r="K12" s="78"/>
      <c r="L12" s="78"/>
      <c r="M12" s="78"/>
      <c r="N12" s="83"/>
      <c r="O12" s="73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2:36" ht="15">
      <c r="B13" s="81"/>
      <c r="C13" s="78"/>
      <c r="D13" s="78"/>
      <c r="E13" s="78"/>
      <c r="F13" s="78"/>
      <c r="G13" s="78"/>
      <c r="H13" s="81"/>
      <c r="I13" s="78"/>
      <c r="J13" s="78"/>
      <c r="K13" s="78"/>
      <c r="L13" s="78"/>
      <c r="M13" s="78"/>
      <c r="N13" s="83"/>
      <c r="O13" s="73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2:36" ht="15">
      <c r="B14" s="78" t="s">
        <v>253</v>
      </c>
      <c r="C14" s="78"/>
      <c r="D14" s="78"/>
      <c r="E14" s="78"/>
      <c r="F14" s="78"/>
      <c r="G14" s="81" t="s">
        <v>249</v>
      </c>
      <c r="H14" s="81"/>
      <c r="I14" s="81"/>
      <c r="J14" s="78"/>
      <c r="K14" s="78"/>
      <c r="L14" s="78"/>
      <c r="M14" s="78"/>
      <c r="N14" s="83"/>
      <c r="O14" s="73"/>
      <c r="P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81"/>
    </row>
    <row r="15" spans="2:36" ht="15">
      <c r="B15" s="78"/>
      <c r="C15" s="81"/>
      <c r="D15" s="81"/>
      <c r="E15" s="81"/>
      <c r="F15" s="81"/>
      <c r="G15" s="81"/>
      <c r="H15" s="81"/>
      <c r="I15" s="78"/>
      <c r="J15" s="78"/>
      <c r="K15" s="78"/>
      <c r="L15" s="81"/>
      <c r="M15" s="78"/>
      <c r="N15" s="83"/>
      <c r="O15" s="76"/>
      <c r="P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81"/>
    </row>
    <row r="16" spans="2:36" ht="15">
      <c r="B16" s="81" t="s">
        <v>136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76"/>
      <c r="P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81"/>
    </row>
    <row r="17" spans="2:36" ht="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81"/>
      <c r="N17" s="82"/>
      <c r="O17" s="76"/>
      <c r="P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81"/>
      <c r="AJ17" s="81"/>
    </row>
    <row r="18" spans="2:36" ht="15">
      <c r="B18" s="81"/>
      <c r="C18" s="78"/>
      <c r="D18" s="78"/>
      <c r="E18" s="78"/>
      <c r="F18" s="78"/>
      <c r="G18" s="78"/>
      <c r="H18" s="78"/>
      <c r="I18" s="78"/>
      <c r="J18" s="78"/>
      <c r="K18" s="78"/>
      <c r="L18" s="81"/>
      <c r="M18" s="84"/>
      <c r="N18" s="83"/>
      <c r="O18" s="73"/>
      <c r="P18" s="78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2:36" ht="15">
      <c r="B19" s="81"/>
      <c r="C19" s="81"/>
      <c r="D19" s="81"/>
      <c r="E19" s="81"/>
      <c r="F19" s="81"/>
      <c r="G19" s="81"/>
      <c r="H19" s="81"/>
      <c r="I19" s="78"/>
      <c r="J19" s="81"/>
      <c r="K19" s="81"/>
      <c r="L19" s="73"/>
      <c r="M19" s="81"/>
      <c r="N19" s="82"/>
      <c r="O19" s="76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81"/>
    </row>
    <row r="20" spans="2:36" ht="15">
      <c r="B20" s="73"/>
      <c r="C20" s="55"/>
      <c r="D20" s="73"/>
      <c r="E20" s="74"/>
      <c r="F20" s="74"/>
      <c r="G20" s="74"/>
      <c r="H20" s="74"/>
      <c r="I20" s="81"/>
      <c r="J20" s="74"/>
      <c r="K20" s="74"/>
      <c r="L20" s="74"/>
      <c r="M20" s="74"/>
      <c r="N20" s="75"/>
      <c r="O20" s="76"/>
      <c r="P20" s="76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ht="15">
      <c r="I21" s="78"/>
    </row>
    <row r="22" ht="15">
      <c r="I22" s="81"/>
    </row>
  </sheetData>
  <mergeCells count="9">
    <mergeCell ref="I3:I4"/>
    <mergeCell ref="J3:J4"/>
    <mergeCell ref="I1:J1"/>
    <mergeCell ref="B2:C2"/>
    <mergeCell ref="B4:D4"/>
    <mergeCell ref="F4:G4"/>
    <mergeCell ref="B1:E1"/>
    <mergeCell ref="F1:H1"/>
    <mergeCell ref="B3:C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НЕ ПРЯНИШНИКОВА</dc:description>
  <cp:lastModifiedBy>IPI</cp:lastModifiedBy>
  <cp:lastPrinted>2006-07-31T08:08:34Z</cp:lastPrinted>
  <dcterms:created xsi:type="dcterms:W3CDTF">1997-10-13T08:55:40Z</dcterms:created>
  <dcterms:modified xsi:type="dcterms:W3CDTF">2008-12-18T14:26:45Z</dcterms:modified>
  <cp:category/>
  <cp:version/>
  <cp:contentType/>
  <cp:contentStatus/>
</cp:coreProperties>
</file>