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523" activeTab="0"/>
  </bookViews>
  <sheets>
    <sheet name="приложение" sheetId="1" r:id="rId1"/>
    <sheet name="титул" sheetId="2" r:id="rId2"/>
    <sheet name="план" sheetId="3" r:id="rId3"/>
  </sheets>
  <definedNames>
    <definedName name="_xlnm.Print_Area" localSheetId="2">'план'!$A$1:$AX$118</definedName>
  </definedNames>
  <calcPr fullCalcOnLoad="1"/>
</workbook>
</file>

<file path=xl/sharedStrings.xml><?xml version="1.0" encoding="utf-8"?>
<sst xmlns="http://schemas.openxmlformats.org/spreadsheetml/2006/main" count="528" uniqueCount="245">
  <si>
    <t>Название дисциплины</t>
  </si>
  <si>
    <t>Всего</t>
  </si>
  <si>
    <t>Аудиторные занятия</t>
  </si>
  <si>
    <t>1 курс</t>
  </si>
  <si>
    <t>2 курс</t>
  </si>
  <si>
    <t>3 курс</t>
  </si>
  <si>
    <t>Зач.</t>
  </si>
  <si>
    <t>Практ.</t>
  </si>
  <si>
    <t>ГСЭ</t>
  </si>
  <si>
    <t>ГСЭ.Ф.00</t>
  </si>
  <si>
    <t>Федеральный компонент</t>
  </si>
  <si>
    <t>ГСЭ.Ф.01</t>
  </si>
  <si>
    <t>ГСЭ.Ф.02</t>
  </si>
  <si>
    <t>ГСЭ.Р.00</t>
  </si>
  <si>
    <t>ГСЭ.Р.01</t>
  </si>
  <si>
    <t>ГСЭ.Р.02</t>
  </si>
  <si>
    <t>ГСЭ.Р.03</t>
  </si>
  <si>
    <t>ГСЭ.В.00</t>
  </si>
  <si>
    <t>ЕН</t>
  </si>
  <si>
    <t>ЕН.Ф.00</t>
  </si>
  <si>
    <t>ЕН.Ф.01</t>
  </si>
  <si>
    <t>ЕН.Ф.02</t>
  </si>
  <si>
    <t>Концепции современного естествознания</t>
  </si>
  <si>
    <t>ЕН.Ф.03</t>
  </si>
  <si>
    <t>ЕН.В.00</t>
  </si>
  <si>
    <t>ОПД</t>
  </si>
  <si>
    <t>Общепрофессиональные дисциплины</t>
  </si>
  <si>
    <t>ОПД.Ф.00</t>
  </si>
  <si>
    <t>ОПД.Ф.01</t>
  </si>
  <si>
    <t>ОПД.Ф.02</t>
  </si>
  <si>
    <t>ОПД.Ф.03</t>
  </si>
  <si>
    <t>ОПД.Ф.04</t>
  </si>
  <si>
    <t>ОПД.Ф.06</t>
  </si>
  <si>
    <t>ОПД.Ф.07</t>
  </si>
  <si>
    <t>ОПД.Ф.08</t>
  </si>
  <si>
    <t>ОПД.Р.00</t>
  </si>
  <si>
    <t>ОПД.В.00</t>
  </si>
  <si>
    <t>ДПП</t>
  </si>
  <si>
    <t>Дисциплины предметной подготовки</t>
  </si>
  <si>
    <t>ДПП.Ф.00</t>
  </si>
  <si>
    <t>ДПП.Ф.01</t>
  </si>
  <si>
    <t>ДПП.Ф.02</t>
  </si>
  <si>
    <t>ДПП.Ф.03</t>
  </si>
  <si>
    <t>ДПП.Ф.04</t>
  </si>
  <si>
    <t>ДПП.Ф.05</t>
  </si>
  <si>
    <t>ДПП.Ф.06</t>
  </si>
  <si>
    <t>ДПП.Ф.07</t>
  </si>
  <si>
    <t>ДПП.Ф.08</t>
  </si>
  <si>
    <t>ДПП.Ф.09</t>
  </si>
  <si>
    <t>ДПП.Ф.10</t>
  </si>
  <si>
    <t>ДПП.Ф.11</t>
  </si>
  <si>
    <t>ДПП.Ф.12</t>
  </si>
  <si>
    <t>Дисциплины специализации</t>
  </si>
  <si>
    <t>ДПП.Р.00</t>
  </si>
  <si>
    <t>ДПП.Р.01</t>
  </si>
  <si>
    <t>ДПП.В.00</t>
  </si>
  <si>
    <t>ФТД.00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</si>
  <si>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</si>
  <si>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</si>
  <si>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 Т Г П У )</t>
  </si>
  <si>
    <t>Учебный план</t>
  </si>
  <si>
    <t>–</t>
  </si>
  <si>
    <t xml:space="preserve">Форма обучения </t>
  </si>
  <si>
    <t>очная</t>
  </si>
  <si>
    <t>Базовое образование</t>
  </si>
  <si>
    <t>среднее</t>
  </si>
  <si>
    <t>I. График  учебного процесса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</si>
  <si>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</si>
  <si>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</si>
  <si>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</si>
  <si>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</si>
  <si>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</si>
  <si>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</si>
  <si>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</si>
  <si>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</si>
  <si>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</si>
  <si>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</si>
  <si>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</si>
  <si>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</si>
  <si>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</si>
  <si>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I</t>
  </si>
  <si>
    <t>Э</t>
  </si>
  <si>
    <t>К</t>
  </si>
  <si>
    <t>II</t>
  </si>
  <si>
    <t>III</t>
  </si>
  <si>
    <t>У</t>
  </si>
  <si>
    <t>П</t>
  </si>
  <si>
    <t>Г</t>
  </si>
  <si>
    <t>Условные обозначения:</t>
  </si>
  <si>
    <t>У    - учебная практика,</t>
  </si>
  <si>
    <t xml:space="preserve"> - производственная практика,</t>
  </si>
  <si>
    <t>К - каникулы,</t>
  </si>
  <si>
    <t>Экзаменационная</t>
  </si>
  <si>
    <t>Каникулы</t>
  </si>
  <si>
    <t>сессия</t>
  </si>
  <si>
    <t xml:space="preserve">        Распределение по семестрам (час \ неделю)</t>
  </si>
  <si>
    <t>Индекс</t>
  </si>
  <si>
    <t>Экз.</t>
  </si>
  <si>
    <t>Курс.</t>
  </si>
  <si>
    <t>Лаб.</t>
  </si>
  <si>
    <t>лек</t>
  </si>
  <si>
    <t>лаб</t>
  </si>
  <si>
    <t>пр</t>
  </si>
  <si>
    <t>работ.</t>
  </si>
  <si>
    <t>Итого</t>
  </si>
  <si>
    <t>Среднее число часов в неделю</t>
  </si>
  <si>
    <t xml:space="preserve"> Число курсовых работ</t>
  </si>
  <si>
    <t xml:space="preserve"> Число экзаменов</t>
  </si>
  <si>
    <t xml:space="preserve"> Число зачетов</t>
  </si>
  <si>
    <t xml:space="preserve">Срок обучения  </t>
  </si>
  <si>
    <t>Согласовано:</t>
  </si>
  <si>
    <t>Учебная практика</t>
  </si>
  <si>
    <t>Производственная практика</t>
  </si>
  <si>
    <t>Итоговая государственная аттестация</t>
  </si>
  <si>
    <t>Название практики</t>
  </si>
  <si>
    <t>Семестр</t>
  </si>
  <si>
    <t>Защита выпускной квалификационной (дипломной) работы</t>
  </si>
  <si>
    <t>Теоретическое обучение</t>
  </si>
  <si>
    <t>Государственная аттестация</t>
  </si>
  <si>
    <t>ДПП.ДС.00</t>
  </si>
  <si>
    <t>ГСЭ.Ф.03</t>
  </si>
  <si>
    <t>ДПП.В.01</t>
  </si>
  <si>
    <t>ДПП.В.02</t>
  </si>
  <si>
    <t>ОПД.В.01</t>
  </si>
  <si>
    <t>ОПД.В.02</t>
  </si>
  <si>
    <t>Председатель Ученого совета, ректор</t>
  </si>
  <si>
    <t>Объем (час)</t>
  </si>
  <si>
    <t>Общие гуманитарные и социально-экономические дисциплины</t>
  </si>
  <si>
    <t>Общие математические и естественнонаучные дисциплины</t>
  </si>
  <si>
    <t>Число часов в неделю</t>
  </si>
  <si>
    <t xml:space="preserve"> Число часов учебных занятий</t>
  </si>
  <si>
    <t>Лекц.</t>
  </si>
  <si>
    <t>ГСЭ.Ф.09</t>
  </si>
  <si>
    <t>Федеральное агентство по образованию</t>
  </si>
  <si>
    <t>Педагогический факультет</t>
  </si>
  <si>
    <t>Проректор по УР   М.П. Войтеховская</t>
  </si>
  <si>
    <t>Государственный экзамен</t>
  </si>
  <si>
    <t>Э - экзаменационные сессии,</t>
  </si>
  <si>
    <t>Утвержден Ученым советом ТГПУ</t>
  </si>
  <si>
    <t>Г - итоговая государственная аттестация, включая подготовку и защиту выпускной квалификационной (дипломной) работы</t>
  </si>
  <si>
    <t xml:space="preserve">Форма </t>
  </si>
  <si>
    <t>контроля</t>
  </si>
  <si>
    <t>Сам. раб.</t>
  </si>
  <si>
    <t>** не входит в число экзаменов, зачетов, среднее число часов в неделю</t>
  </si>
  <si>
    <t xml:space="preserve">Зам. проректора по УР А.Ю. Михайличенко </t>
  </si>
  <si>
    <t>________________________________</t>
  </si>
  <si>
    <t>__________________________________</t>
  </si>
  <si>
    <t>_______________________________</t>
  </si>
  <si>
    <t xml:space="preserve">Квалификация выпускника </t>
  </si>
  <si>
    <t xml:space="preserve">  "____" ___________ 2007 г.</t>
  </si>
  <si>
    <t>______________ В.В. Обухов</t>
  </si>
  <si>
    <t>II. Сводные данные по бюджету времени (в неделях)</t>
  </si>
  <si>
    <t>3 года</t>
  </si>
  <si>
    <t>профессиональное</t>
  </si>
  <si>
    <t>1.</t>
  </si>
  <si>
    <t>2.</t>
  </si>
  <si>
    <t>3.</t>
  </si>
  <si>
    <t>4.</t>
  </si>
  <si>
    <t>1-3.</t>
  </si>
  <si>
    <t>5.</t>
  </si>
  <si>
    <t xml:space="preserve">Мировая художественная культура </t>
  </si>
  <si>
    <t>Литература</t>
  </si>
  <si>
    <t>6.</t>
  </si>
  <si>
    <t>Основы права</t>
  </si>
  <si>
    <t>ОПД.Р.01</t>
  </si>
  <si>
    <t>Основы учебно-исследовательской деятельности</t>
  </si>
  <si>
    <t>Правовое обеспечение профессиональной деятельности</t>
  </si>
  <si>
    <t>Экономика образовательного учреждения</t>
  </si>
  <si>
    <t>Экологические основы природопользования</t>
  </si>
  <si>
    <t>ЕН.В.01</t>
  </si>
  <si>
    <t>Число недель</t>
  </si>
  <si>
    <t>Декан ПФ   Г.Ю. Титова</t>
  </si>
  <si>
    <t xml:space="preserve">• - дисциплины могут быть переаттестованы или перезачтены, с учётом предыдущего образования </t>
  </si>
  <si>
    <t>Иностранный язык* •</t>
  </si>
  <si>
    <t>Физическая культура** •</t>
  </si>
  <si>
    <t>Отечественная история •</t>
  </si>
  <si>
    <t>Философия •</t>
  </si>
  <si>
    <t>Национально-региональный (вузовский) компонент •</t>
  </si>
  <si>
    <t>Дисциплины и курсы по выбору студента, устанавливаемые вузом •</t>
  </si>
  <si>
    <t>Математика и информатика •</t>
  </si>
  <si>
    <t>Психология •</t>
  </si>
  <si>
    <t>Педагогика •</t>
  </si>
  <si>
    <t>Основы специальной педагогики и психологии •</t>
  </si>
  <si>
    <t>Возрастная анатомия и физиология •</t>
  </si>
  <si>
    <t>Безопасность жизнедеятельности •</t>
  </si>
  <si>
    <t>* - лекции/лабораторные/практические</t>
  </si>
  <si>
    <t xml:space="preserve">III. План учебного процесса </t>
  </si>
  <si>
    <r>
      <t xml:space="preserve">Специальность: </t>
    </r>
    <r>
      <rPr>
        <b/>
        <sz val="12"/>
        <rFont val="Times New Roman"/>
        <family val="1"/>
      </rPr>
      <t>031200 "Педагогика и методика начального образования"</t>
    </r>
  </si>
  <si>
    <t>Учитель начальных классов</t>
  </si>
  <si>
    <t>III. Приложение к плану учебного процесса 030900 Дошкольная педагогика и психология</t>
  </si>
  <si>
    <t>ГСЭ.В.01</t>
  </si>
  <si>
    <t>Менеджмент</t>
  </si>
  <si>
    <t>ГСЭ.В.02</t>
  </si>
  <si>
    <t>Д.В.00</t>
  </si>
  <si>
    <t>ГСЭ.В.03</t>
  </si>
  <si>
    <t>Русский язык и культура речи</t>
  </si>
  <si>
    <t>Основы педагогического мастерства</t>
  </si>
  <si>
    <t>Психолого-педагогический практикум</t>
  </si>
  <si>
    <t>ОПД.Р.02</t>
  </si>
  <si>
    <t>ОПД.Р.03</t>
  </si>
  <si>
    <t>Дисциплины регионального компонента</t>
  </si>
  <si>
    <t>Дисциплины дополнительной подготовки (или Информатика с методикой преподавания)</t>
  </si>
  <si>
    <t>Теория и методика физического воспитания</t>
  </si>
  <si>
    <t>Педагогика начального образования</t>
  </si>
  <si>
    <t>Основы медицинских знаний и здорового образа жизни</t>
  </si>
  <si>
    <t>Использование современных информационных и коммуникационных технологий в учебном процессе</t>
  </si>
  <si>
    <t>Практикум по русскому правописанию</t>
  </si>
  <si>
    <t>История отечественной литературы</t>
  </si>
  <si>
    <t>Теория литературы и практика читательской деятельности</t>
  </si>
  <si>
    <t>Методика преподавания  интегративного курса "Окружающий мир"</t>
  </si>
  <si>
    <t>ДПП.Ф.13</t>
  </si>
  <si>
    <t>1-6.</t>
  </si>
  <si>
    <t>3 5</t>
  </si>
  <si>
    <t>По специальности "Педагогика и методика начального образования"</t>
  </si>
  <si>
    <t>Педагогика и методика начального образования</t>
  </si>
  <si>
    <t xml:space="preserve">Учебная (полевая) </t>
  </si>
  <si>
    <t xml:space="preserve">Педагогическая </t>
  </si>
  <si>
    <t>2, 3, 4, 5</t>
  </si>
  <si>
    <t>Аудиовизуальные технологии обучения •</t>
  </si>
  <si>
    <t>ДПП.ДС.01</t>
  </si>
  <si>
    <t>ДПП.ДС.02</t>
  </si>
  <si>
    <t>ДПП.ДС.03</t>
  </si>
  <si>
    <t>ДПП.ДС.04</t>
  </si>
  <si>
    <t>ДПП.ДС.05</t>
  </si>
  <si>
    <t>ДПП.ДС.06</t>
  </si>
  <si>
    <t>ОПД.Ф.05</t>
  </si>
  <si>
    <t>Психолого-педагогические особенности метода М. Монтессори</t>
  </si>
  <si>
    <t>Дидактические воспитательные возможности материала М. Монтессори</t>
  </si>
  <si>
    <t>Роль и позиция учителя</t>
  </si>
  <si>
    <t>Границы и возможности метода М. Монтессори в современном образовательном пространстве</t>
  </si>
  <si>
    <t>Организация среды педагогики М. Монтессори</t>
  </si>
  <si>
    <t>Философские основания системы М. Монтессори *</t>
  </si>
  <si>
    <t>Специализация: 031220 "Педагогическая система М. Монтессори"</t>
  </si>
  <si>
    <t>1.-5.</t>
  </si>
  <si>
    <t>Русский язык •</t>
  </si>
  <si>
    <t>Детская литература •</t>
  </si>
  <si>
    <t>Математика  •</t>
  </si>
  <si>
    <t>Естествознание •</t>
  </si>
  <si>
    <t>Методика обучения русскому языку и литературе •</t>
  </si>
  <si>
    <t>Методика преподавания математики •</t>
  </si>
  <si>
    <t>Методика преподавания технологии с практикумом •</t>
  </si>
  <si>
    <t>Методика преподавания изобразительного искусства с практикумом •</t>
  </si>
  <si>
    <t>Теория и методика музыкального воспитания •</t>
  </si>
  <si>
    <t xml:space="preserve">Факультативы** </t>
  </si>
  <si>
    <t>ЕН.Р.00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</si>
</sst>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</numFmts>
  <fonts count="20">
    <font>
      <sz val="10"/>
      <name val="Arial Cyr"/>
      <family val="0"/>
    </font>
    <font>
      <sz val="12"/>
      <name val="Times New Roman Cyr"/>
      <family val="1"/>
    </font>
    <font>
      <sz val="10"/>
      <name val="Academy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8"/>
      <name val="Academy"/>
      <family val="0"/>
    </font>
    <font>
      <b/>
      <sz val="12"/>
      <name val="Times New Roman Cyr"/>
      <family val="1"/>
    </font>
    <font>
      <sz val="10"/>
      <name val="Times New Roman"/>
      <family val="1"/>
    </font>
    <font>
      <sz val="12"/>
      <name val="Academy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CG Times"/>
      <family val="1"/>
    </font>
    <font>
      <sz val="12"/>
      <name val="Times New Roman"/>
      <family val="1"/>
    </font>
    <font>
      <sz val="12"/>
      <name val="CG Times"/>
      <family val="1"/>
    </font>
    <font>
      <b/>
      <sz val="14"/>
      <name val="Times New Roman Cyr"/>
      <family val="1"/>
    </font>
    <font>
      <b/>
      <sz val="16"/>
      <name val="Times New Roman CYR"/>
      <family val="1"/>
    </font>
    <font>
      <sz val="14"/>
      <name val="Times New Roman Cyr"/>
      <family val="1"/>
    </font>
    <font>
      <b/>
      <sz val="12"/>
      <name val="Times New Roman"/>
      <family val="1"/>
    </font>
    <font>
      <sz val="10"/>
      <color indexed="8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18" applyFont="1">
      <alignment/>
      <protection/>
    </xf>
    <xf numFmtId="0" fontId="3" fillId="0" borderId="0" xfId="18" applyFont="1">
      <alignment/>
      <protection/>
    </xf>
    <xf numFmtId="0" fontId="1" fillId="0" borderId="0" xfId="18" applyFont="1">
      <alignment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" xfId="0" applyNumberFormat="1" applyFont="1" applyFill="1" applyBorder="1" applyAlignment="1" applyProtection="1">
      <alignment/>
      <protection/>
    </xf>
    <xf numFmtId="0" fontId="5" fillId="0" borderId="0" xfId="18" applyFont="1">
      <alignment/>
      <protection/>
    </xf>
    <xf numFmtId="0" fontId="3" fillId="0" borderId="0" xfId="0" applyFont="1" applyBorder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8" fillId="0" borderId="0" xfId="18" applyFont="1">
      <alignment/>
      <protection/>
    </xf>
    <xf numFmtId="0" fontId="1" fillId="0" borderId="0" xfId="18" applyFont="1" applyAlignment="1">
      <alignment horizontal="center"/>
      <protection/>
    </xf>
    <xf numFmtId="2" fontId="3" fillId="0" borderId="1" xfId="0" applyNumberFormat="1" applyFont="1" applyFill="1" applyBorder="1" applyAlignment="1" applyProtection="1">
      <alignment horizontal="left" wrapText="1"/>
      <protection/>
    </xf>
    <xf numFmtId="0" fontId="3" fillId="0" borderId="1" xfId="0" applyFont="1" applyFill="1" applyBorder="1" applyAlignment="1" applyProtection="1">
      <alignment horizontal="left"/>
      <protection/>
    </xf>
    <xf numFmtId="0" fontId="3" fillId="0" borderId="1" xfId="0" applyFont="1" applyFill="1" applyBorder="1" applyAlignment="1" applyProtection="1">
      <alignment horizontal="left" wrapText="1"/>
      <protection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1" fontId="3" fillId="0" borderId="1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 vertical="center" wrapText="1"/>
    </xf>
    <xf numFmtId="1" fontId="7" fillId="0" borderId="2" xfId="0" applyNumberFormat="1" applyFont="1" applyBorder="1" applyAlignment="1" applyProtection="1">
      <alignment horizontal="center" vertical="center" wrapText="1"/>
      <protection locked="0"/>
    </xf>
    <xf numFmtId="1" fontId="7" fillId="0" borderId="3" xfId="0" applyNumberFormat="1" applyFont="1" applyBorder="1" applyAlignment="1" applyProtection="1">
      <alignment horizontal="center" vertical="center" wrapText="1"/>
      <protection locked="0"/>
    </xf>
    <xf numFmtId="1" fontId="7" fillId="0" borderId="1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 vertical="center" wrapText="1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1" fontId="7" fillId="0" borderId="3" xfId="0" applyNumberFormat="1" applyFont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0" fontId="7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0" xfId="18" applyFont="1" applyBorder="1">
      <alignment/>
      <protection/>
    </xf>
    <xf numFmtId="0" fontId="15" fillId="0" borderId="0" xfId="18" applyFont="1">
      <alignment/>
      <protection/>
    </xf>
    <xf numFmtId="0" fontId="15" fillId="0" borderId="0" xfId="18" applyFont="1" applyAlignment="1">
      <alignment/>
      <protection/>
    </xf>
    <xf numFmtId="0" fontId="17" fillId="0" borderId="0" xfId="18" applyFont="1">
      <alignment/>
      <protection/>
    </xf>
    <xf numFmtId="0" fontId="1" fillId="0" borderId="0" xfId="18" applyFont="1" applyAlignment="1">
      <alignment horizontal="center" vertical="top"/>
      <protection/>
    </xf>
    <xf numFmtId="0" fontId="3" fillId="0" borderId="0" xfId="18" applyFont="1" applyBorder="1">
      <alignment/>
      <protection/>
    </xf>
    <xf numFmtId="0" fontId="3" fillId="0" borderId="0" xfId="18" applyFont="1" applyAlignment="1">
      <alignment/>
      <protection/>
    </xf>
    <xf numFmtId="0" fontId="15" fillId="0" borderId="0" xfId="18" applyFont="1" applyAlignment="1">
      <alignment horizontal="center"/>
      <protection/>
    </xf>
    <xf numFmtId="0" fontId="1" fillId="0" borderId="0" xfId="18" applyFont="1" applyProtection="1">
      <alignment/>
      <protection locked="0"/>
    </xf>
    <xf numFmtId="0" fontId="3" fillId="0" borderId="0" xfId="18" applyFont="1" applyProtection="1">
      <alignment/>
      <protection locked="0"/>
    </xf>
    <xf numFmtId="0" fontId="1" fillId="0" borderId="0" xfId="18" applyFont="1" applyBorder="1" applyProtection="1">
      <alignment/>
      <protection locked="0"/>
    </xf>
    <xf numFmtId="0" fontId="4" fillId="0" borderId="0" xfId="18" applyFont="1" applyProtection="1">
      <alignment/>
      <protection locked="0"/>
    </xf>
    <xf numFmtId="0" fontId="1" fillId="0" borderId="0" xfId="18" applyFont="1" applyAlignment="1">
      <alignment horizontal="center" vertical="center" wrapText="1"/>
      <protection/>
    </xf>
    <xf numFmtId="0" fontId="8" fillId="0" borderId="0" xfId="18" applyFont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" fillId="0" borderId="4" xfId="18" applyFont="1" applyBorder="1">
      <alignment/>
      <protection/>
    </xf>
    <xf numFmtId="0" fontId="1" fillId="0" borderId="5" xfId="18" applyFont="1" applyBorder="1">
      <alignment/>
      <protection/>
    </xf>
    <xf numFmtId="0" fontId="1" fillId="0" borderId="6" xfId="18" applyFont="1" applyBorder="1">
      <alignment/>
      <protection/>
    </xf>
    <xf numFmtId="0" fontId="1" fillId="0" borderId="7" xfId="18" applyFont="1" applyBorder="1">
      <alignment/>
      <protection/>
    </xf>
    <xf numFmtId="0" fontId="1" fillId="0" borderId="8" xfId="18" applyFont="1" applyBorder="1">
      <alignment/>
      <protection/>
    </xf>
    <xf numFmtId="0" fontId="1" fillId="0" borderId="9" xfId="18" applyFont="1" applyBorder="1">
      <alignment/>
      <protection/>
    </xf>
    <xf numFmtId="0" fontId="1" fillId="0" borderId="10" xfId="18" applyFont="1" applyBorder="1">
      <alignment/>
      <protection/>
    </xf>
    <xf numFmtId="0" fontId="1" fillId="0" borderId="1" xfId="18" applyFont="1" applyBorder="1" applyAlignment="1">
      <alignment horizontal="center" vertical="center"/>
      <protection/>
    </xf>
    <xf numFmtId="0" fontId="1" fillId="0" borderId="9" xfId="18" applyFont="1" applyBorder="1" applyAlignment="1">
      <alignment horizontal="center" vertical="center"/>
      <protection/>
    </xf>
    <xf numFmtId="0" fontId="1" fillId="0" borderId="1" xfId="18" applyNumberFormat="1" applyFont="1" applyBorder="1" applyAlignment="1">
      <alignment horizontal="center" vertical="center"/>
      <protection/>
    </xf>
    <xf numFmtId="0" fontId="1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2" borderId="0" xfId="0" applyNumberFormat="1" applyFont="1" applyFill="1" applyBorder="1" applyAlignment="1" applyProtection="1">
      <alignment/>
      <protection locked="0"/>
    </xf>
    <xf numFmtId="1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/>
      <protection locked="0"/>
    </xf>
    <xf numFmtId="0" fontId="3" fillId="2" borderId="1" xfId="0" applyNumberFormat="1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 horizontal="left"/>
      <protection/>
    </xf>
    <xf numFmtId="0" fontId="3" fillId="2" borderId="0" xfId="0" applyNumberFormat="1" applyFont="1" applyFill="1" applyAlignment="1" applyProtection="1">
      <alignment/>
      <protection locked="0"/>
    </xf>
    <xf numFmtId="0" fontId="7" fillId="2" borderId="0" xfId="0" applyNumberFormat="1" applyFont="1" applyFill="1" applyAlignment="1" applyProtection="1">
      <alignment/>
      <protection locked="0"/>
    </xf>
    <xf numFmtId="0" fontId="3" fillId="2" borderId="0" xfId="0" applyFont="1" applyFill="1" applyAlignment="1" applyProtection="1">
      <alignment/>
      <protection locked="0"/>
    </xf>
    <xf numFmtId="1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/>
      <protection locked="0"/>
    </xf>
    <xf numFmtId="1" fontId="3" fillId="2" borderId="1" xfId="0" applyNumberFormat="1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1" fontId="7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wrapText="1"/>
      <protection locked="0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2" borderId="1" xfId="0" applyNumberFormat="1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4" fillId="2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/>
    </xf>
    <xf numFmtId="0" fontId="3" fillId="2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/>
    </xf>
    <xf numFmtId="1" fontId="4" fillId="0" borderId="1" xfId="0" applyNumberFormat="1" applyFont="1" applyFill="1" applyBorder="1" applyAlignment="1" applyProtection="1">
      <alignment horizontal="center" vertical="center"/>
      <protection/>
    </xf>
    <xf numFmtId="1" fontId="3" fillId="0" borderId="1" xfId="0" applyNumberFormat="1" applyFont="1" applyFill="1" applyBorder="1" applyAlignment="1" applyProtection="1">
      <alignment vertical="center"/>
      <protection/>
    </xf>
    <xf numFmtId="1" fontId="3" fillId="2" borderId="1" xfId="0" applyNumberFormat="1" applyFont="1" applyFill="1" applyBorder="1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1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NumberFormat="1" applyFont="1" applyFill="1" applyAlignment="1" applyProtection="1">
      <alignment/>
      <protection locked="0"/>
    </xf>
    <xf numFmtId="0" fontId="3" fillId="2" borderId="1" xfId="0" applyNumberFormat="1" applyFont="1" applyFill="1" applyBorder="1" applyAlignment="1" applyProtection="1">
      <alignment vertical="center"/>
      <protection/>
    </xf>
    <xf numFmtId="0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/>
      <protection locked="0"/>
    </xf>
    <xf numFmtId="0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 applyProtection="1">
      <alignment horizontal="center"/>
      <protection/>
    </xf>
    <xf numFmtId="0" fontId="3" fillId="3" borderId="1" xfId="0" applyNumberFormat="1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 wrapText="1"/>
      <protection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vertical="center" wrapText="1"/>
      <protection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1" fillId="0" borderId="7" xfId="18" applyFont="1" applyBorder="1" applyAlignment="1">
      <alignment horizontal="center" vertical="center" wrapText="1"/>
      <protection/>
    </xf>
    <xf numFmtId="0" fontId="15" fillId="0" borderId="0" xfId="18" applyFont="1" applyAlignment="1">
      <alignment horizontal="center"/>
      <protection/>
    </xf>
    <xf numFmtId="0" fontId="1" fillId="0" borderId="0" xfId="18" applyFont="1" applyAlignment="1">
      <alignment horizontal="center" vertical="top"/>
      <protection/>
    </xf>
    <xf numFmtId="0" fontId="1" fillId="0" borderId="4" xfId="18" applyFont="1" applyBorder="1" applyAlignment="1">
      <alignment horizontal="center" vertical="center" wrapText="1"/>
      <protection/>
    </xf>
    <xf numFmtId="0" fontId="1" fillId="0" borderId="6" xfId="18" applyFont="1" applyBorder="1" applyAlignment="1">
      <alignment horizontal="center" vertical="center" wrapText="1"/>
      <protection/>
    </xf>
    <xf numFmtId="0" fontId="6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1" fontId="7" fillId="0" borderId="12" xfId="0" applyNumberFormat="1" applyFont="1" applyBorder="1" applyAlignment="1" applyProtection="1">
      <alignment horizontal="center" vertical="center" wrapText="1"/>
      <protection locked="0"/>
    </xf>
    <xf numFmtId="1" fontId="7" fillId="0" borderId="2" xfId="0" applyNumberFormat="1" applyFont="1" applyBorder="1" applyAlignment="1" applyProtection="1">
      <alignment horizontal="center" vertical="center" wrapText="1"/>
      <protection locked="0"/>
    </xf>
    <xf numFmtId="1" fontId="7" fillId="0" borderId="3" xfId="0" applyNumberFormat="1" applyFont="1" applyBorder="1" applyAlignment="1" applyProtection="1">
      <alignment horizontal="center" vertical="center" wrapText="1"/>
      <protection locked="0"/>
    </xf>
    <xf numFmtId="1" fontId="7" fillId="0" borderId="4" xfId="0" applyNumberFormat="1" applyFont="1" applyBorder="1" applyAlignment="1" applyProtection="1">
      <alignment horizontal="center" vertical="center" wrapText="1"/>
      <protection locked="0"/>
    </xf>
    <xf numFmtId="1" fontId="7" fillId="0" borderId="13" xfId="0" applyNumberFormat="1" applyFont="1" applyBorder="1" applyAlignment="1" applyProtection="1">
      <alignment horizontal="center" vertical="center" wrapText="1"/>
      <protection locked="0"/>
    </xf>
    <xf numFmtId="1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0" xfId="18" applyFont="1" applyAlignment="1">
      <alignment horizontal="center"/>
      <protection/>
    </xf>
    <xf numFmtId="0" fontId="16" fillId="0" borderId="0" xfId="18" applyFont="1" applyAlignment="1">
      <alignment horizontal="center"/>
      <protection/>
    </xf>
    <xf numFmtId="0" fontId="13" fillId="0" borderId="0" xfId="0" applyFont="1" applyAlignment="1">
      <alignment horizontal="center"/>
    </xf>
    <xf numFmtId="0" fontId="1" fillId="0" borderId="10" xfId="18" applyFont="1" applyBorder="1" applyAlignment="1">
      <alignment horizontal="center" vertical="center" wrapText="1"/>
      <protection/>
    </xf>
    <xf numFmtId="0" fontId="1" fillId="0" borderId="14" xfId="18" applyFont="1" applyBorder="1" applyAlignment="1">
      <alignment horizontal="center" vertical="center" wrapText="1"/>
      <protection/>
    </xf>
    <xf numFmtId="0" fontId="1" fillId="0" borderId="11" xfId="18" applyFont="1" applyBorder="1" applyAlignment="1">
      <alignment horizontal="center" vertical="center" wrapText="1"/>
      <protection/>
    </xf>
    <xf numFmtId="0" fontId="1" fillId="0" borderId="5" xfId="18" applyFont="1" applyBorder="1" applyAlignment="1">
      <alignment horizontal="center"/>
      <protection/>
    </xf>
    <xf numFmtId="0" fontId="1" fillId="0" borderId="8" xfId="18" applyFont="1" applyBorder="1" applyAlignment="1">
      <alignment horizontal="center"/>
      <protection/>
    </xf>
    <xf numFmtId="0" fontId="1" fillId="0" borderId="9" xfId="18" applyFont="1" applyBorder="1" applyAlignment="1">
      <alignment horizontal="center"/>
      <protection/>
    </xf>
    <xf numFmtId="1" fontId="1" fillId="0" borderId="1" xfId="18" applyNumberFormat="1" applyFont="1" applyFill="1" applyBorder="1" applyAlignment="1" applyProtection="1">
      <alignment horizontal="center"/>
      <protection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13" fillId="0" borderId="8" xfId="0" applyNumberFormat="1" applyFont="1" applyFill="1" applyBorder="1" applyAlignment="1" applyProtection="1">
      <alignment horizontal="center"/>
      <protection/>
    </xf>
    <xf numFmtId="0" fontId="13" fillId="0" borderId="9" xfId="0" applyNumberFormat="1" applyFont="1" applyFill="1" applyBorder="1" applyAlignment="1" applyProtection="1">
      <alignment horizontal="center"/>
      <protection/>
    </xf>
    <xf numFmtId="0" fontId="1" fillId="0" borderId="1" xfId="18" applyFont="1" applyFill="1" applyBorder="1" applyAlignment="1" applyProtection="1">
      <alignment horizontal="center" vertical="center" wrapText="1"/>
      <protection/>
    </xf>
    <xf numFmtId="0" fontId="1" fillId="0" borderId="4" xfId="18" applyFont="1" applyFill="1" applyBorder="1" applyAlignment="1" applyProtection="1">
      <alignment horizontal="center" vertical="center" wrapText="1"/>
      <protection/>
    </xf>
    <xf numFmtId="0" fontId="1" fillId="0" borderId="6" xfId="18" applyFont="1" applyFill="1" applyBorder="1" applyAlignment="1" applyProtection="1">
      <alignment horizontal="center" vertical="center" wrapText="1"/>
      <protection/>
    </xf>
    <xf numFmtId="0" fontId="1" fillId="0" borderId="7" xfId="18" applyFont="1" applyFill="1" applyBorder="1" applyAlignment="1" applyProtection="1">
      <alignment horizontal="center" vertical="center" wrapText="1"/>
      <protection/>
    </xf>
    <xf numFmtId="0" fontId="1" fillId="0" borderId="10" xfId="18" applyFont="1" applyFill="1" applyBorder="1" applyAlignment="1" applyProtection="1">
      <alignment horizontal="center" vertical="center" wrapText="1"/>
      <protection/>
    </xf>
    <xf numFmtId="0" fontId="1" fillId="0" borderId="14" xfId="18" applyFont="1" applyFill="1" applyBorder="1" applyAlignment="1" applyProtection="1">
      <alignment horizontal="center" vertical="center" wrapText="1"/>
      <protection/>
    </xf>
    <xf numFmtId="0" fontId="1" fillId="0" borderId="11" xfId="18" applyFont="1" applyFill="1" applyBorder="1" applyAlignment="1" applyProtection="1">
      <alignment horizontal="center" vertical="center" wrapText="1"/>
      <protection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20</xdr:row>
      <xdr:rowOff>0</xdr:rowOff>
    </xdr:from>
    <xdr:to>
      <xdr:col>25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048875" y="396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28575</xdr:rowOff>
    </xdr:from>
    <xdr:to>
      <xdr:col>24</xdr:col>
      <xdr:colOff>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10048875" y="36671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180975</xdr:colOff>
      <xdr:row>20</xdr:row>
      <xdr:rowOff>0</xdr:rowOff>
    </xdr:from>
    <xdr:to>
      <xdr:col>24</xdr:col>
      <xdr:colOff>180975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10048875" y="396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57150</xdr:colOff>
      <xdr:row>20</xdr:row>
      <xdr:rowOff>0</xdr:rowOff>
    </xdr:from>
    <xdr:to>
      <xdr:col>25</xdr:col>
      <xdr:colOff>0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10048875" y="396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0</xdr:rowOff>
    </xdr:from>
    <xdr:to>
      <xdr:col>25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0048875" y="153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28575</xdr:rowOff>
    </xdr:from>
    <xdr:to>
      <xdr:col>24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10048875" y="12382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180975</xdr:colOff>
      <xdr:row>8</xdr:row>
      <xdr:rowOff>0</xdr:rowOff>
    </xdr:from>
    <xdr:to>
      <xdr:col>24</xdr:col>
      <xdr:colOff>180975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10048875" y="153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57150</xdr:colOff>
      <xdr:row>8</xdr:row>
      <xdr:rowOff>0</xdr:rowOff>
    </xdr:from>
    <xdr:to>
      <xdr:col>25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10048875" y="153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20</xdr:row>
      <xdr:rowOff>0</xdr:rowOff>
    </xdr:from>
    <xdr:to>
      <xdr:col>25</xdr:col>
      <xdr:colOff>0</xdr:colOff>
      <xdr:row>20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048875" y="396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28575</xdr:rowOff>
    </xdr:from>
    <xdr:to>
      <xdr:col>24</xdr:col>
      <xdr:colOff>0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>
          <a:off x="10048875" y="36671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180975</xdr:colOff>
      <xdr:row>20</xdr:row>
      <xdr:rowOff>0</xdr:rowOff>
    </xdr:from>
    <xdr:to>
      <xdr:col>24</xdr:col>
      <xdr:colOff>180975</xdr:colOff>
      <xdr:row>20</xdr:row>
      <xdr:rowOff>0</xdr:rowOff>
    </xdr:to>
    <xdr:sp>
      <xdr:nvSpPr>
        <xdr:cNvPr id="11" name="Line 11"/>
        <xdr:cNvSpPr>
          <a:spLocks/>
        </xdr:cNvSpPr>
      </xdr:nvSpPr>
      <xdr:spPr>
        <a:xfrm>
          <a:off x="10048875" y="396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0</xdr:rowOff>
    </xdr:from>
    <xdr:to>
      <xdr:col>25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10048875" y="153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28575</xdr:rowOff>
    </xdr:from>
    <xdr:to>
      <xdr:col>24</xdr:col>
      <xdr:colOff>0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>
          <a:off x="10048875" y="12382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180975</xdr:colOff>
      <xdr:row>8</xdr:row>
      <xdr:rowOff>0</xdr:rowOff>
    </xdr:from>
    <xdr:to>
      <xdr:col>24</xdr:col>
      <xdr:colOff>180975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>
          <a:off x="10048875" y="153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57150</xdr:colOff>
      <xdr:row>8</xdr:row>
      <xdr:rowOff>0</xdr:rowOff>
    </xdr:from>
    <xdr:to>
      <xdr:col>25</xdr:col>
      <xdr:colOff>0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>
          <a:off x="10048875" y="153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20</xdr:row>
      <xdr:rowOff>0</xdr:rowOff>
    </xdr:from>
    <xdr:to>
      <xdr:col>25</xdr:col>
      <xdr:colOff>0</xdr:colOff>
      <xdr:row>20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10048875" y="396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28575</xdr:rowOff>
    </xdr:from>
    <xdr:to>
      <xdr:col>24</xdr:col>
      <xdr:colOff>0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>
          <a:off x="10048875" y="36671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180975</xdr:colOff>
      <xdr:row>20</xdr:row>
      <xdr:rowOff>0</xdr:rowOff>
    </xdr:from>
    <xdr:to>
      <xdr:col>24</xdr:col>
      <xdr:colOff>180975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>
          <a:off x="10048875" y="396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0</xdr:rowOff>
    </xdr:from>
    <xdr:to>
      <xdr:col>25</xdr:col>
      <xdr:colOff>0</xdr:colOff>
      <xdr:row>8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10048875" y="153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28575</xdr:rowOff>
    </xdr:from>
    <xdr:to>
      <xdr:col>24</xdr:col>
      <xdr:colOff>0</xdr:colOff>
      <xdr:row>8</xdr:row>
      <xdr:rowOff>0</xdr:rowOff>
    </xdr:to>
    <xdr:sp>
      <xdr:nvSpPr>
        <xdr:cNvPr id="20" name="Line 20"/>
        <xdr:cNvSpPr>
          <a:spLocks/>
        </xdr:cNvSpPr>
      </xdr:nvSpPr>
      <xdr:spPr>
        <a:xfrm>
          <a:off x="10048875" y="12382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180975</xdr:colOff>
      <xdr:row>8</xdr:row>
      <xdr:rowOff>0</xdr:rowOff>
    </xdr:from>
    <xdr:to>
      <xdr:col>24</xdr:col>
      <xdr:colOff>180975</xdr:colOff>
      <xdr:row>8</xdr:row>
      <xdr:rowOff>0</xdr:rowOff>
    </xdr:to>
    <xdr:sp>
      <xdr:nvSpPr>
        <xdr:cNvPr id="21" name="Line 21"/>
        <xdr:cNvSpPr>
          <a:spLocks/>
        </xdr:cNvSpPr>
      </xdr:nvSpPr>
      <xdr:spPr>
        <a:xfrm>
          <a:off x="10048875" y="153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57150</xdr:colOff>
      <xdr:row>8</xdr:row>
      <xdr:rowOff>0</xdr:rowOff>
    </xdr:from>
    <xdr:to>
      <xdr:col>25</xdr:col>
      <xdr:colOff>0</xdr:colOff>
      <xdr:row>8</xdr:row>
      <xdr:rowOff>0</xdr:rowOff>
    </xdr:to>
    <xdr:sp>
      <xdr:nvSpPr>
        <xdr:cNvPr id="22" name="Line 22"/>
        <xdr:cNvSpPr>
          <a:spLocks/>
        </xdr:cNvSpPr>
      </xdr:nvSpPr>
      <xdr:spPr>
        <a:xfrm>
          <a:off x="10048875" y="153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20</xdr:row>
      <xdr:rowOff>0</xdr:rowOff>
    </xdr:from>
    <xdr:to>
      <xdr:col>25</xdr:col>
      <xdr:colOff>0</xdr:colOff>
      <xdr:row>20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10048875" y="396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28575</xdr:rowOff>
    </xdr:from>
    <xdr:to>
      <xdr:col>24</xdr:col>
      <xdr:colOff>0</xdr:colOff>
      <xdr:row>20</xdr:row>
      <xdr:rowOff>0</xdr:rowOff>
    </xdr:to>
    <xdr:sp>
      <xdr:nvSpPr>
        <xdr:cNvPr id="24" name="Line 24"/>
        <xdr:cNvSpPr>
          <a:spLocks/>
        </xdr:cNvSpPr>
      </xdr:nvSpPr>
      <xdr:spPr>
        <a:xfrm>
          <a:off x="10048875" y="36671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180975</xdr:colOff>
      <xdr:row>20</xdr:row>
      <xdr:rowOff>0</xdr:rowOff>
    </xdr:from>
    <xdr:to>
      <xdr:col>24</xdr:col>
      <xdr:colOff>180975</xdr:colOff>
      <xdr:row>20</xdr:row>
      <xdr:rowOff>0</xdr:rowOff>
    </xdr:to>
    <xdr:sp>
      <xdr:nvSpPr>
        <xdr:cNvPr id="25" name="Line 25"/>
        <xdr:cNvSpPr>
          <a:spLocks/>
        </xdr:cNvSpPr>
      </xdr:nvSpPr>
      <xdr:spPr>
        <a:xfrm>
          <a:off x="10048875" y="396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0</xdr:rowOff>
    </xdr:from>
    <xdr:to>
      <xdr:col>25</xdr:col>
      <xdr:colOff>0</xdr:colOff>
      <xdr:row>8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0048875" y="153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28575</xdr:rowOff>
    </xdr:from>
    <xdr:to>
      <xdr:col>24</xdr:col>
      <xdr:colOff>0</xdr:colOff>
      <xdr:row>8</xdr:row>
      <xdr:rowOff>0</xdr:rowOff>
    </xdr:to>
    <xdr:sp>
      <xdr:nvSpPr>
        <xdr:cNvPr id="27" name="Line 27"/>
        <xdr:cNvSpPr>
          <a:spLocks/>
        </xdr:cNvSpPr>
      </xdr:nvSpPr>
      <xdr:spPr>
        <a:xfrm>
          <a:off x="10048875" y="12382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180975</xdr:colOff>
      <xdr:row>8</xdr:row>
      <xdr:rowOff>0</xdr:rowOff>
    </xdr:from>
    <xdr:to>
      <xdr:col>24</xdr:col>
      <xdr:colOff>180975</xdr:colOff>
      <xdr:row>8</xdr:row>
      <xdr:rowOff>0</xdr:rowOff>
    </xdr:to>
    <xdr:sp>
      <xdr:nvSpPr>
        <xdr:cNvPr id="28" name="Line 28"/>
        <xdr:cNvSpPr>
          <a:spLocks/>
        </xdr:cNvSpPr>
      </xdr:nvSpPr>
      <xdr:spPr>
        <a:xfrm>
          <a:off x="10048875" y="153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57150</xdr:colOff>
      <xdr:row>8</xdr:row>
      <xdr:rowOff>0</xdr:rowOff>
    </xdr:from>
    <xdr:to>
      <xdr:col>25</xdr:col>
      <xdr:colOff>0</xdr:colOff>
      <xdr:row>8</xdr:row>
      <xdr:rowOff>0</xdr:rowOff>
    </xdr:to>
    <xdr:sp>
      <xdr:nvSpPr>
        <xdr:cNvPr id="29" name="Line 29"/>
        <xdr:cNvSpPr>
          <a:spLocks/>
        </xdr:cNvSpPr>
      </xdr:nvSpPr>
      <xdr:spPr>
        <a:xfrm>
          <a:off x="10048875" y="153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100488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>
      <xdr:nvSpPr>
        <xdr:cNvPr id="31" name="Line 31"/>
        <xdr:cNvSpPr>
          <a:spLocks/>
        </xdr:cNvSpPr>
      </xdr:nvSpPr>
      <xdr:spPr>
        <a:xfrm>
          <a:off x="100488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180975</xdr:colOff>
      <xdr:row>33</xdr:row>
      <xdr:rowOff>0</xdr:rowOff>
    </xdr:from>
    <xdr:to>
      <xdr:col>24</xdr:col>
      <xdr:colOff>180975</xdr:colOff>
      <xdr:row>33</xdr:row>
      <xdr:rowOff>0</xdr:rowOff>
    </xdr:to>
    <xdr:sp>
      <xdr:nvSpPr>
        <xdr:cNvPr id="32" name="Line 32"/>
        <xdr:cNvSpPr>
          <a:spLocks/>
        </xdr:cNvSpPr>
      </xdr:nvSpPr>
      <xdr:spPr>
        <a:xfrm>
          <a:off x="100488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57150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33" name="Line 33"/>
        <xdr:cNvSpPr>
          <a:spLocks/>
        </xdr:cNvSpPr>
      </xdr:nvSpPr>
      <xdr:spPr>
        <a:xfrm>
          <a:off x="100488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100488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>
      <xdr:nvSpPr>
        <xdr:cNvPr id="35" name="Line 35"/>
        <xdr:cNvSpPr>
          <a:spLocks/>
        </xdr:cNvSpPr>
      </xdr:nvSpPr>
      <xdr:spPr>
        <a:xfrm>
          <a:off x="100488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180975</xdr:colOff>
      <xdr:row>33</xdr:row>
      <xdr:rowOff>0</xdr:rowOff>
    </xdr:from>
    <xdr:to>
      <xdr:col>24</xdr:col>
      <xdr:colOff>180975</xdr:colOff>
      <xdr:row>33</xdr:row>
      <xdr:rowOff>0</xdr:rowOff>
    </xdr:to>
    <xdr:sp>
      <xdr:nvSpPr>
        <xdr:cNvPr id="36" name="Line 36"/>
        <xdr:cNvSpPr>
          <a:spLocks/>
        </xdr:cNvSpPr>
      </xdr:nvSpPr>
      <xdr:spPr>
        <a:xfrm>
          <a:off x="100488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57150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37" name="Line 37"/>
        <xdr:cNvSpPr>
          <a:spLocks/>
        </xdr:cNvSpPr>
      </xdr:nvSpPr>
      <xdr:spPr>
        <a:xfrm>
          <a:off x="100488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100488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>
      <xdr:nvSpPr>
        <xdr:cNvPr id="39" name="Line 39"/>
        <xdr:cNvSpPr>
          <a:spLocks/>
        </xdr:cNvSpPr>
      </xdr:nvSpPr>
      <xdr:spPr>
        <a:xfrm>
          <a:off x="100488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180975</xdr:colOff>
      <xdr:row>33</xdr:row>
      <xdr:rowOff>0</xdr:rowOff>
    </xdr:from>
    <xdr:to>
      <xdr:col>24</xdr:col>
      <xdr:colOff>180975</xdr:colOff>
      <xdr:row>33</xdr:row>
      <xdr:rowOff>0</xdr:rowOff>
    </xdr:to>
    <xdr:sp>
      <xdr:nvSpPr>
        <xdr:cNvPr id="40" name="Line 40"/>
        <xdr:cNvSpPr>
          <a:spLocks/>
        </xdr:cNvSpPr>
      </xdr:nvSpPr>
      <xdr:spPr>
        <a:xfrm>
          <a:off x="100488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100488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>
      <xdr:nvSpPr>
        <xdr:cNvPr id="42" name="Line 42"/>
        <xdr:cNvSpPr>
          <a:spLocks/>
        </xdr:cNvSpPr>
      </xdr:nvSpPr>
      <xdr:spPr>
        <a:xfrm>
          <a:off x="100488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180975</xdr:colOff>
      <xdr:row>33</xdr:row>
      <xdr:rowOff>0</xdr:rowOff>
    </xdr:from>
    <xdr:to>
      <xdr:col>24</xdr:col>
      <xdr:colOff>180975</xdr:colOff>
      <xdr:row>33</xdr:row>
      <xdr:rowOff>0</xdr:rowOff>
    </xdr:to>
    <xdr:sp>
      <xdr:nvSpPr>
        <xdr:cNvPr id="43" name="Line 43"/>
        <xdr:cNvSpPr>
          <a:spLocks/>
        </xdr:cNvSpPr>
      </xdr:nvSpPr>
      <xdr:spPr>
        <a:xfrm>
          <a:off x="100488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57150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44" name="Line 44"/>
        <xdr:cNvSpPr>
          <a:spLocks/>
        </xdr:cNvSpPr>
      </xdr:nvSpPr>
      <xdr:spPr>
        <a:xfrm>
          <a:off x="100488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100488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>
      <xdr:nvSpPr>
        <xdr:cNvPr id="46" name="Line 46"/>
        <xdr:cNvSpPr>
          <a:spLocks/>
        </xdr:cNvSpPr>
      </xdr:nvSpPr>
      <xdr:spPr>
        <a:xfrm>
          <a:off x="100488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180975</xdr:colOff>
      <xdr:row>33</xdr:row>
      <xdr:rowOff>0</xdr:rowOff>
    </xdr:from>
    <xdr:to>
      <xdr:col>24</xdr:col>
      <xdr:colOff>180975</xdr:colOff>
      <xdr:row>33</xdr:row>
      <xdr:rowOff>0</xdr:rowOff>
    </xdr:to>
    <xdr:sp>
      <xdr:nvSpPr>
        <xdr:cNvPr id="47" name="Line 47"/>
        <xdr:cNvSpPr>
          <a:spLocks/>
        </xdr:cNvSpPr>
      </xdr:nvSpPr>
      <xdr:spPr>
        <a:xfrm>
          <a:off x="100488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100488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>
      <xdr:nvSpPr>
        <xdr:cNvPr id="49" name="Line 49"/>
        <xdr:cNvSpPr>
          <a:spLocks/>
        </xdr:cNvSpPr>
      </xdr:nvSpPr>
      <xdr:spPr>
        <a:xfrm>
          <a:off x="100488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180975</xdr:colOff>
      <xdr:row>33</xdr:row>
      <xdr:rowOff>0</xdr:rowOff>
    </xdr:from>
    <xdr:to>
      <xdr:col>24</xdr:col>
      <xdr:colOff>180975</xdr:colOff>
      <xdr:row>33</xdr:row>
      <xdr:rowOff>0</xdr:rowOff>
    </xdr:to>
    <xdr:sp>
      <xdr:nvSpPr>
        <xdr:cNvPr id="50" name="Line 50"/>
        <xdr:cNvSpPr>
          <a:spLocks/>
        </xdr:cNvSpPr>
      </xdr:nvSpPr>
      <xdr:spPr>
        <a:xfrm>
          <a:off x="100488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57150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51" name="Line 51"/>
        <xdr:cNvSpPr>
          <a:spLocks/>
        </xdr:cNvSpPr>
      </xdr:nvSpPr>
      <xdr:spPr>
        <a:xfrm>
          <a:off x="100488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100488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>
      <xdr:nvSpPr>
        <xdr:cNvPr id="53" name="Line 53"/>
        <xdr:cNvSpPr>
          <a:spLocks/>
        </xdr:cNvSpPr>
      </xdr:nvSpPr>
      <xdr:spPr>
        <a:xfrm>
          <a:off x="100488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180975</xdr:colOff>
      <xdr:row>33</xdr:row>
      <xdr:rowOff>0</xdr:rowOff>
    </xdr:from>
    <xdr:to>
      <xdr:col>24</xdr:col>
      <xdr:colOff>180975</xdr:colOff>
      <xdr:row>33</xdr:row>
      <xdr:rowOff>0</xdr:rowOff>
    </xdr:to>
    <xdr:sp>
      <xdr:nvSpPr>
        <xdr:cNvPr id="54" name="Line 54"/>
        <xdr:cNvSpPr>
          <a:spLocks/>
        </xdr:cNvSpPr>
      </xdr:nvSpPr>
      <xdr:spPr>
        <a:xfrm>
          <a:off x="100488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100488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>
      <xdr:nvSpPr>
        <xdr:cNvPr id="56" name="Line 56"/>
        <xdr:cNvSpPr>
          <a:spLocks/>
        </xdr:cNvSpPr>
      </xdr:nvSpPr>
      <xdr:spPr>
        <a:xfrm>
          <a:off x="100488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180975</xdr:colOff>
      <xdr:row>33</xdr:row>
      <xdr:rowOff>0</xdr:rowOff>
    </xdr:from>
    <xdr:to>
      <xdr:col>24</xdr:col>
      <xdr:colOff>180975</xdr:colOff>
      <xdr:row>33</xdr:row>
      <xdr:rowOff>0</xdr:rowOff>
    </xdr:to>
    <xdr:sp>
      <xdr:nvSpPr>
        <xdr:cNvPr id="57" name="Line 57"/>
        <xdr:cNvSpPr>
          <a:spLocks/>
        </xdr:cNvSpPr>
      </xdr:nvSpPr>
      <xdr:spPr>
        <a:xfrm>
          <a:off x="100488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57150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58" name="Line 58"/>
        <xdr:cNvSpPr>
          <a:spLocks/>
        </xdr:cNvSpPr>
      </xdr:nvSpPr>
      <xdr:spPr>
        <a:xfrm>
          <a:off x="100488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22</xdr:row>
      <xdr:rowOff>0</xdr:rowOff>
    </xdr:from>
    <xdr:to>
      <xdr:col>28</xdr:col>
      <xdr:colOff>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08697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28575</xdr:rowOff>
    </xdr:from>
    <xdr:to>
      <xdr:col>27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10086975" y="39909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22</xdr:row>
      <xdr:rowOff>85725</xdr:rowOff>
    </xdr:from>
    <xdr:to>
      <xdr:col>27</xdr:col>
      <xdr:colOff>180975</xdr:colOff>
      <xdr:row>22</xdr:row>
      <xdr:rowOff>85725</xdr:rowOff>
    </xdr:to>
    <xdr:sp>
      <xdr:nvSpPr>
        <xdr:cNvPr id="3" name="Line 3"/>
        <xdr:cNvSpPr>
          <a:spLocks/>
        </xdr:cNvSpPr>
      </xdr:nvSpPr>
      <xdr:spPr>
        <a:xfrm>
          <a:off x="10086975" y="437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57150</xdr:colOff>
      <xdr:row>23</xdr:row>
      <xdr:rowOff>0</xdr:rowOff>
    </xdr:from>
    <xdr:to>
      <xdr:col>28</xdr:col>
      <xdr:colOff>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10086975" y="444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28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0086975" y="153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28575</xdr:rowOff>
    </xdr:from>
    <xdr:to>
      <xdr:col>27</xdr:col>
      <xdr:colOff>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10086975" y="12382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8</xdr:row>
      <xdr:rowOff>85725</xdr:rowOff>
    </xdr:from>
    <xdr:to>
      <xdr:col>27</xdr:col>
      <xdr:colOff>180975</xdr:colOff>
      <xdr:row>8</xdr:row>
      <xdr:rowOff>85725</xdr:rowOff>
    </xdr:to>
    <xdr:sp>
      <xdr:nvSpPr>
        <xdr:cNvPr id="7" name="Line 7"/>
        <xdr:cNvSpPr>
          <a:spLocks/>
        </xdr:cNvSpPr>
      </xdr:nvSpPr>
      <xdr:spPr>
        <a:xfrm>
          <a:off x="10086975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57150</xdr:colOff>
      <xdr:row>9</xdr:row>
      <xdr:rowOff>0</xdr:rowOff>
    </xdr:from>
    <xdr:to>
      <xdr:col>28</xdr:col>
      <xdr:colOff>0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10086975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0</xdr:rowOff>
    </xdr:from>
    <xdr:to>
      <xdr:col>28</xdr:col>
      <xdr:colOff>0</xdr:colOff>
      <xdr:row>22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08697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28575</xdr:rowOff>
    </xdr:from>
    <xdr:to>
      <xdr:col>27</xdr:col>
      <xdr:colOff>0</xdr:colOff>
      <xdr:row>23</xdr:row>
      <xdr:rowOff>0</xdr:rowOff>
    </xdr:to>
    <xdr:sp>
      <xdr:nvSpPr>
        <xdr:cNvPr id="10" name="Line 10"/>
        <xdr:cNvSpPr>
          <a:spLocks/>
        </xdr:cNvSpPr>
      </xdr:nvSpPr>
      <xdr:spPr>
        <a:xfrm>
          <a:off x="10086975" y="39909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22</xdr:row>
      <xdr:rowOff>85725</xdr:rowOff>
    </xdr:from>
    <xdr:to>
      <xdr:col>27</xdr:col>
      <xdr:colOff>180975</xdr:colOff>
      <xdr:row>22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10086975" y="437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28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10086975" y="153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28575</xdr:rowOff>
    </xdr:from>
    <xdr:to>
      <xdr:col>27</xdr:col>
      <xdr:colOff>0</xdr:colOff>
      <xdr:row>9</xdr:row>
      <xdr:rowOff>0</xdr:rowOff>
    </xdr:to>
    <xdr:sp>
      <xdr:nvSpPr>
        <xdr:cNvPr id="13" name="Line 13"/>
        <xdr:cNvSpPr>
          <a:spLocks/>
        </xdr:cNvSpPr>
      </xdr:nvSpPr>
      <xdr:spPr>
        <a:xfrm>
          <a:off x="10086975" y="12382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8</xdr:row>
      <xdr:rowOff>85725</xdr:rowOff>
    </xdr:from>
    <xdr:to>
      <xdr:col>27</xdr:col>
      <xdr:colOff>180975</xdr:colOff>
      <xdr:row>8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10086975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57150</xdr:colOff>
      <xdr:row>9</xdr:row>
      <xdr:rowOff>0</xdr:rowOff>
    </xdr:from>
    <xdr:to>
      <xdr:col>28</xdr:col>
      <xdr:colOff>0</xdr:colOff>
      <xdr:row>9</xdr:row>
      <xdr:rowOff>0</xdr:rowOff>
    </xdr:to>
    <xdr:sp>
      <xdr:nvSpPr>
        <xdr:cNvPr id="15" name="Line 15"/>
        <xdr:cNvSpPr>
          <a:spLocks/>
        </xdr:cNvSpPr>
      </xdr:nvSpPr>
      <xdr:spPr>
        <a:xfrm>
          <a:off x="10086975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0</xdr:rowOff>
    </xdr:from>
    <xdr:to>
      <xdr:col>28</xdr:col>
      <xdr:colOff>0</xdr:colOff>
      <xdr:row>22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1008697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28575</xdr:rowOff>
    </xdr:from>
    <xdr:to>
      <xdr:col>27</xdr:col>
      <xdr:colOff>0</xdr:colOff>
      <xdr:row>23</xdr:row>
      <xdr:rowOff>0</xdr:rowOff>
    </xdr:to>
    <xdr:sp>
      <xdr:nvSpPr>
        <xdr:cNvPr id="17" name="Line 17"/>
        <xdr:cNvSpPr>
          <a:spLocks/>
        </xdr:cNvSpPr>
      </xdr:nvSpPr>
      <xdr:spPr>
        <a:xfrm>
          <a:off x="10086975" y="39909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22</xdr:row>
      <xdr:rowOff>85725</xdr:rowOff>
    </xdr:from>
    <xdr:to>
      <xdr:col>27</xdr:col>
      <xdr:colOff>180975</xdr:colOff>
      <xdr:row>22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10086975" y="437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28</xdr:col>
      <xdr:colOff>0</xdr:colOff>
      <xdr:row>8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10086975" y="153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28575</xdr:rowOff>
    </xdr:from>
    <xdr:to>
      <xdr:col>27</xdr:col>
      <xdr:colOff>0</xdr:colOff>
      <xdr:row>9</xdr:row>
      <xdr:rowOff>0</xdr:rowOff>
    </xdr:to>
    <xdr:sp>
      <xdr:nvSpPr>
        <xdr:cNvPr id="20" name="Line 20"/>
        <xdr:cNvSpPr>
          <a:spLocks/>
        </xdr:cNvSpPr>
      </xdr:nvSpPr>
      <xdr:spPr>
        <a:xfrm>
          <a:off x="10086975" y="12382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8</xdr:row>
      <xdr:rowOff>85725</xdr:rowOff>
    </xdr:from>
    <xdr:to>
      <xdr:col>27</xdr:col>
      <xdr:colOff>180975</xdr:colOff>
      <xdr:row>8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10086975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57150</xdr:colOff>
      <xdr:row>9</xdr:row>
      <xdr:rowOff>0</xdr:rowOff>
    </xdr:from>
    <xdr:to>
      <xdr:col>28</xdr:col>
      <xdr:colOff>0</xdr:colOff>
      <xdr:row>9</xdr:row>
      <xdr:rowOff>0</xdr:rowOff>
    </xdr:to>
    <xdr:sp>
      <xdr:nvSpPr>
        <xdr:cNvPr id="22" name="Line 22"/>
        <xdr:cNvSpPr>
          <a:spLocks/>
        </xdr:cNvSpPr>
      </xdr:nvSpPr>
      <xdr:spPr>
        <a:xfrm>
          <a:off x="10086975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0</xdr:rowOff>
    </xdr:from>
    <xdr:to>
      <xdr:col>28</xdr:col>
      <xdr:colOff>0</xdr:colOff>
      <xdr:row>22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1008697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28575</xdr:rowOff>
    </xdr:from>
    <xdr:to>
      <xdr:col>27</xdr:col>
      <xdr:colOff>0</xdr:colOff>
      <xdr:row>23</xdr:row>
      <xdr:rowOff>0</xdr:rowOff>
    </xdr:to>
    <xdr:sp>
      <xdr:nvSpPr>
        <xdr:cNvPr id="24" name="Line 24"/>
        <xdr:cNvSpPr>
          <a:spLocks/>
        </xdr:cNvSpPr>
      </xdr:nvSpPr>
      <xdr:spPr>
        <a:xfrm>
          <a:off x="10086975" y="39909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22</xdr:row>
      <xdr:rowOff>85725</xdr:rowOff>
    </xdr:from>
    <xdr:to>
      <xdr:col>27</xdr:col>
      <xdr:colOff>180975</xdr:colOff>
      <xdr:row>22</xdr:row>
      <xdr:rowOff>85725</xdr:rowOff>
    </xdr:to>
    <xdr:sp>
      <xdr:nvSpPr>
        <xdr:cNvPr id="25" name="Line 25"/>
        <xdr:cNvSpPr>
          <a:spLocks/>
        </xdr:cNvSpPr>
      </xdr:nvSpPr>
      <xdr:spPr>
        <a:xfrm>
          <a:off x="10086975" y="437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28</xdr:col>
      <xdr:colOff>0</xdr:colOff>
      <xdr:row>8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0086975" y="153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28575</xdr:rowOff>
    </xdr:from>
    <xdr:to>
      <xdr:col>27</xdr:col>
      <xdr:colOff>0</xdr:colOff>
      <xdr:row>9</xdr:row>
      <xdr:rowOff>0</xdr:rowOff>
    </xdr:to>
    <xdr:sp>
      <xdr:nvSpPr>
        <xdr:cNvPr id="27" name="Line 27"/>
        <xdr:cNvSpPr>
          <a:spLocks/>
        </xdr:cNvSpPr>
      </xdr:nvSpPr>
      <xdr:spPr>
        <a:xfrm>
          <a:off x="10086975" y="12382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8</xdr:row>
      <xdr:rowOff>85725</xdr:rowOff>
    </xdr:from>
    <xdr:to>
      <xdr:col>27</xdr:col>
      <xdr:colOff>180975</xdr:colOff>
      <xdr:row>8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10086975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57150</xdr:colOff>
      <xdr:row>9</xdr:row>
      <xdr:rowOff>0</xdr:rowOff>
    </xdr:from>
    <xdr:to>
      <xdr:col>28</xdr:col>
      <xdr:colOff>0</xdr:colOff>
      <xdr:row>9</xdr:row>
      <xdr:rowOff>0</xdr:rowOff>
    </xdr:to>
    <xdr:sp>
      <xdr:nvSpPr>
        <xdr:cNvPr id="29" name="Line 29"/>
        <xdr:cNvSpPr>
          <a:spLocks/>
        </xdr:cNvSpPr>
      </xdr:nvSpPr>
      <xdr:spPr>
        <a:xfrm>
          <a:off x="10086975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28</xdr:col>
      <xdr:colOff>0</xdr:colOff>
      <xdr:row>77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1008697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27</xdr:col>
      <xdr:colOff>0</xdr:colOff>
      <xdr:row>77</xdr:row>
      <xdr:rowOff>0</xdr:rowOff>
    </xdr:to>
    <xdr:sp>
      <xdr:nvSpPr>
        <xdr:cNvPr id="31" name="Line 31"/>
        <xdr:cNvSpPr>
          <a:spLocks/>
        </xdr:cNvSpPr>
      </xdr:nvSpPr>
      <xdr:spPr>
        <a:xfrm>
          <a:off x="1008697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77</xdr:row>
      <xdr:rowOff>0</xdr:rowOff>
    </xdr:from>
    <xdr:to>
      <xdr:col>27</xdr:col>
      <xdr:colOff>180975</xdr:colOff>
      <xdr:row>77</xdr:row>
      <xdr:rowOff>0</xdr:rowOff>
    </xdr:to>
    <xdr:sp>
      <xdr:nvSpPr>
        <xdr:cNvPr id="32" name="Line 32"/>
        <xdr:cNvSpPr>
          <a:spLocks/>
        </xdr:cNvSpPr>
      </xdr:nvSpPr>
      <xdr:spPr>
        <a:xfrm>
          <a:off x="1008697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57150</xdr:colOff>
      <xdr:row>77</xdr:row>
      <xdr:rowOff>0</xdr:rowOff>
    </xdr:from>
    <xdr:to>
      <xdr:col>28</xdr:col>
      <xdr:colOff>0</xdr:colOff>
      <xdr:row>77</xdr:row>
      <xdr:rowOff>0</xdr:rowOff>
    </xdr:to>
    <xdr:sp>
      <xdr:nvSpPr>
        <xdr:cNvPr id="33" name="Line 33"/>
        <xdr:cNvSpPr>
          <a:spLocks/>
        </xdr:cNvSpPr>
      </xdr:nvSpPr>
      <xdr:spPr>
        <a:xfrm>
          <a:off x="1008697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28</xdr:col>
      <xdr:colOff>0</xdr:colOff>
      <xdr:row>77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1008697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27</xdr:col>
      <xdr:colOff>0</xdr:colOff>
      <xdr:row>77</xdr:row>
      <xdr:rowOff>0</xdr:rowOff>
    </xdr:to>
    <xdr:sp>
      <xdr:nvSpPr>
        <xdr:cNvPr id="35" name="Line 35"/>
        <xdr:cNvSpPr>
          <a:spLocks/>
        </xdr:cNvSpPr>
      </xdr:nvSpPr>
      <xdr:spPr>
        <a:xfrm>
          <a:off x="1008697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77</xdr:row>
      <xdr:rowOff>0</xdr:rowOff>
    </xdr:from>
    <xdr:to>
      <xdr:col>27</xdr:col>
      <xdr:colOff>180975</xdr:colOff>
      <xdr:row>77</xdr:row>
      <xdr:rowOff>0</xdr:rowOff>
    </xdr:to>
    <xdr:sp>
      <xdr:nvSpPr>
        <xdr:cNvPr id="36" name="Line 36"/>
        <xdr:cNvSpPr>
          <a:spLocks/>
        </xdr:cNvSpPr>
      </xdr:nvSpPr>
      <xdr:spPr>
        <a:xfrm>
          <a:off x="1008697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57150</xdr:colOff>
      <xdr:row>77</xdr:row>
      <xdr:rowOff>0</xdr:rowOff>
    </xdr:from>
    <xdr:to>
      <xdr:col>28</xdr:col>
      <xdr:colOff>0</xdr:colOff>
      <xdr:row>77</xdr:row>
      <xdr:rowOff>0</xdr:rowOff>
    </xdr:to>
    <xdr:sp>
      <xdr:nvSpPr>
        <xdr:cNvPr id="37" name="Line 37"/>
        <xdr:cNvSpPr>
          <a:spLocks/>
        </xdr:cNvSpPr>
      </xdr:nvSpPr>
      <xdr:spPr>
        <a:xfrm>
          <a:off x="1008697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28</xdr:col>
      <xdr:colOff>0</xdr:colOff>
      <xdr:row>77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1008697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27</xdr:col>
      <xdr:colOff>0</xdr:colOff>
      <xdr:row>77</xdr:row>
      <xdr:rowOff>0</xdr:rowOff>
    </xdr:to>
    <xdr:sp>
      <xdr:nvSpPr>
        <xdr:cNvPr id="39" name="Line 39"/>
        <xdr:cNvSpPr>
          <a:spLocks/>
        </xdr:cNvSpPr>
      </xdr:nvSpPr>
      <xdr:spPr>
        <a:xfrm>
          <a:off x="1008697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77</xdr:row>
      <xdr:rowOff>0</xdr:rowOff>
    </xdr:from>
    <xdr:to>
      <xdr:col>27</xdr:col>
      <xdr:colOff>180975</xdr:colOff>
      <xdr:row>77</xdr:row>
      <xdr:rowOff>0</xdr:rowOff>
    </xdr:to>
    <xdr:sp>
      <xdr:nvSpPr>
        <xdr:cNvPr id="40" name="Line 40"/>
        <xdr:cNvSpPr>
          <a:spLocks/>
        </xdr:cNvSpPr>
      </xdr:nvSpPr>
      <xdr:spPr>
        <a:xfrm>
          <a:off x="1008697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28</xdr:col>
      <xdr:colOff>0</xdr:colOff>
      <xdr:row>77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1008697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27</xdr:col>
      <xdr:colOff>0</xdr:colOff>
      <xdr:row>77</xdr:row>
      <xdr:rowOff>0</xdr:rowOff>
    </xdr:to>
    <xdr:sp>
      <xdr:nvSpPr>
        <xdr:cNvPr id="42" name="Line 42"/>
        <xdr:cNvSpPr>
          <a:spLocks/>
        </xdr:cNvSpPr>
      </xdr:nvSpPr>
      <xdr:spPr>
        <a:xfrm>
          <a:off x="1008697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77</xdr:row>
      <xdr:rowOff>0</xdr:rowOff>
    </xdr:from>
    <xdr:to>
      <xdr:col>27</xdr:col>
      <xdr:colOff>180975</xdr:colOff>
      <xdr:row>77</xdr:row>
      <xdr:rowOff>0</xdr:rowOff>
    </xdr:to>
    <xdr:sp>
      <xdr:nvSpPr>
        <xdr:cNvPr id="43" name="Line 43"/>
        <xdr:cNvSpPr>
          <a:spLocks/>
        </xdr:cNvSpPr>
      </xdr:nvSpPr>
      <xdr:spPr>
        <a:xfrm>
          <a:off x="1008697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57150</xdr:colOff>
      <xdr:row>77</xdr:row>
      <xdr:rowOff>0</xdr:rowOff>
    </xdr:from>
    <xdr:to>
      <xdr:col>28</xdr:col>
      <xdr:colOff>0</xdr:colOff>
      <xdr:row>77</xdr:row>
      <xdr:rowOff>0</xdr:rowOff>
    </xdr:to>
    <xdr:sp>
      <xdr:nvSpPr>
        <xdr:cNvPr id="44" name="Line 44"/>
        <xdr:cNvSpPr>
          <a:spLocks/>
        </xdr:cNvSpPr>
      </xdr:nvSpPr>
      <xdr:spPr>
        <a:xfrm>
          <a:off x="1008697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28</xdr:col>
      <xdr:colOff>0</xdr:colOff>
      <xdr:row>77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1008697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27</xdr:col>
      <xdr:colOff>0</xdr:colOff>
      <xdr:row>77</xdr:row>
      <xdr:rowOff>0</xdr:rowOff>
    </xdr:to>
    <xdr:sp>
      <xdr:nvSpPr>
        <xdr:cNvPr id="46" name="Line 46"/>
        <xdr:cNvSpPr>
          <a:spLocks/>
        </xdr:cNvSpPr>
      </xdr:nvSpPr>
      <xdr:spPr>
        <a:xfrm>
          <a:off x="1008697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77</xdr:row>
      <xdr:rowOff>0</xdr:rowOff>
    </xdr:from>
    <xdr:to>
      <xdr:col>27</xdr:col>
      <xdr:colOff>180975</xdr:colOff>
      <xdr:row>77</xdr:row>
      <xdr:rowOff>0</xdr:rowOff>
    </xdr:to>
    <xdr:sp>
      <xdr:nvSpPr>
        <xdr:cNvPr id="47" name="Line 47"/>
        <xdr:cNvSpPr>
          <a:spLocks/>
        </xdr:cNvSpPr>
      </xdr:nvSpPr>
      <xdr:spPr>
        <a:xfrm>
          <a:off x="1008697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28</xdr:col>
      <xdr:colOff>0</xdr:colOff>
      <xdr:row>77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1008697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27</xdr:col>
      <xdr:colOff>0</xdr:colOff>
      <xdr:row>77</xdr:row>
      <xdr:rowOff>0</xdr:rowOff>
    </xdr:to>
    <xdr:sp>
      <xdr:nvSpPr>
        <xdr:cNvPr id="49" name="Line 49"/>
        <xdr:cNvSpPr>
          <a:spLocks/>
        </xdr:cNvSpPr>
      </xdr:nvSpPr>
      <xdr:spPr>
        <a:xfrm>
          <a:off x="1008697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77</xdr:row>
      <xdr:rowOff>0</xdr:rowOff>
    </xdr:from>
    <xdr:to>
      <xdr:col>27</xdr:col>
      <xdr:colOff>180975</xdr:colOff>
      <xdr:row>77</xdr:row>
      <xdr:rowOff>0</xdr:rowOff>
    </xdr:to>
    <xdr:sp>
      <xdr:nvSpPr>
        <xdr:cNvPr id="50" name="Line 50"/>
        <xdr:cNvSpPr>
          <a:spLocks/>
        </xdr:cNvSpPr>
      </xdr:nvSpPr>
      <xdr:spPr>
        <a:xfrm>
          <a:off x="1008697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57150</xdr:colOff>
      <xdr:row>77</xdr:row>
      <xdr:rowOff>0</xdr:rowOff>
    </xdr:from>
    <xdr:to>
      <xdr:col>28</xdr:col>
      <xdr:colOff>0</xdr:colOff>
      <xdr:row>77</xdr:row>
      <xdr:rowOff>0</xdr:rowOff>
    </xdr:to>
    <xdr:sp>
      <xdr:nvSpPr>
        <xdr:cNvPr id="51" name="Line 51"/>
        <xdr:cNvSpPr>
          <a:spLocks/>
        </xdr:cNvSpPr>
      </xdr:nvSpPr>
      <xdr:spPr>
        <a:xfrm>
          <a:off x="1008697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28</xdr:col>
      <xdr:colOff>0</xdr:colOff>
      <xdr:row>77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1008697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27</xdr:col>
      <xdr:colOff>0</xdr:colOff>
      <xdr:row>77</xdr:row>
      <xdr:rowOff>0</xdr:rowOff>
    </xdr:to>
    <xdr:sp>
      <xdr:nvSpPr>
        <xdr:cNvPr id="53" name="Line 53"/>
        <xdr:cNvSpPr>
          <a:spLocks/>
        </xdr:cNvSpPr>
      </xdr:nvSpPr>
      <xdr:spPr>
        <a:xfrm>
          <a:off x="1008697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77</xdr:row>
      <xdr:rowOff>0</xdr:rowOff>
    </xdr:from>
    <xdr:to>
      <xdr:col>27</xdr:col>
      <xdr:colOff>180975</xdr:colOff>
      <xdr:row>77</xdr:row>
      <xdr:rowOff>0</xdr:rowOff>
    </xdr:to>
    <xdr:sp>
      <xdr:nvSpPr>
        <xdr:cNvPr id="54" name="Line 54"/>
        <xdr:cNvSpPr>
          <a:spLocks/>
        </xdr:cNvSpPr>
      </xdr:nvSpPr>
      <xdr:spPr>
        <a:xfrm>
          <a:off x="1008697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28</xdr:col>
      <xdr:colOff>0</xdr:colOff>
      <xdr:row>77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1008697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27</xdr:col>
      <xdr:colOff>0</xdr:colOff>
      <xdr:row>77</xdr:row>
      <xdr:rowOff>0</xdr:rowOff>
    </xdr:to>
    <xdr:sp>
      <xdr:nvSpPr>
        <xdr:cNvPr id="56" name="Line 56"/>
        <xdr:cNvSpPr>
          <a:spLocks/>
        </xdr:cNvSpPr>
      </xdr:nvSpPr>
      <xdr:spPr>
        <a:xfrm>
          <a:off x="1008697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77</xdr:row>
      <xdr:rowOff>0</xdr:rowOff>
    </xdr:from>
    <xdr:to>
      <xdr:col>27</xdr:col>
      <xdr:colOff>180975</xdr:colOff>
      <xdr:row>77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8697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57150</xdr:colOff>
      <xdr:row>77</xdr:row>
      <xdr:rowOff>0</xdr:rowOff>
    </xdr:from>
    <xdr:to>
      <xdr:col>28</xdr:col>
      <xdr:colOff>0</xdr:colOff>
      <xdr:row>77</xdr:row>
      <xdr:rowOff>0</xdr:rowOff>
    </xdr:to>
    <xdr:sp>
      <xdr:nvSpPr>
        <xdr:cNvPr id="58" name="Line 58"/>
        <xdr:cNvSpPr>
          <a:spLocks/>
        </xdr:cNvSpPr>
      </xdr:nvSpPr>
      <xdr:spPr>
        <a:xfrm>
          <a:off x="1008697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117</xdr:row>
      <xdr:rowOff>0</xdr:rowOff>
    </xdr:from>
    <xdr:to>
      <xdr:col>28</xdr:col>
      <xdr:colOff>0</xdr:colOff>
      <xdr:row>117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10086975" y="219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117</xdr:row>
      <xdr:rowOff>0</xdr:rowOff>
    </xdr:from>
    <xdr:to>
      <xdr:col>27</xdr:col>
      <xdr:colOff>0</xdr:colOff>
      <xdr:row>117</xdr:row>
      <xdr:rowOff>0</xdr:rowOff>
    </xdr:to>
    <xdr:sp>
      <xdr:nvSpPr>
        <xdr:cNvPr id="60" name="Line 60"/>
        <xdr:cNvSpPr>
          <a:spLocks/>
        </xdr:cNvSpPr>
      </xdr:nvSpPr>
      <xdr:spPr>
        <a:xfrm>
          <a:off x="10086975" y="219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117</xdr:row>
      <xdr:rowOff>0</xdr:rowOff>
    </xdr:from>
    <xdr:to>
      <xdr:col>27</xdr:col>
      <xdr:colOff>180975</xdr:colOff>
      <xdr:row>117</xdr:row>
      <xdr:rowOff>0</xdr:rowOff>
    </xdr:to>
    <xdr:sp>
      <xdr:nvSpPr>
        <xdr:cNvPr id="61" name="Line 61"/>
        <xdr:cNvSpPr>
          <a:spLocks/>
        </xdr:cNvSpPr>
      </xdr:nvSpPr>
      <xdr:spPr>
        <a:xfrm>
          <a:off x="10086975" y="219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57150</xdr:colOff>
      <xdr:row>117</xdr:row>
      <xdr:rowOff>0</xdr:rowOff>
    </xdr:from>
    <xdr:to>
      <xdr:col>28</xdr:col>
      <xdr:colOff>0</xdr:colOff>
      <xdr:row>117</xdr:row>
      <xdr:rowOff>0</xdr:rowOff>
    </xdr:to>
    <xdr:sp>
      <xdr:nvSpPr>
        <xdr:cNvPr id="62" name="Line 62"/>
        <xdr:cNvSpPr>
          <a:spLocks/>
        </xdr:cNvSpPr>
      </xdr:nvSpPr>
      <xdr:spPr>
        <a:xfrm>
          <a:off x="10086975" y="219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117</xdr:row>
      <xdr:rowOff>0</xdr:rowOff>
    </xdr:from>
    <xdr:to>
      <xdr:col>28</xdr:col>
      <xdr:colOff>0</xdr:colOff>
      <xdr:row>117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10086975" y="219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117</xdr:row>
      <xdr:rowOff>0</xdr:rowOff>
    </xdr:from>
    <xdr:to>
      <xdr:col>27</xdr:col>
      <xdr:colOff>0</xdr:colOff>
      <xdr:row>117</xdr:row>
      <xdr:rowOff>0</xdr:rowOff>
    </xdr:to>
    <xdr:sp>
      <xdr:nvSpPr>
        <xdr:cNvPr id="64" name="Line 64"/>
        <xdr:cNvSpPr>
          <a:spLocks/>
        </xdr:cNvSpPr>
      </xdr:nvSpPr>
      <xdr:spPr>
        <a:xfrm>
          <a:off x="10086975" y="219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117</xdr:row>
      <xdr:rowOff>0</xdr:rowOff>
    </xdr:from>
    <xdr:to>
      <xdr:col>27</xdr:col>
      <xdr:colOff>180975</xdr:colOff>
      <xdr:row>117</xdr:row>
      <xdr:rowOff>0</xdr:rowOff>
    </xdr:to>
    <xdr:sp>
      <xdr:nvSpPr>
        <xdr:cNvPr id="65" name="Line 65"/>
        <xdr:cNvSpPr>
          <a:spLocks/>
        </xdr:cNvSpPr>
      </xdr:nvSpPr>
      <xdr:spPr>
        <a:xfrm>
          <a:off x="10086975" y="219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57150</xdr:colOff>
      <xdr:row>117</xdr:row>
      <xdr:rowOff>0</xdr:rowOff>
    </xdr:from>
    <xdr:to>
      <xdr:col>28</xdr:col>
      <xdr:colOff>0</xdr:colOff>
      <xdr:row>117</xdr:row>
      <xdr:rowOff>0</xdr:rowOff>
    </xdr:to>
    <xdr:sp>
      <xdr:nvSpPr>
        <xdr:cNvPr id="66" name="Line 66"/>
        <xdr:cNvSpPr>
          <a:spLocks/>
        </xdr:cNvSpPr>
      </xdr:nvSpPr>
      <xdr:spPr>
        <a:xfrm>
          <a:off x="10086975" y="219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117</xdr:row>
      <xdr:rowOff>0</xdr:rowOff>
    </xdr:from>
    <xdr:to>
      <xdr:col>28</xdr:col>
      <xdr:colOff>0</xdr:colOff>
      <xdr:row>117</xdr:row>
      <xdr:rowOff>0</xdr:rowOff>
    </xdr:to>
    <xdr:sp>
      <xdr:nvSpPr>
        <xdr:cNvPr id="67" name="Line 67"/>
        <xdr:cNvSpPr>
          <a:spLocks/>
        </xdr:cNvSpPr>
      </xdr:nvSpPr>
      <xdr:spPr>
        <a:xfrm flipH="1">
          <a:off x="10086975" y="219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117</xdr:row>
      <xdr:rowOff>0</xdr:rowOff>
    </xdr:from>
    <xdr:to>
      <xdr:col>27</xdr:col>
      <xdr:colOff>0</xdr:colOff>
      <xdr:row>117</xdr:row>
      <xdr:rowOff>0</xdr:rowOff>
    </xdr:to>
    <xdr:sp>
      <xdr:nvSpPr>
        <xdr:cNvPr id="68" name="Line 68"/>
        <xdr:cNvSpPr>
          <a:spLocks/>
        </xdr:cNvSpPr>
      </xdr:nvSpPr>
      <xdr:spPr>
        <a:xfrm>
          <a:off x="10086975" y="219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117</xdr:row>
      <xdr:rowOff>0</xdr:rowOff>
    </xdr:from>
    <xdr:to>
      <xdr:col>27</xdr:col>
      <xdr:colOff>180975</xdr:colOff>
      <xdr:row>117</xdr:row>
      <xdr:rowOff>0</xdr:rowOff>
    </xdr:to>
    <xdr:sp>
      <xdr:nvSpPr>
        <xdr:cNvPr id="69" name="Line 69"/>
        <xdr:cNvSpPr>
          <a:spLocks/>
        </xdr:cNvSpPr>
      </xdr:nvSpPr>
      <xdr:spPr>
        <a:xfrm>
          <a:off x="10086975" y="219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117</xdr:row>
      <xdr:rowOff>0</xdr:rowOff>
    </xdr:from>
    <xdr:to>
      <xdr:col>28</xdr:col>
      <xdr:colOff>0</xdr:colOff>
      <xdr:row>117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10086975" y="219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117</xdr:row>
      <xdr:rowOff>0</xdr:rowOff>
    </xdr:from>
    <xdr:to>
      <xdr:col>27</xdr:col>
      <xdr:colOff>0</xdr:colOff>
      <xdr:row>117</xdr:row>
      <xdr:rowOff>0</xdr:rowOff>
    </xdr:to>
    <xdr:sp>
      <xdr:nvSpPr>
        <xdr:cNvPr id="71" name="Line 71"/>
        <xdr:cNvSpPr>
          <a:spLocks/>
        </xdr:cNvSpPr>
      </xdr:nvSpPr>
      <xdr:spPr>
        <a:xfrm>
          <a:off x="10086975" y="219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117</xdr:row>
      <xdr:rowOff>0</xdr:rowOff>
    </xdr:from>
    <xdr:to>
      <xdr:col>27</xdr:col>
      <xdr:colOff>180975</xdr:colOff>
      <xdr:row>117</xdr:row>
      <xdr:rowOff>0</xdr:rowOff>
    </xdr:to>
    <xdr:sp>
      <xdr:nvSpPr>
        <xdr:cNvPr id="72" name="Line 72"/>
        <xdr:cNvSpPr>
          <a:spLocks/>
        </xdr:cNvSpPr>
      </xdr:nvSpPr>
      <xdr:spPr>
        <a:xfrm>
          <a:off x="10086975" y="219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57150</xdr:colOff>
      <xdr:row>117</xdr:row>
      <xdr:rowOff>0</xdr:rowOff>
    </xdr:from>
    <xdr:to>
      <xdr:col>28</xdr:col>
      <xdr:colOff>0</xdr:colOff>
      <xdr:row>117</xdr:row>
      <xdr:rowOff>0</xdr:rowOff>
    </xdr:to>
    <xdr:sp>
      <xdr:nvSpPr>
        <xdr:cNvPr id="73" name="Line 73"/>
        <xdr:cNvSpPr>
          <a:spLocks/>
        </xdr:cNvSpPr>
      </xdr:nvSpPr>
      <xdr:spPr>
        <a:xfrm>
          <a:off x="10086975" y="219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117</xdr:row>
      <xdr:rowOff>0</xdr:rowOff>
    </xdr:from>
    <xdr:to>
      <xdr:col>28</xdr:col>
      <xdr:colOff>0</xdr:colOff>
      <xdr:row>117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10086975" y="219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117</xdr:row>
      <xdr:rowOff>0</xdr:rowOff>
    </xdr:from>
    <xdr:to>
      <xdr:col>27</xdr:col>
      <xdr:colOff>0</xdr:colOff>
      <xdr:row>117</xdr:row>
      <xdr:rowOff>0</xdr:rowOff>
    </xdr:to>
    <xdr:sp>
      <xdr:nvSpPr>
        <xdr:cNvPr id="75" name="Line 75"/>
        <xdr:cNvSpPr>
          <a:spLocks/>
        </xdr:cNvSpPr>
      </xdr:nvSpPr>
      <xdr:spPr>
        <a:xfrm>
          <a:off x="10086975" y="219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117</xdr:row>
      <xdr:rowOff>0</xdr:rowOff>
    </xdr:from>
    <xdr:to>
      <xdr:col>27</xdr:col>
      <xdr:colOff>180975</xdr:colOff>
      <xdr:row>117</xdr:row>
      <xdr:rowOff>0</xdr:rowOff>
    </xdr:to>
    <xdr:sp>
      <xdr:nvSpPr>
        <xdr:cNvPr id="76" name="Line 76"/>
        <xdr:cNvSpPr>
          <a:spLocks/>
        </xdr:cNvSpPr>
      </xdr:nvSpPr>
      <xdr:spPr>
        <a:xfrm>
          <a:off x="10086975" y="219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117</xdr:row>
      <xdr:rowOff>0</xdr:rowOff>
    </xdr:from>
    <xdr:to>
      <xdr:col>28</xdr:col>
      <xdr:colOff>0</xdr:colOff>
      <xdr:row>117</xdr:row>
      <xdr:rowOff>0</xdr:rowOff>
    </xdr:to>
    <xdr:sp>
      <xdr:nvSpPr>
        <xdr:cNvPr id="77" name="Line 77"/>
        <xdr:cNvSpPr>
          <a:spLocks/>
        </xdr:cNvSpPr>
      </xdr:nvSpPr>
      <xdr:spPr>
        <a:xfrm flipH="1">
          <a:off x="10086975" y="219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117</xdr:row>
      <xdr:rowOff>0</xdr:rowOff>
    </xdr:from>
    <xdr:to>
      <xdr:col>27</xdr:col>
      <xdr:colOff>0</xdr:colOff>
      <xdr:row>117</xdr:row>
      <xdr:rowOff>0</xdr:rowOff>
    </xdr:to>
    <xdr:sp>
      <xdr:nvSpPr>
        <xdr:cNvPr id="78" name="Line 78"/>
        <xdr:cNvSpPr>
          <a:spLocks/>
        </xdr:cNvSpPr>
      </xdr:nvSpPr>
      <xdr:spPr>
        <a:xfrm>
          <a:off x="10086975" y="219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117</xdr:row>
      <xdr:rowOff>0</xdr:rowOff>
    </xdr:from>
    <xdr:to>
      <xdr:col>27</xdr:col>
      <xdr:colOff>180975</xdr:colOff>
      <xdr:row>117</xdr:row>
      <xdr:rowOff>0</xdr:rowOff>
    </xdr:to>
    <xdr:sp>
      <xdr:nvSpPr>
        <xdr:cNvPr id="79" name="Line 79"/>
        <xdr:cNvSpPr>
          <a:spLocks/>
        </xdr:cNvSpPr>
      </xdr:nvSpPr>
      <xdr:spPr>
        <a:xfrm>
          <a:off x="10086975" y="219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57150</xdr:colOff>
      <xdr:row>117</xdr:row>
      <xdr:rowOff>0</xdr:rowOff>
    </xdr:from>
    <xdr:to>
      <xdr:col>28</xdr:col>
      <xdr:colOff>0</xdr:colOff>
      <xdr:row>117</xdr:row>
      <xdr:rowOff>0</xdr:rowOff>
    </xdr:to>
    <xdr:sp>
      <xdr:nvSpPr>
        <xdr:cNvPr id="80" name="Line 80"/>
        <xdr:cNvSpPr>
          <a:spLocks/>
        </xdr:cNvSpPr>
      </xdr:nvSpPr>
      <xdr:spPr>
        <a:xfrm>
          <a:off x="10086975" y="219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117</xdr:row>
      <xdr:rowOff>0</xdr:rowOff>
    </xdr:from>
    <xdr:to>
      <xdr:col>28</xdr:col>
      <xdr:colOff>0</xdr:colOff>
      <xdr:row>117</xdr:row>
      <xdr:rowOff>0</xdr:rowOff>
    </xdr:to>
    <xdr:sp>
      <xdr:nvSpPr>
        <xdr:cNvPr id="81" name="Line 81"/>
        <xdr:cNvSpPr>
          <a:spLocks/>
        </xdr:cNvSpPr>
      </xdr:nvSpPr>
      <xdr:spPr>
        <a:xfrm flipH="1">
          <a:off x="10086975" y="219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117</xdr:row>
      <xdr:rowOff>0</xdr:rowOff>
    </xdr:from>
    <xdr:to>
      <xdr:col>27</xdr:col>
      <xdr:colOff>0</xdr:colOff>
      <xdr:row>117</xdr:row>
      <xdr:rowOff>0</xdr:rowOff>
    </xdr:to>
    <xdr:sp>
      <xdr:nvSpPr>
        <xdr:cNvPr id="82" name="Line 82"/>
        <xdr:cNvSpPr>
          <a:spLocks/>
        </xdr:cNvSpPr>
      </xdr:nvSpPr>
      <xdr:spPr>
        <a:xfrm>
          <a:off x="10086975" y="219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117</xdr:row>
      <xdr:rowOff>0</xdr:rowOff>
    </xdr:from>
    <xdr:to>
      <xdr:col>27</xdr:col>
      <xdr:colOff>180975</xdr:colOff>
      <xdr:row>117</xdr:row>
      <xdr:rowOff>0</xdr:rowOff>
    </xdr:to>
    <xdr:sp>
      <xdr:nvSpPr>
        <xdr:cNvPr id="83" name="Line 83"/>
        <xdr:cNvSpPr>
          <a:spLocks/>
        </xdr:cNvSpPr>
      </xdr:nvSpPr>
      <xdr:spPr>
        <a:xfrm>
          <a:off x="10086975" y="219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117</xdr:row>
      <xdr:rowOff>0</xdr:rowOff>
    </xdr:from>
    <xdr:to>
      <xdr:col>28</xdr:col>
      <xdr:colOff>0</xdr:colOff>
      <xdr:row>117</xdr:row>
      <xdr:rowOff>0</xdr:rowOff>
    </xdr:to>
    <xdr:sp>
      <xdr:nvSpPr>
        <xdr:cNvPr id="84" name="Line 84"/>
        <xdr:cNvSpPr>
          <a:spLocks/>
        </xdr:cNvSpPr>
      </xdr:nvSpPr>
      <xdr:spPr>
        <a:xfrm flipH="1">
          <a:off x="10086975" y="219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117</xdr:row>
      <xdr:rowOff>0</xdr:rowOff>
    </xdr:from>
    <xdr:to>
      <xdr:col>27</xdr:col>
      <xdr:colOff>0</xdr:colOff>
      <xdr:row>117</xdr:row>
      <xdr:rowOff>0</xdr:rowOff>
    </xdr:to>
    <xdr:sp>
      <xdr:nvSpPr>
        <xdr:cNvPr id="85" name="Line 85"/>
        <xdr:cNvSpPr>
          <a:spLocks/>
        </xdr:cNvSpPr>
      </xdr:nvSpPr>
      <xdr:spPr>
        <a:xfrm>
          <a:off x="10086975" y="219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117</xdr:row>
      <xdr:rowOff>0</xdr:rowOff>
    </xdr:from>
    <xdr:to>
      <xdr:col>27</xdr:col>
      <xdr:colOff>180975</xdr:colOff>
      <xdr:row>117</xdr:row>
      <xdr:rowOff>0</xdr:rowOff>
    </xdr:to>
    <xdr:sp>
      <xdr:nvSpPr>
        <xdr:cNvPr id="86" name="Line 86"/>
        <xdr:cNvSpPr>
          <a:spLocks/>
        </xdr:cNvSpPr>
      </xdr:nvSpPr>
      <xdr:spPr>
        <a:xfrm>
          <a:off x="10086975" y="219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57150</xdr:colOff>
      <xdr:row>117</xdr:row>
      <xdr:rowOff>0</xdr:rowOff>
    </xdr:from>
    <xdr:to>
      <xdr:col>28</xdr:col>
      <xdr:colOff>0</xdr:colOff>
      <xdr:row>117</xdr:row>
      <xdr:rowOff>0</xdr:rowOff>
    </xdr:to>
    <xdr:sp>
      <xdr:nvSpPr>
        <xdr:cNvPr id="87" name="Line 87"/>
        <xdr:cNvSpPr>
          <a:spLocks/>
        </xdr:cNvSpPr>
      </xdr:nvSpPr>
      <xdr:spPr>
        <a:xfrm>
          <a:off x="10086975" y="219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3"/>
  <sheetViews>
    <sheetView tabSelected="1" workbookViewId="0" topLeftCell="A22">
      <selection activeCell="Y32" sqref="Y32"/>
    </sheetView>
  </sheetViews>
  <sheetFormatPr defaultColWidth="9.00390625" defaultRowHeight="12.75" outlineLevelCol="1"/>
  <cols>
    <col min="1" max="1" width="10.625" style="4" customWidth="1"/>
    <col min="2" max="2" width="48.00390625" style="21" customWidth="1"/>
    <col min="3" max="3" width="7.875" style="4" customWidth="1" collapsed="1"/>
    <col min="4" max="8" width="2.75390625" style="75" hidden="1" customWidth="1" outlineLevel="1"/>
    <col min="9" max="9" width="7.875" style="4" customWidth="1" collapsed="1"/>
    <col min="10" max="16" width="2.375" style="75" hidden="1" customWidth="1" outlineLevel="1"/>
    <col min="17" max="17" width="6.125" style="4" customWidth="1" collapsed="1"/>
    <col min="18" max="19" width="7.625" style="5" customWidth="1"/>
    <col min="20" max="22" width="7.625" style="4" customWidth="1"/>
    <col min="23" max="24" width="6.625" style="4" customWidth="1"/>
    <col min="25" max="30" width="2.375" style="77" hidden="1" customWidth="1" outlineLevel="1"/>
    <col min="31" max="32" width="6.625" style="4" customWidth="1" collapsed="1"/>
    <col min="33" max="38" width="2.625" style="77" hidden="1" customWidth="1" outlineLevel="1"/>
    <col min="39" max="40" width="6.625" style="4" customWidth="1" collapsed="1"/>
    <col min="41" max="46" width="2.75390625" style="77" hidden="1" customWidth="1" outlineLevel="1"/>
    <col min="47" max="47" width="6.625" style="4" customWidth="1" collapsed="1"/>
    <col min="48" max="16384" width="11.625" style="0" customWidth="1"/>
  </cols>
  <sheetData>
    <row r="1" spans="1:38" ht="15.75">
      <c r="A1" s="175" t="s">
        <v>189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85"/>
      <c r="AH1" s="85"/>
      <c r="AI1" s="85"/>
      <c r="AJ1" s="85"/>
      <c r="AK1" s="85"/>
      <c r="AL1" s="85"/>
    </row>
    <row r="2" spans="1:23" ht="18.75" customHeight="1">
      <c r="A2" s="9"/>
      <c r="C2" s="10"/>
      <c r="D2" s="68"/>
      <c r="E2" s="68"/>
      <c r="F2" s="68"/>
      <c r="G2" s="68"/>
      <c r="H2" s="68"/>
      <c r="I2" s="10"/>
      <c r="J2" s="68"/>
      <c r="K2" s="68"/>
      <c r="L2" s="68"/>
      <c r="M2" s="68"/>
      <c r="N2" s="68"/>
      <c r="O2" s="68"/>
      <c r="P2" s="68"/>
      <c r="Q2" s="10"/>
      <c r="R2" s="8"/>
      <c r="S2" s="8"/>
      <c r="T2" s="10"/>
      <c r="U2" s="10"/>
      <c r="V2" s="10"/>
      <c r="W2" s="10"/>
    </row>
    <row r="3" spans="1:47" s="24" customFormat="1" ht="12" customHeight="1">
      <c r="A3" s="189" t="s">
        <v>96</v>
      </c>
      <c r="B3" s="192" t="s">
        <v>0</v>
      </c>
      <c r="C3" s="186" t="s">
        <v>140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8"/>
      <c r="R3" s="197" t="s">
        <v>126</v>
      </c>
      <c r="S3" s="197"/>
      <c r="T3" s="197"/>
      <c r="U3" s="197"/>
      <c r="V3" s="197"/>
      <c r="W3" s="198"/>
      <c r="X3" s="185" t="s">
        <v>95</v>
      </c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</row>
    <row r="4" spans="1:47" s="24" customFormat="1" ht="12" customHeight="1">
      <c r="A4" s="190"/>
      <c r="B4" s="193"/>
      <c r="C4" s="176" t="s">
        <v>141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8"/>
      <c r="R4" s="201" t="s">
        <v>1</v>
      </c>
      <c r="S4" s="179" t="s">
        <v>2</v>
      </c>
      <c r="T4" s="180"/>
      <c r="U4" s="180"/>
      <c r="V4" s="181"/>
      <c r="W4" s="194" t="s">
        <v>142</v>
      </c>
      <c r="X4" s="182" t="s">
        <v>3</v>
      </c>
      <c r="Y4" s="183"/>
      <c r="Z4" s="183"/>
      <c r="AA4" s="183"/>
      <c r="AB4" s="183"/>
      <c r="AC4" s="183"/>
      <c r="AD4" s="183"/>
      <c r="AE4" s="184"/>
      <c r="AF4" s="182" t="s">
        <v>4</v>
      </c>
      <c r="AG4" s="183"/>
      <c r="AH4" s="183"/>
      <c r="AI4" s="183"/>
      <c r="AJ4" s="183"/>
      <c r="AK4" s="183"/>
      <c r="AL4" s="183"/>
      <c r="AM4" s="184"/>
      <c r="AN4" s="182" t="s">
        <v>5</v>
      </c>
      <c r="AO4" s="183"/>
      <c r="AP4" s="183"/>
      <c r="AQ4" s="183"/>
      <c r="AR4" s="183"/>
      <c r="AS4" s="183"/>
      <c r="AT4" s="183"/>
      <c r="AU4" s="184"/>
    </row>
    <row r="5" spans="1:47" s="28" customFormat="1" ht="12.75" customHeight="1">
      <c r="A5" s="190"/>
      <c r="B5" s="190"/>
      <c r="C5" s="190" t="s">
        <v>97</v>
      </c>
      <c r="D5" s="69"/>
      <c r="E5" s="69"/>
      <c r="F5" s="69"/>
      <c r="G5" s="69"/>
      <c r="H5" s="69"/>
      <c r="I5" s="190" t="s">
        <v>6</v>
      </c>
      <c r="J5" s="69"/>
      <c r="K5" s="69"/>
      <c r="L5" s="69"/>
      <c r="M5" s="78"/>
      <c r="N5" s="78"/>
      <c r="O5" s="78"/>
      <c r="P5" s="78"/>
      <c r="Q5" s="25" t="s">
        <v>98</v>
      </c>
      <c r="R5" s="202"/>
      <c r="S5" s="199" t="s">
        <v>1</v>
      </c>
      <c r="T5" s="194" t="s">
        <v>131</v>
      </c>
      <c r="U5" s="194" t="s">
        <v>99</v>
      </c>
      <c r="V5" s="194" t="s">
        <v>7</v>
      </c>
      <c r="W5" s="195"/>
      <c r="X5" s="27">
        <v>1</v>
      </c>
      <c r="Y5" s="70" t="s">
        <v>100</v>
      </c>
      <c r="Z5" s="70" t="s">
        <v>101</v>
      </c>
      <c r="AA5" s="70" t="s">
        <v>102</v>
      </c>
      <c r="AB5" s="70" t="s">
        <v>100</v>
      </c>
      <c r="AC5" s="70" t="s">
        <v>101</v>
      </c>
      <c r="AD5" s="70" t="s">
        <v>102</v>
      </c>
      <c r="AE5" s="27">
        <v>2</v>
      </c>
      <c r="AF5" s="27">
        <v>3</v>
      </c>
      <c r="AG5" s="70" t="s">
        <v>100</v>
      </c>
      <c r="AH5" s="70" t="s">
        <v>101</v>
      </c>
      <c r="AI5" s="70" t="s">
        <v>102</v>
      </c>
      <c r="AJ5" s="70" t="s">
        <v>100</v>
      </c>
      <c r="AK5" s="70" t="s">
        <v>101</v>
      </c>
      <c r="AL5" s="70" t="s">
        <v>102</v>
      </c>
      <c r="AM5" s="27">
        <v>4</v>
      </c>
      <c r="AN5" s="27">
        <v>5</v>
      </c>
      <c r="AO5" s="70" t="s">
        <v>100</v>
      </c>
      <c r="AP5" s="70" t="s">
        <v>101</v>
      </c>
      <c r="AQ5" s="70" t="s">
        <v>102</v>
      </c>
      <c r="AR5" s="70" t="s">
        <v>100</v>
      </c>
      <c r="AS5" s="70" t="s">
        <v>101</v>
      </c>
      <c r="AT5" s="70" t="s">
        <v>102</v>
      </c>
      <c r="AU5" s="27">
        <v>6</v>
      </c>
    </row>
    <row r="6" spans="1:47" s="28" customFormat="1" ht="12" customHeight="1">
      <c r="A6" s="191"/>
      <c r="B6" s="191"/>
      <c r="C6" s="191"/>
      <c r="D6" s="70"/>
      <c r="E6" s="70"/>
      <c r="F6" s="70"/>
      <c r="G6" s="70"/>
      <c r="H6" s="70"/>
      <c r="I6" s="191"/>
      <c r="J6" s="70"/>
      <c r="K6" s="70"/>
      <c r="L6" s="70"/>
      <c r="M6" s="79"/>
      <c r="N6" s="79"/>
      <c r="O6" s="79"/>
      <c r="P6" s="79"/>
      <c r="Q6" s="26" t="s">
        <v>103</v>
      </c>
      <c r="R6" s="203"/>
      <c r="S6" s="200"/>
      <c r="T6" s="196"/>
      <c r="U6" s="196"/>
      <c r="V6" s="196"/>
      <c r="W6" s="196"/>
      <c r="X6" s="27">
        <v>18</v>
      </c>
      <c r="Y6" s="70">
        <v>18</v>
      </c>
      <c r="Z6" s="70">
        <v>18</v>
      </c>
      <c r="AA6" s="70">
        <v>18</v>
      </c>
      <c r="AB6" s="70">
        <v>16</v>
      </c>
      <c r="AC6" s="70">
        <v>16</v>
      </c>
      <c r="AD6" s="70">
        <v>16</v>
      </c>
      <c r="AE6" s="27">
        <v>16</v>
      </c>
      <c r="AF6" s="27">
        <v>16</v>
      </c>
      <c r="AG6" s="70">
        <v>16</v>
      </c>
      <c r="AH6" s="70">
        <v>16</v>
      </c>
      <c r="AI6" s="70">
        <v>16</v>
      </c>
      <c r="AJ6" s="70">
        <v>16</v>
      </c>
      <c r="AK6" s="70">
        <v>16</v>
      </c>
      <c r="AL6" s="70">
        <v>16</v>
      </c>
      <c r="AM6" s="27">
        <v>16</v>
      </c>
      <c r="AN6" s="27">
        <v>14</v>
      </c>
      <c r="AO6" s="70">
        <v>14</v>
      </c>
      <c r="AP6" s="70">
        <v>14</v>
      </c>
      <c r="AQ6" s="70">
        <v>14</v>
      </c>
      <c r="AR6" s="70">
        <v>8</v>
      </c>
      <c r="AS6" s="70">
        <v>8</v>
      </c>
      <c r="AT6" s="70">
        <v>8</v>
      </c>
      <c r="AU6" s="27">
        <v>8</v>
      </c>
    </row>
    <row r="7" spans="1:47" s="33" customFormat="1" ht="12" customHeight="1">
      <c r="A7" s="29">
        <v>1</v>
      </c>
      <c r="B7" s="27">
        <v>2</v>
      </c>
      <c r="C7" s="29">
        <v>3</v>
      </c>
      <c r="D7" s="71"/>
      <c r="E7" s="71"/>
      <c r="F7" s="71"/>
      <c r="G7" s="71"/>
      <c r="H7" s="71"/>
      <c r="I7" s="29">
        <v>4</v>
      </c>
      <c r="J7" s="71"/>
      <c r="K7" s="71"/>
      <c r="L7" s="71"/>
      <c r="M7" s="71"/>
      <c r="N7" s="71"/>
      <c r="O7" s="71"/>
      <c r="P7" s="71"/>
      <c r="Q7" s="30">
        <v>5</v>
      </c>
      <c r="R7" s="31">
        <v>6</v>
      </c>
      <c r="S7" s="32">
        <v>7</v>
      </c>
      <c r="T7" s="32">
        <v>8</v>
      </c>
      <c r="U7" s="32">
        <v>9</v>
      </c>
      <c r="V7" s="32">
        <v>10</v>
      </c>
      <c r="W7" s="32">
        <v>11</v>
      </c>
      <c r="X7" s="32">
        <v>12</v>
      </c>
      <c r="Y7" s="71"/>
      <c r="Z7" s="71"/>
      <c r="AA7" s="71"/>
      <c r="AB7" s="71"/>
      <c r="AC7" s="71"/>
      <c r="AD7" s="71"/>
      <c r="AE7" s="29">
        <v>13</v>
      </c>
      <c r="AF7" s="29">
        <v>14</v>
      </c>
      <c r="AG7" s="71"/>
      <c r="AH7" s="71"/>
      <c r="AI7" s="71"/>
      <c r="AJ7" s="71"/>
      <c r="AK7" s="71"/>
      <c r="AL7" s="71"/>
      <c r="AM7" s="29">
        <v>15</v>
      </c>
      <c r="AN7" s="29">
        <v>16</v>
      </c>
      <c r="AO7" s="71"/>
      <c r="AP7" s="71"/>
      <c r="AQ7" s="71"/>
      <c r="AR7" s="71"/>
      <c r="AS7" s="71"/>
      <c r="AT7" s="71"/>
      <c r="AU7" s="29">
        <v>17</v>
      </c>
    </row>
    <row r="8" spans="1:47" s="105" customFormat="1" ht="25.5">
      <c r="A8" s="98" t="s">
        <v>8</v>
      </c>
      <c r="B8" s="99" t="s">
        <v>127</v>
      </c>
      <c r="C8" s="100"/>
      <c r="D8" s="101"/>
      <c r="E8" s="101"/>
      <c r="F8" s="101"/>
      <c r="G8" s="101"/>
      <c r="H8" s="101"/>
      <c r="I8" s="100"/>
      <c r="J8" s="101"/>
      <c r="K8" s="101"/>
      <c r="L8" s="101"/>
      <c r="M8" s="101"/>
      <c r="N8" s="101"/>
      <c r="O8" s="101"/>
      <c r="P8" s="101"/>
      <c r="Q8" s="100"/>
      <c r="R8" s="102"/>
      <c r="S8" s="102"/>
      <c r="T8" s="102"/>
      <c r="U8" s="102"/>
      <c r="V8" s="102"/>
      <c r="W8" s="102"/>
      <c r="X8" s="103"/>
      <c r="Y8" s="104"/>
      <c r="Z8" s="104"/>
      <c r="AA8" s="104"/>
      <c r="AB8" s="104"/>
      <c r="AC8" s="104"/>
      <c r="AD8" s="104"/>
      <c r="AE8" s="103"/>
      <c r="AF8" s="103"/>
      <c r="AG8" s="104"/>
      <c r="AH8" s="104"/>
      <c r="AI8" s="104"/>
      <c r="AJ8" s="104"/>
      <c r="AK8" s="104"/>
      <c r="AL8" s="104"/>
      <c r="AM8" s="103"/>
      <c r="AN8" s="103"/>
      <c r="AO8" s="104"/>
      <c r="AP8" s="104"/>
      <c r="AQ8" s="104"/>
      <c r="AR8" s="104"/>
      <c r="AS8" s="104"/>
      <c r="AT8" s="104"/>
      <c r="AU8" s="103"/>
    </row>
    <row r="9" spans="1:47" s="105" customFormat="1" ht="12.75">
      <c r="A9" s="106" t="s">
        <v>13</v>
      </c>
      <c r="B9" s="107" t="s">
        <v>177</v>
      </c>
      <c r="C9" s="108" t="str">
        <f aca="true" t="shared" si="0" ref="C9:C33">D9&amp;" "&amp;E9&amp;" "&amp;G9&amp;" "&amp;H9</f>
        <v>   </v>
      </c>
      <c r="D9" s="116"/>
      <c r="E9" s="116"/>
      <c r="F9" s="116"/>
      <c r="G9" s="116"/>
      <c r="H9" s="116"/>
      <c r="I9" s="108" t="str">
        <f aca="true" t="shared" si="1" ref="I9:I16">J9&amp;" "&amp;K9&amp;" "&amp;L9&amp;" "&amp;M9&amp;" "&amp;N9&amp;" "&amp;O9&amp;" "&amp;P9</f>
        <v>      </v>
      </c>
      <c r="J9" s="116"/>
      <c r="K9" s="116"/>
      <c r="L9" s="116"/>
      <c r="M9" s="116"/>
      <c r="N9" s="116"/>
      <c r="O9" s="116"/>
      <c r="P9" s="116"/>
      <c r="Q9" s="106"/>
      <c r="R9" s="110">
        <v>225</v>
      </c>
      <c r="S9" s="117">
        <f aca="true" t="shared" si="2" ref="S9:S16">T9+U9+V9</f>
        <v>0</v>
      </c>
      <c r="T9" s="117">
        <f aca="true" t="shared" si="3" ref="T9:V16">Y9*Y$6+AB9*AB$6+AG9*AG$6+AJ9*AJ$6+AO9*AO$6+AR9*AR$6</f>
        <v>0</v>
      </c>
      <c r="U9" s="117">
        <f t="shared" si="3"/>
        <v>0</v>
      </c>
      <c r="V9" s="117">
        <f t="shared" si="3"/>
        <v>0</v>
      </c>
      <c r="W9" s="117">
        <f aca="true" t="shared" si="4" ref="W9:W16">R9-S9</f>
        <v>225</v>
      </c>
      <c r="X9" s="115">
        <f aca="true" t="shared" si="5" ref="X9:X16">IF(SUM(Y9:AA9)&gt;0,Y9&amp;"/"&amp;Z9&amp;"/"&amp;AA9,"")</f>
      </c>
      <c r="Y9" s="104"/>
      <c r="Z9" s="104"/>
      <c r="AA9" s="104"/>
      <c r="AB9" s="104"/>
      <c r="AC9" s="104"/>
      <c r="AD9" s="104"/>
      <c r="AE9" s="115">
        <f aca="true" t="shared" si="6" ref="AE9:AE16">IF(SUM(AB9:AD9)&gt;0,AB9&amp;"/"&amp;AC9&amp;"/"&amp;AD9,"")</f>
      </c>
      <c r="AF9" s="115">
        <f aca="true" t="shared" si="7" ref="AF9:AF16">IF(SUM(AG9:AI9)&gt;0,AG9&amp;"/"&amp;AH9&amp;"/"&amp;AI9,"")</f>
      </c>
      <c r="AG9" s="104"/>
      <c r="AH9" s="104"/>
      <c r="AI9" s="104"/>
      <c r="AJ9" s="104"/>
      <c r="AK9" s="104"/>
      <c r="AL9" s="104"/>
      <c r="AM9" s="115">
        <f aca="true" t="shared" si="8" ref="AM9:AM16">IF(SUM(AJ9:AL9)&gt;0,AJ9&amp;"/"&amp;AK9&amp;"/"&amp;AL9,"")</f>
      </c>
      <c r="AN9" s="115">
        <f aca="true" t="shared" si="9" ref="AN9:AN16">IF(SUM(AO9:AQ9)&gt;0,AO9&amp;"/"&amp;AP9&amp;"/"&amp;AQ9,"")</f>
      </c>
      <c r="AO9" s="104"/>
      <c r="AP9" s="104"/>
      <c r="AQ9" s="104"/>
      <c r="AR9" s="104"/>
      <c r="AS9" s="104"/>
      <c r="AT9" s="104"/>
      <c r="AU9" s="115">
        <f aca="true" t="shared" si="10" ref="AU9:AU16">IF(SUM(AR9:AT9)&gt;0,AR9&amp;"/"&amp;AS9&amp;"/"&amp;AT9,"")</f>
      </c>
    </row>
    <row r="10" spans="1:47" s="105" customFormat="1" ht="12.75">
      <c r="A10" s="109" t="s">
        <v>14</v>
      </c>
      <c r="B10" s="118" t="s">
        <v>160</v>
      </c>
      <c r="C10" s="108" t="str">
        <f t="shared" si="0"/>
        <v>   </v>
      </c>
      <c r="D10" s="101"/>
      <c r="E10" s="101"/>
      <c r="F10" s="101"/>
      <c r="G10" s="101"/>
      <c r="H10" s="101"/>
      <c r="I10" s="108" t="str">
        <f t="shared" si="1"/>
        <v>1.      </v>
      </c>
      <c r="J10" s="101" t="s">
        <v>154</v>
      </c>
      <c r="K10" s="101"/>
      <c r="L10" s="101"/>
      <c r="M10" s="101"/>
      <c r="N10" s="101"/>
      <c r="O10" s="101"/>
      <c r="P10" s="101"/>
      <c r="Q10" s="109"/>
      <c r="R10" s="114">
        <v>125</v>
      </c>
      <c r="S10" s="114">
        <f t="shared" si="2"/>
        <v>0</v>
      </c>
      <c r="T10" s="114">
        <f t="shared" si="3"/>
        <v>0</v>
      </c>
      <c r="U10" s="114">
        <f t="shared" si="3"/>
        <v>0</v>
      </c>
      <c r="V10" s="114">
        <f t="shared" si="3"/>
        <v>0</v>
      </c>
      <c r="W10" s="114">
        <f t="shared" si="4"/>
        <v>125</v>
      </c>
      <c r="X10" s="115">
        <f t="shared" si="5"/>
      </c>
      <c r="Y10" s="104"/>
      <c r="Z10" s="104"/>
      <c r="AA10" s="104"/>
      <c r="AB10" s="104"/>
      <c r="AC10" s="104"/>
      <c r="AD10" s="104"/>
      <c r="AE10" s="115">
        <f t="shared" si="6"/>
      </c>
      <c r="AF10" s="115">
        <f t="shared" si="7"/>
      </c>
      <c r="AG10" s="104"/>
      <c r="AH10" s="104"/>
      <c r="AI10" s="104"/>
      <c r="AJ10" s="104"/>
      <c r="AK10" s="104"/>
      <c r="AL10" s="104"/>
      <c r="AM10" s="115">
        <f t="shared" si="8"/>
      </c>
      <c r="AN10" s="115">
        <f t="shared" si="9"/>
      </c>
      <c r="AO10" s="104"/>
      <c r="AP10" s="104"/>
      <c r="AQ10" s="104"/>
      <c r="AR10" s="104"/>
      <c r="AS10" s="104"/>
      <c r="AT10" s="104"/>
      <c r="AU10" s="115">
        <f t="shared" si="10"/>
      </c>
    </row>
    <row r="11" spans="1:47" s="105" customFormat="1" ht="12.75">
      <c r="A11" s="109" t="s">
        <v>15</v>
      </c>
      <c r="B11" s="118" t="s">
        <v>161</v>
      </c>
      <c r="C11" s="108" t="str">
        <f t="shared" si="0"/>
        <v>   </v>
      </c>
      <c r="D11" s="101"/>
      <c r="E11" s="101"/>
      <c r="F11" s="101"/>
      <c r="G11" s="101"/>
      <c r="H11" s="101"/>
      <c r="I11" s="108" t="str">
        <f t="shared" si="1"/>
        <v>6.      </v>
      </c>
      <c r="J11" s="101" t="s">
        <v>162</v>
      </c>
      <c r="K11" s="101"/>
      <c r="L11" s="101"/>
      <c r="M11" s="101"/>
      <c r="N11" s="101"/>
      <c r="O11" s="101"/>
      <c r="P11" s="101"/>
      <c r="Q11" s="109"/>
      <c r="R11" s="114">
        <v>125</v>
      </c>
      <c r="S11" s="114">
        <f t="shared" si="2"/>
        <v>0</v>
      </c>
      <c r="T11" s="114">
        <f t="shared" si="3"/>
        <v>0</v>
      </c>
      <c r="U11" s="114">
        <f t="shared" si="3"/>
        <v>0</v>
      </c>
      <c r="V11" s="114">
        <f t="shared" si="3"/>
        <v>0</v>
      </c>
      <c r="W11" s="114">
        <f t="shared" si="4"/>
        <v>125</v>
      </c>
      <c r="X11" s="115">
        <f t="shared" si="5"/>
      </c>
      <c r="Y11" s="104"/>
      <c r="Z11" s="104"/>
      <c r="AA11" s="104"/>
      <c r="AB11" s="104"/>
      <c r="AC11" s="104"/>
      <c r="AD11" s="104"/>
      <c r="AE11" s="115">
        <f t="shared" si="6"/>
      </c>
      <c r="AF11" s="115">
        <f t="shared" si="7"/>
      </c>
      <c r="AG11" s="104"/>
      <c r="AH11" s="104"/>
      <c r="AI11" s="104"/>
      <c r="AJ11" s="104"/>
      <c r="AK11" s="104"/>
      <c r="AL11" s="104"/>
      <c r="AM11" s="115">
        <f t="shared" si="8"/>
      </c>
      <c r="AN11" s="115">
        <f t="shared" si="9"/>
      </c>
      <c r="AO11" s="104"/>
      <c r="AP11" s="104"/>
      <c r="AQ11" s="104"/>
      <c r="AR11" s="104"/>
      <c r="AS11" s="104"/>
      <c r="AT11" s="104"/>
      <c r="AU11" s="115">
        <f t="shared" si="10"/>
      </c>
    </row>
    <row r="12" spans="1:47" s="105" customFormat="1" ht="12.75">
      <c r="A12" s="109" t="s">
        <v>16</v>
      </c>
      <c r="B12" s="118" t="s">
        <v>163</v>
      </c>
      <c r="C12" s="108" t="str">
        <f t="shared" si="0"/>
        <v>   </v>
      </c>
      <c r="D12" s="101"/>
      <c r="E12" s="101"/>
      <c r="F12" s="101"/>
      <c r="G12" s="101"/>
      <c r="H12" s="101"/>
      <c r="I12" s="108" t="str">
        <f t="shared" si="1"/>
        <v>6.      </v>
      </c>
      <c r="J12" s="101" t="s">
        <v>162</v>
      </c>
      <c r="K12" s="101"/>
      <c r="L12" s="101"/>
      <c r="M12" s="101"/>
      <c r="N12" s="101"/>
      <c r="O12" s="101"/>
      <c r="P12" s="101"/>
      <c r="Q12" s="109"/>
      <c r="R12" s="114">
        <v>100</v>
      </c>
      <c r="S12" s="114">
        <f t="shared" si="2"/>
        <v>0</v>
      </c>
      <c r="T12" s="114">
        <f t="shared" si="3"/>
        <v>0</v>
      </c>
      <c r="U12" s="114">
        <f t="shared" si="3"/>
        <v>0</v>
      </c>
      <c r="V12" s="114">
        <f t="shared" si="3"/>
        <v>0</v>
      </c>
      <c r="W12" s="114">
        <f t="shared" si="4"/>
        <v>100</v>
      </c>
      <c r="X12" s="115">
        <f t="shared" si="5"/>
      </c>
      <c r="Y12" s="104"/>
      <c r="Z12" s="104"/>
      <c r="AA12" s="104"/>
      <c r="AB12" s="104"/>
      <c r="AC12" s="104"/>
      <c r="AD12" s="104"/>
      <c r="AE12" s="115">
        <f t="shared" si="6"/>
      </c>
      <c r="AF12" s="115">
        <f t="shared" si="7"/>
      </c>
      <c r="AG12" s="104"/>
      <c r="AH12" s="104"/>
      <c r="AI12" s="104"/>
      <c r="AJ12" s="104"/>
      <c r="AK12" s="104"/>
      <c r="AL12" s="104"/>
      <c r="AM12" s="115">
        <f t="shared" si="8"/>
      </c>
      <c r="AN12" s="115">
        <f t="shared" si="9"/>
      </c>
      <c r="AO12" s="104"/>
      <c r="AP12" s="104"/>
      <c r="AQ12" s="104"/>
      <c r="AR12" s="104"/>
      <c r="AS12" s="104"/>
      <c r="AT12" s="104"/>
      <c r="AU12" s="115">
        <f t="shared" si="10"/>
      </c>
    </row>
    <row r="13" spans="1:47" s="105" customFormat="1" ht="25.5">
      <c r="A13" s="106" t="s">
        <v>17</v>
      </c>
      <c r="B13" s="107" t="s">
        <v>178</v>
      </c>
      <c r="C13" s="108" t="str">
        <f t="shared" si="0"/>
        <v>   </v>
      </c>
      <c r="D13" s="101"/>
      <c r="E13" s="101"/>
      <c r="F13" s="101"/>
      <c r="G13" s="101"/>
      <c r="H13" s="101"/>
      <c r="I13" s="108" t="str">
        <f t="shared" si="1"/>
        <v>      </v>
      </c>
      <c r="J13" s="101"/>
      <c r="K13" s="101"/>
      <c r="L13" s="101"/>
      <c r="M13" s="101"/>
      <c r="N13" s="101"/>
      <c r="O13" s="101"/>
      <c r="P13" s="101"/>
      <c r="Q13" s="109"/>
      <c r="R13" s="110">
        <v>225</v>
      </c>
      <c r="S13" s="117">
        <f t="shared" si="2"/>
        <v>0</v>
      </c>
      <c r="T13" s="117">
        <f t="shared" si="3"/>
        <v>0</v>
      </c>
      <c r="U13" s="117">
        <f t="shared" si="3"/>
        <v>0</v>
      </c>
      <c r="V13" s="117">
        <f t="shared" si="3"/>
        <v>0</v>
      </c>
      <c r="W13" s="117">
        <f t="shared" si="4"/>
        <v>225</v>
      </c>
      <c r="X13" s="115">
        <f t="shared" si="5"/>
      </c>
      <c r="Y13" s="104"/>
      <c r="Z13" s="104"/>
      <c r="AA13" s="104"/>
      <c r="AB13" s="104"/>
      <c r="AC13" s="104"/>
      <c r="AD13" s="104"/>
      <c r="AE13" s="115">
        <f t="shared" si="6"/>
      </c>
      <c r="AF13" s="115">
        <f t="shared" si="7"/>
      </c>
      <c r="AG13" s="104"/>
      <c r="AH13" s="104"/>
      <c r="AI13" s="104"/>
      <c r="AJ13" s="104"/>
      <c r="AK13" s="104"/>
      <c r="AL13" s="104"/>
      <c r="AM13" s="115">
        <f t="shared" si="8"/>
      </c>
      <c r="AN13" s="115">
        <f t="shared" si="9"/>
      </c>
      <c r="AO13" s="104"/>
      <c r="AP13" s="104"/>
      <c r="AQ13" s="104"/>
      <c r="AR13" s="104"/>
      <c r="AS13" s="104"/>
      <c r="AT13" s="104"/>
      <c r="AU13" s="115">
        <f t="shared" si="10"/>
      </c>
    </row>
    <row r="14" spans="1:47" s="105" customFormat="1" ht="12.75">
      <c r="A14" s="122" t="s">
        <v>190</v>
      </c>
      <c r="B14" s="118" t="s">
        <v>191</v>
      </c>
      <c r="C14" s="108" t="str">
        <f t="shared" si="0"/>
        <v>   </v>
      </c>
      <c r="D14" s="101"/>
      <c r="E14" s="101"/>
      <c r="F14" s="101"/>
      <c r="G14" s="101"/>
      <c r="H14" s="101"/>
      <c r="I14" s="108" t="str">
        <f t="shared" si="1"/>
        <v>5.      </v>
      </c>
      <c r="J14" s="101" t="s">
        <v>159</v>
      </c>
      <c r="K14" s="101"/>
      <c r="L14" s="101"/>
      <c r="M14" s="101"/>
      <c r="N14" s="101"/>
      <c r="O14" s="101"/>
      <c r="P14" s="101"/>
      <c r="Q14" s="109"/>
      <c r="R14" s="114">
        <v>125</v>
      </c>
      <c r="S14" s="114">
        <f t="shared" si="2"/>
        <v>0</v>
      </c>
      <c r="T14" s="114">
        <f t="shared" si="3"/>
        <v>0</v>
      </c>
      <c r="U14" s="114">
        <f t="shared" si="3"/>
        <v>0</v>
      </c>
      <c r="V14" s="114">
        <f t="shared" si="3"/>
        <v>0</v>
      </c>
      <c r="W14" s="114">
        <f t="shared" si="4"/>
        <v>125</v>
      </c>
      <c r="X14" s="115">
        <f t="shared" si="5"/>
      </c>
      <c r="Y14" s="104"/>
      <c r="Z14" s="104"/>
      <c r="AA14" s="104"/>
      <c r="AB14" s="104"/>
      <c r="AC14" s="104"/>
      <c r="AD14" s="104"/>
      <c r="AE14" s="115">
        <f t="shared" si="6"/>
      </c>
      <c r="AF14" s="115">
        <f t="shared" si="7"/>
      </c>
      <c r="AG14" s="104"/>
      <c r="AH14" s="104"/>
      <c r="AI14" s="104"/>
      <c r="AJ14" s="104"/>
      <c r="AK14" s="104"/>
      <c r="AL14" s="104"/>
      <c r="AM14" s="115">
        <f t="shared" si="8"/>
      </c>
      <c r="AN14" s="115">
        <f t="shared" si="9"/>
      </c>
      <c r="AO14" s="104"/>
      <c r="AP14" s="104"/>
      <c r="AQ14" s="104"/>
      <c r="AR14" s="104"/>
      <c r="AS14" s="104"/>
      <c r="AT14" s="104"/>
      <c r="AU14" s="115">
        <f t="shared" si="10"/>
      </c>
    </row>
    <row r="15" spans="1:47" s="105" customFormat="1" ht="12.75">
      <c r="A15" s="122" t="s">
        <v>192</v>
      </c>
      <c r="B15" s="118" t="s">
        <v>193</v>
      </c>
      <c r="C15" s="108" t="str">
        <f t="shared" si="0"/>
        <v>   </v>
      </c>
      <c r="D15" s="101"/>
      <c r="E15" s="101"/>
      <c r="F15" s="101"/>
      <c r="G15" s="101"/>
      <c r="H15" s="101"/>
      <c r="I15" s="108" t="str">
        <f t="shared" si="1"/>
        <v>6.      </v>
      </c>
      <c r="J15" s="101" t="s">
        <v>162</v>
      </c>
      <c r="K15" s="101"/>
      <c r="L15" s="101"/>
      <c r="M15" s="101"/>
      <c r="N15" s="101"/>
      <c r="O15" s="101"/>
      <c r="P15" s="101"/>
      <c r="Q15" s="109"/>
      <c r="R15" s="114">
        <v>125</v>
      </c>
      <c r="S15" s="114">
        <f t="shared" si="2"/>
        <v>0</v>
      </c>
      <c r="T15" s="114">
        <f t="shared" si="3"/>
        <v>0</v>
      </c>
      <c r="U15" s="114">
        <f t="shared" si="3"/>
        <v>0</v>
      </c>
      <c r="V15" s="114">
        <f t="shared" si="3"/>
        <v>0</v>
      </c>
      <c r="W15" s="114">
        <f t="shared" si="4"/>
        <v>125</v>
      </c>
      <c r="X15" s="115">
        <f t="shared" si="5"/>
      </c>
      <c r="Y15" s="104"/>
      <c r="Z15" s="104"/>
      <c r="AA15" s="104"/>
      <c r="AB15" s="104"/>
      <c r="AC15" s="104"/>
      <c r="AD15" s="104"/>
      <c r="AE15" s="115">
        <f t="shared" si="6"/>
      </c>
      <c r="AF15" s="115">
        <f t="shared" si="7"/>
      </c>
      <c r="AG15" s="104"/>
      <c r="AH15" s="104"/>
      <c r="AI15" s="104"/>
      <c r="AJ15" s="104"/>
      <c r="AK15" s="104"/>
      <c r="AL15" s="104"/>
      <c r="AM15" s="115">
        <f t="shared" si="8"/>
      </c>
      <c r="AN15" s="115">
        <f t="shared" si="9"/>
      </c>
      <c r="AO15" s="104"/>
      <c r="AP15" s="104"/>
      <c r="AQ15" s="104"/>
      <c r="AR15" s="104"/>
      <c r="AS15" s="104"/>
      <c r="AT15" s="104"/>
      <c r="AU15" s="115">
        <f t="shared" si="10"/>
      </c>
    </row>
    <row r="16" spans="1:47" s="105" customFormat="1" ht="12.75">
      <c r="A16" s="122" t="s">
        <v>194</v>
      </c>
      <c r="B16" s="118" t="s">
        <v>195</v>
      </c>
      <c r="C16" s="108" t="str">
        <f t="shared" si="0"/>
        <v>   </v>
      </c>
      <c r="D16" s="101"/>
      <c r="E16" s="101"/>
      <c r="F16" s="101"/>
      <c r="G16" s="101"/>
      <c r="H16" s="101"/>
      <c r="I16" s="108" t="str">
        <f t="shared" si="1"/>
        <v>6.      </v>
      </c>
      <c r="J16" s="101" t="s">
        <v>162</v>
      </c>
      <c r="K16" s="101"/>
      <c r="L16" s="101"/>
      <c r="M16" s="101"/>
      <c r="N16" s="101"/>
      <c r="O16" s="101"/>
      <c r="P16" s="101"/>
      <c r="Q16" s="109"/>
      <c r="R16" s="114">
        <v>100</v>
      </c>
      <c r="S16" s="114">
        <f t="shared" si="2"/>
        <v>0</v>
      </c>
      <c r="T16" s="114">
        <f t="shared" si="3"/>
        <v>0</v>
      </c>
      <c r="U16" s="114">
        <f t="shared" si="3"/>
        <v>0</v>
      </c>
      <c r="V16" s="114">
        <f t="shared" si="3"/>
        <v>0</v>
      </c>
      <c r="W16" s="114">
        <f t="shared" si="4"/>
        <v>100</v>
      </c>
      <c r="X16" s="115">
        <f t="shared" si="5"/>
      </c>
      <c r="Y16" s="104"/>
      <c r="Z16" s="104"/>
      <c r="AA16" s="104"/>
      <c r="AB16" s="104"/>
      <c r="AC16" s="104"/>
      <c r="AD16" s="104"/>
      <c r="AE16" s="115">
        <f t="shared" si="6"/>
      </c>
      <c r="AF16" s="115">
        <f t="shared" si="7"/>
      </c>
      <c r="AG16" s="104"/>
      <c r="AH16" s="104"/>
      <c r="AI16" s="104"/>
      <c r="AJ16" s="104"/>
      <c r="AK16" s="104"/>
      <c r="AL16" s="104"/>
      <c r="AM16" s="115">
        <f t="shared" si="8"/>
      </c>
      <c r="AN16" s="115">
        <f t="shared" si="9"/>
      </c>
      <c r="AO16" s="104"/>
      <c r="AP16" s="104"/>
      <c r="AQ16" s="104"/>
      <c r="AR16" s="104"/>
      <c r="AS16" s="104"/>
      <c r="AT16" s="104"/>
      <c r="AU16" s="115">
        <f t="shared" si="10"/>
      </c>
    </row>
    <row r="17" spans="1:47" s="105" customFormat="1" ht="25.5">
      <c r="A17" s="98" t="s">
        <v>18</v>
      </c>
      <c r="B17" s="99" t="s">
        <v>128</v>
      </c>
      <c r="C17" s="100" t="str">
        <f t="shared" si="0"/>
        <v>   </v>
      </c>
      <c r="D17" s="101"/>
      <c r="E17" s="101"/>
      <c r="F17" s="101"/>
      <c r="G17" s="101"/>
      <c r="H17" s="101"/>
      <c r="I17" s="100" t="str">
        <f>J17&amp;" "&amp;K17&amp;" "&amp;O17&amp;" "&amp;P17</f>
        <v>   </v>
      </c>
      <c r="J17" s="101"/>
      <c r="K17" s="101"/>
      <c r="L17" s="101"/>
      <c r="M17" s="101"/>
      <c r="N17" s="101"/>
      <c r="O17" s="101"/>
      <c r="P17" s="101"/>
      <c r="Q17" s="100"/>
      <c r="R17" s="102"/>
      <c r="S17" s="102"/>
      <c r="T17" s="102"/>
      <c r="U17" s="102"/>
      <c r="V17" s="102"/>
      <c r="W17" s="102"/>
      <c r="X17" s="103"/>
      <c r="Y17" s="104"/>
      <c r="Z17" s="104"/>
      <c r="AA17" s="104"/>
      <c r="AB17" s="104"/>
      <c r="AC17" s="104"/>
      <c r="AD17" s="104"/>
      <c r="AE17" s="103"/>
      <c r="AF17" s="103"/>
      <c r="AG17" s="104"/>
      <c r="AH17" s="104"/>
      <c r="AI17" s="104"/>
      <c r="AJ17" s="104"/>
      <c r="AK17" s="104"/>
      <c r="AL17" s="104"/>
      <c r="AM17" s="103"/>
      <c r="AN17" s="103"/>
      <c r="AO17" s="104"/>
      <c r="AP17" s="104"/>
      <c r="AQ17" s="104"/>
      <c r="AR17" s="104"/>
      <c r="AS17" s="104"/>
      <c r="AT17" s="104"/>
      <c r="AU17" s="103"/>
    </row>
    <row r="18" spans="1:47" s="105" customFormat="1" ht="12.75">
      <c r="A18" s="119" t="s">
        <v>24</v>
      </c>
      <c r="B18" s="107" t="s">
        <v>177</v>
      </c>
      <c r="C18" s="120" t="str">
        <f t="shared" si="0"/>
        <v>   </v>
      </c>
      <c r="D18" s="139"/>
      <c r="E18" s="139"/>
      <c r="F18" s="139"/>
      <c r="G18" s="139"/>
      <c r="H18" s="139"/>
      <c r="I18" s="108" t="str">
        <f>J18&amp;" "&amp;K18&amp;" "&amp;L18&amp;" "&amp;M18&amp;" "&amp;N18&amp;" "&amp;O18&amp;" "&amp;P18</f>
        <v>4.      </v>
      </c>
      <c r="J18" s="121" t="s">
        <v>157</v>
      </c>
      <c r="K18" s="121"/>
      <c r="L18" s="121"/>
      <c r="M18" s="121"/>
      <c r="N18" s="121"/>
      <c r="O18" s="121"/>
      <c r="P18" s="121"/>
      <c r="Q18" s="106"/>
      <c r="R18" s="117">
        <v>80</v>
      </c>
      <c r="S18" s="117">
        <f>T18+U18+V18</f>
        <v>0</v>
      </c>
      <c r="T18" s="117">
        <f aca="true" t="shared" si="11" ref="T18:V19">Y18*Y$6+AB18*AB$6+AG18*AG$6+AJ18*AJ$6+AO18*AO$6+AR18*AR$6</f>
        <v>0</v>
      </c>
      <c r="U18" s="117">
        <f t="shared" si="11"/>
        <v>0</v>
      </c>
      <c r="V18" s="117">
        <f t="shared" si="11"/>
        <v>0</v>
      </c>
      <c r="W18" s="117">
        <f>R18-S18</f>
        <v>80</v>
      </c>
      <c r="X18" s="115">
        <f>IF(SUM(Y18:AA18)&gt;0,Y18&amp;"/"&amp;Z18&amp;"/"&amp;AA18,"")</f>
      </c>
      <c r="Y18" s="104"/>
      <c r="Z18" s="104"/>
      <c r="AA18" s="104"/>
      <c r="AB18" s="104"/>
      <c r="AC18" s="104"/>
      <c r="AD18" s="104"/>
      <c r="AE18" s="115">
        <f>IF(SUM(AB18:AD18)&gt;0,AB18&amp;"/"&amp;AC18&amp;"/"&amp;AD18,"")</f>
      </c>
      <c r="AF18" s="115">
        <f>IF(SUM(AG18:AI18)&gt;0,AG18&amp;"/"&amp;AH18&amp;"/"&amp;AI18,"")</f>
      </c>
      <c r="AG18" s="104"/>
      <c r="AH18" s="104"/>
      <c r="AI18" s="104"/>
      <c r="AJ18" s="104"/>
      <c r="AK18" s="104"/>
      <c r="AL18" s="104"/>
      <c r="AM18" s="115">
        <f>IF(SUM(AJ18:AL18)&gt;0,AJ18&amp;"/"&amp;AK18&amp;"/"&amp;AL18,"")</f>
      </c>
      <c r="AN18" s="115">
        <f>IF(SUM(AO18:AQ18)&gt;0,AO18&amp;"/"&amp;AP18&amp;"/"&amp;AQ18,"")</f>
      </c>
      <c r="AO18" s="104"/>
      <c r="AP18" s="104"/>
      <c r="AQ18" s="104"/>
      <c r="AR18" s="104"/>
      <c r="AS18" s="104"/>
      <c r="AT18" s="104"/>
      <c r="AU18" s="115">
        <f>IF(SUM(AR18:AT18)&gt;0,AR18&amp;"/"&amp;AS18&amp;"/"&amp;AT18,"")</f>
      </c>
    </row>
    <row r="19" spans="1:47" s="105" customFormat="1" ht="12.75">
      <c r="A19" s="122" t="s">
        <v>169</v>
      </c>
      <c r="B19" s="118" t="s">
        <v>168</v>
      </c>
      <c r="C19" s="108" t="str">
        <f t="shared" si="0"/>
        <v>   </v>
      </c>
      <c r="D19" s="138"/>
      <c r="E19" s="138"/>
      <c r="F19" s="138"/>
      <c r="G19" s="138"/>
      <c r="H19" s="138"/>
      <c r="I19" s="108" t="str">
        <f>J19&amp;" "&amp;K19&amp;" "&amp;L19&amp;" "&amp;M19&amp;" "&amp;N19&amp;" "&amp;O19&amp;" "&amp;P19</f>
        <v>2.      </v>
      </c>
      <c r="J19" s="113" t="s">
        <v>155</v>
      </c>
      <c r="K19" s="113"/>
      <c r="L19" s="113"/>
      <c r="M19" s="113"/>
      <c r="N19" s="113"/>
      <c r="O19" s="113"/>
      <c r="P19" s="113"/>
      <c r="Q19" s="109"/>
      <c r="R19" s="114">
        <v>80</v>
      </c>
      <c r="S19" s="114">
        <f>T19+U19+V19</f>
        <v>0</v>
      </c>
      <c r="T19" s="114">
        <f t="shared" si="11"/>
        <v>0</v>
      </c>
      <c r="U19" s="114">
        <f t="shared" si="11"/>
        <v>0</v>
      </c>
      <c r="V19" s="114">
        <f t="shared" si="11"/>
        <v>0</v>
      </c>
      <c r="W19" s="114">
        <f>R19-S19</f>
        <v>80</v>
      </c>
      <c r="X19" s="115">
        <f>IF(SUM(Y19:AA19)&gt;0,Y19&amp;"/"&amp;Z19&amp;"/"&amp;AA19,"")</f>
      </c>
      <c r="Y19" s="104"/>
      <c r="Z19" s="104"/>
      <c r="AA19" s="104"/>
      <c r="AB19" s="104"/>
      <c r="AC19" s="104"/>
      <c r="AD19" s="104"/>
      <c r="AE19" s="115">
        <f>IF(SUM(AB19:AD19)&gt;0,AB19&amp;"/"&amp;AC19&amp;"/"&amp;AD19,"")</f>
      </c>
      <c r="AF19" s="115">
        <f>IF(SUM(AG19:AI19)&gt;0,AG19&amp;"/"&amp;AH19&amp;"/"&amp;AI19,"")</f>
      </c>
      <c r="AG19" s="104"/>
      <c r="AH19" s="104"/>
      <c r="AI19" s="104"/>
      <c r="AJ19" s="104"/>
      <c r="AK19" s="104"/>
      <c r="AL19" s="104"/>
      <c r="AM19" s="115">
        <f>IF(SUM(AJ19:AL19)&gt;0,AJ19&amp;"/"&amp;AK19&amp;"/"&amp;AL19,"")</f>
      </c>
      <c r="AN19" s="115">
        <f>IF(SUM(AO19:AQ19)&gt;0,AO19&amp;"/"&amp;AP19&amp;"/"&amp;AQ19,"")</f>
      </c>
      <c r="AO19" s="104"/>
      <c r="AP19" s="104"/>
      <c r="AQ19" s="104"/>
      <c r="AR19" s="104"/>
      <c r="AS19" s="104"/>
      <c r="AT19" s="104"/>
      <c r="AU19" s="115">
        <f>IF(SUM(AR19:AT19)&gt;0,AR19&amp;"/"&amp;AS19&amp;"/"&amp;AT19,"")</f>
      </c>
    </row>
    <row r="20" spans="1:47" s="105" customFormat="1" ht="25.5" customHeight="1">
      <c r="A20" s="98" t="s">
        <v>25</v>
      </c>
      <c r="B20" s="99" t="s">
        <v>26</v>
      </c>
      <c r="C20" s="123" t="str">
        <f t="shared" si="0"/>
        <v>   </v>
      </c>
      <c r="D20" s="116"/>
      <c r="E20" s="116"/>
      <c r="F20" s="116"/>
      <c r="G20" s="116"/>
      <c r="H20" s="116"/>
      <c r="I20" s="123" t="str">
        <f>J20&amp;" "&amp;K20&amp;" "&amp;O20&amp;" "&amp;P20</f>
        <v>   </v>
      </c>
      <c r="J20" s="116"/>
      <c r="K20" s="116"/>
      <c r="L20" s="116"/>
      <c r="M20" s="116"/>
      <c r="N20" s="116"/>
      <c r="O20" s="116"/>
      <c r="P20" s="116"/>
      <c r="Q20" s="123"/>
      <c r="R20" s="102"/>
      <c r="S20" s="102"/>
      <c r="T20" s="102"/>
      <c r="U20" s="102"/>
      <c r="V20" s="102"/>
      <c r="W20" s="102"/>
      <c r="X20" s="103"/>
      <c r="Y20" s="104"/>
      <c r="Z20" s="104"/>
      <c r="AA20" s="104"/>
      <c r="AB20" s="104"/>
      <c r="AC20" s="104"/>
      <c r="AD20" s="104"/>
      <c r="AE20" s="103"/>
      <c r="AF20" s="103"/>
      <c r="AG20" s="104"/>
      <c r="AH20" s="104"/>
      <c r="AI20" s="104"/>
      <c r="AJ20" s="104"/>
      <c r="AK20" s="104"/>
      <c r="AL20" s="104"/>
      <c r="AM20" s="103"/>
      <c r="AN20" s="103"/>
      <c r="AO20" s="104"/>
      <c r="AP20" s="104"/>
      <c r="AQ20" s="104"/>
      <c r="AR20" s="104"/>
      <c r="AS20" s="104"/>
      <c r="AT20" s="104"/>
      <c r="AU20" s="103"/>
    </row>
    <row r="21" spans="1:47" s="105" customFormat="1" ht="12.75">
      <c r="A21" s="124" t="s">
        <v>35</v>
      </c>
      <c r="B21" s="107" t="s">
        <v>177</v>
      </c>
      <c r="C21" s="120" t="str">
        <f t="shared" si="0"/>
        <v>   </v>
      </c>
      <c r="D21" s="141"/>
      <c r="E21" s="141"/>
      <c r="F21" s="141"/>
      <c r="G21" s="141"/>
      <c r="H21" s="141"/>
      <c r="I21" s="108" t="str">
        <f aca="true" t="shared" si="12" ref="I21:I27">J21&amp;" "&amp;K21&amp;" "&amp;L21&amp;" "&amp;M21&amp;" "&amp;N21&amp;" "&amp;O21&amp;" "&amp;P21</f>
        <v>      </v>
      </c>
      <c r="J21" s="141"/>
      <c r="K21" s="141"/>
      <c r="L21" s="141"/>
      <c r="M21" s="141"/>
      <c r="N21" s="141"/>
      <c r="O21" s="141"/>
      <c r="P21" s="141"/>
      <c r="Q21" s="126"/>
      <c r="R21" s="110">
        <f aca="true" t="shared" si="13" ref="R21:W21">SUM(R22:R24)</f>
        <v>160</v>
      </c>
      <c r="S21" s="110">
        <f t="shared" si="13"/>
        <v>0</v>
      </c>
      <c r="T21" s="110">
        <f t="shared" si="13"/>
        <v>0</v>
      </c>
      <c r="U21" s="110">
        <f t="shared" si="13"/>
        <v>0</v>
      </c>
      <c r="V21" s="110">
        <f t="shared" si="13"/>
        <v>0</v>
      </c>
      <c r="W21" s="110">
        <f t="shared" si="13"/>
        <v>160</v>
      </c>
      <c r="X21" s="115">
        <f aca="true" t="shared" si="14" ref="X21:X27">IF(SUM(Y21:AA21)&gt;0,Y21&amp;"/"&amp;Z21&amp;"/"&amp;AA21,"")</f>
      </c>
      <c r="Y21" s="104"/>
      <c r="Z21" s="104"/>
      <c r="AA21" s="104"/>
      <c r="AB21" s="104"/>
      <c r="AC21" s="104"/>
      <c r="AD21" s="104"/>
      <c r="AE21" s="115">
        <f aca="true" t="shared" si="15" ref="AE21:AE27">IF(SUM(AB21:AD21)&gt;0,AB21&amp;"/"&amp;AC21&amp;"/"&amp;AD21,"")</f>
      </c>
      <c r="AF21" s="115">
        <f aca="true" t="shared" si="16" ref="AF21:AF27">IF(SUM(AG21:AI21)&gt;0,AG21&amp;"/"&amp;AH21&amp;"/"&amp;AI21,"")</f>
      </c>
      <c r="AG21" s="104"/>
      <c r="AH21" s="104"/>
      <c r="AI21" s="104"/>
      <c r="AJ21" s="104"/>
      <c r="AK21" s="104"/>
      <c r="AL21" s="104"/>
      <c r="AM21" s="115">
        <f aca="true" t="shared" si="17" ref="AM21:AM27">IF(SUM(AJ21:AL21)&gt;0,AJ21&amp;"/"&amp;AK21&amp;"/"&amp;AL21,"")</f>
      </c>
      <c r="AN21" s="115">
        <f aca="true" t="shared" si="18" ref="AN21:AN27">IF(SUM(AO21:AQ21)&gt;0,AO21&amp;"/"&amp;AP21&amp;"/"&amp;AQ21,"")</f>
      </c>
      <c r="AO21" s="104"/>
      <c r="AP21" s="104"/>
      <c r="AQ21" s="104"/>
      <c r="AR21" s="104"/>
      <c r="AS21" s="104"/>
      <c r="AT21" s="104"/>
      <c r="AU21" s="115">
        <f aca="true" t="shared" si="19" ref="AU21:AU27">IF(SUM(AR21:AT21)&gt;0,AR21&amp;"/"&amp;AS21&amp;"/"&amp;AT21,"")</f>
      </c>
    </row>
    <row r="22" spans="1:47" s="105" customFormat="1" ht="12.75">
      <c r="A22" s="111" t="s">
        <v>164</v>
      </c>
      <c r="B22" s="112" t="s">
        <v>196</v>
      </c>
      <c r="C22" s="108" t="str">
        <f t="shared" si="0"/>
        <v>   </v>
      </c>
      <c r="D22" s="137"/>
      <c r="E22" s="137"/>
      <c r="F22" s="137"/>
      <c r="G22" s="137"/>
      <c r="H22" s="137"/>
      <c r="I22" s="108" t="str">
        <f t="shared" si="12"/>
        <v>4.      </v>
      </c>
      <c r="J22" s="137" t="s">
        <v>157</v>
      </c>
      <c r="K22" s="137"/>
      <c r="L22" s="137"/>
      <c r="M22" s="137"/>
      <c r="N22" s="137"/>
      <c r="O22" s="137"/>
      <c r="P22" s="137"/>
      <c r="Q22" s="111"/>
      <c r="R22" s="114">
        <v>50</v>
      </c>
      <c r="S22" s="114">
        <f>T22+U22+V22</f>
        <v>0</v>
      </c>
      <c r="T22" s="114">
        <f aca="true" t="shared" si="20" ref="T22:V24">Y22*Y$6+AB22*AB$6+AG22*AG$6+AJ22*AJ$6+AO22*AO$6+AR22*AR$6</f>
        <v>0</v>
      </c>
      <c r="U22" s="114">
        <f t="shared" si="20"/>
        <v>0</v>
      </c>
      <c r="V22" s="114">
        <f t="shared" si="20"/>
        <v>0</v>
      </c>
      <c r="W22" s="114">
        <f>R22-S22</f>
        <v>50</v>
      </c>
      <c r="X22" s="115">
        <f t="shared" si="14"/>
      </c>
      <c r="Y22" s="104"/>
      <c r="Z22" s="104"/>
      <c r="AA22" s="104"/>
      <c r="AB22" s="104"/>
      <c r="AC22" s="104"/>
      <c r="AD22" s="104"/>
      <c r="AE22" s="115">
        <f t="shared" si="15"/>
      </c>
      <c r="AF22" s="115">
        <f t="shared" si="16"/>
      </c>
      <c r="AG22" s="104"/>
      <c r="AH22" s="104"/>
      <c r="AI22" s="104"/>
      <c r="AJ22" s="104"/>
      <c r="AK22" s="104"/>
      <c r="AL22" s="104"/>
      <c r="AM22" s="115">
        <f t="shared" si="17"/>
      </c>
      <c r="AN22" s="115">
        <f t="shared" si="18"/>
      </c>
      <c r="AO22" s="104"/>
      <c r="AP22" s="104"/>
      <c r="AQ22" s="104"/>
      <c r="AR22" s="104"/>
      <c r="AS22" s="104"/>
      <c r="AT22" s="104"/>
      <c r="AU22" s="115">
        <f t="shared" si="19"/>
      </c>
    </row>
    <row r="23" spans="1:47" s="105" customFormat="1" ht="12.75">
      <c r="A23" s="111" t="s">
        <v>198</v>
      </c>
      <c r="B23" s="131" t="s">
        <v>197</v>
      </c>
      <c r="C23" s="120" t="str">
        <f>D23&amp;" "&amp;E23&amp;" "&amp;G23&amp;" "&amp;H23</f>
        <v>   </v>
      </c>
      <c r="D23" s="141"/>
      <c r="E23" s="141"/>
      <c r="F23" s="141"/>
      <c r="G23" s="141"/>
      <c r="H23" s="141"/>
      <c r="I23" s="108" t="str">
        <f t="shared" si="12"/>
        <v>5.      </v>
      </c>
      <c r="J23" s="142" t="s">
        <v>159</v>
      </c>
      <c r="K23" s="142"/>
      <c r="L23" s="141"/>
      <c r="M23" s="141"/>
      <c r="N23" s="141"/>
      <c r="O23" s="141"/>
      <c r="P23" s="141"/>
      <c r="Q23" s="126"/>
      <c r="R23" s="127">
        <v>60</v>
      </c>
      <c r="S23" s="114">
        <f>T23+U23+V23</f>
        <v>0</v>
      </c>
      <c r="T23" s="114">
        <f t="shared" si="20"/>
        <v>0</v>
      </c>
      <c r="U23" s="114">
        <f t="shared" si="20"/>
        <v>0</v>
      </c>
      <c r="V23" s="114">
        <f t="shared" si="20"/>
        <v>0</v>
      </c>
      <c r="W23" s="127">
        <f>R23-S23</f>
        <v>60</v>
      </c>
      <c r="X23" s="115">
        <f t="shared" si="14"/>
      </c>
      <c r="Y23" s="104"/>
      <c r="Z23" s="104"/>
      <c r="AA23" s="104"/>
      <c r="AB23" s="104"/>
      <c r="AC23" s="104"/>
      <c r="AD23" s="104"/>
      <c r="AE23" s="115">
        <f t="shared" si="15"/>
      </c>
      <c r="AF23" s="115">
        <f t="shared" si="16"/>
      </c>
      <c r="AG23" s="104"/>
      <c r="AH23" s="104"/>
      <c r="AI23" s="104"/>
      <c r="AJ23" s="104"/>
      <c r="AK23" s="104"/>
      <c r="AL23" s="104"/>
      <c r="AM23" s="115">
        <f t="shared" si="17"/>
      </c>
      <c r="AN23" s="115">
        <f t="shared" si="18"/>
      </c>
      <c r="AO23" s="104"/>
      <c r="AP23" s="104"/>
      <c r="AQ23" s="104"/>
      <c r="AR23" s="104"/>
      <c r="AS23" s="104"/>
      <c r="AT23" s="104"/>
      <c r="AU23" s="115">
        <f t="shared" si="19"/>
      </c>
    </row>
    <row r="24" spans="1:47" s="105" customFormat="1" ht="12.75">
      <c r="A24" s="111" t="s">
        <v>199</v>
      </c>
      <c r="B24" s="131" t="s">
        <v>200</v>
      </c>
      <c r="C24" s="120" t="str">
        <f>D24&amp;" "&amp;E24&amp;" "&amp;G24&amp;" "&amp;H24</f>
        <v>   </v>
      </c>
      <c r="D24" s="141"/>
      <c r="E24" s="141"/>
      <c r="F24" s="141"/>
      <c r="G24" s="141"/>
      <c r="H24" s="141"/>
      <c r="I24" s="108" t="str">
        <f t="shared" si="12"/>
        <v>6.      </v>
      </c>
      <c r="J24" s="142" t="s">
        <v>162</v>
      </c>
      <c r="K24" s="142"/>
      <c r="L24" s="141"/>
      <c r="M24" s="141"/>
      <c r="N24" s="141"/>
      <c r="O24" s="141"/>
      <c r="P24" s="141"/>
      <c r="Q24" s="126"/>
      <c r="R24" s="127">
        <v>50</v>
      </c>
      <c r="S24" s="114">
        <f>T24+U24+V24</f>
        <v>0</v>
      </c>
      <c r="T24" s="114">
        <f t="shared" si="20"/>
        <v>0</v>
      </c>
      <c r="U24" s="114">
        <f t="shared" si="20"/>
        <v>0</v>
      </c>
      <c r="V24" s="114">
        <f t="shared" si="20"/>
        <v>0</v>
      </c>
      <c r="W24" s="127">
        <f>R24-S24</f>
        <v>50</v>
      </c>
      <c r="X24" s="115">
        <f t="shared" si="14"/>
      </c>
      <c r="Y24" s="104"/>
      <c r="Z24" s="104"/>
      <c r="AA24" s="104"/>
      <c r="AB24" s="104"/>
      <c r="AC24" s="104"/>
      <c r="AD24" s="104"/>
      <c r="AE24" s="115">
        <f t="shared" si="15"/>
      </c>
      <c r="AF24" s="115">
        <f t="shared" si="16"/>
      </c>
      <c r="AG24" s="104"/>
      <c r="AH24" s="104"/>
      <c r="AI24" s="104"/>
      <c r="AJ24" s="104"/>
      <c r="AK24" s="104"/>
      <c r="AL24" s="104"/>
      <c r="AM24" s="115">
        <f t="shared" si="17"/>
      </c>
      <c r="AN24" s="115">
        <f t="shared" si="18"/>
      </c>
      <c r="AO24" s="104"/>
      <c r="AP24" s="104"/>
      <c r="AQ24" s="104"/>
      <c r="AR24" s="104"/>
      <c r="AS24" s="104"/>
      <c r="AT24" s="104"/>
      <c r="AU24" s="115">
        <f t="shared" si="19"/>
      </c>
    </row>
    <row r="25" spans="1:47" s="105" customFormat="1" ht="25.5">
      <c r="A25" s="124" t="s">
        <v>36</v>
      </c>
      <c r="B25" s="107" t="s">
        <v>178</v>
      </c>
      <c r="C25" s="120" t="str">
        <f t="shared" si="0"/>
        <v>   </v>
      </c>
      <c r="D25" s="141"/>
      <c r="E25" s="141"/>
      <c r="F25" s="141"/>
      <c r="G25" s="141"/>
      <c r="H25" s="141"/>
      <c r="I25" s="108" t="str">
        <f t="shared" si="12"/>
        <v>      </v>
      </c>
      <c r="J25" s="142"/>
      <c r="K25" s="142"/>
      <c r="L25" s="141"/>
      <c r="M25" s="141"/>
      <c r="N25" s="141"/>
      <c r="O25" s="141"/>
      <c r="P25" s="141"/>
      <c r="Q25" s="126"/>
      <c r="R25" s="110">
        <f aca="true" t="shared" si="21" ref="R25:W25">SUM(R26:R27)</f>
        <v>160</v>
      </c>
      <c r="S25" s="110">
        <f t="shared" si="21"/>
        <v>0</v>
      </c>
      <c r="T25" s="110">
        <f t="shared" si="21"/>
        <v>0</v>
      </c>
      <c r="U25" s="110">
        <f t="shared" si="21"/>
        <v>0</v>
      </c>
      <c r="V25" s="110">
        <f t="shared" si="21"/>
        <v>0</v>
      </c>
      <c r="W25" s="110">
        <f t="shared" si="21"/>
        <v>160</v>
      </c>
      <c r="X25" s="115">
        <f t="shared" si="14"/>
      </c>
      <c r="Y25" s="104"/>
      <c r="Z25" s="104"/>
      <c r="AA25" s="104"/>
      <c r="AB25" s="104"/>
      <c r="AC25" s="104"/>
      <c r="AD25" s="104"/>
      <c r="AE25" s="115">
        <f t="shared" si="15"/>
      </c>
      <c r="AF25" s="115">
        <f t="shared" si="16"/>
      </c>
      <c r="AG25" s="104"/>
      <c r="AH25" s="104"/>
      <c r="AI25" s="104"/>
      <c r="AJ25" s="104"/>
      <c r="AK25" s="104"/>
      <c r="AL25" s="104"/>
      <c r="AM25" s="115">
        <f t="shared" si="17"/>
      </c>
      <c r="AN25" s="115">
        <f t="shared" si="18"/>
      </c>
      <c r="AO25" s="104"/>
      <c r="AP25" s="104"/>
      <c r="AQ25" s="104"/>
      <c r="AR25" s="104"/>
      <c r="AS25" s="104"/>
      <c r="AT25" s="104"/>
      <c r="AU25" s="115">
        <f t="shared" si="19"/>
      </c>
    </row>
    <row r="26" spans="1:47" s="105" customFormat="1" ht="12.75">
      <c r="A26" s="111" t="s">
        <v>123</v>
      </c>
      <c r="B26" s="131" t="s">
        <v>166</v>
      </c>
      <c r="C26" s="120" t="str">
        <f t="shared" si="0"/>
        <v>   </v>
      </c>
      <c r="D26" s="141"/>
      <c r="E26" s="141"/>
      <c r="F26" s="141"/>
      <c r="G26" s="141"/>
      <c r="H26" s="141"/>
      <c r="I26" s="108" t="str">
        <f t="shared" si="12"/>
        <v>5.      </v>
      </c>
      <c r="J26" s="142" t="s">
        <v>159</v>
      </c>
      <c r="K26" s="142"/>
      <c r="L26" s="141"/>
      <c r="M26" s="141"/>
      <c r="N26" s="141"/>
      <c r="O26" s="141"/>
      <c r="P26" s="141"/>
      <c r="Q26" s="126"/>
      <c r="R26" s="127">
        <v>80</v>
      </c>
      <c r="S26" s="114">
        <f>T26+U26+V26</f>
        <v>0</v>
      </c>
      <c r="T26" s="114">
        <f aca="true" t="shared" si="22" ref="T26:V27">Y26*Y$6+AB26*AB$6+AG26*AG$6+AJ26*AJ$6+AO26*AO$6+AR26*AR$6</f>
        <v>0</v>
      </c>
      <c r="U26" s="114">
        <f t="shared" si="22"/>
        <v>0</v>
      </c>
      <c r="V26" s="114">
        <f t="shared" si="22"/>
        <v>0</v>
      </c>
      <c r="W26" s="127">
        <f>R26-S26</f>
        <v>80</v>
      </c>
      <c r="X26" s="115">
        <f t="shared" si="14"/>
      </c>
      <c r="Y26" s="104"/>
      <c r="Z26" s="104"/>
      <c r="AA26" s="104"/>
      <c r="AB26" s="104"/>
      <c r="AC26" s="104"/>
      <c r="AD26" s="104"/>
      <c r="AE26" s="115">
        <f t="shared" si="15"/>
      </c>
      <c r="AF26" s="115">
        <f t="shared" si="16"/>
      </c>
      <c r="AG26" s="104"/>
      <c r="AH26" s="104"/>
      <c r="AI26" s="104"/>
      <c r="AJ26" s="104"/>
      <c r="AK26" s="104"/>
      <c r="AL26" s="104"/>
      <c r="AM26" s="115">
        <f t="shared" si="17"/>
      </c>
      <c r="AN26" s="115">
        <f t="shared" si="18"/>
      </c>
      <c r="AO26" s="104"/>
      <c r="AP26" s="104"/>
      <c r="AQ26" s="104"/>
      <c r="AR26" s="104"/>
      <c r="AS26" s="104"/>
      <c r="AT26" s="104"/>
      <c r="AU26" s="115">
        <f t="shared" si="19"/>
      </c>
    </row>
    <row r="27" spans="1:47" s="105" customFormat="1" ht="12.75">
      <c r="A27" s="111" t="s">
        <v>124</v>
      </c>
      <c r="B27" s="131" t="s">
        <v>167</v>
      </c>
      <c r="C27" s="120" t="str">
        <f t="shared" si="0"/>
        <v>   </v>
      </c>
      <c r="D27" s="141"/>
      <c r="E27" s="141"/>
      <c r="F27" s="141"/>
      <c r="G27" s="141"/>
      <c r="H27" s="141"/>
      <c r="I27" s="108" t="str">
        <f t="shared" si="12"/>
        <v>6.      </v>
      </c>
      <c r="J27" s="142" t="s">
        <v>162</v>
      </c>
      <c r="K27" s="142"/>
      <c r="L27" s="141"/>
      <c r="M27" s="141"/>
      <c r="N27" s="141"/>
      <c r="O27" s="141"/>
      <c r="P27" s="141"/>
      <c r="Q27" s="126"/>
      <c r="R27" s="127">
        <v>80</v>
      </c>
      <c r="S27" s="114">
        <f>T27+U27+V27</f>
        <v>0</v>
      </c>
      <c r="T27" s="114">
        <f t="shared" si="22"/>
        <v>0</v>
      </c>
      <c r="U27" s="114">
        <f t="shared" si="22"/>
        <v>0</v>
      </c>
      <c r="V27" s="114">
        <f t="shared" si="22"/>
        <v>0</v>
      </c>
      <c r="W27" s="127">
        <f>R27-S27</f>
        <v>80</v>
      </c>
      <c r="X27" s="115">
        <f t="shared" si="14"/>
      </c>
      <c r="Y27" s="104"/>
      <c r="Z27" s="104"/>
      <c r="AA27" s="104"/>
      <c r="AB27" s="104"/>
      <c r="AC27" s="104"/>
      <c r="AD27" s="104"/>
      <c r="AE27" s="115">
        <f t="shared" si="15"/>
      </c>
      <c r="AF27" s="115">
        <f t="shared" si="16"/>
      </c>
      <c r="AG27" s="104"/>
      <c r="AH27" s="104"/>
      <c r="AI27" s="104"/>
      <c r="AJ27" s="104"/>
      <c r="AK27" s="104"/>
      <c r="AL27" s="104"/>
      <c r="AM27" s="115">
        <f t="shared" si="17"/>
      </c>
      <c r="AN27" s="115">
        <f t="shared" si="18"/>
      </c>
      <c r="AO27" s="104"/>
      <c r="AP27" s="104"/>
      <c r="AQ27" s="104"/>
      <c r="AR27" s="104"/>
      <c r="AS27" s="104"/>
      <c r="AT27" s="104"/>
      <c r="AU27" s="115">
        <f t="shared" si="19"/>
      </c>
    </row>
    <row r="28" spans="1:47" s="105" customFormat="1" ht="25.5" customHeight="1">
      <c r="A28" s="98" t="s">
        <v>37</v>
      </c>
      <c r="B28" s="99" t="s">
        <v>38</v>
      </c>
      <c r="C28" s="123" t="str">
        <f t="shared" si="0"/>
        <v>   </v>
      </c>
      <c r="D28" s="116"/>
      <c r="E28" s="116"/>
      <c r="F28" s="116"/>
      <c r="G28" s="116"/>
      <c r="H28" s="116"/>
      <c r="I28" s="123" t="str">
        <f>J28&amp;" "&amp;K28&amp;" "&amp;O28&amp;" "&amp;P28</f>
        <v>   </v>
      </c>
      <c r="J28" s="116"/>
      <c r="K28" s="116"/>
      <c r="L28" s="116"/>
      <c r="M28" s="116"/>
      <c r="N28" s="116"/>
      <c r="O28" s="116"/>
      <c r="P28" s="116"/>
      <c r="Q28" s="128"/>
      <c r="R28" s="102"/>
      <c r="S28" s="102"/>
      <c r="T28" s="102"/>
      <c r="U28" s="102"/>
      <c r="V28" s="102"/>
      <c r="W28" s="102"/>
      <c r="X28" s="103"/>
      <c r="Y28" s="104"/>
      <c r="Z28" s="104"/>
      <c r="AA28" s="104"/>
      <c r="AB28" s="104"/>
      <c r="AC28" s="104"/>
      <c r="AD28" s="104"/>
      <c r="AE28" s="103"/>
      <c r="AF28" s="103"/>
      <c r="AG28" s="104"/>
      <c r="AH28" s="104"/>
      <c r="AI28" s="104"/>
      <c r="AJ28" s="104"/>
      <c r="AK28" s="104"/>
      <c r="AL28" s="104"/>
      <c r="AM28" s="103"/>
      <c r="AN28" s="103"/>
      <c r="AO28" s="104"/>
      <c r="AP28" s="104"/>
      <c r="AQ28" s="104"/>
      <c r="AR28" s="104"/>
      <c r="AS28" s="104"/>
      <c r="AT28" s="104"/>
      <c r="AU28" s="103"/>
    </row>
    <row r="29" spans="1:47" s="105" customFormat="1" ht="12.75">
      <c r="A29" s="119" t="s">
        <v>53</v>
      </c>
      <c r="B29" s="107" t="s">
        <v>177</v>
      </c>
      <c r="C29" s="108" t="str">
        <f t="shared" si="0"/>
        <v>   </v>
      </c>
      <c r="D29" s="101"/>
      <c r="E29" s="101"/>
      <c r="F29" s="101"/>
      <c r="G29" s="101"/>
      <c r="H29" s="101"/>
      <c r="I29" s="108" t="str">
        <f>J29&amp;" "&amp;K29&amp;" "&amp;L29&amp;" "&amp;M29&amp;" "&amp;N29&amp;" "&amp;O29&amp;" "&amp;P29</f>
        <v>      </v>
      </c>
      <c r="J29" s="101"/>
      <c r="K29" s="101"/>
      <c r="L29" s="101"/>
      <c r="M29" s="101"/>
      <c r="N29" s="101"/>
      <c r="O29" s="101"/>
      <c r="P29" s="101"/>
      <c r="Q29" s="109"/>
      <c r="R29" s="110">
        <f aca="true" t="shared" si="23" ref="R29:W29">SUM(R30:R30)</f>
        <v>200</v>
      </c>
      <c r="S29" s="110">
        <f t="shared" si="23"/>
        <v>0</v>
      </c>
      <c r="T29" s="110">
        <f t="shared" si="23"/>
        <v>0</v>
      </c>
      <c r="U29" s="110">
        <f t="shared" si="23"/>
        <v>0</v>
      </c>
      <c r="V29" s="110">
        <f t="shared" si="23"/>
        <v>0</v>
      </c>
      <c r="W29" s="110">
        <f t="shared" si="23"/>
        <v>200</v>
      </c>
      <c r="X29" s="115">
        <f>IF(SUM(Y29:AA29)&gt;0,Y29&amp;"/"&amp;Z29&amp;"/"&amp;AA29,"")</f>
      </c>
      <c r="Y29" s="104"/>
      <c r="Z29" s="104"/>
      <c r="AA29" s="104"/>
      <c r="AB29" s="104"/>
      <c r="AC29" s="104"/>
      <c r="AD29" s="104"/>
      <c r="AE29" s="115">
        <f>IF(SUM(AB29:AD29)&gt;0,AB29&amp;"/"&amp;AC29&amp;"/"&amp;AD29,"")</f>
      </c>
      <c r="AF29" s="115">
        <f>IF(SUM(AG29:AI29)&gt;0,AG29&amp;"/"&amp;AH29&amp;"/"&amp;AI29,"")</f>
      </c>
      <c r="AG29" s="104"/>
      <c r="AH29" s="104"/>
      <c r="AI29" s="104"/>
      <c r="AJ29" s="104"/>
      <c r="AK29" s="104"/>
      <c r="AL29" s="104"/>
      <c r="AM29" s="115">
        <f>IF(SUM(AJ29:AL29)&gt;0,AJ29&amp;"/"&amp;AK29&amp;"/"&amp;AL29,"")</f>
      </c>
      <c r="AN29" s="115">
        <f>IF(SUM(AO29:AQ29)&gt;0,AO29&amp;"/"&amp;AP29&amp;"/"&amp;AQ29,"")</f>
      </c>
      <c r="AO29" s="104"/>
      <c r="AP29" s="104"/>
      <c r="AQ29" s="104"/>
      <c r="AR29" s="104"/>
      <c r="AS29" s="104"/>
      <c r="AT29" s="104"/>
      <c r="AU29" s="115">
        <f>IF(SUM(AR29:AT29)&gt;0,AR29&amp;"/"&amp;AS29&amp;"/"&amp;AT29,"")</f>
      </c>
    </row>
    <row r="30" spans="1:47" s="105" customFormat="1" ht="25.5">
      <c r="A30" s="109" t="s">
        <v>54</v>
      </c>
      <c r="B30" s="112" t="s">
        <v>201</v>
      </c>
      <c r="C30" s="108" t="str">
        <f t="shared" si="0"/>
        <v>   </v>
      </c>
      <c r="D30" s="138"/>
      <c r="E30" s="138"/>
      <c r="F30" s="138"/>
      <c r="G30" s="138"/>
      <c r="H30" s="138"/>
      <c r="I30" s="108" t="str">
        <f>J30&amp;" "&amp;K30&amp;" "&amp;L30&amp;" "&amp;M30&amp;" "&amp;N30&amp;" "&amp;O30&amp;" "&amp;P30</f>
        <v>4.      </v>
      </c>
      <c r="J30" s="101" t="s">
        <v>157</v>
      </c>
      <c r="K30" s="101"/>
      <c r="L30" s="101"/>
      <c r="M30" s="101"/>
      <c r="N30" s="101"/>
      <c r="O30" s="101"/>
      <c r="P30" s="101"/>
      <c r="Q30" s="109"/>
      <c r="R30" s="114">
        <v>200</v>
      </c>
      <c r="S30" s="114">
        <f>T30+U30+V30</f>
        <v>0</v>
      </c>
      <c r="T30" s="114">
        <f>Y30*Y$6+AB30*AB$6+AG30*AG$6+AJ30*AJ$6+AO30*AO$6+AR30*AR$6</f>
        <v>0</v>
      </c>
      <c r="U30" s="114">
        <f>Z30*Z$6+AC30*AC$6+AH30*AH$6+AK30*AK$6+AP30*AP$6+AS30*AS$6</f>
        <v>0</v>
      </c>
      <c r="V30" s="114">
        <f>AA30*AA$6+AD30*AD$6+AI30*AI$6+AL30*AL$6+AQ30*AQ$6+AT30*AT$6</f>
        <v>0</v>
      </c>
      <c r="W30" s="114">
        <f>R30-S30</f>
        <v>200</v>
      </c>
      <c r="X30" s="115">
        <f>IF(SUM(Y30:AA30)&gt;0,Y30&amp;"/"&amp;Z30&amp;"/"&amp;AA30,"")</f>
      </c>
      <c r="Y30" s="104"/>
      <c r="Z30" s="104"/>
      <c r="AA30" s="104"/>
      <c r="AB30" s="104"/>
      <c r="AC30" s="104"/>
      <c r="AD30" s="104"/>
      <c r="AE30" s="115">
        <f>IF(SUM(AB30:AD30)&gt;0,AB30&amp;"/"&amp;AC30&amp;"/"&amp;AD30,"")</f>
      </c>
      <c r="AF30" s="115">
        <f>IF(SUM(AG30:AI30)&gt;0,AG30&amp;"/"&amp;AH30&amp;"/"&amp;AI30,"")</f>
      </c>
      <c r="AG30" s="104"/>
      <c r="AH30" s="104"/>
      <c r="AI30" s="104"/>
      <c r="AJ30" s="104"/>
      <c r="AK30" s="104"/>
      <c r="AL30" s="104"/>
      <c r="AM30" s="115">
        <f>IF(SUM(AJ30:AL30)&gt;0,AJ30&amp;"/"&amp;AK30&amp;"/"&amp;AL30,"")</f>
      </c>
      <c r="AN30" s="115">
        <f>IF(SUM(AO30:AQ30)&gt;0,AO30&amp;"/"&amp;AP30&amp;"/"&amp;AQ30,"")</f>
      </c>
      <c r="AO30" s="104"/>
      <c r="AP30" s="104"/>
      <c r="AQ30" s="104"/>
      <c r="AR30" s="104"/>
      <c r="AS30" s="104"/>
      <c r="AT30" s="104"/>
      <c r="AU30" s="115">
        <f>IF(SUM(AR30:AT30)&gt;0,AR30&amp;"/"&amp;AS30&amp;"/"&amp;AT30,"")</f>
      </c>
    </row>
    <row r="31" spans="1:47" s="105" customFormat="1" ht="25.5">
      <c r="A31" s="119" t="s">
        <v>55</v>
      </c>
      <c r="B31" s="107" t="s">
        <v>178</v>
      </c>
      <c r="C31" s="108" t="str">
        <f t="shared" si="0"/>
        <v>   </v>
      </c>
      <c r="D31" s="138"/>
      <c r="E31" s="138"/>
      <c r="F31" s="138"/>
      <c r="G31" s="138"/>
      <c r="H31" s="138"/>
      <c r="I31" s="108" t="str">
        <f>J31&amp;" "&amp;K31&amp;" "&amp;L31&amp;" "&amp;M31&amp;" "&amp;N31&amp;" "&amp;O31&amp;" "&amp;P31</f>
        <v>      </v>
      </c>
      <c r="J31" s="101"/>
      <c r="K31" s="101"/>
      <c r="L31" s="101"/>
      <c r="M31" s="101"/>
      <c r="N31" s="101"/>
      <c r="O31" s="101"/>
      <c r="P31" s="101"/>
      <c r="Q31" s="109"/>
      <c r="R31" s="110">
        <f aca="true" t="shared" si="24" ref="R31:W31">SUM(R32:R33)</f>
        <v>200</v>
      </c>
      <c r="S31" s="110">
        <f t="shared" si="24"/>
        <v>0</v>
      </c>
      <c r="T31" s="110">
        <f t="shared" si="24"/>
        <v>0</v>
      </c>
      <c r="U31" s="110">
        <f t="shared" si="24"/>
        <v>0</v>
      </c>
      <c r="V31" s="110">
        <f t="shared" si="24"/>
        <v>0</v>
      </c>
      <c r="W31" s="110">
        <f t="shared" si="24"/>
        <v>200</v>
      </c>
      <c r="X31" s="115">
        <f>IF(SUM(Y31:AA31)&gt;0,Y31&amp;"/"&amp;Z31&amp;"/"&amp;AA31,"")</f>
      </c>
      <c r="Y31" s="104"/>
      <c r="Z31" s="104"/>
      <c r="AA31" s="104"/>
      <c r="AB31" s="104"/>
      <c r="AC31" s="104"/>
      <c r="AD31" s="104"/>
      <c r="AE31" s="115">
        <f>IF(SUM(AB31:AD31)&gt;0,AB31&amp;"/"&amp;AC31&amp;"/"&amp;AD31,"")</f>
      </c>
      <c r="AF31" s="115">
        <f>IF(SUM(AG31:AI31)&gt;0,AG31&amp;"/"&amp;AH31&amp;"/"&amp;AI31,"")</f>
      </c>
      <c r="AG31" s="104"/>
      <c r="AH31" s="104"/>
      <c r="AI31" s="104"/>
      <c r="AJ31" s="104"/>
      <c r="AK31" s="104"/>
      <c r="AL31" s="104"/>
      <c r="AM31" s="115">
        <f>IF(SUM(AJ31:AL31)&gt;0,AJ31&amp;"/"&amp;AK31&amp;"/"&amp;AL31,"")</f>
      </c>
      <c r="AN31" s="115">
        <f>IF(SUM(AO31:AQ31)&gt;0,AO31&amp;"/"&amp;AP31&amp;"/"&amp;AQ31,"")</f>
      </c>
      <c r="AO31" s="104"/>
      <c r="AP31" s="104"/>
      <c r="AQ31" s="104"/>
      <c r="AR31" s="104"/>
      <c r="AS31" s="104"/>
      <c r="AT31" s="104"/>
      <c r="AU31" s="115">
        <f>IF(SUM(AR31:AT31)&gt;0,AR31&amp;"/"&amp;AS31&amp;"/"&amp;AT31,"")</f>
      </c>
    </row>
    <row r="32" spans="1:47" s="105" customFormat="1" ht="12.75">
      <c r="A32" s="109" t="s">
        <v>121</v>
      </c>
      <c r="B32" s="131" t="s">
        <v>202</v>
      </c>
      <c r="C32" s="108" t="str">
        <f t="shared" si="0"/>
        <v>   </v>
      </c>
      <c r="D32" s="138"/>
      <c r="E32" s="138"/>
      <c r="F32" s="138"/>
      <c r="G32" s="138"/>
      <c r="H32" s="138"/>
      <c r="I32" s="108" t="str">
        <f>J32&amp;" "&amp;K32&amp;" "&amp;L32&amp;" "&amp;M32&amp;" "&amp;N32&amp;" "&amp;O32&amp;" "&amp;P32</f>
        <v>5.      </v>
      </c>
      <c r="J32" s="101" t="s">
        <v>159</v>
      </c>
      <c r="K32" s="101"/>
      <c r="L32" s="101"/>
      <c r="M32" s="101"/>
      <c r="N32" s="101"/>
      <c r="O32" s="101"/>
      <c r="P32" s="101"/>
      <c r="Q32" s="109"/>
      <c r="R32" s="127">
        <v>80</v>
      </c>
      <c r="S32" s="114">
        <f>T32+U32+V32</f>
        <v>0</v>
      </c>
      <c r="T32" s="114">
        <f aca="true" t="shared" si="25" ref="T32:V33">Y32*Y$6+AB32*AB$6+AG32*AG$6+AJ32*AJ$6+AO32*AO$6+AR32*AR$6</f>
        <v>0</v>
      </c>
      <c r="U32" s="114">
        <f t="shared" si="25"/>
        <v>0</v>
      </c>
      <c r="V32" s="114">
        <f t="shared" si="25"/>
        <v>0</v>
      </c>
      <c r="W32" s="127">
        <f>R32-S32</f>
        <v>80</v>
      </c>
      <c r="X32" s="115">
        <f>IF(SUM(Y32:AA32)&gt;0,Y32&amp;"/"&amp;Z32&amp;"/"&amp;AA32,"")</f>
      </c>
      <c r="Y32" s="104"/>
      <c r="Z32" s="104"/>
      <c r="AA32" s="104"/>
      <c r="AB32" s="104"/>
      <c r="AC32" s="104"/>
      <c r="AD32" s="104"/>
      <c r="AE32" s="115">
        <f>IF(SUM(AB32:AD32)&gt;0,AB32&amp;"/"&amp;AC32&amp;"/"&amp;AD32,"")</f>
      </c>
      <c r="AF32" s="115">
        <f>IF(SUM(AG32:AI32)&gt;0,AG32&amp;"/"&amp;AH32&amp;"/"&amp;AI32,"")</f>
      </c>
      <c r="AG32" s="104"/>
      <c r="AH32" s="104"/>
      <c r="AI32" s="104"/>
      <c r="AJ32" s="104"/>
      <c r="AK32" s="104"/>
      <c r="AL32" s="104"/>
      <c r="AM32" s="115">
        <f>IF(SUM(AJ32:AL32)&gt;0,AJ32&amp;"/"&amp;AK32&amp;"/"&amp;AL32,"")</f>
      </c>
      <c r="AN32" s="115">
        <f>IF(SUM(AO32:AQ32)&gt;0,AO32&amp;"/"&amp;AP32&amp;"/"&amp;AQ32,"")</f>
      </c>
      <c r="AO32" s="104"/>
      <c r="AP32" s="104"/>
      <c r="AQ32" s="104"/>
      <c r="AR32" s="104"/>
      <c r="AS32" s="104"/>
      <c r="AT32" s="104"/>
      <c r="AU32" s="115">
        <f>IF(SUM(AR32:AT32)&gt;0,AR32&amp;"/"&amp;AS32&amp;"/"&amp;AT32,"")</f>
      </c>
    </row>
    <row r="33" spans="1:47" s="105" customFormat="1" ht="12.75">
      <c r="A33" s="109" t="s">
        <v>122</v>
      </c>
      <c r="B33" s="112" t="s">
        <v>165</v>
      </c>
      <c r="C33" s="108" t="str">
        <f t="shared" si="0"/>
        <v>   </v>
      </c>
      <c r="D33" s="138"/>
      <c r="E33" s="138"/>
      <c r="F33" s="138"/>
      <c r="G33" s="138"/>
      <c r="H33" s="138"/>
      <c r="I33" s="108" t="str">
        <f>J33&amp;" "&amp;K33&amp;" "&amp;L33&amp;" "&amp;M33&amp;" "&amp;N33&amp;" "&amp;O33&amp;" "&amp;P33</f>
        <v>2.      </v>
      </c>
      <c r="J33" s="101" t="s">
        <v>155</v>
      </c>
      <c r="K33" s="101"/>
      <c r="L33" s="101"/>
      <c r="M33" s="101"/>
      <c r="N33" s="101"/>
      <c r="O33" s="101"/>
      <c r="P33" s="101"/>
      <c r="Q33" s="109"/>
      <c r="R33" s="127">
        <v>120</v>
      </c>
      <c r="S33" s="114">
        <f>T33+U33+V33</f>
        <v>0</v>
      </c>
      <c r="T33" s="114">
        <f t="shared" si="25"/>
        <v>0</v>
      </c>
      <c r="U33" s="114">
        <f t="shared" si="25"/>
        <v>0</v>
      </c>
      <c r="V33" s="114">
        <f t="shared" si="25"/>
        <v>0</v>
      </c>
      <c r="W33" s="127">
        <f>R33-S33</f>
        <v>120</v>
      </c>
      <c r="X33" s="115">
        <f>IF(SUM(Y33:AA33)&gt;0,Y33&amp;"/"&amp;Z33&amp;"/"&amp;AA33,"")</f>
      </c>
      <c r="Y33" s="104"/>
      <c r="Z33" s="104"/>
      <c r="AA33" s="104"/>
      <c r="AB33" s="104"/>
      <c r="AC33" s="104"/>
      <c r="AD33" s="104"/>
      <c r="AE33" s="115">
        <f>IF(SUM(AB33:AD33)&gt;0,AB33&amp;"/"&amp;AC33&amp;"/"&amp;AD33,"")</f>
      </c>
      <c r="AF33" s="115">
        <f>IF(SUM(AG33:AI33)&gt;0,AG33&amp;"/"&amp;AH33&amp;"/"&amp;AI33,"")</f>
      </c>
      <c r="AG33" s="104"/>
      <c r="AH33" s="104"/>
      <c r="AI33" s="104"/>
      <c r="AJ33" s="104"/>
      <c r="AK33" s="104"/>
      <c r="AL33" s="104"/>
      <c r="AM33" s="115">
        <f>IF(SUM(AJ33:AL33)&gt;0,AJ33&amp;"/"&amp;AK33&amp;"/"&amp;AL33,"")</f>
      </c>
      <c r="AN33" s="115">
        <f>IF(SUM(AO33:AQ33)&gt;0,AO33&amp;"/"&amp;AP33&amp;"/"&amp;AQ33,"")</f>
      </c>
      <c r="AO33" s="104"/>
      <c r="AP33" s="104"/>
      <c r="AQ33" s="104"/>
      <c r="AR33" s="104"/>
      <c r="AS33" s="104"/>
      <c r="AT33" s="104"/>
      <c r="AU33" s="115">
        <f>IF(SUM(AR33:AT33)&gt;0,AR33&amp;"/"&amp;AS33&amp;"/"&amp;AT33,"")</f>
      </c>
    </row>
  </sheetData>
  <mergeCells count="19">
    <mergeCell ref="W4:W6"/>
    <mergeCell ref="C5:C6"/>
    <mergeCell ref="R3:W3"/>
    <mergeCell ref="V5:V6"/>
    <mergeCell ref="I5:I6"/>
    <mergeCell ref="S5:S6"/>
    <mergeCell ref="T5:T6"/>
    <mergeCell ref="U5:U6"/>
    <mergeCell ref="R4:R6"/>
    <mergeCell ref="A1:AF1"/>
    <mergeCell ref="C4:Q4"/>
    <mergeCell ref="S4:V4"/>
    <mergeCell ref="X4:AE4"/>
    <mergeCell ref="AF4:AM4"/>
    <mergeCell ref="X3:AU3"/>
    <mergeCell ref="C3:Q3"/>
    <mergeCell ref="AN4:AU4"/>
    <mergeCell ref="A3:A6"/>
    <mergeCell ref="B3:B6"/>
  </mergeCells>
  <printOptions/>
  <pageMargins left="0.18" right="0.16" top="0.18" bottom="0.16" header="0.18" footer="0.16"/>
  <pageSetup horizontalDpi="360" verticalDpi="36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7"/>
  <sheetViews>
    <sheetView zoomScale="75" zoomScaleNormal="75" workbookViewId="0" topLeftCell="L19">
      <selection activeCell="AV19" sqref="AV19"/>
    </sheetView>
  </sheetViews>
  <sheetFormatPr defaultColWidth="9.00390625" defaultRowHeight="12.75"/>
  <cols>
    <col min="1" max="1" width="6.875" style="7" customWidth="1"/>
    <col min="2" max="53" width="4.00390625" style="7" customWidth="1"/>
    <col min="54" max="54" width="2.75390625" style="1" customWidth="1"/>
    <col min="55" max="58" width="3.00390625" style="1" customWidth="1"/>
    <col min="59" max="16384" width="11.625" style="1" customWidth="1"/>
  </cols>
  <sheetData>
    <row r="1" spans="1:53" s="2" customFormat="1" ht="18.75" customHeight="1">
      <c r="A1" s="204" t="s">
        <v>133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</row>
    <row r="2" spans="1:53" s="2" customFormat="1" ht="18.75" customHeight="1">
      <c r="A2" s="204" t="s">
        <v>57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</row>
    <row r="3" spans="1:53" s="2" customFormat="1" ht="18.75" customHeight="1">
      <c r="A3" s="204" t="s">
        <v>58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</row>
    <row r="4" spans="1:53" s="2" customFormat="1" ht="18.75" customHeight="1">
      <c r="A4" s="204" t="s">
        <v>59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</row>
    <row r="5" spans="1:53" s="2" customFormat="1" ht="18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</row>
    <row r="6" spans="1:53" s="2" customFormat="1" ht="18.75" customHeight="1">
      <c r="A6" s="204" t="s">
        <v>134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</row>
    <row r="7" spans="1:38" s="2" customFormat="1" ht="18.75">
      <c r="A7" s="39"/>
      <c r="B7" s="3"/>
      <c r="C7" s="3"/>
      <c r="D7" s="3"/>
      <c r="E7" s="3"/>
      <c r="F7" s="3"/>
      <c r="G7" s="3"/>
      <c r="M7" s="40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</row>
    <row r="8" spans="1:38" s="2" customFormat="1" ht="20.25">
      <c r="A8" s="39"/>
      <c r="B8" s="39"/>
      <c r="C8" s="39"/>
      <c r="D8" s="39"/>
      <c r="E8" s="39"/>
      <c r="F8" s="39"/>
      <c r="G8" s="39"/>
      <c r="O8" s="205" t="s">
        <v>60</v>
      </c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</row>
    <row r="9" spans="1:51" s="2" customFormat="1" ht="18.75">
      <c r="A9" s="3"/>
      <c r="B9" s="39"/>
      <c r="C9" s="39"/>
      <c r="D9" s="39"/>
      <c r="E9" s="3"/>
      <c r="F9" s="3"/>
      <c r="G9" s="3"/>
      <c r="K9" s="4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R9" s="3"/>
      <c r="AS9" s="3"/>
      <c r="AV9" s="42"/>
      <c r="AW9" s="42"/>
      <c r="AX9" s="42"/>
      <c r="AY9" s="42"/>
    </row>
    <row r="10" spans="1:53" s="2" customFormat="1" ht="18.75">
      <c r="A10" s="3" t="s">
        <v>138</v>
      </c>
      <c r="B10" s="39"/>
      <c r="C10" s="39"/>
      <c r="D10" s="39"/>
      <c r="E10" s="3"/>
      <c r="F10" s="3"/>
      <c r="G10" s="3"/>
      <c r="K10" s="42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N10" s="3"/>
      <c r="AP10" s="3"/>
      <c r="AR10" s="3" t="s">
        <v>148</v>
      </c>
      <c r="AS10" s="3"/>
      <c r="AY10" s="42" t="s">
        <v>61</v>
      </c>
      <c r="AZ10" s="42"/>
      <c r="BA10" s="42"/>
    </row>
    <row r="11" spans="1:45" s="2" customFormat="1" ht="15.75">
      <c r="A11" s="39" t="s">
        <v>149</v>
      </c>
      <c r="B11" s="39"/>
      <c r="C11" s="39"/>
      <c r="D11" s="39"/>
      <c r="E11" s="39"/>
      <c r="F11" s="39"/>
      <c r="G11" s="39"/>
      <c r="H11" s="44"/>
      <c r="N11" s="45"/>
      <c r="O11" s="206" t="s">
        <v>187</v>
      </c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53"/>
      <c r="AN11" s="3"/>
      <c r="AR11" s="143" t="s">
        <v>188</v>
      </c>
      <c r="AS11" s="3"/>
    </row>
    <row r="12" spans="1:51" s="2" customFormat="1" ht="18.75">
      <c r="A12" s="39" t="s">
        <v>125</v>
      </c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N12" s="3"/>
      <c r="AR12" s="3" t="s">
        <v>109</v>
      </c>
      <c r="AS12" s="3"/>
      <c r="AT12" s="3"/>
      <c r="AX12" s="42" t="s">
        <v>61</v>
      </c>
      <c r="AY12" s="3" t="s">
        <v>152</v>
      </c>
    </row>
    <row r="13" spans="1:51" s="2" customFormat="1" ht="18.75">
      <c r="A13" s="3" t="s">
        <v>150</v>
      </c>
      <c r="L13" s="42"/>
      <c r="Z13" s="42"/>
      <c r="AB13" s="42"/>
      <c r="AN13" s="3"/>
      <c r="AP13" s="3"/>
      <c r="AR13" s="3" t="s">
        <v>62</v>
      </c>
      <c r="AS13" s="3"/>
      <c r="AT13" s="3"/>
      <c r="AU13" s="3"/>
      <c r="AX13" s="42" t="s">
        <v>61</v>
      </c>
      <c r="AY13" s="3" t="s">
        <v>63</v>
      </c>
    </row>
    <row r="14" spans="1:51" s="2" customFormat="1" ht="18.75">
      <c r="A14" s="39"/>
      <c r="L14" s="42"/>
      <c r="Z14" s="42"/>
      <c r="AB14" s="42"/>
      <c r="AN14" s="3"/>
      <c r="AP14" s="3"/>
      <c r="AR14" s="3" t="s">
        <v>64</v>
      </c>
      <c r="AS14" s="3"/>
      <c r="AT14" s="42"/>
      <c r="AU14" s="3"/>
      <c r="AV14" s="3"/>
      <c r="AX14" s="42" t="s">
        <v>61</v>
      </c>
      <c r="AY14" s="3" t="s">
        <v>65</v>
      </c>
    </row>
    <row r="15" spans="15:48" s="2" customFormat="1" ht="15.75" customHeight="1">
      <c r="O15" s="171" t="s">
        <v>66</v>
      </c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N15" s="3"/>
      <c r="AR15" s="3" t="s">
        <v>153</v>
      </c>
      <c r="AS15" s="3"/>
      <c r="AU15" s="3"/>
      <c r="AV15" s="3"/>
    </row>
    <row r="16" spans="15:48" s="2" customFormat="1" ht="15.75" customHeight="1"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N16" s="3"/>
      <c r="AR16" s="3"/>
      <c r="AS16" s="3"/>
      <c r="AU16" s="3"/>
      <c r="AV16" s="3"/>
    </row>
    <row r="17" s="2" customFormat="1" ht="12.75"/>
    <row r="18" spans="1:53" s="3" customFormat="1" ht="15.75">
      <c r="A18" s="54"/>
      <c r="B18" s="210" t="s">
        <v>67</v>
      </c>
      <c r="C18" s="211"/>
      <c r="D18" s="211"/>
      <c r="E18" s="212"/>
      <c r="F18" s="55"/>
      <c r="G18" s="56" t="s">
        <v>68</v>
      </c>
      <c r="H18" s="56"/>
      <c r="I18" s="57"/>
      <c r="J18" s="58"/>
      <c r="K18" s="56" t="s">
        <v>69</v>
      </c>
      <c r="L18" s="56"/>
      <c r="M18" s="59"/>
      <c r="N18" s="55"/>
      <c r="O18" s="56" t="s">
        <v>70</v>
      </c>
      <c r="P18" s="56"/>
      <c r="Q18" s="56"/>
      <c r="R18" s="59"/>
      <c r="S18" s="58"/>
      <c r="T18" s="56" t="s">
        <v>71</v>
      </c>
      <c r="U18" s="56"/>
      <c r="V18" s="59"/>
      <c r="W18" s="55"/>
      <c r="X18" s="56" t="s">
        <v>72</v>
      </c>
      <c r="Y18" s="56"/>
      <c r="Z18" s="59"/>
      <c r="AA18" s="210" t="s">
        <v>73</v>
      </c>
      <c r="AB18" s="211"/>
      <c r="AC18" s="211"/>
      <c r="AD18" s="211"/>
      <c r="AE18" s="212"/>
      <c r="AF18" s="58"/>
      <c r="AG18" s="56" t="s">
        <v>74</v>
      </c>
      <c r="AH18" s="56"/>
      <c r="AI18" s="59"/>
      <c r="AJ18" s="55"/>
      <c r="AK18" s="56" t="s">
        <v>75</v>
      </c>
      <c r="AL18" s="56"/>
      <c r="AM18" s="59"/>
      <c r="AN18" s="210" t="s">
        <v>76</v>
      </c>
      <c r="AO18" s="211"/>
      <c r="AP18" s="211"/>
      <c r="AQ18" s="211"/>
      <c r="AR18" s="212"/>
      <c r="AS18" s="210" t="s">
        <v>77</v>
      </c>
      <c r="AT18" s="211"/>
      <c r="AU18" s="211"/>
      <c r="AV18" s="212"/>
      <c r="AW18" s="210" t="s">
        <v>78</v>
      </c>
      <c r="AX18" s="211"/>
      <c r="AY18" s="211"/>
      <c r="AZ18" s="211"/>
      <c r="BA18" s="212"/>
    </row>
    <row r="19" spans="1:53" s="3" customFormat="1" ht="18.75" customHeight="1">
      <c r="A19" s="60" t="s">
        <v>79</v>
      </c>
      <c r="B19" s="61">
        <v>1</v>
      </c>
      <c r="C19" s="61">
        <v>2</v>
      </c>
      <c r="D19" s="61">
        <v>3</v>
      </c>
      <c r="E19" s="61">
        <v>4</v>
      </c>
      <c r="F19" s="61">
        <v>5</v>
      </c>
      <c r="G19" s="61">
        <v>6</v>
      </c>
      <c r="H19" s="61">
        <v>7</v>
      </c>
      <c r="I19" s="61">
        <v>8</v>
      </c>
      <c r="J19" s="62">
        <v>9</v>
      </c>
      <c r="K19" s="61">
        <v>10</v>
      </c>
      <c r="L19" s="61">
        <v>11</v>
      </c>
      <c r="M19" s="61">
        <v>12</v>
      </c>
      <c r="N19" s="61">
        <v>13</v>
      </c>
      <c r="O19" s="61">
        <v>14</v>
      </c>
      <c r="P19" s="61">
        <v>15</v>
      </c>
      <c r="Q19" s="61">
        <v>16</v>
      </c>
      <c r="R19" s="61">
        <v>17</v>
      </c>
      <c r="S19" s="61">
        <v>18</v>
      </c>
      <c r="T19" s="61">
        <v>19</v>
      </c>
      <c r="U19" s="63">
        <v>20</v>
      </c>
      <c r="V19" s="61">
        <v>21</v>
      </c>
      <c r="W19" s="61">
        <v>22</v>
      </c>
      <c r="X19" s="61">
        <v>23</v>
      </c>
      <c r="Y19" s="61">
        <v>24</v>
      </c>
      <c r="Z19" s="61">
        <v>25</v>
      </c>
      <c r="AA19" s="61">
        <v>26</v>
      </c>
      <c r="AB19" s="61">
        <v>27</v>
      </c>
      <c r="AC19" s="61">
        <v>28</v>
      </c>
      <c r="AD19" s="61">
        <v>29</v>
      </c>
      <c r="AE19" s="61">
        <v>30</v>
      </c>
      <c r="AF19" s="61">
        <v>31</v>
      </c>
      <c r="AG19" s="61">
        <v>32</v>
      </c>
      <c r="AH19" s="61">
        <v>33</v>
      </c>
      <c r="AI19" s="61">
        <v>34</v>
      </c>
      <c r="AJ19" s="61">
        <v>35</v>
      </c>
      <c r="AK19" s="61">
        <v>36</v>
      </c>
      <c r="AL19" s="61">
        <v>37</v>
      </c>
      <c r="AM19" s="61">
        <v>38</v>
      </c>
      <c r="AN19" s="61">
        <v>39</v>
      </c>
      <c r="AO19" s="61">
        <v>40</v>
      </c>
      <c r="AP19" s="61">
        <v>41</v>
      </c>
      <c r="AQ19" s="61">
        <v>42</v>
      </c>
      <c r="AR19" s="61">
        <v>43</v>
      </c>
      <c r="AS19" s="61">
        <v>44</v>
      </c>
      <c r="AT19" s="61">
        <v>45</v>
      </c>
      <c r="AU19" s="61">
        <v>46</v>
      </c>
      <c r="AV19" s="61">
        <v>47</v>
      </c>
      <c r="AW19" s="61">
        <v>48</v>
      </c>
      <c r="AX19" s="61">
        <v>49</v>
      </c>
      <c r="AY19" s="61">
        <v>50</v>
      </c>
      <c r="AZ19" s="61">
        <v>51</v>
      </c>
      <c r="BA19" s="61">
        <v>52</v>
      </c>
    </row>
    <row r="20" spans="1:53" s="3" customFormat="1" ht="21.75" customHeight="1">
      <c r="A20" s="60" t="s">
        <v>80</v>
      </c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 t="s">
        <v>81</v>
      </c>
      <c r="U20" s="65" t="s">
        <v>81</v>
      </c>
      <c r="V20" s="65" t="s">
        <v>81</v>
      </c>
      <c r="W20" s="65" t="s">
        <v>82</v>
      </c>
      <c r="X20" s="65" t="s">
        <v>82</v>
      </c>
      <c r="Y20" s="65"/>
      <c r="Z20" s="66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 t="s">
        <v>81</v>
      </c>
      <c r="AQ20" s="65" t="s">
        <v>81</v>
      </c>
      <c r="AR20" s="65" t="s">
        <v>86</v>
      </c>
      <c r="AS20" s="65" t="s">
        <v>85</v>
      </c>
      <c r="AT20" s="66" t="s">
        <v>85</v>
      </c>
      <c r="AU20" s="65" t="s">
        <v>85</v>
      </c>
      <c r="AV20" s="66" t="s">
        <v>85</v>
      </c>
      <c r="AW20" s="66" t="s">
        <v>82</v>
      </c>
      <c r="AX20" s="66" t="s">
        <v>82</v>
      </c>
      <c r="AY20" s="66" t="s">
        <v>82</v>
      </c>
      <c r="AZ20" s="66" t="s">
        <v>82</v>
      </c>
      <c r="BA20" s="66" t="s">
        <v>82</v>
      </c>
    </row>
    <row r="21" spans="1:53" s="3" customFormat="1" ht="21.75" customHeight="1">
      <c r="A21" s="60" t="s">
        <v>83</v>
      </c>
      <c r="B21" s="64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 t="s">
        <v>86</v>
      </c>
      <c r="S21" s="66" t="s">
        <v>86</v>
      </c>
      <c r="T21" s="65" t="s">
        <v>81</v>
      </c>
      <c r="U21" s="65" t="s">
        <v>81</v>
      </c>
      <c r="V21" s="65" t="s">
        <v>82</v>
      </c>
      <c r="W21" s="65" t="s">
        <v>82</v>
      </c>
      <c r="X21" s="65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5" t="s">
        <v>81</v>
      </c>
      <c r="AQ21" s="65" t="s">
        <v>81</v>
      </c>
      <c r="AR21" s="65" t="s">
        <v>81</v>
      </c>
      <c r="AS21" s="65" t="s">
        <v>86</v>
      </c>
      <c r="AT21" s="65" t="s">
        <v>86</v>
      </c>
      <c r="AU21" s="65" t="s">
        <v>86</v>
      </c>
      <c r="AV21" s="65" t="s">
        <v>86</v>
      </c>
      <c r="AW21" s="66" t="s">
        <v>82</v>
      </c>
      <c r="AX21" s="66" t="s">
        <v>82</v>
      </c>
      <c r="AY21" s="66" t="s">
        <v>82</v>
      </c>
      <c r="AZ21" s="66" t="s">
        <v>82</v>
      </c>
      <c r="BA21" s="66" t="s">
        <v>82</v>
      </c>
    </row>
    <row r="22" spans="1:53" s="3" customFormat="1" ht="21.75" customHeight="1">
      <c r="A22" s="60" t="s">
        <v>84</v>
      </c>
      <c r="B22" s="67" t="s">
        <v>86</v>
      </c>
      <c r="C22" s="66" t="s">
        <v>86</v>
      </c>
      <c r="D22" s="66" t="s">
        <v>86</v>
      </c>
      <c r="E22" s="66" t="s">
        <v>86</v>
      </c>
      <c r="F22" s="66" t="s">
        <v>86</v>
      </c>
      <c r="G22" s="66" t="s">
        <v>86</v>
      </c>
      <c r="H22" s="66" t="s">
        <v>86</v>
      </c>
      <c r="I22" s="66" t="s">
        <v>86</v>
      </c>
      <c r="J22" s="66" t="s">
        <v>86</v>
      </c>
      <c r="K22" s="66"/>
      <c r="L22" s="66"/>
      <c r="M22" s="66"/>
      <c r="N22" s="66"/>
      <c r="O22" s="66"/>
      <c r="P22" s="66"/>
      <c r="Q22" s="66"/>
      <c r="R22" s="66"/>
      <c r="S22" s="65" t="s">
        <v>81</v>
      </c>
      <c r="T22" s="65" t="s">
        <v>81</v>
      </c>
      <c r="U22" s="65" t="s">
        <v>81</v>
      </c>
      <c r="V22" s="65" t="s">
        <v>82</v>
      </c>
      <c r="W22" s="65" t="s">
        <v>82</v>
      </c>
      <c r="X22" s="65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 t="s">
        <v>81</v>
      </c>
      <c r="AJ22" s="66" t="s">
        <v>81</v>
      </c>
      <c r="AK22" s="66" t="s">
        <v>81</v>
      </c>
      <c r="AL22" s="66" t="s">
        <v>87</v>
      </c>
      <c r="AM22" s="66" t="s">
        <v>87</v>
      </c>
      <c r="AN22" s="66" t="s">
        <v>87</v>
      </c>
      <c r="AO22" s="66" t="s">
        <v>87</v>
      </c>
      <c r="AP22" s="66" t="s">
        <v>87</v>
      </c>
      <c r="AQ22" s="66" t="s">
        <v>87</v>
      </c>
      <c r="AR22" s="66" t="s">
        <v>87</v>
      </c>
      <c r="AS22" s="66" t="s">
        <v>87</v>
      </c>
      <c r="AT22" s="66" t="s">
        <v>82</v>
      </c>
      <c r="AU22" s="66" t="s">
        <v>82</v>
      </c>
      <c r="AV22" s="66" t="s">
        <v>82</v>
      </c>
      <c r="AW22" s="66" t="s">
        <v>82</v>
      </c>
      <c r="AX22" s="66" t="s">
        <v>82</v>
      </c>
      <c r="AY22" s="66" t="s">
        <v>82</v>
      </c>
      <c r="AZ22" s="66" t="s">
        <v>82</v>
      </c>
      <c r="BA22" s="66" t="s">
        <v>82</v>
      </c>
    </row>
    <row r="23" s="2" customFormat="1" ht="15.75">
      <c r="C23" s="3" t="s">
        <v>88</v>
      </c>
    </row>
    <row r="24" spans="1:53" s="2" customFormat="1" ht="15.75">
      <c r="A24" s="47" t="s">
        <v>89</v>
      </c>
      <c r="B24" s="48"/>
      <c r="C24" s="48"/>
      <c r="D24" s="48"/>
      <c r="E24" s="48"/>
      <c r="F24" s="48"/>
      <c r="G24" s="48"/>
      <c r="H24" s="48"/>
      <c r="I24" s="49" t="s">
        <v>86</v>
      </c>
      <c r="J24" s="47" t="s">
        <v>90</v>
      </c>
      <c r="K24" s="48"/>
      <c r="L24" s="48"/>
      <c r="M24" s="48"/>
      <c r="N24" s="48"/>
      <c r="O24" s="48"/>
      <c r="P24" s="48"/>
      <c r="Q24" s="48"/>
      <c r="R24" s="48"/>
      <c r="S24" s="48"/>
      <c r="T24" s="47" t="s">
        <v>137</v>
      </c>
      <c r="U24" s="48"/>
      <c r="V24" s="48"/>
      <c r="W24" s="49"/>
      <c r="X24" s="49"/>
      <c r="Y24" s="48"/>
      <c r="Z24" s="50"/>
      <c r="AA24" s="48"/>
      <c r="AB24" s="47"/>
      <c r="AC24" s="48"/>
      <c r="AD24" s="49" t="s">
        <v>91</v>
      </c>
      <c r="AE24" s="48"/>
      <c r="AF24" s="48"/>
      <c r="AG24" s="48"/>
      <c r="AH24" s="48"/>
      <c r="AI24" s="48"/>
      <c r="AJ24" s="48"/>
      <c r="AK24" s="48"/>
      <c r="AL24" s="47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</row>
    <row r="25" s="2" customFormat="1" ht="15.75">
      <c r="A25" s="47" t="s">
        <v>139</v>
      </c>
    </row>
    <row r="26" s="2" customFormat="1" ht="15.75">
      <c r="A26" s="47"/>
    </row>
    <row r="27" s="2" customFormat="1" ht="15.75">
      <c r="A27" s="47"/>
    </row>
    <row r="28" s="2" customFormat="1" ht="15.75">
      <c r="A28" s="47"/>
    </row>
    <row r="29" s="2" customFormat="1" ht="12.75"/>
    <row r="30" spans="1:54" ht="20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71" t="s">
        <v>151</v>
      </c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="2" customFormat="1" ht="12.75"/>
    <row r="32" spans="1:54" s="52" customFormat="1" ht="15.75" customHeight="1">
      <c r="A32" s="51"/>
      <c r="B32" s="51"/>
      <c r="C32" s="51"/>
      <c r="D32" s="51"/>
      <c r="E32" s="51"/>
      <c r="F32" s="217" t="s">
        <v>117</v>
      </c>
      <c r="G32" s="217"/>
      <c r="H32" s="217"/>
      <c r="I32" s="217"/>
      <c r="J32" s="217"/>
      <c r="K32" s="218" t="s">
        <v>92</v>
      </c>
      <c r="L32" s="219"/>
      <c r="M32" s="219"/>
      <c r="N32" s="219"/>
      <c r="O32" s="220"/>
      <c r="P32" s="218" t="s">
        <v>111</v>
      </c>
      <c r="Q32" s="219"/>
      <c r="R32" s="219"/>
      <c r="S32" s="219"/>
      <c r="T32" s="220"/>
      <c r="U32" s="218" t="s">
        <v>112</v>
      </c>
      <c r="V32" s="219"/>
      <c r="W32" s="219"/>
      <c r="X32" s="219"/>
      <c r="Y32" s="220"/>
      <c r="Z32" s="173" t="s">
        <v>118</v>
      </c>
      <c r="AA32" s="174"/>
      <c r="AB32" s="174"/>
      <c r="AC32" s="174"/>
      <c r="AD32" s="170"/>
      <c r="AE32" s="173" t="s">
        <v>93</v>
      </c>
      <c r="AF32" s="174"/>
      <c r="AG32" s="174"/>
      <c r="AH32" s="174"/>
      <c r="AI32" s="170"/>
      <c r="AJ32" s="173" t="s">
        <v>1</v>
      </c>
      <c r="AK32" s="174"/>
      <c r="AL32" s="174"/>
      <c r="AM32" s="174"/>
      <c r="AN32" s="170"/>
      <c r="AO32" s="173" t="s">
        <v>79</v>
      </c>
      <c r="AP32" s="174"/>
      <c r="AQ32" s="174"/>
      <c r="AR32" s="174"/>
      <c r="AS32" s="170"/>
      <c r="AT32" s="51"/>
      <c r="AU32" s="2"/>
      <c r="AV32" s="2"/>
      <c r="AW32" s="51"/>
      <c r="AX32" s="51"/>
      <c r="AY32" s="51"/>
      <c r="AZ32" s="51"/>
      <c r="BA32" s="51"/>
      <c r="BB32" s="51"/>
    </row>
    <row r="33" spans="1:54" s="52" customFormat="1" ht="15" customHeight="1">
      <c r="A33" s="51"/>
      <c r="B33" s="51"/>
      <c r="C33" s="51"/>
      <c r="D33" s="51"/>
      <c r="E33" s="51"/>
      <c r="F33" s="217"/>
      <c r="G33" s="217"/>
      <c r="H33" s="217"/>
      <c r="I33" s="217"/>
      <c r="J33" s="217"/>
      <c r="K33" s="221" t="s">
        <v>94</v>
      </c>
      <c r="L33" s="222"/>
      <c r="M33" s="222"/>
      <c r="N33" s="222"/>
      <c r="O33" s="223"/>
      <c r="P33" s="221"/>
      <c r="Q33" s="222"/>
      <c r="R33" s="222"/>
      <c r="S33" s="222"/>
      <c r="T33" s="223"/>
      <c r="U33" s="221"/>
      <c r="V33" s="222"/>
      <c r="W33" s="222"/>
      <c r="X33" s="222"/>
      <c r="Y33" s="223"/>
      <c r="Z33" s="207"/>
      <c r="AA33" s="208"/>
      <c r="AB33" s="208"/>
      <c r="AC33" s="208"/>
      <c r="AD33" s="209"/>
      <c r="AE33" s="207"/>
      <c r="AF33" s="208"/>
      <c r="AG33" s="208"/>
      <c r="AH33" s="208"/>
      <c r="AI33" s="209"/>
      <c r="AJ33" s="207"/>
      <c r="AK33" s="208"/>
      <c r="AL33" s="208"/>
      <c r="AM33" s="208"/>
      <c r="AN33" s="209"/>
      <c r="AO33" s="207"/>
      <c r="AP33" s="208"/>
      <c r="AQ33" s="208"/>
      <c r="AR33" s="208"/>
      <c r="AS33" s="209"/>
      <c r="AT33" s="51"/>
      <c r="AU33" s="2"/>
      <c r="AV33" s="2"/>
      <c r="AW33" s="51"/>
      <c r="AX33" s="51"/>
      <c r="AY33" s="51"/>
      <c r="AZ33" s="51"/>
      <c r="BA33" s="51"/>
      <c r="BB33" s="51"/>
    </row>
    <row r="34" spans="1:54" s="16" customFormat="1" ht="21.75" customHeight="1">
      <c r="A34" s="3"/>
      <c r="B34" s="3"/>
      <c r="C34" s="3"/>
      <c r="D34" s="3"/>
      <c r="E34" s="3"/>
      <c r="F34" s="213">
        <f>AJ34-SUM(K34:AI34)</f>
        <v>35</v>
      </c>
      <c r="G34" s="213"/>
      <c r="H34" s="213"/>
      <c r="I34" s="213"/>
      <c r="J34" s="213"/>
      <c r="K34" s="214">
        <f>COUNTIF(B20:BA20,"Э")</f>
        <v>5</v>
      </c>
      <c r="L34" s="215"/>
      <c r="M34" s="215"/>
      <c r="N34" s="215"/>
      <c r="O34" s="216"/>
      <c r="P34" s="214">
        <f>COUNTIF(B20:BA20,"У")</f>
        <v>4</v>
      </c>
      <c r="Q34" s="215"/>
      <c r="R34" s="215"/>
      <c r="S34" s="215"/>
      <c r="T34" s="216"/>
      <c r="U34" s="224">
        <f>COUNTIF(B20:BA20,"П")</f>
        <v>1</v>
      </c>
      <c r="V34" s="224"/>
      <c r="W34" s="224"/>
      <c r="X34" s="224"/>
      <c r="Y34" s="224"/>
      <c r="Z34" s="215">
        <f>COUNTIF(B20:BA20,"Г")</f>
        <v>0</v>
      </c>
      <c r="AA34" s="215"/>
      <c r="AB34" s="215"/>
      <c r="AC34" s="215"/>
      <c r="AD34" s="216"/>
      <c r="AE34" s="210">
        <f>COUNTIF(B20:BA20,"К")</f>
        <v>7</v>
      </c>
      <c r="AF34" s="211"/>
      <c r="AG34" s="211"/>
      <c r="AH34" s="211"/>
      <c r="AI34" s="212"/>
      <c r="AJ34" s="210">
        <v>52</v>
      </c>
      <c r="AK34" s="211"/>
      <c r="AL34" s="211"/>
      <c r="AM34" s="211"/>
      <c r="AN34" s="212"/>
      <c r="AO34" s="210" t="s">
        <v>80</v>
      </c>
      <c r="AP34" s="211"/>
      <c r="AQ34" s="211"/>
      <c r="AR34" s="211"/>
      <c r="AS34" s="212"/>
      <c r="AT34" s="3"/>
      <c r="AU34" s="3"/>
      <c r="AV34" s="3"/>
      <c r="AW34" s="3"/>
      <c r="AX34" s="3"/>
      <c r="AY34" s="3"/>
      <c r="AZ34" s="3"/>
      <c r="BA34" s="3"/>
      <c r="BB34" s="3"/>
    </row>
    <row r="35" spans="1:54" s="16" customFormat="1" ht="21.75" customHeight="1">
      <c r="A35" s="3"/>
      <c r="B35" s="3"/>
      <c r="C35" s="3"/>
      <c r="D35" s="3"/>
      <c r="E35" s="3"/>
      <c r="F35" s="213">
        <f>AJ35-SUM(K35:AI35)</f>
        <v>34</v>
      </c>
      <c r="G35" s="213"/>
      <c r="H35" s="213"/>
      <c r="I35" s="213"/>
      <c r="J35" s="213"/>
      <c r="K35" s="214">
        <f>COUNTIF(B21:BA21,"Э")</f>
        <v>5</v>
      </c>
      <c r="L35" s="215"/>
      <c r="M35" s="215"/>
      <c r="N35" s="215"/>
      <c r="O35" s="216"/>
      <c r="P35" s="214">
        <f>COUNTIF(B21:BA21,"У")</f>
        <v>0</v>
      </c>
      <c r="Q35" s="215"/>
      <c r="R35" s="215"/>
      <c r="S35" s="215"/>
      <c r="T35" s="216"/>
      <c r="U35" s="224">
        <f>COUNTIF(B21:BA21,"П")</f>
        <v>6</v>
      </c>
      <c r="V35" s="224"/>
      <c r="W35" s="224"/>
      <c r="X35" s="224"/>
      <c r="Y35" s="224"/>
      <c r="Z35" s="215">
        <f>COUNTIF(B21:BA21,"Г")</f>
        <v>0</v>
      </c>
      <c r="AA35" s="215"/>
      <c r="AB35" s="215"/>
      <c r="AC35" s="215"/>
      <c r="AD35" s="216"/>
      <c r="AE35" s="210">
        <f>COUNTIF(B21:BA21,"К")</f>
        <v>7</v>
      </c>
      <c r="AF35" s="211"/>
      <c r="AG35" s="211"/>
      <c r="AH35" s="211"/>
      <c r="AI35" s="212"/>
      <c r="AJ35" s="210">
        <v>52</v>
      </c>
      <c r="AK35" s="211"/>
      <c r="AL35" s="211"/>
      <c r="AM35" s="211"/>
      <c r="AN35" s="212"/>
      <c r="AO35" s="210" t="s">
        <v>83</v>
      </c>
      <c r="AP35" s="211"/>
      <c r="AQ35" s="211"/>
      <c r="AR35" s="211"/>
      <c r="AS35" s="212"/>
      <c r="AT35" s="3"/>
      <c r="AU35" s="3"/>
      <c r="AV35" s="3"/>
      <c r="AW35" s="3"/>
      <c r="AX35" s="3"/>
      <c r="AY35" s="3"/>
      <c r="AZ35" s="3"/>
      <c r="BA35" s="3"/>
      <c r="BB35" s="3"/>
    </row>
    <row r="36" spans="1:54" s="16" customFormat="1" ht="21.75" customHeight="1">
      <c r="A36" s="3"/>
      <c r="B36" s="3"/>
      <c r="C36" s="3"/>
      <c r="D36" s="3"/>
      <c r="E36" s="3"/>
      <c r="F36" s="213">
        <f>AJ36-SUM(K36:AI36)</f>
        <v>19</v>
      </c>
      <c r="G36" s="213"/>
      <c r="H36" s="213"/>
      <c r="I36" s="213"/>
      <c r="J36" s="213"/>
      <c r="K36" s="214">
        <f>COUNTIF(B22:BA22,"Э")</f>
        <v>6</v>
      </c>
      <c r="L36" s="215"/>
      <c r="M36" s="215"/>
      <c r="N36" s="215"/>
      <c r="O36" s="216"/>
      <c r="P36" s="214">
        <f>COUNTIF(B22:BA22,"У")</f>
        <v>0</v>
      </c>
      <c r="Q36" s="215"/>
      <c r="R36" s="215"/>
      <c r="S36" s="215"/>
      <c r="T36" s="216"/>
      <c r="U36" s="224">
        <f>COUNTIF(B22:BA22,"П")</f>
        <v>9</v>
      </c>
      <c r="V36" s="224"/>
      <c r="W36" s="224"/>
      <c r="X36" s="224"/>
      <c r="Y36" s="224"/>
      <c r="Z36" s="215">
        <f>COUNTIF(B22:BA22,"Г")</f>
        <v>8</v>
      </c>
      <c r="AA36" s="215"/>
      <c r="AB36" s="215"/>
      <c r="AC36" s="215"/>
      <c r="AD36" s="216"/>
      <c r="AE36" s="210">
        <f>COUNTIF(B22:BA22,"К")</f>
        <v>10</v>
      </c>
      <c r="AF36" s="211"/>
      <c r="AG36" s="211"/>
      <c r="AH36" s="211"/>
      <c r="AI36" s="212"/>
      <c r="AJ36" s="210">
        <v>52</v>
      </c>
      <c r="AK36" s="211"/>
      <c r="AL36" s="211"/>
      <c r="AM36" s="211"/>
      <c r="AN36" s="212"/>
      <c r="AO36" s="210" t="s">
        <v>84</v>
      </c>
      <c r="AP36" s="211"/>
      <c r="AQ36" s="211"/>
      <c r="AR36" s="211"/>
      <c r="AS36" s="212"/>
      <c r="AT36" s="3"/>
      <c r="AU36" s="3"/>
      <c r="AV36" s="3"/>
      <c r="AW36" s="3"/>
      <c r="AX36" s="3"/>
      <c r="AY36" s="3"/>
      <c r="AZ36" s="3"/>
      <c r="BA36" s="3"/>
      <c r="BB36" s="3"/>
    </row>
    <row r="37" spans="1:54" s="16" customFormat="1" ht="27" customHeight="1">
      <c r="A37" s="3"/>
      <c r="B37" s="3"/>
      <c r="C37" s="3"/>
      <c r="D37" s="3"/>
      <c r="E37" s="3"/>
      <c r="F37" s="213">
        <f>SUM(F34:J36)</f>
        <v>88</v>
      </c>
      <c r="G37" s="213"/>
      <c r="H37" s="213"/>
      <c r="I37" s="213"/>
      <c r="J37" s="213"/>
      <c r="K37" s="213">
        <f>SUM(K34:O36)</f>
        <v>16</v>
      </c>
      <c r="L37" s="213"/>
      <c r="M37" s="213"/>
      <c r="N37" s="213"/>
      <c r="O37" s="213"/>
      <c r="P37" s="213">
        <f>SUM(P34:T36)</f>
        <v>4</v>
      </c>
      <c r="Q37" s="213"/>
      <c r="R37" s="213"/>
      <c r="S37" s="213"/>
      <c r="T37" s="213"/>
      <c r="U37" s="213">
        <f>SUM(U34:Y36)</f>
        <v>16</v>
      </c>
      <c r="V37" s="213"/>
      <c r="W37" s="213"/>
      <c r="X37" s="213"/>
      <c r="Y37" s="213"/>
      <c r="Z37" s="213">
        <f>SUM(Z34:AD36)</f>
        <v>8</v>
      </c>
      <c r="AA37" s="213"/>
      <c r="AB37" s="213"/>
      <c r="AC37" s="213"/>
      <c r="AD37" s="213"/>
      <c r="AE37" s="213">
        <f>SUM(AE34:AI36)</f>
        <v>24</v>
      </c>
      <c r="AF37" s="213"/>
      <c r="AG37" s="213"/>
      <c r="AH37" s="213"/>
      <c r="AI37" s="213"/>
      <c r="AJ37" s="213">
        <f>SUM(F37:AI37)</f>
        <v>156</v>
      </c>
      <c r="AK37" s="213"/>
      <c r="AL37" s="213"/>
      <c r="AM37" s="213"/>
      <c r="AN37" s="213"/>
      <c r="AO37" s="210" t="s">
        <v>104</v>
      </c>
      <c r="AP37" s="211"/>
      <c r="AQ37" s="211"/>
      <c r="AR37" s="211"/>
      <c r="AS37" s="212"/>
      <c r="AT37" s="3"/>
      <c r="AU37" s="3"/>
      <c r="AV37" s="3"/>
      <c r="AW37" s="3"/>
      <c r="AX37" s="3"/>
      <c r="AY37" s="3"/>
      <c r="AZ37" s="3"/>
      <c r="BA37" s="3"/>
      <c r="BB37" s="3"/>
    </row>
  </sheetData>
  <mergeCells count="58">
    <mergeCell ref="Z37:AD37"/>
    <mergeCell ref="AE37:AI37"/>
    <mergeCell ref="AJ37:AN37"/>
    <mergeCell ref="AO37:AS37"/>
    <mergeCell ref="F37:J37"/>
    <mergeCell ref="K37:O37"/>
    <mergeCell ref="P37:T37"/>
    <mergeCell ref="U37:Y37"/>
    <mergeCell ref="Z36:AD36"/>
    <mergeCell ref="AE36:AI36"/>
    <mergeCell ref="AJ36:AN36"/>
    <mergeCell ref="AO36:AS36"/>
    <mergeCell ref="F36:J36"/>
    <mergeCell ref="K36:O36"/>
    <mergeCell ref="P36:T36"/>
    <mergeCell ref="U36:Y36"/>
    <mergeCell ref="AO34:AS34"/>
    <mergeCell ref="F35:J35"/>
    <mergeCell ref="K35:O35"/>
    <mergeCell ref="P35:T35"/>
    <mergeCell ref="U35:Y35"/>
    <mergeCell ref="Z35:AD35"/>
    <mergeCell ref="AE35:AI35"/>
    <mergeCell ref="AJ35:AN35"/>
    <mergeCell ref="AO35:AS35"/>
    <mergeCell ref="U34:Y34"/>
    <mergeCell ref="Z34:AD34"/>
    <mergeCell ref="AE34:AI34"/>
    <mergeCell ref="AJ34:AN34"/>
    <mergeCell ref="K33:O33"/>
    <mergeCell ref="AE32:AI33"/>
    <mergeCell ref="AJ32:AN33"/>
    <mergeCell ref="F34:J34"/>
    <mergeCell ref="K34:O34"/>
    <mergeCell ref="P34:T34"/>
    <mergeCell ref="AW18:BA18"/>
    <mergeCell ref="O30:AL30"/>
    <mergeCell ref="F32:J33"/>
    <mergeCell ref="K32:O32"/>
    <mergeCell ref="P32:T33"/>
    <mergeCell ref="U32:Y33"/>
    <mergeCell ref="Z32:AD33"/>
    <mergeCell ref="AO32:AS33"/>
    <mergeCell ref="B18:E18"/>
    <mergeCell ref="AA18:AE18"/>
    <mergeCell ref="AN18:AR18"/>
    <mergeCell ref="AS18:AV18"/>
    <mergeCell ref="A1:BA1"/>
    <mergeCell ref="A2:BA2"/>
    <mergeCell ref="A3:BA3"/>
    <mergeCell ref="A4:BA4"/>
    <mergeCell ref="A6:BA6"/>
    <mergeCell ref="O8:AL8"/>
    <mergeCell ref="O11:AL11"/>
    <mergeCell ref="O15:AL15"/>
    <mergeCell ref="S9:Z9"/>
    <mergeCell ref="AA9:AH9"/>
    <mergeCell ref="O12:AL12"/>
  </mergeCells>
  <printOptions/>
  <pageMargins left="0.4724409448818898" right="0.2362204724409449" top="1.0236220472440944" bottom="0.2755905511811024" header="0.1968503937007874" footer="0.2362204724409449"/>
  <pageSetup fitToHeight="1" fitToWidth="1" horizontalDpi="360" verticalDpi="36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118"/>
  <sheetViews>
    <sheetView zoomScaleSheetLayoutView="100" workbookViewId="0" topLeftCell="C46">
      <selection activeCell="J52" sqref="J52"/>
    </sheetView>
  </sheetViews>
  <sheetFormatPr defaultColWidth="9.00390625" defaultRowHeight="12.75" outlineLevelCol="1"/>
  <cols>
    <col min="1" max="1" width="10.625" style="4" customWidth="1"/>
    <col min="2" max="2" width="48.00390625" style="21" customWidth="1"/>
    <col min="3" max="3" width="10.125" style="4" customWidth="1" collapsed="1"/>
    <col min="4" max="9" width="2.75390625" style="75" hidden="1" customWidth="1" outlineLevel="1"/>
    <col min="10" max="10" width="7.875" style="4" customWidth="1" collapsed="1"/>
    <col min="11" max="19" width="2.375" style="75" hidden="1" customWidth="1" outlineLevel="1"/>
    <col min="20" max="20" width="5.375" style="4" customWidth="1" collapsed="1"/>
    <col min="21" max="21" width="7.625" style="5" customWidth="1"/>
    <col min="22" max="22" width="6.625" style="5" customWidth="1"/>
    <col min="23" max="23" width="6.625" style="4" customWidth="1"/>
    <col min="24" max="26" width="7.625" style="4" customWidth="1"/>
    <col min="27" max="27" width="6.625" style="4" customWidth="1"/>
    <col min="28" max="33" width="2.375" style="77" hidden="1" customWidth="1" outlineLevel="1"/>
    <col min="34" max="35" width="6.625" style="4" customWidth="1" collapsed="1"/>
    <col min="36" max="41" width="2.625" style="77" hidden="1" customWidth="1" outlineLevel="1"/>
    <col min="42" max="43" width="6.625" style="4" customWidth="1" collapsed="1"/>
    <col min="44" max="49" width="2.75390625" style="77" hidden="1" customWidth="1" outlineLevel="1"/>
    <col min="50" max="50" width="6.625" style="4" customWidth="1" collapsed="1"/>
    <col min="51" max="16384" width="11.625" style="0" customWidth="1"/>
  </cols>
  <sheetData>
    <row r="1" spans="1:41" ht="15.75">
      <c r="A1" s="175" t="s">
        <v>186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85"/>
      <c r="AK1" s="85"/>
      <c r="AL1" s="85"/>
      <c r="AM1" s="85"/>
      <c r="AN1" s="85"/>
      <c r="AO1" s="85"/>
    </row>
    <row r="2" spans="1:26" ht="18.75" customHeight="1">
      <c r="A2" s="9"/>
      <c r="C2" s="10"/>
      <c r="D2" s="68"/>
      <c r="E2" s="68"/>
      <c r="F2" s="68"/>
      <c r="G2" s="68"/>
      <c r="H2" s="68"/>
      <c r="I2" s="68"/>
      <c r="J2" s="10"/>
      <c r="K2" s="68"/>
      <c r="L2" s="68"/>
      <c r="M2" s="68"/>
      <c r="N2" s="68"/>
      <c r="O2" s="68"/>
      <c r="P2" s="68"/>
      <c r="Q2" s="68"/>
      <c r="R2" s="68"/>
      <c r="S2" s="68"/>
      <c r="T2" s="10"/>
      <c r="U2" s="8"/>
      <c r="V2" s="8"/>
      <c r="W2" s="10"/>
      <c r="X2" s="10"/>
      <c r="Y2" s="10"/>
      <c r="Z2" s="10"/>
    </row>
    <row r="3" spans="1:50" s="24" customFormat="1" ht="12" customHeight="1">
      <c r="A3" s="189" t="s">
        <v>96</v>
      </c>
      <c r="B3" s="192" t="s">
        <v>0</v>
      </c>
      <c r="C3" s="186" t="s">
        <v>140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8"/>
      <c r="U3" s="197" t="s">
        <v>126</v>
      </c>
      <c r="V3" s="197"/>
      <c r="W3" s="197"/>
      <c r="X3" s="197"/>
      <c r="Y3" s="197"/>
      <c r="Z3" s="198"/>
      <c r="AA3" s="185" t="s">
        <v>95</v>
      </c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</row>
    <row r="4" spans="1:50" s="24" customFormat="1" ht="12" customHeight="1">
      <c r="A4" s="190"/>
      <c r="B4" s="193"/>
      <c r="C4" s="176" t="s">
        <v>141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8"/>
      <c r="U4" s="201" t="s">
        <v>1</v>
      </c>
      <c r="V4" s="179" t="s">
        <v>2</v>
      </c>
      <c r="W4" s="180"/>
      <c r="X4" s="180"/>
      <c r="Y4" s="181"/>
      <c r="Z4" s="194" t="s">
        <v>142</v>
      </c>
      <c r="AA4" s="182" t="s">
        <v>3</v>
      </c>
      <c r="AB4" s="183"/>
      <c r="AC4" s="183"/>
      <c r="AD4" s="183"/>
      <c r="AE4" s="183"/>
      <c r="AF4" s="183"/>
      <c r="AG4" s="183"/>
      <c r="AH4" s="184"/>
      <c r="AI4" s="182" t="s">
        <v>4</v>
      </c>
      <c r="AJ4" s="183"/>
      <c r="AK4" s="183"/>
      <c r="AL4" s="183"/>
      <c r="AM4" s="183"/>
      <c r="AN4" s="183"/>
      <c r="AO4" s="183"/>
      <c r="AP4" s="184"/>
      <c r="AQ4" s="182" t="s">
        <v>5</v>
      </c>
      <c r="AR4" s="183"/>
      <c r="AS4" s="183"/>
      <c r="AT4" s="183"/>
      <c r="AU4" s="183"/>
      <c r="AV4" s="183"/>
      <c r="AW4" s="183"/>
      <c r="AX4" s="184"/>
    </row>
    <row r="5" spans="1:50" s="28" customFormat="1" ht="12.75" customHeight="1">
      <c r="A5" s="190"/>
      <c r="B5" s="190"/>
      <c r="C5" s="190" t="s">
        <v>97</v>
      </c>
      <c r="D5" s="69"/>
      <c r="E5" s="69"/>
      <c r="F5" s="69"/>
      <c r="G5" s="69"/>
      <c r="H5" s="69"/>
      <c r="I5" s="144"/>
      <c r="J5" s="190" t="s">
        <v>6</v>
      </c>
      <c r="K5" s="69"/>
      <c r="L5" s="69"/>
      <c r="M5" s="69"/>
      <c r="N5" s="78"/>
      <c r="O5" s="78"/>
      <c r="P5" s="78"/>
      <c r="Q5" s="78"/>
      <c r="R5" s="145"/>
      <c r="S5" s="145"/>
      <c r="T5" s="25" t="s">
        <v>98</v>
      </c>
      <c r="U5" s="202"/>
      <c r="V5" s="199" t="s">
        <v>1</v>
      </c>
      <c r="W5" s="194" t="s">
        <v>131</v>
      </c>
      <c r="X5" s="194" t="s">
        <v>99</v>
      </c>
      <c r="Y5" s="194" t="s">
        <v>7</v>
      </c>
      <c r="Z5" s="195"/>
      <c r="AA5" s="27">
        <v>1</v>
      </c>
      <c r="AB5" s="70" t="s">
        <v>100</v>
      </c>
      <c r="AC5" s="70" t="s">
        <v>101</v>
      </c>
      <c r="AD5" s="70" t="s">
        <v>102</v>
      </c>
      <c r="AE5" s="70" t="s">
        <v>100</v>
      </c>
      <c r="AF5" s="70" t="s">
        <v>101</v>
      </c>
      <c r="AG5" s="70" t="s">
        <v>102</v>
      </c>
      <c r="AH5" s="27">
        <v>2</v>
      </c>
      <c r="AI5" s="27">
        <v>3</v>
      </c>
      <c r="AJ5" s="70" t="s">
        <v>100</v>
      </c>
      <c r="AK5" s="70" t="s">
        <v>101</v>
      </c>
      <c r="AL5" s="70" t="s">
        <v>102</v>
      </c>
      <c r="AM5" s="70" t="s">
        <v>100</v>
      </c>
      <c r="AN5" s="70" t="s">
        <v>101</v>
      </c>
      <c r="AO5" s="70" t="s">
        <v>102</v>
      </c>
      <c r="AP5" s="27">
        <v>4</v>
      </c>
      <c r="AQ5" s="27">
        <v>5</v>
      </c>
      <c r="AR5" s="70" t="s">
        <v>100</v>
      </c>
      <c r="AS5" s="70" t="s">
        <v>101</v>
      </c>
      <c r="AT5" s="70" t="s">
        <v>102</v>
      </c>
      <c r="AU5" s="70" t="s">
        <v>100</v>
      </c>
      <c r="AV5" s="70" t="s">
        <v>101</v>
      </c>
      <c r="AW5" s="70" t="s">
        <v>102</v>
      </c>
      <c r="AX5" s="27">
        <v>6</v>
      </c>
    </row>
    <row r="6" spans="1:50" s="28" customFormat="1" ht="12" customHeight="1">
      <c r="A6" s="191"/>
      <c r="B6" s="191"/>
      <c r="C6" s="191"/>
      <c r="D6" s="70"/>
      <c r="E6" s="70"/>
      <c r="F6" s="70"/>
      <c r="G6" s="70"/>
      <c r="H6" s="70"/>
      <c r="I6" s="69"/>
      <c r="J6" s="191"/>
      <c r="K6" s="70"/>
      <c r="L6" s="70"/>
      <c r="M6" s="70"/>
      <c r="N6" s="79"/>
      <c r="O6" s="79"/>
      <c r="P6" s="79"/>
      <c r="Q6" s="79"/>
      <c r="R6" s="78"/>
      <c r="S6" s="78"/>
      <c r="T6" s="26" t="s">
        <v>103</v>
      </c>
      <c r="U6" s="203"/>
      <c r="V6" s="200"/>
      <c r="W6" s="196"/>
      <c r="X6" s="196"/>
      <c r="Y6" s="196"/>
      <c r="Z6" s="196"/>
      <c r="AA6" s="27">
        <v>18</v>
      </c>
      <c r="AB6" s="70">
        <v>18</v>
      </c>
      <c r="AC6" s="70">
        <v>18</v>
      </c>
      <c r="AD6" s="70">
        <v>18</v>
      </c>
      <c r="AE6" s="27">
        <v>17</v>
      </c>
      <c r="AF6" s="27">
        <v>17</v>
      </c>
      <c r="AG6" s="27">
        <v>17</v>
      </c>
      <c r="AH6" s="27">
        <v>17</v>
      </c>
      <c r="AI6" s="27">
        <v>16</v>
      </c>
      <c r="AJ6" s="70">
        <v>16</v>
      </c>
      <c r="AK6" s="70">
        <v>16</v>
      </c>
      <c r="AL6" s="70">
        <v>16</v>
      </c>
      <c r="AM6" s="70">
        <v>17</v>
      </c>
      <c r="AN6" s="70">
        <v>17</v>
      </c>
      <c r="AO6" s="70">
        <v>17</v>
      </c>
      <c r="AP6" s="27">
        <v>17</v>
      </c>
      <c r="AQ6" s="27">
        <v>8</v>
      </c>
      <c r="AR6" s="27">
        <v>8</v>
      </c>
      <c r="AS6" s="27">
        <v>8</v>
      </c>
      <c r="AT6" s="27">
        <v>8</v>
      </c>
      <c r="AU6" s="27">
        <v>11</v>
      </c>
      <c r="AV6" s="27">
        <v>11</v>
      </c>
      <c r="AW6" s="27">
        <v>11</v>
      </c>
      <c r="AX6" s="27">
        <v>11</v>
      </c>
    </row>
    <row r="7" spans="1:50" s="33" customFormat="1" ht="12" customHeight="1">
      <c r="A7" s="29">
        <v>1</v>
      </c>
      <c r="B7" s="27">
        <v>2</v>
      </c>
      <c r="C7" s="29">
        <v>3</v>
      </c>
      <c r="D7" s="71"/>
      <c r="E7" s="71"/>
      <c r="F7" s="71"/>
      <c r="G7" s="71"/>
      <c r="H7" s="71"/>
      <c r="I7" s="71"/>
      <c r="J7" s="29">
        <v>4</v>
      </c>
      <c r="K7" s="71"/>
      <c r="L7" s="71"/>
      <c r="M7" s="71"/>
      <c r="N7" s="71"/>
      <c r="O7" s="71"/>
      <c r="P7" s="71"/>
      <c r="Q7" s="71"/>
      <c r="R7" s="146"/>
      <c r="S7" s="146"/>
      <c r="T7" s="30">
        <v>5</v>
      </c>
      <c r="U7" s="31">
        <v>6</v>
      </c>
      <c r="V7" s="32">
        <v>7</v>
      </c>
      <c r="W7" s="32">
        <v>8</v>
      </c>
      <c r="X7" s="32">
        <v>9</v>
      </c>
      <c r="Y7" s="32">
        <v>10</v>
      </c>
      <c r="Z7" s="32">
        <v>11</v>
      </c>
      <c r="AA7" s="32">
        <v>12</v>
      </c>
      <c r="AB7" s="71"/>
      <c r="AC7" s="71"/>
      <c r="AD7" s="71"/>
      <c r="AE7" s="71"/>
      <c r="AF7" s="71"/>
      <c r="AG7" s="71"/>
      <c r="AH7" s="29">
        <v>13</v>
      </c>
      <c r="AI7" s="29">
        <v>14</v>
      </c>
      <c r="AJ7" s="71"/>
      <c r="AK7" s="71"/>
      <c r="AL7" s="71"/>
      <c r="AM7" s="71"/>
      <c r="AN7" s="71"/>
      <c r="AO7" s="71"/>
      <c r="AP7" s="29">
        <v>15</v>
      </c>
      <c r="AQ7" s="29">
        <v>16</v>
      </c>
      <c r="AR7" s="71"/>
      <c r="AS7" s="71"/>
      <c r="AT7" s="71"/>
      <c r="AU7" s="71"/>
      <c r="AV7" s="71"/>
      <c r="AW7" s="71"/>
      <c r="AX7" s="29">
        <v>17</v>
      </c>
    </row>
    <row r="8" spans="1:50" s="105" customFormat="1" ht="25.5">
      <c r="A8" s="98" t="s">
        <v>8</v>
      </c>
      <c r="B8" s="99" t="s">
        <v>127</v>
      </c>
      <c r="C8" s="100"/>
      <c r="D8" s="101"/>
      <c r="E8" s="101"/>
      <c r="F8" s="101"/>
      <c r="G8" s="101"/>
      <c r="H8" s="101"/>
      <c r="I8" s="101"/>
      <c r="J8" s="100"/>
      <c r="K8" s="101"/>
      <c r="L8" s="101"/>
      <c r="M8" s="101"/>
      <c r="N8" s="101"/>
      <c r="O8" s="101"/>
      <c r="P8" s="101"/>
      <c r="Q8" s="101"/>
      <c r="R8" s="101"/>
      <c r="S8" s="101"/>
      <c r="T8" s="100"/>
      <c r="U8" s="102">
        <f aca="true" t="shared" si="0" ref="U8:Z8">SUM(U9,U14,U15)</f>
        <v>1500</v>
      </c>
      <c r="V8" s="102">
        <f t="shared" si="0"/>
        <v>204</v>
      </c>
      <c r="W8" s="102">
        <f t="shared" si="0"/>
        <v>0</v>
      </c>
      <c r="X8" s="102">
        <f t="shared" si="0"/>
        <v>0</v>
      </c>
      <c r="Y8" s="102">
        <f t="shared" si="0"/>
        <v>204</v>
      </c>
      <c r="Z8" s="102">
        <f t="shared" si="0"/>
        <v>1296</v>
      </c>
      <c r="AA8" s="103"/>
      <c r="AB8" s="104"/>
      <c r="AC8" s="104"/>
      <c r="AD8" s="104"/>
      <c r="AE8" s="104"/>
      <c r="AF8" s="104"/>
      <c r="AG8" s="104"/>
      <c r="AH8" s="103"/>
      <c r="AI8" s="103"/>
      <c r="AJ8" s="104"/>
      <c r="AK8" s="104"/>
      <c r="AL8" s="104"/>
      <c r="AM8" s="104"/>
      <c r="AN8" s="104"/>
      <c r="AO8" s="104"/>
      <c r="AP8" s="103"/>
      <c r="AQ8" s="103"/>
      <c r="AR8" s="104"/>
      <c r="AS8" s="104"/>
      <c r="AT8" s="104"/>
      <c r="AU8" s="104"/>
      <c r="AV8" s="104"/>
      <c r="AW8" s="104"/>
      <c r="AX8" s="103"/>
    </row>
    <row r="9" spans="1:50" s="105" customFormat="1" ht="12.75">
      <c r="A9" s="106" t="s">
        <v>9</v>
      </c>
      <c r="B9" s="107" t="s">
        <v>10</v>
      </c>
      <c r="C9" s="108"/>
      <c r="D9" s="101"/>
      <c r="E9" s="101"/>
      <c r="F9" s="101"/>
      <c r="G9" s="101"/>
      <c r="H9" s="101"/>
      <c r="I9" s="101"/>
      <c r="J9" s="108"/>
      <c r="K9" s="101"/>
      <c r="L9" s="101"/>
      <c r="M9" s="101"/>
      <c r="N9" s="101"/>
      <c r="O9" s="101"/>
      <c r="P9" s="101"/>
      <c r="Q9" s="101"/>
      <c r="R9" s="101"/>
      <c r="S9" s="101"/>
      <c r="T9" s="109"/>
      <c r="U9" s="110">
        <f aca="true" t="shared" si="1" ref="U9:Z9">SUM(U10:U13)</f>
        <v>1050</v>
      </c>
      <c r="V9" s="110">
        <f t="shared" si="1"/>
        <v>204</v>
      </c>
      <c r="W9" s="110">
        <f t="shared" si="1"/>
        <v>0</v>
      </c>
      <c r="X9" s="110">
        <f t="shared" si="1"/>
        <v>0</v>
      </c>
      <c r="Y9" s="110">
        <f t="shared" si="1"/>
        <v>204</v>
      </c>
      <c r="Z9" s="110">
        <f t="shared" si="1"/>
        <v>846</v>
      </c>
      <c r="AA9" s="108"/>
      <c r="AB9" s="104"/>
      <c r="AC9" s="104"/>
      <c r="AD9" s="104"/>
      <c r="AE9" s="104"/>
      <c r="AF9" s="104"/>
      <c r="AG9" s="104"/>
      <c r="AH9" s="108"/>
      <c r="AI9" s="108"/>
      <c r="AJ9" s="104"/>
      <c r="AK9" s="104"/>
      <c r="AL9" s="104"/>
      <c r="AM9" s="104"/>
      <c r="AN9" s="104"/>
      <c r="AO9" s="104"/>
      <c r="AP9" s="108"/>
      <c r="AQ9" s="108"/>
      <c r="AR9" s="104"/>
      <c r="AS9" s="104"/>
      <c r="AT9" s="104"/>
      <c r="AU9" s="104"/>
      <c r="AV9" s="104"/>
      <c r="AW9" s="104"/>
      <c r="AX9" s="108"/>
    </row>
    <row r="10" spans="1:50" s="105" customFormat="1" ht="12.75">
      <c r="A10" s="111" t="s">
        <v>11</v>
      </c>
      <c r="B10" s="112" t="s">
        <v>173</v>
      </c>
      <c r="C10" s="154" t="str">
        <f>D10&amp;" "&amp;E10&amp;" "&amp;F10&amp;" "&amp;G10&amp;" "&amp;H10&amp;" "&amp;I10</f>
        <v>4.     </v>
      </c>
      <c r="D10" s="113" t="s">
        <v>157</v>
      </c>
      <c r="E10" s="113"/>
      <c r="F10" s="113"/>
      <c r="G10" s="113"/>
      <c r="H10" s="113"/>
      <c r="I10" s="113"/>
      <c r="J10" s="108" t="str">
        <f aca="true" t="shared" si="2" ref="J10:J15">K10&amp;" "&amp;L10&amp;" "&amp;M10&amp;" "&amp;N10&amp;" "&amp;O10&amp;" "&amp;P10&amp;" "&amp;Q10</f>
        <v>1. 2. 3.    </v>
      </c>
      <c r="K10" s="113" t="s">
        <v>154</v>
      </c>
      <c r="L10" s="113" t="s">
        <v>155</v>
      </c>
      <c r="M10" s="113" t="s">
        <v>156</v>
      </c>
      <c r="N10" s="113"/>
      <c r="O10" s="113"/>
      <c r="P10" s="113"/>
      <c r="Q10" s="113"/>
      <c r="R10" s="113"/>
      <c r="S10" s="113"/>
      <c r="T10" s="111"/>
      <c r="U10" s="114">
        <v>340</v>
      </c>
      <c r="V10" s="114">
        <f aca="true" t="shared" si="3" ref="V10:V15">W10+X10+Y10</f>
        <v>0</v>
      </c>
      <c r="W10" s="114">
        <f aca="true" t="shared" si="4" ref="W10:W15">AB10*AB$6+AE10*AE$6+AJ10*AJ$6+AM10*AM$6+AR10*AR$6+AU10*AU$6</f>
        <v>0</v>
      </c>
      <c r="X10" s="114">
        <f aca="true" t="shared" si="5" ref="X10:X15">AC10*AC$6+AF10*AF$6+AK10*AK$6+AN10*AN$6+AS10*AS$6+AV10*AV$6</f>
        <v>0</v>
      </c>
      <c r="Y10" s="114">
        <f aca="true" t="shared" si="6" ref="Y10:Y15">AD10*AD$6+AG10*AG$6+AL10*AL$6+AO10*AO$6+AT10*AT$6+AW10*AW$6</f>
        <v>0</v>
      </c>
      <c r="Z10" s="114">
        <f aca="true" t="shared" si="7" ref="Z10:Z15">U10-V10</f>
        <v>340</v>
      </c>
      <c r="AA10" s="115">
        <f aca="true" t="shared" si="8" ref="AA10:AA15">IF(SUM(AB10:AD10)&gt;0,AB10&amp;"/"&amp;AC10&amp;"/"&amp;AD10,"")</f>
      </c>
      <c r="AB10" s="104"/>
      <c r="AC10" s="104"/>
      <c r="AD10" s="104"/>
      <c r="AE10" s="104"/>
      <c r="AF10" s="104"/>
      <c r="AG10" s="104"/>
      <c r="AH10" s="115">
        <f aca="true" t="shared" si="9" ref="AH10:AH15">IF(SUM(AE10:AG10)&gt;0,AE10&amp;"/"&amp;AF10&amp;"/"&amp;AG10,"")</f>
      </c>
      <c r="AI10" s="115">
        <f aca="true" t="shared" si="10" ref="AI10:AI15">IF(SUM(AJ10:AL10)&gt;0,AJ10&amp;"/"&amp;AK10&amp;"/"&amp;AL10,"")</f>
      </c>
      <c r="AJ10" s="104"/>
      <c r="AK10" s="104"/>
      <c r="AL10" s="104"/>
      <c r="AM10" s="104"/>
      <c r="AN10" s="104"/>
      <c r="AO10" s="104"/>
      <c r="AP10" s="115">
        <f aca="true" t="shared" si="11" ref="AP10:AP15">IF(SUM(AM10:AO10)&gt;0,AM10&amp;"/"&amp;AN10&amp;"/"&amp;AO10,"")</f>
      </c>
      <c r="AQ10" s="115">
        <f aca="true" t="shared" si="12" ref="AQ10:AQ15">IF(SUM(AR10:AT10)&gt;0,AR10&amp;"/"&amp;AS10&amp;"/"&amp;AT10,"")</f>
      </c>
      <c r="AR10" s="104"/>
      <c r="AS10" s="104"/>
      <c r="AT10" s="104"/>
      <c r="AU10" s="104"/>
      <c r="AV10" s="104"/>
      <c r="AW10" s="104"/>
      <c r="AX10" s="115">
        <f aca="true" t="shared" si="13" ref="AX10:AX15">IF(SUM(AU10:AW10)&gt;0,AU10&amp;"/"&amp;AV10&amp;"/"&amp;AW10,"")</f>
      </c>
    </row>
    <row r="11" spans="1:50" s="105" customFormat="1" ht="12.75">
      <c r="A11" s="111" t="s">
        <v>12</v>
      </c>
      <c r="B11" s="112" t="s">
        <v>174</v>
      </c>
      <c r="C11" s="154" t="str">
        <f aca="true" t="shared" si="14" ref="C11:C21">D11&amp;" "&amp;E11&amp;" "&amp;F11&amp;" "&amp;G11&amp;" "&amp;H11&amp;" "&amp;I11</f>
        <v>     </v>
      </c>
      <c r="D11" s="152"/>
      <c r="E11" s="152"/>
      <c r="F11" s="152"/>
      <c r="G11" s="152"/>
      <c r="H11" s="152"/>
      <c r="I11" s="152"/>
      <c r="J11" s="108" t="str">
        <f t="shared" si="2"/>
        <v>1-3. 1.-5.     </v>
      </c>
      <c r="K11" s="113" t="s">
        <v>158</v>
      </c>
      <c r="L11" s="113" t="s">
        <v>233</v>
      </c>
      <c r="M11" s="113"/>
      <c r="N11" s="113"/>
      <c r="O11" s="113"/>
      <c r="P11" s="113"/>
      <c r="Q11" s="113"/>
      <c r="R11" s="113"/>
      <c r="S11" s="113"/>
      <c r="T11" s="111"/>
      <c r="U11" s="114">
        <v>408</v>
      </c>
      <c r="V11" s="114">
        <f t="shared" si="3"/>
        <v>204</v>
      </c>
      <c r="W11" s="114">
        <f t="shared" si="4"/>
        <v>0</v>
      </c>
      <c r="X11" s="114">
        <f t="shared" si="5"/>
        <v>0</v>
      </c>
      <c r="Y11" s="114">
        <f t="shared" si="6"/>
        <v>204</v>
      </c>
      <c r="Z11" s="114">
        <f t="shared" si="7"/>
        <v>204</v>
      </c>
      <c r="AA11" s="115" t="str">
        <f t="shared" si="8"/>
        <v>//4</v>
      </c>
      <c r="AB11" s="104"/>
      <c r="AC11" s="104"/>
      <c r="AD11" s="104">
        <v>4</v>
      </c>
      <c r="AE11" s="104"/>
      <c r="AF11" s="104"/>
      <c r="AG11" s="104">
        <v>4</v>
      </c>
      <c r="AH11" s="115" t="str">
        <f t="shared" si="9"/>
        <v>//4</v>
      </c>
      <c r="AI11" s="115" t="str">
        <f t="shared" si="10"/>
        <v>//4</v>
      </c>
      <c r="AJ11" s="104"/>
      <c r="AK11" s="104"/>
      <c r="AL11" s="104">
        <v>4</v>
      </c>
      <c r="AM11" s="104"/>
      <c r="AN11" s="104"/>
      <c r="AO11" s="104"/>
      <c r="AP11" s="115">
        <f t="shared" si="11"/>
      </c>
      <c r="AQ11" s="115">
        <f t="shared" si="12"/>
      </c>
      <c r="AR11" s="104"/>
      <c r="AS11" s="104"/>
      <c r="AT11" s="104"/>
      <c r="AU11" s="104"/>
      <c r="AV11" s="104"/>
      <c r="AW11" s="104"/>
      <c r="AX11" s="115">
        <f t="shared" si="13"/>
      </c>
    </row>
    <row r="12" spans="1:50" s="105" customFormat="1" ht="12.75">
      <c r="A12" s="111" t="s">
        <v>120</v>
      </c>
      <c r="B12" s="112" t="s">
        <v>175</v>
      </c>
      <c r="C12" s="154" t="str">
        <f t="shared" si="14"/>
        <v>2.     </v>
      </c>
      <c r="D12" s="113" t="s">
        <v>155</v>
      </c>
      <c r="E12" s="113"/>
      <c r="F12" s="113"/>
      <c r="G12" s="113"/>
      <c r="H12" s="113"/>
      <c r="I12" s="113"/>
      <c r="J12" s="108" t="str">
        <f t="shared" si="2"/>
        <v>1.      </v>
      </c>
      <c r="K12" s="113" t="s">
        <v>154</v>
      </c>
      <c r="L12" s="113"/>
      <c r="M12" s="113"/>
      <c r="N12" s="113"/>
      <c r="O12" s="113"/>
      <c r="P12" s="113"/>
      <c r="Q12" s="113"/>
      <c r="R12" s="113"/>
      <c r="S12" s="113"/>
      <c r="T12" s="111"/>
      <c r="U12" s="114">
        <v>150</v>
      </c>
      <c r="V12" s="114">
        <f t="shared" si="3"/>
        <v>0</v>
      </c>
      <c r="W12" s="114">
        <f t="shared" si="4"/>
        <v>0</v>
      </c>
      <c r="X12" s="114">
        <f t="shared" si="5"/>
        <v>0</v>
      </c>
      <c r="Y12" s="114">
        <f t="shared" si="6"/>
        <v>0</v>
      </c>
      <c r="Z12" s="114">
        <f t="shared" si="7"/>
        <v>150</v>
      </c>
      <c r="AA12" s="115">
        <f t="shared" si="8"/>
      </c>
      <c r="AB12" s="104"/>
      <c r="AC12" s="104"/>
      <c r="AD12" s="104"/>
      <c r="AE12" s="104"/>
      <c r="AF12" s="104"/>
      <c r="AG12" s="104"/>
      <c r="AH12" s="115">
        <f t="shared" si="9"/>
      </c>
      <c r="AI12" s="115">
        <f t="shared" si="10"/>
      </c>
      <c r="AJ12" s="104"/>
      <c r="AK12" s="104"/>
      <c r="AL12" s="104"/>
      <c r="AM12" s="104"/>
      <c r="AN12" s="104"/>
      <c r="AO12" s="104"/>
      <c r="AP12" s="115">
        <f t="shared" si="11"/>
      </c>
      <c r="AQ12" s="115">
        <f t="shared" si="12"/>
      </c>
      <c r="AR12" s="104"/>
      <c r="AS12" s="104"/>
      <c r="AT12" s="104"/>
      <c r="AU12" s="104"/>
      <c r="AV12" s="104"/>
      <c r="AW12" s="104"/>
      <c r="AX12" s="115">
        <f t="shared" si="13"/>
      </c>
    </row>
    <row r="13" spans="1:50" s="105" customFormat="1" ht="12.75">
      <c r="A13" s="111" t="s">
        <v>132</v>
      </c>
      <c r="B13" s="112" t="s">
        <v>176</v>
      </c>
      <c r="C13" s="154" t="str">
        <f t="shared" si="14"/>
        <v>3.     </v>
      </c>
      <c r="D13" s="113" t="s">
        <v>156</v>
      </c>
      <c r="E13" s="113"/>
      <c r="F13" s="113"/>
      <c r="G13" s="113"/>
      <c r="H13" s="113"/>
      <c r="I13" s="113"/>
      <c r="J13" s="108" t="str">
        <f t="shared" si="2"/>
        <v>      </v>
      </c>
      <c r="K13" s="113"/>
      <c r="L13" s="113"/>
      <c r="M13" s="113"/>
      <c r="N13" s="113"/>
      <c r="O13" s="113"/>
      <c r="P13" s="113"/>
      <c r="Q13" s="113"/>
      <c r="R13" s="113"/>
      <c r="S13" s="113"/>
      <c r="T13" s="111"/>
      <c r="U13" s="114">
        <v>152</v>
      </c>
      <c r="V13" s="114">
        <f t="shared" si="3"/>
        <v>0</v>
      </c>
      <c r="W13" s="114">
        <f t="shared" si="4"/>
        <v>0</v>
      </c>
      <c r="X13" s="114">
        <f t="shared" si="5"/>
        <v>0</v>
      </c>
      <c r="Y13" s="114">
        <f t="shared" si="6"/>
        <v>0</v>
      </c>
      <c r="Z13" s="114">
        <f t="shared" si="7"/>
        <v>152</v>
      </c>
      <c r="AA13" s="115">
        <f t="shared" si="8"/>
      </c>
      <c r="AB13" s="104"/>
      <c r="AC13" s="104"/>
      <c r="AD13" s="104"/>
      <c r="AE13" s="104"/>
      <c r="AF13" s="104"/>
      <c r="AG13" s="104"/>
      <c r="AH13" s="115">
        <f t="shared" si="9"/>
      </c>
      <c r="AI13" s="115">
        <f t="shared" si="10"/>
      </c>
      <c r="AJ13" s="104"/>
      <c r="AK13" s="104"/>
      <c r="AL13" s="104"/>
      <c r="AM13" s="104"/>
      <c r="AN13" s="104"/>
      <c r="AO13" s="104"/>
      <c r="AP13" s="115">
        <f t="shared" si="11"/>
      </c>
      <c r="AQ13" s="115">
        <f t="shared" si="12"/>
      </c>
      <c r="AR13" s="104"/>
      <c r="AS13" s="104"/>
      <c r="AT13" s="104"/>
      <c r="AU13" s="104"/>
      <c r="AV13" s="104"/>
      <c r="AW13" s="104"/>
      <c r="AX13" s="115">
        <f t="shared" si="13"/>
      </c>
    </row>
    <row r="14" spans="1:50" s="105" customFormat="1" ht="12.75">
      <c r="A14" s="106" t="s">
        <v>13</v>
      </c>
      <c r="B14" s="107" t="s">
        <v>177</v>
      </c>
      <c r="C14" s="154" t="str">
        <f t="shared" si="14"/>
        <v>     </v>
      </c>
      <c r="D14" s="116"/>
      <c r="E14" s="116"/>
      <c r="F14" s="116"/>
      <c r="G14" s="116"/>
      <c r="H14" s="116"/>
      <c r="I14" s="116"/>
      <c r="J14" s="108" t="str">
        <f t="shared" si="2"/>
        <v>1. 6. 6.    </v>
      </c>
      <c r="K14" s="116" t="s">
        <v>154</v>
      </c>
      <c r="L14" s="116" t="s">
        <v>162</v>
      </c>
      <c r="M14" s="116" t="s">
        <v>162</v>
      </c>
      <c r="N14" s="116"/>
      <c r="O14" s="116"/>
      <c r="P14" s="116"/>
      <c r="Q14" s="116"/>
      <c r="R14" s="116"/>
      <c r="S14" s="116"/>
      <c r="T14" s="106"/>
      <c r="U14" s="110">
        <v>225</v>
      </c>
      <c r="V14" s="117">
        <f t="shared" si="3"/>
        <v>0</v>
      </c>
      <c r="W14" s="117">
        <f t="shared" si="4"/>
        <v>0</v>
      </c>
      <c r="X14" s="117">
        <f t="shared" si="5"/>
        <v>0</v>
      </c>
      <c r="Y14" s="117">
        <f t="shared" si="6"/>
        <v>0</v>
      </c>
      <c r="Z14" s="117">
        <f t="shared" si="7"/>
        <v>225</v>
      </c>
      <c r="AA14" s="115">
        <f t="shared" si="8"/>
      </c>
      <c r="AB14" s="104"/>
      <c r="AC14" s="104"/>
      <c r="AD14" s="104"/>
      <c r="AE14" s="104"/>
      <c r="AF14" s="104"/>
      <c r="AG14" s="104"/>
      <c r="AH14" s="115">
        <f t="shared" si="9"/>
      </c>
      <c r="AI14" s="115">
        <f t="shared" si="10"/>
      </c>
      <c r="AJ14" s="104"/>
      <c r="AK14" s="104"/>
      <c r="AL14" s="104"/>
      <c r="AM14" s="104"/>
      <c r="AN14" s="104"/>
      <c r="AO14" s="104"/>
      <c r="AP14" s="115">
        <f t="shared" si="11"/>
      </c>
      <c r="AQ14" s="115">
        <f t="shared" si="12"/>
      </c>
      <c r="AR14" s="104"/>
      <c r="AS14" s="104"/>
      <c r="AT14" s="104"/>
      <c r="AU14" s="104"/>
      <c r="AV14" s="104"/>
      <c r="AW14" s="104"/>
      <c r="AX14" s="115">
        <f t="shared" si="13"/>
      </c>
    </row>
    <row r="15" spans="1:50" s="105" customFormat="1" ht="25.5">
      <c r="A15" s="106" t="s">
        <v>17</v>
      </c>
      <c r="B15" s="107" t="s">
        <v>178</v>
      </c>
      <c r="C15" s="154" t="str">
        <f t="shared" si="14"/>
        <v>     </v>
      </c>
      <c r="D15" s="101"/>
      <c r="E15" s="101"/>
      <c r="F15" s="101"/>
      <c r="G15" s="101"/>
      <c r="H15" s="101"/>
      <c r="I15" s="101"/>
      <c r="J15" s="108" t="str">
        <f t="shared" si="2"/>
        <v>5. 6. 6.    </v>
      </c>
      <c r="K15" s="101" t="s">
        <v>159</v>
      </c>
      <c r="L15" s="101" t="s">
        <v>162</v>
      </c>
      <c r="M15" s="101" t="s">
        <v>162</v>
      </c>
      <c r="N15" s="101"/>
      <c r="O15" s="101"/>
      <c r="P15" s="101"/>
      <c r="Q15" s="101"/>
      <c r="R15" s="101"/>
      <c r="S15" s="101"/>
      <c r="T15" s="109"/>
      <c r="U15" s="110">
        <v>225</v>
      </c>
      <c r="V15" s="117">
        <f t="shared" si="3"/>
        <v>0</v>
      </c>
      <c r="W15" s="117">
        <f t="shared" si="4"/>
        <v>0</v>
      </c>
      <c r="X15" s="117">
        <f t="shared" si="5"/>
        <v>0</v>
      </c>
      <c r="Y15" s="117">
        <f t="shared" si="6"/>
        <v>0</v>
      </c>
      <c r="Z15" s="117">
        <f t="shared" si="7"/>
        <v>225</v>
      </c>
      <c r="AA15" s="115">
        <f t="shared" si="8"/>
      </c>
      <c r="AB15" s="104"/>
      <c r="AC15" s="104"/>
      <c r="AD15" s="104"/>
      <c r="AE15" s="104"/>
      <c r="AF15" s="104"/>
      <c r="AG15" s="104"/>
      <c r="AH15" s="115">
        <f t="shared" si="9"/>
      </c>
      <c r="AI15" s="115">
        <f t="shared" si="10"/>
      </c>
      <c r="AJ15" s="104"/>
      <c r="AK15" s="104"/>
      <c r="AL15" s="104"/>
      <c r="AM15" s="104"/>
      <c r="AN15" s="104"/>
      <c r="AO15" s="104"/>
      <c r="AP15" s="115">
        <f t="shared" si="11"/>
      </c>
      <c r="AQ15" s="115">
        <f t="shared" si="12"/>
      </c>
      <c r="AR15" s="104"/>
      <c r="AS15" s="104"/>
      <c r="AT15" s="104"/>
      <c r="AU15" s="104"/>
      <c r="AV15" s="104"/>
      <c r="AW15" s="104"/>
      <c r="AX15" s="115">
        <f t="shared" si="13"/>
      </c>
    </row>
    <row r="16" spans="1:50" s="105" customFormat="1" ht="25.5">
      <c r="A16" s="98" t="s">
        <v>18</v>
      </c>
      <c r="B16" s="99" t="s">
        <v>128</v>
      </c>
      <c r="C16" s="160" t="str">
        <f t="shared" si="14"/>
        <v>     </v>
      </c>
      <c r="D16" s="101"/>
      <c r="E16" s="101"/>
      <c r="F16" s="101"/>
      <c r="G16" s="101"/>
      <c r="H16" s="101"/>
      <c r="I16" s="101"/>
      <c r="J16" s="100" t="str">
        <f>K16&amp;" "&amp;L16&amp;" "&amp;P16&amp;" "&amp;Q16</f>
        <v>   </v>
      </c>
      <c r="K16" s="101"/>
      <c r="L16" s="101"/>
      <c r="M16" s="101"/>
      <c r="N16" s="101"/>
      <c r="O16" s="101"/>
      <c r="P16" s="101"/>
      <c r="Q16" s="101"/>
      <c r="R16" s="101"/>
      <c r="S16" s="101"/>
      <c r="T16" s="100"/>
      <c r="U16" s="102">
        <f aca="true" t="shared" si="15" ref="U16:Z16">SUM(U17,U21)</f>
        <v>400</v>
      </c>
      <c r="V16" s="102">
        <f t="shared" si="15"/>
        <v>34</v>
      </c>
      <c r="W16" s="102">
        <f t="shared" si="15"/>
        <v>34</v>
      </c>
      <c r="X16" s="102">
        <f t="shared" si="15"/>
        <v>0</v>
      </c>
      <c r="Y16" s="102">
        <f t="shared" si="15"/>
        <v>0</v>
      </c>
      <c r="Z16" s="102">
        <f t="shared" si="15"/>
        <v>366</v>
      </c>
      <c r="AA16" s="103"/>
      <c r="AB16" s="104"/>
      <c r="AC16" s="104"/>
      <c r="AD16" s="104"/>
      <c r="AE16" s="104"/>
      <c r="AF16" s="104"/>
      <c r="AG16" s="104"/>
      <c r="AH16" s="103"/>
      <c r="AI16" s="103"/>
      <c r="AJ16" s="104"/>
      <c r="AK16" s="104"/>
      <c r="AL16" s="104"/>
      <c r="AM16" s="104"/>
      <c r="AN16" s="104"/>
      <c r="AO16" s="104"/>
      <c r="AP16" s="103"/>
      <c r="AQ16" s="103"/>
      <c r="AR16" s="104"/>
      <c r="AS16" s="104"/>
      <c r="AT16" s="104"/>
      <c r="AU16" s="104"/>
      <c r="AV16" s="104"/>
      <c r="AW16" s="104"/>
      <c r="AX16" s="103"/>
    </row>
    <row r="17" spans="1:50" s="105" customFormat="1" ht="12.75">
      <c r="A17" s="106" t="s">
        <v>19</v>
      </c>
      <c r="B17" s="107" t="s">
        <v>10</v>
      </c>
      <c r="C17" s="154" t="str">
        <f t="shared" si="14"/>
        <v>     </v>
      </c>
      <c r="D17" s="116"/>
      <c r="E17" s="116"/>
      <c r="F17" s="116"/>
      <c r="G17" s="116"/>
      <c r="H17" s="116"/>
      <c r="I17" s="116"/>
      <c r="J17" s="108" t="str">
        <f>K17&amp;" "&amp;L17&amp;" "&amp;M17&amp;" "&amp;N17&amp;" "&amp;O17&amp;" "&amp;P17&amp;" "&amp;Q17</f>
        <v>      </v>
      </c>
      <c r="K17" s="116"/>
      <c r="L17" s="116"/>
      <c r="M17" s="116"/>
      <c r="N17" s="116"/>
      <c r="O17" s="116"/>
      <c r="P17" s="116"/>
      <c r="Q17" s="116"/>
      <c r="R17" s="116"/>
      <c r="S17" s="116"/>
      <c r="T17" s="106"/>
      <c r="U17" s="110">
        <f aca="true" t="shared" si="16" ref="U17:Z17">SUM(U18:U20)</f>
        <v>320</v>
      </c>
      <c r="V17" s="110">
        <f t="shared" si="16"/>
        <v>34</v>
      </c>
      <c r="W17" s="110">
        <f t="shared" si="16"/>
        <v>34</v>
      </c>
      <c r="X17" s="110">
        <f t="shared" si="16"/>
        <v>0</v>
      </c>
      <c r="Y17" s="110">
        <f t="shared" si="16"/>
        <v>0</v>
      </c>
      <c r="Z17" s="110">
        <f t="shared" si="16"/>
        <v>286</v>
      </c>
      <c r="AA17" s="115">
        <f>IF(SUM(AB17:AD17)&gt;0,AB17&amp;"/"&amp;AC17&amp;"/"&amp;AD17,"")</f>
      </c>
      <c r="AB17" s="104"/>
      <c r="AC17" s="104"/>
      <c r="AD17" s="104"/>
      <c r="AE17" s="104"/>
      <c r="AF17" s="104"/>
      <c r="AG17" s="104"/>
      <c r="AH17" s="115">
        <f>IF(SUM(AE17:AG17)&gt;0,AE17&amp;"/"&amp;AF17&amp;"/"&amp;AG17,"")</f>
      </c>
      <c r="AI17" s="115">
        <f>IF(SUM(AJ17:AL17)&gt;0,AJ17&amp;"/"&amp;AK17&amp;"/"&amp;AL17,"")</f>
      </c>
      <c r="AJ17" s="104"/>
      <c r="AK17" s="104"/>
      <c r="AL17" s="104"/>
      <c r="AM17" s="104"/>
      <c r="AN17" s="104"/>
      <c r="AO17" s="104"/>
      <c r="AP17" s="115">
        <f>IF(SUM(AM17:AO17)&gt;0,AM17&amp;"/"&amp;AN17&amp;"/"&amp;AO17,"")</f>
      </c>
      <c r="AQ17" s="115">
        <f>IF(SUM(AR17:AT17)&gt;0,AR17&amp;"/"&amp;AS17&amp;"/"&amp;AT17,"")</f>
      </c>
      <c r="AR17" s="104"/>
      <c r="AS17" s="104"/>
      <c r="AT17" s="104"/>
      <c r="AU17" s="104"/>
      <c r="AV17" s="104"/>
      <c r="AW17" s="104"/>
      <c r="AX17" s="115">
        <f>IF(SUM(AU17:AW17)&gt;0,AU17&amp;"/"&amp;AV17&amp;"/"&amp;AW17,"")</f>
      </c>
    </row>
    <row r="18" spans="1:50" s="105" customFormat="1" ht="12.75">
      <c r="A18" s="109" t="s">
        <v>20</v>
      </c>
      <c r="B18" s="118" t="s">
        <v>179</v>
      </c>
      <c r="C18" s="154" t="str">
        <f t="shared" si="14"/>
        <v>1.     </v>
      </c>
      <c r="D18" s="101" t="s">
        <v>154</v>
      </c>
      <c r="E18" s="101"/>
      <c r="F18" s="101"/>
      <c r="G18" s="101"/>
      <c r="H18" s="101"/>
      <c r="I18" s="101"/>
      <c r="J18" s="108" t="str">
        <f>K18&amp;" "&amp;L18&amp;" "&amp;M18&amp;" "&amp;N18&amp;" "&amp;O18&amp;" "&amp;P18&amp;" "&amp;Q18</f>
        <v>      </v>
      </c>
      <c r="K18" s="101"/>
      <c r="L18" s="101"/>
      <c r="M18" s="101"/>
      <c r="N18" s="101"/>
      <c r="O18" s="101"/>
      <c r="P18" s="101"/>
      <c r="Q18" s="101"/>
      <c r="R18" s="101"/>
      <c r="S18" s="101"/>
      <c r="T18" s="109"/>
      <c r="U18" s="114">
        <v>100</v>
      </c>
      <c r="V18" s="114">
        <f>W18+X18+Y18</f>
        <v>0</v>
      </c>
      <c r="W18" s="114">
        <f aca="true" t="shared" si="17" ref="W18:Y21">AB18*AB$6+AE18*AE$6+AJ18*AJ$6+AM18*AM$6+AR18*AR$6+AU18*AU$6</f>
        <v>0</v>
      </c>
      <c r="X18" s="114">
        <f t="shared" si="17"/>
        <v>0</v>
      </c>
      <c r="Y18" s="114">
        <f t="shared" si="17"/>
        <v>0</v>
      </c>
      <c r="Z18" s="114">
        <f>U18-V18</f>
        <v>100</v>
      </c>
      <c r="AA18" s="115">
        <f>IF(SUM(AB18:AD18)&gt;0,AB18&amp;"/"&amp;AC18&amp;"/"&amp;AD18,"")</f>
      </c>
      <c r="AB18" s="104"/>
      <c r="AC18" s="104"/>
      <c r="AD18" s="104"/>
      <c r="AE18" s="104"/>
      <c r="AF18" s="104"/>
      <c r="AG18" s="104"/>
      <c r="AH18" s="115">
        <f>IF(SUM(AE18:AG18)&gt;0,AE18&amp;"/"&amp;AF18&amp;"/"&amp;AG18,"")</f>
      </c>
      <c r="AI18" s="115">
        <f>IF(SUM(AJ18:AL18)&gt;0,AJ18&amp;"/"&amp;AK18&amp;"/"&amp;AL18,"")</f>
      </c>
      <c r="AJ18" s="104"/>
      <c r="AK18" s="104"/>
      <c r="AL18" s="104"/>
      <c r="AM18" s="104"/>
      <c r="AN18" s="104"/>
      <c r="AO18" s="104"/>
      <c r="AP18" s="115">
        <f>IF(SUM(AM18:AO18)&gt;0,AM18&amp;"/"&amp;AN18&amp;"/"&amp;AO18,"")</f>
      </c>
      <c r="AQ18" s="115">
        <f>IF(SUM(AR18:AT18)&gt;0,AR18&amp;"/"&amp;AS18&amp;"/"&amp;AT18,"")</f>
      </c>
      <c r="AR18" s="104"/>
      <c r="AS18" s="104"/>
      <c r="AT18" s="104"/>
      <c r="AU18" s="104"/>
      <c r="AV18" s="104"/>
      <c r="AW18" s="104"/>
      <c r="AX18" s="115">
        <f>IF(SUM(AU18:AW18)&gt;0,AU18&amp;"/"&amp;AV18&amp;"/"&amp;AW18,"")</f>
      </c>
    </row>
    <row r="19" spans="1:50" s="105" customFormat="1" ht="12.75">
      <c r="A19" s="109" t="s">
        <v>21</v>
      </c>
      <c r="B19" s="118" t="s">
        <v>22</v>
      </c>
      <c r="C19" s="154" t="str">
        <f t="shared" si="14"/>
        <v>     </v>
      </c>
      <c r="D19" s="101"/>
      <c r="E19" s="101"/>
      <c r="F19" s="101"/>
      <c r="G19" s="101"/>
      <c r="H19" s="101"/>
      <c r="I19" s="101"/>
      <c r="J19" s="108" t="str">
        <f>K19&amp;" "&amp;L19&amp;" "&amp;M19&amp;" "&amp;N19&amp;" "&amp;O19&amp;" "&amp;P19&amp;" "&amp;Q19</f>
        <v>2      </v>
      </c>
      <c r="K19" s="113">
        <v>2</v>
      </c>
      <c r="L19" s="113"/>
      <c r="M19" s="113"/>
      <c r="N19" s="113"/>
      <c r="O19" s="113"/>
      <c r="P19" s="113"/>
      <c r="Q19" s="113"/>
      <c r="R19" s="113"/>
      <c r="S19" s="113"/>
      <c r="T19" s="109"/>
      <c r="U19" s="114">
        <v>120</v>
      </c>
      <c r="V19" s="114">
        <f>W19+X19+Y19</f>
        <v>34</v>
      </c>
      <c r="W19" s="114">
        <f t="shared" si="17"/>
        <v>34</v>
      </c>
      <c r="X19" s="114">
        <f t="shared" si="17"/>
        <v>0</v>
      </c>
      <c r="Y19" s="114">
        <f t="shared" si="17"/>
        <v>0</v>
      </c>
      <c r="Z19" s="114">
        <f>U19-V19</f>
        <v>86</v>
      </c>
      <c r="AA19" s="115">
        <f>IF(SUM(AB19:AD19)&gt;0,AB19&amp;"/"&amp;AC19&amp;"/"&amp;AD19,"")</f>
      </c>
      <c r="AB19" s="104"/>
      <c r="AC19" s="104"/>
      <c r="AD19" s="104"/>
      <c r="AE19" s="104">
        <v>2</v>
      </c>
      <c r="AF19" s="104"/>
      <c r="AG19" s="104"/>
      <c r="AH19" s="115" t="str">
        <f>IF(SUM(AE19:AG19)&gt;0,AE19&amp;"/"&amp;AF19&amp;"/"&amp;AG19,"")</f>
        <v>2//</v>
      </c>
      <c r="AI19" s="115">
        <f>IF(SUM(AJ19:AL19)&gt;0,AJ19&amp;"/"&amp;AK19&amp;"/"&amp;AL19,"")</f>
      </c>
      <c r="AJ19" s="104"/>
      <c r="AK19" s="104"/>
      <c r="AL19" s="104"/>
      <c r="AM19" s="104"/>
      <c r="AN19" s="104"/>
      <c r="AO19" s="104"/>
      <c r="AP19" s="115">
        <f>IF(SUM(AM19:AO19)&gt;0,AM19&amp;"/"&amp;AN19&amp;"/"&amp;AO19,"")</f>
      </c>
      <c r="AQ19" s="115">
        <f>IF(SUM(AR19:AT19)&gt;0,AR19&amp;"/"&amp;AS19&amp;"/"&amp;AT19,"")</f>
      </c>
      <c r="AR19" s="104"/>
      <c r="AS19" s="104"/>
      <c r="AT19" s="104"/>
      <c r="AU19" s="104"/>
      <c r="AV19" s="104"/>
      <c r="AW19" s="104"/>
      <c r="AX19" s="115">
        <f>IF(SUM(AU19:AW19)&gt;0,AU19&amp;"/"&amp;AV19&amp;"/"&amp;AW19,"")</f>
      </c>
    </row>
    <row r="20" spans="1:50" s="105" customFormat="1" ht="12.75">
      <c r="A20" s="109" t="s">
        <v>23</v>
      </c>
      <c r="B20" s="118" t="s">
        <v>218</v>
      </c>
      <c r="C20" s="154" t="str">
        <f t="shared" si="14"/>
        <v>     </v>
      </c>
      <c r="D20" s="101"/>
      <c r="E20" s="101"/>
      <c r="F20" s="101"/>
      <c r="G20" s="101"/>
      <c r="H20" s="101"/>
      <c r="I20" s="101"/>
      <c r="J20" s="108" t="str">
        <f>K20&amp;" "&amp;L20&amp;" "&amp;M20&amp;" "&amp;N20&amp;" "&amp;O20&amp;" "&amp;P20&amp;" "&amp;Q20</f>
        <v>2.      </v>
      </c>
      <c r="K20" s="113" t="s">
        <v>155</v>
      </c>
      <c r="L20" s="113"/>
      <c r="M20" s="113"/>
      <c r="N20" s="113"/>
      <c r="O20" s="113"/>
      <c r="P20" s="113"/>
      <c r="Q20" s="113"/>
      <c r="R20" s="113"/>
      <c r="S20" s="113"/>
      <c r="T20" s="109"/>
      <c r="U20" s="114">
        <v>100</v>
      </c>
      <c r="V20" s="114">
        <f>W20+X20+Y20</f>
        <v>0</v>
      </c>
      <c r="W20" s="114">
        <f t="shared" si="17"/>
        <v>0</v>
      </c>
      <c r="X20" s="114">
        <f t="shared" si="17"/>
        <v>0</v>
      </c>
      <c r="Y20" s="114">
        <f t="shared" si="17"/>
        <v>0</v>
      </c>
      <c r="Z20" s="114">
        <f>U20-V20</f>
        <v>100</v>
      </c>
      <c r="AA20" s="115">
        <f>IF(SUM(AB20:AD20)&gt;0,AB20&amp;"/"&amp;AC20&amp;"/"&amp;AD20,"")</f>
      </c>
      <c r="AB20" s="104"/>
      <c r="AC20" s="104"/>
      <c r="AD20" s="104"/>
      <c r="AE20" s="104"/>
      <c r="AF20" s="104"/>
      <c r="AG20" s="104"/>
      <c r="AH20" s="115">
        <f>IF(SUM(AE20:AG20)&gt;0,AE20&amp;"/"&amp;AF20&amp;"/"&amp;AG20,"")</f>
      </c>
      <c r="AI20" s="115">
        <f>IF(SUM(AJ20:AL20)&gt;0,AJ20&amp;"/"&amp;AK20&amp;"/"&amp;AL20,"")</f>
      </c>
      <c r="AJ20" s="104"/>
      <c r="AK20" s="104"/>
      <c r="AL20" s="104"/>
      <c r="AM20" s="104"/>
      <c r="AN20" s="104"/>
      <c r="AO20" s="104"/>
      <c r="AP20" s="115">
        <f>IF(SUM(AM20:AO20)&gt;0,AM20&amp;"/"&amp;AN20&amp;"/"&amp;AO20,"")</f>
      </c>
      <c r="AQ20" s="115">
        <f>IF(SUM(AR20:AT20)&gt;0,AR20&amp;"/"&amp;AS20&amp;"/"&amp;AT20,"")</f>
      </c>
      <c r="AR20" s="104"/>
      <c r="AS20" s="104"/>
      <c r="AT20" s="104"/>
      <c r="AU20" s="104"/>
      <c r="AV20" s="104"/>
      <c r="AW20" s="104"/>
      <c r="AX20" s="115">
        <f>IF(SUM(AU20:AW20)&gt;0,AU20&amp;"/"&amp;AV20&amp;"/"&amp;AW20,"")</f>
      </c>
    </row>
    <row r="21" spans="1:50" s="105" customFormat="1" ht="12.75">
      <c r="A21" s="119" t="s">
        <v>244</v>
      </c>
      <c r="B21" s="107" t="s">
        <v>177</v>
      </c>
      <c r="C21" s="154" t="str">
        <f t="shared" si="14"/>
        <v>     </v>
      </c>
      <c r="D21" s="116"/>
      <c r="E21" s="116"/>
      <c r="F21" s="116"/>
      <c r="G21" s="116"/>
      <c r="H21" s="116"/>
      <c r="I21" s="116"/>
      <c r="J21" s="108" t="str">
        <f>K21&amp;" "&amp;L21&amp;" "&amp;M21&amp;" "&amp;N21&amp;" "&amp;O21&amp;" "&amp;P21&amp;" "&amp;Q21</f>
        <v>4.      </v>
      </c>
      <c r="K21" s="121" t="s">
        <v>157</v>
      </c>
      <c r="L21" s="121"/>
      <c r="M21" s="121"/>
      <c r="N21" s="121"/>
      <c r="O21" s="121"/>
      <c r="P21" s="121"/>
      <c r="Q21" s="121"/>
      <c r="R21" s="121"/>
      <c r="S21" s="121"/>
      <c r="T21" s="106"/>
      <c r="U21" s="117">
        <v>80</v>
      </c>
      <c r="V21" s="117">
        <f>W21+X21+Y21</f>
        <v>0</v>
      </c>
      <c r="W21" s="117">
        <f t="shared" si="17"/>
        <v>0</v>
      </c>
      <c r="X21" s="117">
        <f t="shared" si="17"/>
        <v>0</v>
      </c>
      <c r="Y21" s="117">
        <f t="shared" si="17"/>
        <v>0</v>
      </c>
      <c r="Z21" s="117">
        <f>U21-V21</f>
        <v>80</v>
      </c>
      <c r="AA21" s="115">
        <f>IF(SUM(AB21:AD21)&gt;0,AB21&amp;"/"&amp;AC21&amp;"/"&amp;AD21,"")</f>
      </c>
      <c r="AB21" s="104"/>
      <c r="AC21" s="104"/>
      <c r="AD21" s="104"/>
      <c r="AE21" s="104"/>
      <c r="AF21" s="104"/>
      <c r="AG21" s="104"/>
      <c r="AH21" s="115">
        <f>IF(SUM(AE21:AG21)&gt;0,AE21&amp;"/"&amp;AF21&amp;"/"&amp;AG21,"")</f>
      </c>
      <c r="AI21" s="115">
        <f>IF(SUM(AJ21:AL21)&gt;0,AJ21&amp;"/"&amp;AK21&amp;"/"&amp;AL21,"")</f>
      </c>
      <c r="AJ21" s="104"/>
      <c r="AK21" s="104"/>
      <c r="AL21" s="104"/>
      <c r="AM21" s="104"/>
      <c r="AN21" s="104"/>
      <c r="AO21" s="104"/>
      <c r="AP21" s="115">
        <f>IF(SUM(AM21:AO21)&gt;0,AM21&amp;"/"&amp;AN21&amp;"/"&amp;AO21,"")</f>
      </c>
      <c r="AQ21" s="115">
        <f>IF(SUM(AR21:AT21)&gt;0,AR21&amp;"/"&amp;AS21&amp;"/"&amp;AT21,"")</f>
      </c>
      <c r="AR21" s="104"/>
      <c r="AS21" s="104"/>
      <c r="AT21" s="104"/>
      <c r="AU21" s="104"/>
      <c r="AV21" s="104"/>
      <c r="AW21" s="104"/>
      <c r="AX21" s="115">
        <f>IF(SUM(AU21:AW21)&gt;0,AU21&amp;"/"&amp;AV21&amp;"/"&amp;AW21,"")</f>
      </c>
    </row>
    <row r="22" spans="1:50" s="105" customFormat="1" ht="25.5" customHeight="1">
      <c r="A22" s="98" t="s">
        <v>25</v>
      </c>
      <c r="B22" s="99" t="s">
        <v>26</v>
      </c>
      <c r="C22" s="123" t="str">
        <f>D22&amp;" "&amp;E22&amp;" "&amp;G22&amp;" "&amp;H22</f>
        <v>   </v>
      </c>
      <c r="D22" s="116"/>
      <c r="E22" s="116"/>
      <c r="F22" s="116"/>
      <c r="G22" s="116"/>
      <c r="H22" s="116"/>
      <c r="I22" s="116"/>
      <c r="J22" s="123" t="str">
        <f>K22&amp;" "&amp;L22&amp;" "&amp;P22&amp;" "&amp;Q22</f>
        <v>   </v>
      </c>
      <c r="K22" s="116"/>
      <c r="L22" s="116"/>
      <c r="M22" s="116"/>
      <c r="N22" s="116"/>
      <c r="O22" s="116"/>
      <c r="P22" s="116"/>
      <c r="Q22" s="116"/>
      <c r="R22" s="116"/>
      <c r="S22" s="116"/>
      <c r="T22" s="123"/>
      <c r="U22" s="102">
        <f aca="true" t="shared" si="18" ref="U22:Z22">SUM(U23,U32,U33)</f>
        <v>1600</v>
      </c>
      <c r="V22" s="102">
        <f t="shared" si="18"/>
        <v>249</v>
      </c>
      <c r="W22" s="102">
        <f t="shared" si="18"/>
        <v>151</v>
      </c>
      <c r="X22" s="102">
        <f t="shared" si="18"/>
        <v>11</v>
      </c>
      <c r="Y22" s="102">
        <f t="shared" si="18"/>
        <v>87</v>
      </c>
      <c r="Z22" s="102">
        <f t="shared" si="18"/>
        <v>1351</v>
      </c>
      <c r="AA22" s="103"/>
      <c r="AB22" s="104"/>
      <c r="AC22" s="104"/>
      <c r="AD22" s="104"/>
      <c r="AE22" s="104"/>
      <c r="AF22" s="104"/>
      <c r="AG22" s="104"/>
      <c r="AH22" s="103"/>
      <c r="AI22" s="103"/>
      <c r="AJ22" s="104"/>
      <c r="AK22" s="104"/>
      <c r="AL22" s="104"/>
      <c r="AM22" s="104"/>
      <c r="AN22" s="104"/>
      <c r="AO22" s="104"/>
      <c r="AP22" s="103"/>
      <c r="AQ22" s="103"/>
      <c r="AR22" s="104"/>
      <c r="AS22" s="104"/>
      <c r="AT22" s="104"/>
      <c r="AU22" s="104"/>
      <c r="AV22" s="104"/>
      <c r="AW22" s="104"/>
      <c r="AX22" s="103"/>
    </row>
    <row r="23" spans="1:50" s="105" customFormat="1" ht="12.75">
      <c r="A23" s="119" t="s">
        <v>27</v>
      </c>
      <c r="B23" s="107" t="s">
        <v>10</v>
      </c>
      <c r="C23" s="120" t="str">
        <f>D23&amp;" "&amp;E23&amp;" "&amp;G23&amp;" "&amp;H23</f>
        <v>   </v>
      </c>
      <c r="D23" s="116"/>
      <c r="E23" s="116"/>
      <c r="F23" s="116"/>
      <c r="G23" s="116"/>
      <c r="H23" s="116"/>
      <c r="I23" s="116"/>
      <c r="J23" s="120" t="str">
        <f>K23&amp;" "&amp;L23&amp;" "&amp;P23&amp;" "&amp;Q23</f>
        <v>   </v>
      </c>
      <c r="K23" s="116"/>
      <c r="L23" s="116"/>
      <c r="M23" s="116"/>
      <c r="N23" s="116"/>
      <c r="O23" s="116"/>
      <c r="P23" s="116"/>
      <c r="Q23" s="116"/>
      <c r="R23" s="116"/>
      <c r="S23" s="116"/>
      <c r="T23" s="106"/>
      <c r="U23" s="110">
        <f aca="true" t="shared" si="19" ref="U23:Z23">SUM(U24,U25,U26:U31)</f>
        <v>1280</v>
      </c>
      <c r="V23" s="110">
        <f>SUM(V24,V25,V26:V31)</f>
        <v>249</v>
      </c>
      <c r="W23" s="110">
        <f>SUM(W24,W25,W26:W31)</f>
        <v>151</v>
      </c>
      <c r="X23" s="110">
        <f t="shared" si="19"/>
        <v>11</v>
      </c>
      <c r="Y23" s="110">
        <f t="shared" si="19"/>
        <v>87</v>
      </c>
      <c r="Z23" s="110">
        <f t="shared" si="19"/>
        <v>1031</v>
      </c>
      <c r="AA23" s="115">
        <f aca="true" t="shared" si="20" ref="AA23:AA33">IF(SUM(AB23:AD23)&gt;0,AB23&amp;"/"&amp;AC23&amp;"/"&amp;AD23,"")</f>
      </c>
      <c r="AB23" s="104"/>
      <c r="AC23" s="104"/>
      <c r="AD23" s="104"/>
      <c r="AE23" s="104"/>
      <c r="AF23" s="104"/>
      <c r="AG23" s="104"/>
      <c r="AH23" s="115">
        <f aca="true" t="shared" si="21" ref="AH23:AH33">IF(SUM(AE23:AG23)&gt;0,AE23&amp;"/"&amp;AF23&amp;"/"&amp;AG23,"")</f>
      </c>
      <c r="AI23" s="115">
        <f aca="true" t="shared" si="22" ref="AI23:AI33">IF(SUM(AJ23:AL23)&gt;0,AJ23&amp;"/"&amp;AK23&amp;"/"&amp;AL23,"")</f>
      </c>
      <c r="AJ23" s="104"/>
      <c r="AK23" s="104"/>
      <c r="AL23" s="104"/>
      <c r="AM23" s="104"/>
      <c r="AN23" s="104"/>
      <c r="AO23" s="104"/>
      <c r="AP23" s="115">
        <f aca="true" t="shared" si="23" ref="AP23:AP33">IF(SUM(AM23:AO23)&gt;0,AM23&amp;"/"&amp;AN23&amp;"/"&amp;AO23,"")</f>
      </c>
      <c r="AQ23" s="115">
        <f aca="true" t="shared" si="24" ref="AQ23:AQ33">IF(SUM(AR23:AT23)&gt;0,AR23&amp;"/"&amp;AS23&amp;"/"&amp;AT23,"")</f>
      </c>
      <c r="AR23" s="104"/>
      <c r="AS23" s="104"/>
      <c r="AT23" s="104"/>
      <c r="AU23" s="104"/>
      <c r="AV23" s="104"/>
      <c r="AW23" s="104"/>
      <c r="AX23" s="115">
        <f aca="true" t="shared" si="25" ref="AX23:AX33">IF(SUM(AU23:AW23)&gt;0,AU23&amp;"/"&amp;AV23&amp;"/"&amp;AW23,"")</f>
      </c>
    </row>
    <row r="24" spans="1:50" s="105" customFormat="1" ht="13.5" customHeight="1">
      <c r="A24" s="109" t="s">
        <v>28</v>
      </c>
      <c r="B24" s="118" t="s">
        <v>180</v>
      </c>
      <c r="C24" s="154" t="str">
        <f>D24&amp;" "&amp;E24&amp;" "&amp;F24&amp;" "&amp;G24&amp;" "&amp;H24&amp;" "&amp;I24</f>
        <v>1 2 2. 3.  </v>
      </c>
      <c r="D24" s="121">
        <v>1</v>
      </c>
      <c r="E24" s="121">
        <v>2</v>
      </c>
      <c r="F24" s="121" t="s">
        <v>155</v>
      </c>
      <c r="G24" s="121" t="s">
        <v>156</v>
      </c>
      <c r="H24" s="121"/>
      <c r="I24" s="121"/>
      <c r="J24" s="140" t="str">
        <f aca="true" t="shared" si="26" ref="J24:J33">K24&amp;" "&amp;L24&amp;" "&amp;M24&amp;" "&amp;N24&amp;" "&amp;O24&amp;" "&amp;P24&amp;" "&amp;Q24</f>
        <v>      </v>
      </c>
      <c r="K24" s="121"/>
      <c r="L24" s="121"/>
      <c r="M24" s="121"/>
      <c r="N24" s="121"/>
      <c r="O24" s="121"/>
      <c r="P24" s="121"/>
      <c r="Q24" s="121"/>
      <c r="R24" s="121"/>
      <c r="S24" s="121"/>
      <c r="T24" s="109"/>
      <c r="U24" s="114">
        <v>400</v>
      </c>
      <c r="V24" s="114">
        <f aca="true" t="shared" si="27" ref="V24:V33">W24+X24+Y24</f>
        <v>53</v>
      </c>
      <c r="W24" s="114">
        <f aca="true" t="shared" si="28" ref="W24:Y25">AB24*AB$6+AE24*AE$6+AJ24*AJ$6+AM24*AM$6+AR24*AR$6+AU24*AU$6</f>
        <v>53</v>
      </c>
      <c r="X24" s="114">
        <f t="shared" si="28"/>
        <v>0</v>
      </c>
      <c r="Y24" s="114">
        <f t="shared" si="28"/>
        <v>0</v>
      </c>
      <c r="Z24" s="114">
        <f aca="true" t="shared" si="29" ref="Z24:Z33">U24-V24</f>
        <v>347</v>
      </c>
      <c r="AA24" s="115" t="str">
        <f t="shared" si="20"/>
        <v>2//</v>
      </c>
      <c r="AB24" s="104">
        <v>2</v>
      </c>
      <c r="AC24" s="104"/>
      <c r="AD24" s="104"/>
      <c r="AE24" s="104">
        <v>1</v>
      </c>
      <c r="AF24" s="104"/>
      <c r="AG24" s="104"/>
      <c r="AH24" s="115" t="str">
        <f t="shared" si="21"/>
        <v>1//</v>
      </c>
      <c r="AI24" s="115">
        <f t="shared" si="22"/>
      </c>
      <c r="AJ24" s="104"/>
      <c r="AK24" s="104"/>
      <c r="AL24" s="104"/>
      <c r="AM24" s="104"/>
      <c r="AN24" s="104"/>
      <c r="AO24" s="104"/>
      <c r="AP24" s="115">
        <f t="shared" si="23"/>
      </c>
      <c r="AQ24" s="115">
        <f t="shared" si="24"/>
      </c>
      <c r="AR24" s="104"/>
      <c r="AS24" s="104"/>
      <c r="AT24" s="104"/>
      <c r="AU24" s="104"/>
      <c r="AV24" s="104"/>
      <c r="AW24" s="104"/>
      <c r="AX24" s="115">
        <f t="shared" si="25"/>
      </c>
    </row>
    <row r="25" spans="1:50" s="105" customFormat="1" ht="12.75">
      <c r="A25" s="109" t="s">
        <v>29</v>
      </c>
      <c r="B25" s="118" t="s">
        <v>181</v>
      </c>
      <c r="C25" s="154" t="str">
        <f aca="true" t="shared" si="30" ref="C25:C51">D25&amp;" "&amp;E25&amp;" "&amp;F25&amp;" "&amp;G25&amp;" "&amp;H25&amp;" "&amp;I25</f>
        <v>6.     </v>
      </c>
      <c r="D25" s="101" t="s">
        <v>162</v>
      </c>
      <c r="E25" s="101"/>
      <c r="F25" s="101"/>
      <c r="G25" s="101"/>
      <c r="H25" s="101"/>
      <c r="I25" s="101"/>
      <c r="J25" s="108" t="str">
        <f t="shared" si="26"/>
        <v>2. 3.     </v>
      </c>
      <c r="K25" s="101" t="s">
        <v>155</v>
      </c>
      <c r="L25" s="101" t="s">
        <v>156</v>
      </c>
      <c r="M25" s="101"/>
      <c r="N25" s="101"/>
      <c r="O25" s="101"/>
      <c r="P25" s="101"/>
      <c r="Q25" s="101"/>
      <c r="R25" s="101"/>
      <c r="S25" s="101"/>
      <c r="T25" s="109"/>
      <c r="U25" s="114">
        <v>120</v>
      </c>
      <c r="V25" s="114">
        <f t="shared" si="27"/>
        <v>0</v>
      </c>
      <c r="W25" s="114">
        <f t="shared" si="28"/>
        <v>0</v>
      </c>
      <c r="X25" s="114">
        <f t="shared" si="28"/>
        <v>0</v>
      </c>
      <c r="Y25" s="114">
        <f t="shared" si="28"/>
        <v>0</v>
      </c>
      <c r="Z25" s="114">
        <f t="shared" si="29"/>
        <v>120</v>
      </c>
      <c r="AA25" s="115">
        <f t="shared" si="20"/>
      </c>
      <c r="AB25" s="104"/>
      <c r="AC25" s="104"/>
      <c r="AD25" s="104"/>
      <c r="AE25" s="104"/>
      <c r="AF25" s="104"/>
      <c r="AG25" s="104"/>
      <c r="AH25" s="115">
        <f t="shared" si="21"/>
      </c>
      <c r="AI25" s="115">
        <f t="shared" si="22"/>
      </c>
      <c r="AJ25" s="104"/>
      <c r="AK25" s="104"/>
      <c r="AL25" s="104"/>
      <c r="AM25" s="104"/>
      <c r="AN25" s="104"/>
      <c r="AO25" s="104"/>
      <c r="AP25" s="115">
        <f t="shared" si="23"/>
      </c>
      <c r="AQ25" s="115">
        <f t="shared" si="24"/>
      </c>
      <c r="AR25" s="104"/>
      <c r="AS25" s="104"/>
      <c r="AT25" s="104"/>
      <c r="AU25" s="104"/>
      <c r="AV25" s="104"/>
      <c r="AW25" s="104"/>
      <c r="AX25" s="115">
        <f t="shared" si="25"/>
      </c>
    </row>
    <row r="26" spans="1:64" s="157" customFormat="1" ht="12.75">
      <c r="A26" s="109" t="s">
        <v>30</v>
      </c>
      <c r="B26" s="12" t="s">
        <v>203</v>
      </c>
      <c r="C26" s="154" t="str">
        <f t="shared" si="30"/>
        <v>2 5 6   </v>
      </c>
      <c r="D26" s="155">
        <v>2</v>
      </c>
      <c r="E26" s="155">
        <v>5</v>
      </c>
      <c r="F26" s="155">
        <v>6</v>
      </c>
      <c r="G26" s="155"/>
      <c r="H26" s="155"/>
      <c r="I26" s="155"/>
      <c r="J26" s="108" t="str">
        <f>K26&amp;" "&amp;L26&amp;" "&amp;M26&amp;" "&amp;N26&amp;" "&amp;O26&amp;" "&amp;P26&amp;" "&amp;Q26</f>
        <v>1 3 4    </v>
      </c>
      <c r="K26" s="156">
        <v>1</v>
      </c>
      <c r="L26" s="156">
        <v>3</v>
      </c>
      <c r="M26" s="156">
        <v>4</v>
      </c>
      <c r="N26" s="156"/>
      <c r="O26" s="156"/>
      <c r="P26" s="156"/>
      <c r="Q26" s="156"/>
      <c r="R26" s="156"/>
      <c r="S26" s="156"/>
      <c r="T26" s="157">
        <v>4</v>
      </c>
      <c r="U26" s="158">
        <v>380</v>
      </c>
      <c r="V26" s="114">
        <f t="shared" si="27"/>
        <v>185</v>
      </c>
      <c r="W26" s="114">
        <f aca="true" t="shared" si="31" ref="W26:Y33">AB26*AB$6+AE26*AE$6+AJ26*AJ$6+AM26*AM$6+AR26*AR$6+AU26*AU$6</f>
        <v>98</v>
      </c>
      <c r="X26" s="114">
        <f t="shared" si="31"/>
        <v>0</v>
      </c>
      <c r="Y26" s="114">
        <f t="shared" si="31"/>
        <v>87</v>
      </c>
      <c r="Z26" s="114">
        <f t="shared" si="29"/>
        <v>195</v>
      </c>
      <c r="AA26" s="6" t="str">
        <f>IF(SUM(AB26:AD26)&gt;0,AB26&amp;"/"&amp;AC26&amp;"/"&amp;AD26,"")</f>
        <v>1//1</v>
      </c>
      <c r="AB26" s="157">
        <v>1</v>
      </c>
      <c r="AD26" s="157">
        <v>1</v>
      </c>
      <c r="AE26" s="157">
        <v>2</v>
      </c>
      <c r="AG26" s="157">
        <v>1</v>
      </c>
      <c r="AH26" s="6" t="str">
        <f>IF(SUM(AE26:AG26)&gt;0,AE26&amp;"/"&amp;AF26&amp;"/"&amp;AG26,"")</f>
        <v>2//1</v>
      </c>
      <c r="AI26" s="6" t="str">
        <f>IF(SUM(AJ26:AL26)&gt;0,AJ26&amp;"/"&amp;AK26&amp;"/"&amp;AL26,"")</f>
        <v>1//1</v>
      </c>
      <c r="AJ26" s="157">
        <v>1</v>
      </c>
      <c r="AL26" s="157">
        <v>1</v>
      </c>
      <c r="AO26" s="157">
        <v>1</v>
      </c>
      <c r="AP26" s="6" t="str">
        <f>IF(SUM(AM26:AO26)&gt;0,AM26&amp;"/"&amp;AN26&amp;"/"&amp;AO26,"")</f>
        <v>//1</v>
      </c>
      <c r="AQ26" s="6" t="str">
        <f>IF(SUM(AR26:AT26)&gt;0,AR26&amp;"/"&amp;AS26&amp;"/"&amp;AT26,"")</f>
        <v>1//1</v>
      </c>
      <c r="AR26" s="157">
        <v>1</v>
      </c>
      <c r="AT26" s="157">
        <v>1</v>
      </c>
      <c r="AU26" s="157">
        <v>2</v>
      </c>
      <c r="AW26" s="157">
        <v>1</v>
      </c>
      <c r="AX26" s="6" t="str">
        <f>IF(SUM(AU26:AW26)&gt;0,AU26&amp;"/"&amp;AV26&amp;"/"&amp;AW26,"")</f>
        <v>2//1</v>
      </c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50" s="105" customFormat="1" ht="12.75">
      <c r="A27" s="109" t="s">
        <v>31</v>
      </c>
      <c r="B27" s="112" t="s">
        <v>182</v>
      </c>
      <c r="C27" s="154" t="str">
        <f t="shared" si="30"/>
        <v>6.     </v>
      </c>
      <c r="D27" s="113" t="s">
        <v>162</v>
      </c>
      <c r="E27" s="113"/>
      <c r="F27" s="113"/>
      <c r="G27" s="113"/>
      <c r="H27" s="113"/>
      <c r="I27" s="113"/>
      <c r="J27" s="108" t="str">
        <f>K27&amp;" "&amp;L27&amp;" "&amp;M27&amp;" "&amp;N27&amp;" "&amp;O27&amp;" "&amp;P27&amp;" "&amp;Q27</f>
        <v>      </v>
      </c>
      <c r="K27" s="113"/>
      <c r="L27" s="113"/>
      <c r="M27" s="113"/>
      <c r="N27" s="113"/>
      <c r="O27" s="113"/>
      <c r="P27" s="113"/>
      <c r="Q27" s="113"/>
      <c r="R27" s="113"/>
      <c r="S27" s="113"/>
      <c r="T27" s="111"/>
      <c r="U27" s="114">
        <v>92</v>
      </c>
      <c r="V27" s="114">
        <f t="shared" si="27"/>
        <v>0</v>
      </c>
      <c r="W27" s="114">
        <f t="shared" si="31"/>
        <v>0</v>
      </c>
      <c r="X27" s="114">
        <f t="shared" si="31"/>
        <v>0</v>
      </c>
      <c r="Y27" s="114">
        <f t="shared" si="31"/>
        <v>0</v>
      </c>
      <c r="Z27" s="114">
        <f t="shared" si="29"/>
        <v>92</v>
      </c>
      <c r="AA27" s="115">
        <f t="shared" si="20"/>
      </c>
      <c r="AB27" s="104"/>
      <c r="AC27" s="104"/>
      <c r="AD27" s="104"/>
      <c r="AE27" s="104"/>
      <c r="AF27" s="104"/>
      <c r="AG27" s="104"/>
      <c r="AH27" s="115">
        <f t="shared" si="21"/>
      </c>
      <c r="AI27" s="115">
        <f t="shared" si="22"/>
      </c>
      <c r="AJ27" s="104"/>
      <c r="AK27" s="104"/>
      <c r="AL27" s="104"/>
      <c r="AM27" s="104"/>
      <c r="AN27" s="104"/>
      <c r="AO27" s="104"/>
      <c r="AP27" s="115">
        <f t="shared" si="23"/>
      </c>
      <c r="AQ27" s="115">
        <f t="shared" si="24"/>
      </c>
      <c r="AR27" s="104"/>
      <c r="AS27" s="104"/>
      <c r="AT27" s="104"/>
      <c r="AU27" s="104"/>
      <c r="AV27" s="104"/>
      <c r="AW27" s="104"/>
      <c r="AX27" s="115">
        <f t="shared" si="25"/>
      </c>
    </row>
    <row r="28" spans="1:50" s="105" customFormat="1" ht="12.75">
      <c r="A28" s="109" t="s">
        <v>225</v>
      </c>
      <c r="B28" s="118" t="s">
        <v>183</v>
      </c>
      <c r="C28" s="154" t="str">
        <f t="shared" si="30"/>
        <v>2.     </v>
      </c>
      <c r="D28" s="101" t="s">
        <v>155</v>
      </c>
      <c r="E28" s="101"/>
      <c r="F28" s="101"/>
      <c r="G28" s="101"/>
      <c r="H28" s="101"/>
      <c r="I28" s="101"/>
      <c r="J28" s="108" t="str">
        <f t="shared" si="26"/>
        <v>      </v>
      </c>
      <c r="K28" s="101"/>
      <c r="L28" s="101"/>
      <c r="M28" s="101"/>
      <c r="N28" s="101"/>
      <c r="O28" s="101"/>
      <c r="P28" s="101"/>
      <c r="Q28" s="101"/>
      <c r="R28" s="101"/>
      <c r="S28" s="101"/>
      <c r="T28" s="109"/>
      <c r="U28" s="114">
        <v>72</v>
      </c>
      <c r="V28" s="114">
        <f t="shared" si="27"/>
        <v>0</v>
      </c>
      <c r="W28" s="114">
        <f t="shared" si="31"/>
        <v>0</v>
      </c>
      <c r="X28" s="114">
        <f t="shared" si="31"/>
        <v>0</v>
      </c>
      <c r="Y28" s="114">
        <f t="shared" si="31"/>
        <v>0</v>
      </c>
      <c r="Z28" s="114">
        <f t="shared" si="29"/>
        <v>72</v>
      </c>
      <c r="AA28" s="115">
        <f t="shared" si="20"/>
      </c>
      <c r="AB28" s="104"/>
      <c r="AC28" s="104"/>
      <c r="AD28" s="104"/>
      <c r="AE28" s="104"/>
      <c r="AF28" s="104"/>
      <c r="AG28" s="104"/>
      <c r="AH28" s="115">
        <f t="shared" si="21"/>
      </c>
      <c r="AI28" s="115">
        <f t="shared" si="22"/>
      </c>
      <c r="AJ28" s="104"/>
      <c r="AK28" s="104"/>
      <c r="AL28" s="104"/>
      <c r="AM28" s="104"/>
      <c r="AN28" s="104"/>
      <c r="AO28" s="104"/>
      <c r="AP28" s="115">
        <f t="shared" si="23"/>
      </c>
      <c r="AQ28" s="115">
        <f t="shared" si="24"/>
      </c>
      <c r="AR28" s="104"/>
      <c r="AS28" s="104"/>
      <c r="AT28" s="104"/>
      <c r="AU28" s="104"/>
      <c r="AV28" s="104"/>
      <c r="AW28" s="104"/>
      <c r="AX28" s="115">
        <f t="shared" si="25"/>
      </c>
    </row>
    <row r="29" spans="1:50" s="105" customFormat="1" ht="12.75">
      <c r="A29" s="109" t="s">
        <v>32</v>
      </c>
      <c r="B29" s="12" t="s">
        <v>204</v>
      </c>
      <c r="C29" s="154" t="str">
        <f t="shared" si="30"/>
        <v>     </v>
      </c>
      <c r="D29" s="113"/>
      <c r="E29" s="113"/>
      <c r="F29" s="113"/>
      <c r="G29" s="113"/>
      <c r="H29" s="113"/>
      <c r="I29" s="113"/>
      <c r="J29" s="108" t="str">
        <f>K29&amp;" "&amp;L29&amp;" "&amp;M29&amp;" "&amp;N29&amp;" "&amp;O29&amp;" "&amp;P29&amp;" "&amp;Q29</f>
        <v>2.      </v>
      </c>
      <c r="K29" s="113" t="s">
        <v>155</v>
      </c>
      <c r="L29" s="113"/>
      <c r="M29" s="113"/>
      <c r="N29" s="113"/>
      <c r="O29" s="113"/>
      <c r="P29" s="113"/>
      <c r="Q29" s="113"/>
      <c r="R29" s="113"/>
      <c r="S29" s="113"/>
      <c r="T29" s="111"/>
      <c r="U29" s="114">
        <v>72</v>
      </c>
      <c r="V29" s="114">
        <f t="shared" si="27"/>
        <v>0</v>
      </c>
      <c r="W29" s="114">
        <f t="shared" si="31"/>
        <v>0</v>
      </c>
      <c r="X29" s="114">
        <f t="shared" si="31"/>
        <v>0</v>
      </c>
      <c r="Y29" s="114">
        <f t="shared" si="31"/>
        <v>0</v>
      </c>
      <c r="Z29" s="114">
        <f t="shared" si="29"/>
        <v>72</v>
      </c>
      <c r="AA29" s="115">
        <f t="shared" si="20"/>
      </c>
      <c r="AB29" s="104"/>
      <c r="AC29" s="104"/>
      <c r="AD29" s="104"/>
      <c r="AE29" s="104"/>
      <c r="AF29" s="104"/>
      <c r="AG29" s="104"/>
      <c r="AH29" s="115">
        <f t="shared" si="21"/>
      </c>
      <c r="AI29" s="115">
        <f t="shared" si="22"/>
      </c>
      <c r="AJ29" s="104"/>
      <c r="AK29" s="104"/>
      <c r="AL29" s="104"/>
      <c r="AM29" s="104"/>
      <c r="AN29" s="104"/>
      <c r="AO29" s="104"/>
      <c r="AP29" s="115">
        <f t="shared" si="23"/>
      </c>
      <c r="AQ29" s="115">
        <f t="shared" si="24"/>
      </c>
      <c r="AR29" s="104"/>
      <c r="AS29" s="104"/>
      <c r="AT29" s="104"/>
      <c r="AU29" s="104"/>
      <c r="AV29" s="104"/>
      <c r="AW29" s="104"/>
      <c r="AX29" s="115">
        <f t="shared" si="25"/>
      </c>
    </row>
    <row r="30" spans="1:50" s="105" customFormat="1" ht="12.75">
      <c r="A30" s="109" t="s">
        <v>33</v>
      </c>
      <c r="B30" s="112" t="s">
        <v>184</v>
      </c>
      <c r="C30" s="154" t="str">
        <f t="shared" si="30"/>
        <v>     </v>
      </c>
      <c r="D30" s="113"/>
      <c r="E30" s="113"/>
      <c r="F30" s="113"/>
      <c r="G30" s="113"/>
      <c r="H30" s="113"/>
      <c r="I30" s="113"/>
      <c r="J30" s="108" t="str">
        <f t="shared" si="26"/>
        <v>3.      </v>
      </c>
      <c r="K30" s="113" t="s">
        <v>156</v>
      </c>
      <c r="L30" s="113"/>
      <c r="M30" s="113"/>
      <c r="N30" s="113"/>
      <c r="O30" s="113"/>
      <c r="P30" s="113"/>
      <c r="Q30" s="113"/>
      <c r="R30" s="113"/>
      <c r="S30" s="113"/>
      <c r="T30" s="111"/>
      <c r="U30" s="114">
        <v>72</v>
      </c>
      <c r="V30" s="114">
        <f t="shared" si="27"/>
        <v>0</v>
      </c>
      <c r="W30" s="114">
        <f t="shared" si="31"/>
        <v>0</v>
      </c>
      <c r="X30" s="114">
        <f t="shared" si="31"/>
        <v>0</v>
      </c>
      <c r="Y30" s="114">
        <f t="shared" si="31"/>
        <v>0</v>
      </c>
      <c r="Z30" s="114">
        <f t="shared" si="29"/>
        <v>72</v>
      </c>
      <c r="AA30" s="115">
        <f t="shared" si="20"/>
      </c>
      <c r="AB30" s="104"/>
      <c r="AC30" s="104"/>
      <c r="AD30" s="104"/>
      <c r="AE30" s="104"/>
      <c r="AF30" s="104"/>
      <c r="AG30" s="104"/>
      <c r="AH30" s="115">
        <f t="shared" si="21"/>
      </c>
      <c r="AI30" s="115">
        <f t="shared" si="22"/>
      </c>
      <c r="AJ30" s="104"/>
      <c r="AK30" s="104"/>
      <c r="AL30" s="104"/>
      <c r="AM30" s="104"/>
      <c r="AN30" s="104"/>
      <c r="AO30" s="104"/>
      <c r="AP30" s="115">
        <f t="shared" si="23"/>
      </c>
      <c r="AQ30" s="115">
        <f t="shared" si="24"/>
      </c>
      <c r="AR30" s="104"/>
      <c r="AS30" s="104"/>
      <c r="AT30" s="104"/>
      <c r="AU30" s="104"/>
      <c r="AV30" s="104"/>
      <c r="AW30" s="104"/>
      <c r="AX30" s="115">
        <f t="shared" si="25"/>
      </c>
    </row>
    <row r="31" spans="1:50" s="105" customFormat="1" ht="25.5">
      <c r="A31" s="109" t="s">
        <v>34</v>
      </c>
      <c r="B31" s="112" t="s">
        <v>205</v>
      </c>
      <c r="C31" s="154" t="str">
        <f t="shared" si="30"/>
        <v>     </v>
      </c>
      <c r="D31" s="113"/>
      <c r="E31" s="113"/>
      <c r="F31" s="113"/>
      <c r="G31" s="113"/>
      <c r="H31" s="113"/>
      <c r="I31" s="113"/>
      <c r="J31" s="108" t="str">
        <f t="shared" si="26"/>
        <v>6      </v>
      </c>
      <c r="K31" s="113">
        <v>6</v>
      </c>
      <c r="L31" s="113"/>
      <c r="M31" s="113"/>
      <c r="N31" s="113"/>
      <c r="O31" s="113"/>
      <c r="P31" s="113"/>
      <c r="Q31" s="113"/>
      <c r="R31" s="113"/>
      <c r="S31" s="113"/>
      <c r="T31" s="111"/>
      <c r="U31" s="114">
        <v>72</v>
      </c>
      <c r="V31" s="114">
        <f t="shared" si="27"/>
        <v>11</v>
      </c>
      <c r="W31" s="114">
        <f t="shared" si="31"/>
        <v>0</v>
      </c>
      <c r="X31" s="114">
        <f t="shared" si="31"/>
        <v>11</v>
      </c>
      <c r="Y31" s="114">
        <f t="shared" si="31"/>
        <v>0</v>
      </c>
      <c r="Z31" s="114">
        <f t="shared" si="29"/>
        <v>61</v>
      </c>
      <c r="AA31" s="115">
        <f t="shared" si="20"/>
      </c>
      <c r="AB31" s="104"/>
      <c r="AC31" s="104"/>
      <c r="AD31" s="104"/>
      <c r="AE31" s="104"/>
      <c r="AF31" s="104"/>
      <c r="AG31" s="104"/>
      <c r="AH31" s="115">
        <f t="shared" si="21"/>
      </c>
      <c r="AI31" s="115">
        <f t="shared" si="22"/>
      </c>
      <c r="AJ31" s="104"/>
      <c r="AK31" s="104"/>
      <c r="AL31" s="104"/>
      <c r="AM31" s="104"/>
      <c r="AN31" s="104"/>
      <c r="AO31" s="104"/>
      <c r="AP31" s="115">
        <f t="shared" si="23"/>
      </c>
      <c r="AQ31" s="115">
        <f t="shared" si="24"/>
      </c>
      <c r="AR31" s="104"/>
      <c r="AS31" s="104"/>
      <c r="AT31" s="104"/>
      <c r="AU31" s="104"/>
      <c r="AV31" s="104">
        <v>1</v>
      </c>
      <c r="AW31" s="104"/>
      <c r="AX31" s="115" t="str">
        <f t="shared" si="25"/>
        <v>/1/</v>
      </c>
    </row>
    <row r="32" spans="1:50" s="105" customFormat="1" ht="12.75">
      <c r="A32" s="124" t="s">
        <v>35</v>
      </c>
      <c r="B32" s="107" t="s">
        <v>177</v>
      </c>
      <c r="C32" s="154" t="str">
        <f t="shared" si="30"/>
        <v>     </v>
      </c>
      <c r="D32" s="125"/>
      <c r="E32" s="125"/>
      <c r="F32" s="125"/>
      <c r="G32" s="125"/>
      <c r="H32" s="125"/>
      <c r="I32" s="125"/>
      <c r="J32" s="108" t="str">
        <f t="shared" si="26"/>
        <v>4. 5. 6.    </v>
      </c>
      <c r="K32" s="125" t="s">
        <v>157</v>
      </c>
      <c r="L32" s="125" t="s">
        <v>159</v>
      </c>
      <c r="M32" s="125" t="s">
        <v>162</v>
      </c>
      <c r="N32" s="125"/>
      <c r="O32" s="125"/>
      <c r="P32" s="125"/>
      <c r="Q32" s="125"/>
      <c r="R32" s="125"/>
      <c r="S32" s="125"/>
      <c r="T32" s="126"/>
      <c r="U32" s="117">
        <v>160</v>
      </c>
      <c r="V32" s="117">
        <f t="shared" si="27"/>
        <v>0</v>
      </c>
      <c r="W32" s="117">
        <f t="shared" si="31"/>
        <v>0</v>
      </c>
      <c r="X32" s="117">
        <f t="shared" si="31"/>
        <v>0</v>
      </c>
      <c r="Y32" s="117">
        <f t="shared" si="31"/>
        <v>0</v>
      </c>
      <c r="Z32" s="117">
        <f t="shared" si="29"/>
        <v>160</v>
      </c>
      <c r="AA32" s="115">
        <f t="shared" si="20"/>
      </c>
      <c r="AB32" s="104"/>
      <c r="AC32" s="104"/>
      <c r="AD32" s="104"/>
      <c r="AE32" s="104"/>
      <c r="AF32" s="104"/>
      <c r="AG32" s="104"/>
      <c r="AH32" s="115">
        <f t="shared" si="21"/>
      </c>
      <c r="AI32" s="115">
        <f t="shared" si="22"/>
      </c>
      <c r="AJ32" s="104"/>
      <c r="AK32" s="104"/>
      <c r="AL32" s="104"/>
      <c r="AM32" s="104"/>
      <c r="AN32" s="104"/>
      <c r="AO32" s="104"/>
      <c r="AP32" s="115">
        <f t="shared" si="23"/>
      </c>
      <c r="AQ32" s="115">
        <f t="shared" si="24"/>
      </c>
      <c r="AR32" s="104"/>
      <c r="AS32" s="104"/>
      <c r="AT32" s="104"/>
      <c r="AU32" s="104"/>
      <c r="AV32" s="104"/>
      <c r="AW32" s="104"/>
      <c r="AX32" s="115">
        <f t="shared" si="25"/>
      </c>
    </row>
    <row r="33" spans="1:50" s="105" customFormat="1" ht="25.5">
      <c r="A33" s="124" t="s">
        <v>36</v>
      </c>
      <c r="B33" s="107" t="s">
        <v>178</v>
      </c>
      <c r="C33" s="154" t="str">
        <f t="shared" si="30"/>
        <v>     </v>
      </c>
      <c r="D33" s="125"/>
      <c r="E33" s="125"/>
      <c r="F33" s="125"/>
      <c r="G33" s="125"/>
      <c r="H33" s="125"/>
      <c r="I33" s="125"/>
      <c r="J33" s="108" t="str">
        <f t="shared" si="26"/>
        <v>5. 6.     </v>
      </c>
      <c r="K33" s="148" t="s">
        <v>159</v>
      </c>
      <c r="L33" s="148" t="s">
        <v>162</v>
      </c>
      <c r="M33" s="125"/>
      <c r="N33" s="125"/>
      <c r="O33" s="125"/>
      <c r="P33" s="125"/>
      <c r="Q33" s="125"/>
      <c r="R33" s="125"/>
      <c r="S33" s="125"/>
      <c r="T33" s="126"/>
      <c r="U33" s="117">
        <v>160</v>
      </c>
      <c r="V33" s="117">
        <f t="shared" si="27"/>
        <v>0</v>
      </c>
      <c r="W33" s="117">
        <f t="shared" si="31"/>
        <v>0</v>
      </c>
      <c r="X33" s="117">
        <f t="shared" si="31"/>
        <v>0</v>
      </c>
      <c r="Y33" s="117">
        <f t="shared" si="31"/>
        <v>0</v>
      </c>
      <c r="Z33" s="117">
        <f t="shared" si="29"/>
        <v>160</v>
      </c>
      <c r="AA33" s="115">
        <f t="shared" si="20"/>
      </c>
      <c r="AB33" s="104"/>
      <c r="AC33" s="104"/>
      <c r="AD33" s="104"/>
      <c r="AE33" s="104"/>
      <c r="AF33" s="104"/>
      <c r="AG33" s="104"/>
      <c r="AH33" s="115">
        <f t="shared" si="21"/>
      </c>
      <c r="AI33" s="115">
        <f t="shared" si="22"/>
      </c>
      <c r="AJ33" s="104"/>
      <c r="AK33" s="104"/>
      <c r="AL33" s="104"/>
      <c r="AM33" s="104"/>
      <c r="AN33" s="104"/>
      <c r="AO33" s="104"/>
      <c r="AP33" s="115">
        <f t="shared" si="23"/>
      </c>
      <c r="AQ33" s="115">
        <f t="shared" si="24"/>
      </c>
      <c r="AR33" s="104"/>
      <c r="AS33" s="104"/>
      <c r="AT33" s="104"/>
      <c r="AU33" s="104"/>
      <c r="AV33" s="104"/>
      <c r="AW33" s="104"/>
      <c r="AX33" s="115">
        <f t="shared" si="25"/>
      </c>
    </row>
    <row r="34" spans="1:50" s="105" customFormat="1" ht="25.5" customHeight="1">
      <c r="A34" s="98" t="s">
        <v>37</v>
      </c>
      <c r="B34" s="99" t="s">
        <v>38</v>
      </c>
      <c r="C34" s="160" t="str">
        <f t="shared" si="30"/>
        <v>     </v>
      </c>
      <c r="D34" s="116"/>
      <c r="E34" s="116"/>
      <c r="F34" s="116"/>
      <c r="G34" s="116"/>
      <c r="H34" s="116"/>
      <c r="I34" s="116"/>
      <c r="J34" s="123" t="str">
        <f>K34&amp;" "&amp;L34&amp;" "&amp;P34&amp;" "&amp;Q34</f>
        <v>   </v>
      </c>
      <c r="K34" s="116"/>
      <c r="L34" s="116"/>
      <c r="M34" s="116"/>
      <c r="N34" s="116"/>
      <c r="O34" s="116"/>
      <c r="P34" s="116"/>
      <c r="Q34" s="116"/>
      <c r="R34" s="116"/>
      <c r="S34" s="116"/>
      <c r="T34" s="128" t="s">
        <v>212</v>
      </c>
      <c r="U34" s="102">
        <f aca="true" t="shared" si="32" ref="U34:Z34">SUM(U35,U50,U51)</f>
        <v>4934</v>
      </c>
      <c r="V34" s="102">
        <f t="shared" si="32"/>
        <v>1253</v>
      </c>
      <c r="W34" s="102">
        <f>SUM(W35,W50,W51)</f>
        <v>709</v>
      </c>
      <c r="X34" s="102">
        <f t="shared" si="32"/>
        <v>0</v>
      </c>
      <c r="Y34" s="102">
        <f t="shared" si="32"/>
        <v>544</v>
      </c>
      <c r="Z34" s="102">
        <f t="shared" si="32"/>
        <v>3681</v>
      </c>
      <c r="AA34" s="103"/>
      <c r="AB34" s="104"/>
      <c r="AC34" s="104"/>
      <c r="AD34" s="104"/>
      <c r="AE34" s="104"/>
      <c r="AF34" s="104"/>
      <c r="AG34" s="104"/>
      <c r="AH34" s="103"/>
      <c r="AI34" s="103"/>
      <c r="AJ34" s="104"/>
      <c r="AK34" s="104"/>
      <c r="AL34" s="104"/>
      <c r="AM34" s="104"/>
      <c r="AN34" s="104"/>
      <c r="AO34" s="104"/>
      <c r="AP34" s="103"/>
      <c r="AQ34" s="103"/>
      <c r="AR34" s="104"/>
      <c r="AS34" s="104"/>
      <c r="AT34" s="104"/>
      <c r="AU34" s="104"/>
      <c r="AV34" s="104"/>
      <c r="AW34" s="104"/>
      <c r="AX34" s="103"/>
    </row>
    <row r="35" spans="1:50" s="105" customFormat="1" ht="12.75">
      <c r="A35" s="124" t="s">
        <v>39</v>
      </c>
      <c r="B35" s="129" t="s">
        <v>10</v>
      </c>
      <c r="C35" s="154" t="str">
        <f t="shared" si="30"/>
        <v>     </v>
      </c>
      <c r="D35" s="125"/>
      <c r="E35" s="125"/>
      <c r="F35" s="125"/>
      <c r="G35" s="125"/>
      <c r="H35" s="125"/>
      <c r="I35" s="125"/>
      <c r="J35" s="120" t="str">
        <f>K35&amp;" "&amp;L35&amp;" "&amp;P35&amp;" "&amp;Q35</f>
        <v>   </v>
      </c>
      <c r="K35" s="125"/>
      <c r="L35" s="125"/>
      <c r="M35" s="125"/>
      <c r="N35" s="125"/>
      <c r="O35" s="125"/>
      <c r="P35" s="125"/>
      <c r="Q35" s="125"/>
      <c r="R35" s="125"/>
      <c r="S35" s="125"/>
      <c r="T35" s="126"/>
      <c r="U35" s="110">
        <f aca="true" t="shared" si="33" ref="U35:Z35">SUM(U36:U48,U49:U49)</f>
        <v>4534</v>
      </c>
      <c r="V35" s="110">
        <f>SUM(V36:V48,V49:V49)</f>
        <v>1253</v>
      </c>
      <c r="W35" s="110">
        <f>SUM(W36:W48,W49:W49)</f>
        <v>709</v>
      </c>
      <c r="X35" s="110">
        <f t="shared" si="33"/>
        <v>0</v>
      </c>
      <c r="Y35" s="110">
        <f t="shared" si="33"/>
        <v>544</v>
      </c>
      <c r="Z35" s="110">
        <f t="shared" si="33"/>
        <v>3281</v>
      </c>
      <c r="AA35" s="115">
        <f aca="true" t="shared" si="34" ref="AA35:AA52">IF(SUM(AB35:AD35)&gt;0,AB35&amp;"/"&amp;AC35&amp;"/"&amp;AD35,"")</f>
      </c>
      <c r="AB35" s="104"/>
      <c r="AC35" s="104"/>
      <c r="AD35" s="104"/>
      <c r="AE35" s="104"/>
      <c r="AF35" s="104"/>
      <c r="AG35" s="104"/>
      <c r="AH35" s="115">
        <f aca="true" t="shared" si="35" ref="AH35:AH52">IF(SUM(AE35:AG35)&gt;0,AE35&amp;"/"&amp;AF35&amp;"/"&amp;AG35,"")</f>
      </c>
      <c r="AI35" s="115">
        <f aca="true" t="shared" si="36" ref="AI35:AI52">IF(SUM(AJ35:AL35)&gt;0,AJ35&amp;"/"&amp;AK35&amp;"/"&amp;AL35,"")</f>
      </c>
      <c r="AJ35" s="104"/>
      <c r="AK35" s="104"/>
      <c r="AL35" s="104"/>
      <c r="AM35" s="104"/>
      <c r="AN35" s="104"/>
      <c r="AO35" s="104"/>
      <c r="AP35" s="115">
        <f aca="true" t="shared" si="37" ref="AP35:AP52">IF(SUM(AM35:AO35)&gt;0,AM35&amp;"/"&amp;AN35&amp;"/"&amp;AO35,"")</f>
      </c>
      <c r="AQ35" s="115">
        <f aca="true" t="shared" si="38" ref="AQ35:AQ52">IF(SUM(AR35:AT35)&gt;0,AR35&amp;"/"&amp;AS35&amp;"/"&amp;AT35,"")</f>
      </c>
      <c r="AR35" s="104"/>
      <c r="AS35" s="104"/>
      <c r="AT35" s="104"/>
      <c r="AU35" s="104"/>
      <c r="AV35" s="104"/>
      <c r="AW35" s="104"/>
      <c r="AX35" s="115">
        <f aca="true" t="shared" si="39" ref="AX35:AX52">IF(SUM(AU35:AW35)&gt;0,AU35&amp;"/"&amp;AV35&amp;"/"&amp;AW35,"")</f>
      </c>
    </row>
    <row r="36" spans="1:50" s="105" customFormat="1" ht="12.75">
      <c r="A36" s="109" t="s">
        <v>40</v>
      </c>
      <c r="B36" s="118" t="s">
        <v>234</v>
      </c>
      <c r="C36" s="162" t="str">
        <f t="shared" si="30"/>
        <v>1 3 4 5  </v>
      </c>
      <c r="D36" s="113">
        <v>1</v>
      </c>
      <c r="E36" s="113">
        <v>3</v>
      </c>
      <c r="F36" s="113">
        <v>4</v>
      </c>
      <c r="G36" s="113">
        <v>5</v>
      </c>
      <c r="H36" s="113"/>
      <c r="I36" s="113"/>
      <c r="J36" s="108" t="str">
        <f aca="true" t="shared" si="40" ref="J36:J51">K36&amp;" "&amp;L36&amp;" "&amp;M36&amp;" "&amp;N36&amp;" "&amp;O36&amp;" "&amp;P36&amp;" "&amp;Q36</f>
        <v>1. 2 2.    </v>
      </c>
      <c r="K36" s="113" t="s">
        <v>154</v>
      </c>
      <c r="L36" s="113">
        <v>2</v>
      </c>
      <c r="M36" s="113" t="s">
        <v>155</v>
      </c>
      <c r="N36" s="113"/>
      <c r="O36" s="113"/>
      <c r="P36" s="113"/>
      <c r="Q36" s="113"/>
      <c r="R36" s="113"/>
      <c r="S36" s="113"/>
      <c r="T36" s="111"/>
      <c r="U36" s="114">
        <v>748</v>
      </c>
      <c r="V36" s="114">
        <f>W36+X36+Y36</f>
        <v>286</v>
      </c>
      <c r="W36" s="114">
        <f>AB36*AB$6+AE36*AE$6+AJ36*AJ$6+AM36*AM$6+AR36*AR$6+AU36*AU$6</f>
        <v>169</v>
      </c>
      <c r="X36" s="114">
        <f>AC36*AC$6+AF36*AF$6+AK36*AK$6+AN36*AN$6+AS36*AS$6+AV36*AV$6</f>
        <v>0</v>
      </c>
      <c r="Y36" s="114">
        <f>AD36*AD$6+AG36*AG$6+AL36*AL$6+AO36*AO$6+AT36*AT$6+AW36*AW$6</f>
        <v>117</v>
      </c>
      <c r="Z36" s="114">
        <f aca="true" t="shared" si="41" ref="Z36:Z45">U36-V36</f>
        <v>462</v>
      </c>
      <c r="AA36" s="115" t="str">
        <f t="shared" si="34"/>
        <v>2//1</v>
      </c>
      <c r="AB36" s="104">
        <v>2</v>
      </c>
      <c r="AC36" s="104"/>
      <c r="AD36" s="104">
        <v>1</v>
      </c>
      <c r="AE36" s="104">
        <v>2</v>
      </c>
      <c r="AF36" s="104"/>
      <c r="AG36" s="104">
        <v>1</v>
      </c>
      <c r="AH36" s="115" t="str">
        <f t="shared" si="35"/>
        <v>2//1</v>
      </c>
      <c r="AI36" s="115" t="str">
        <f t="shared" si="36"/>
        <v>2//2</v>
      </c>
      <c r="AJ36" s="104">
        <v>2</v>
      </c>
      <c r="AK36" s="104"/>
      <c r="AL36" s="104">
        <v>2</v>
      </c>
      <c r="AM36" s="104">
        <v>3</v>
      </c>
      <c r="AN36" s="104"/>
      <c r="AO36" s="104">
        <v>2</v>
      </c>
      <c r="AP36" s="115" t="str">
        <f t="shared" si="37"/>
        <v>3//2</v>
      </c>
      <c r="AQ36" s="115" t="str">
        <f t="shared" si="38"/>
        <v>2//2</v>
      </c>
      <c r="AR36" s="104">
        <v>2</v>
      </c>
      <c r="AS36" s="104"/>
      <c r="AT36" s="104">
        <v>2</v>
      </c>
      <c r="AU36" s="104"/>
      <c r="AV36" s="104"/>
      <c r="AW36" s="104"/>
      <c r="AX36" s="115">
        <f t="shared" si="39"/>
      </c>
    </row>
    <row r="37" spans="1:50" s="105" customFormat="1" ht="12.75">
      <c r="A37" s="109" t="s">
        <v>41</v>
      </c>
      <c r="B37" s="118" t="s">
        <v>206</v>
      </c>
      <c r="C37" s="162" t="str">
        <f t="shared" si="30"/>
        <v>     </v>
      </c>
      <c r="D37" s="101"/>
      <c r="E37" s="101"/>
      <c r="F37" s="101"/>
      <c r="G37" s="101"/>
      <c r="H37" s="101"/>
      <c r="I37" s="101"/>
      <c r="J37" s="108" t="str">
        <f t="shared" si="40"/>
        <v>1      </v>
      </c>
      <c r="K37" s="101">
        <v>1</v>
      </c>
      <c r="L37" s="101"/>
      <c r="M37" s="101"/>
      <c r="N37" s="101"/>
      <c r="O37" s="101"/>
      <c r="P37" s="101"/>
      <c r="Q37" s="101"/>
      <c r="R37" s="101"/>
      <c r="S37" s="101"/>
      <c r="T37" s="109"/>
      <c r="U37" s="114">
        <v>72</v>
      </c>
      <c r="V37" s="114">
        <f aca="true" t="shared" si="42" ref="V37:V45">W37+X37+Y37</f>
        <v>36</v>
      </c>
      <c r="W37" s="114">
        <f aca="true" t="shared" si="43" ref="W37:W45">AB37*AB$6+AE37*AE$6+AJ37*AJ$6+AM37*AM$6+AR37*AR$6+AU37*AU$6</f>
        <v>0</v>
      </c>
      <c r="X37" s="114">
        <f aca="true" t="shared" si="44" ref="X37:X45">AC37*AC$6+AF37*AF$6+AK37*AK$6+AN37*AN$6+AS37*AS$6+AV37*AV$6</f>
        <v>0</v>
      </c>
      <c r="Y37" s="114">
        <f aca="true" t="shared" si="45" ref="Y37:Y45">AD37*AD$6+AG37*AG$6+AL37*AL$6+AO37*AO$6+AT37*AT$6+AW37*AW$6</f>
        <v>36</v>
      </c>
      <c r="Z37" s="114">
        <f t="shared" si="41"/>
        <v>36</v>
      </c>
      <c r="AA37" s="115" t="str">
        <f t="shared" si="34"/>
        <v>//2</v>
      </c>
      <c r="AB37" s="104"/>
      <c r="AC37" s="104"/>
      <c r="AD37" s="104">
        <v>2</v>
      </c>
      <c r="AE37" s="104"/>
      <c r="AF37" s="104"/>
      <c r="AG37" s="104"/>
      <c r="AH37" s="115">
        <f t="shared" si="35"/>
      </c>
      <c r="AI37" s="115">
        <f t="shared" si="36"/>
      </c>
      <c r="AJ37" s="104"/>
      <c r="AK37" s="104"/>
      <c r="AL37" s="104"/>
      <c r="AM37" s="104"/>
      <c r="AN37" s="104"/>
      <c r="AO37" s="104"/>
      <c r="AP37" s="115">
        <f t="shared" si="37"/>
      </c>
      <c r="AQ37" s="115">
        <f t="shared" si="38"/>
      </c>
      <c r="AR37" s="104"/>
      <c r="AS37" s="104"/>
      <c r="AT37" s="104"/>
      <c r="AU37" s="104"/>
      <c r="AV37" s="104"/>
      <c r="AW37" s="104"/>
      <c r="AX37" s="115">
        <f t="shared" si="39"/>
      </c>
    </row>
    <row r="38" spans="1:50" s="105" customFormat="1" ht="12.75">
      <c r="A38" s="109" t="s">
        <v>42</v>
      </c>
      <c r="B38" s="118" t="s">
        <v>207</v>
      </c>
      <c r="C38" s="162" t="str">
        <f t="shared" si="30"/>
        <v>1     </v>
      </c>
      <c r="D38" s="101">
        <v>1</v>
      </c>
      <c r="E38" s="101"/>
      <c r="F38" s="101"/>
      <c r="G38" s="101"/>
      <c r="H38" s="101"/>
      <c r="I38" s="101"/>
      <c r="J38" s="108" t="str">
        <f t="shared" si="40"/>
        <v>      </v>
      </c>
      <c r="K38" s="101"/>
      <c r="L38" s="101"/>
      <c r="M38" s="101"/>
      <c r="N38" s="101"/>
      <c r="O38" s="101"/>
      <c r="P38" s="101"/>
      <c r="Q38" s="101"/>
      <c r="R38" s="101"/>
      <c r="S38" s="101"/>
      <c r="T38" s="109"/>
      <c r="U38" s="114">
        <v>160</v>
      </c>
      <c r="V38" s="114">
        <f t="shared" si="42"/>
        <v>90</v>
      </c>
      <c r="W38" s="114">
        <f t="shared" si="43"/>
        <v>54</v>
      </c>
      <c r="X38" s="114">
        <f t="shared" si="44"/>
        <v>0</v>
      </c>
      <c r="Y38" s="114">
        <f t="shared" si="45"/>
        <v>36</v>
      </c>
      <c r="Z38" s="114">
        <f t="shared" si="41"/>
        <v>70</v>
      </c>
      <c r="AA38" s="115" t="str">
        <f t="shared" si="34"/>
        <v>3//2</v>
      </c>
      <c r="AB38" s="104">
        <v>3</v>
      </c>
      <c r="AC38" s="104"/>
      <c r="AD38" s="104">
        <v>2</v>
      </c>
      <c r="AE38" s="104"/>
      <c r="AF38" s="104"/>
      <c r="AG38" s="104"/>
      <c r="AH38" s="115">
        <f t="shared" si="35"/>
      </c>
      <c r="AI38" s="115">
        <f t="shared" si="36"/>
      </c>
      <c r="AJ38" s="104"/>
      <c r="AK38" s="104"/>
      <c r="AL38" s="104"/>
      <c r="AM38" s="104"/>
      <c r="AN38" s="104"/>
      <c r="AO38" s="104"/>
      <c r="AP38" s="115">
        <f t="shared" si="37"/>
      </c>
      <c r="AQ38" s="115">
        <f t="shared" si="38"/>
      </c>
      <c r="AR38" s="104"/>
      <c r="AS38" s="104"/>
      <c r="AT38" s="104"/>
      <c r="AU38" s="104"/>
      <c r="AV38" s="104"/>
      <c r="AW38" s="104"/>
      <c r="AX38" s="115">
        <f t="shared" si="39"/>
      </c>
    </row>
    <row r="39" spans="1:50" s="105" customFormat="1" ht="12.75">
      <c r="A39" s="109" t="s">
        <v>43</v>
      </c>
      <c r="B39" s="118" t="s">
        <v>235</v>
      </c>
      <c r="C39" s="162" t="str">
        <f t="shared" si="30"/>
        <v>3.     </v>
      </c>
      <c r="D39" s="101" t="s">
        <v>156</v>
      </c>
      <c r="E39" s="101"/>
      <c r="F39" s="101"/>
      <c r="G39" s="101"/>
      <c r="H39" s="101"/>
      <c r="I39" s="101"/>
      <c r="J39" s="108" t="str">
        <f t="shared" si="40"/>
        <v>      </v>
      </c>
      <c r="K39" s="101"/>
      <c r="L39" s="101"/>
      <c r="M39" s="101"/>
      <c r="N39" s="101"/>
      <c r="O39" s="101"/>
      <c r="P39" s="101"/>
      <c r="Q39" s="101"/>
      <c r="R39" s="101"/>
      <c r="S39" s="101"/>
      <c r="T39" s="109"/>
      <c r="U39" s="114">
        <v>160</v>
      </c>
      <c r="V39" s="114">
        <f t="shared" si="42"/>
        <v>0</v>
      </c>
      <c r="W39" s="114">
        <f t="shared" si="43"/>
        <v>0</v>
      </c>
      <c r="X39" s="114">
        <f t="shared" si="44"/>
        <v>0</v>
      </c>
      <c r="Y39" s="114">
        <f t="shared" si="45"/>
        <v>0</v>
      </c>
      <c r="Z39" s="114">
        <f t="shared" si="41"/>
        <v>160</v>
      </c>
      <c r="AA39" s="115">
        <f t="shared" si="34"/>
      </c>
      <c r="AB39" s="104"/>
      <c r="AC39" s="104"/>
      <c r="AD39" s="104"/>
      <c r="AE39" s="104"/>
      <c r="AF39" s="104"/>
      <c r="AG39" s="104"/>
      <c r="AH39" s="115">
        <f t="shared" si="35"/>
      </c>
      <c r="AI39" s="115">
        <f t="shared" si="36"/>
      </c>
      <c r="AJ39" s="104"/>
      <c r="AK39" s="104"/>
      <c r="AL39" s="104"/>
      <c r="AM39" s="104"/>
      <c r="AN39" s="104"/>
      <c r="AO39" s="104"/>
      <c r="AP39" s="115">
        <f t="shared" si="37"/>
      </c>
      <c r="AQ39" s="115">
        <f t="shared" si="38"/>
      </c>
      <c r="AR39" s="104"/>
      <c r="AS39" s="104"/>
      <c r="AT39" s="104"/>
      <c r="AU39" s="104"/>
      <c r="AV39" s="104"/>
      <c r="AW39" s="104"/>
      <c r="AX39" s="115">
        <f t="shared" si="39"/>
      </c>
    </row>
    <row r="40" spans="1:50" s="105" customFormat="1" ht="13.5" customHeight="1">
      <c r="A40" s="109" t="s">
        <v>44</v>
      </c>
      <c r="B40" s="118" t="s">
        <v>208</v>
      </c>
      <c r="C40" s="162" t="str">
        <f t="shared" si="30"/>
        <v>3     </v>
      </c>
      <c r="D40" s="113">
        <v>3</v>
      </c>
      <c r="E40" s="113"/>
      <c r="F40" s="113"/>
      <c r="G40" s="113"/>
      <c r="H40" s="113"/>
      <c r="I40" s="113"/>
      <c r="J40" s="108" t="str">
        <f t="shared" si="40"/>
        <v>      </v>
      </c>
      <c r="K40" s="113"/>
      <c r="L40" s="113"/>
      <c r="M40" s="113"/>
      <c r="N40" s="113"/>
      <c r="O40" s="113"/>
      <c r="P40" s="113"/>
      <c r="Q40" s="113"/>
      <c r="R40" s="113"/>
      <c r="S40" s="113"/>
      <c r="T40" s="111"/>
      <c r="U40" s="114">
        <v>160</v>
      </c>
      <c r="V40" s="114">
        <f t="shared" si="42"/>
        <v>64</v>
      </c>
      <c r="W40" s="114">
        <f t="shared" si="43"/>
        <v>32</v>
      </c>
      <c r="X40" s="114">
        <f t="shared" si="44"/>
        <v>0</v>
      </c>
      <c r="Y40" s="114">
        <f t="shared" si="45"/>
        <v>32</v>
      </c>
      <c r="Z40" s="114">
        <f t="shared" si="41"/>
        <v>96</v>
      </c>
      <c r="AA40" s="115">
        <f t="shared" si="34"/>
      </c>
      <c r="AB40" s="104"/>
      <c r="AC40" s="104"/>
      <c r="AD40" s="104"/>
      <c r="AE40" s="104"/>
      <c r="AF40" s="104"/>
      <c r="AG40" s="104"/>
      <c r="AH40" s="115">
        <f t="shared" si="35"/>
      </c>
      <c r="AI40" s="115" t="str">
        <f t="shared" si="36"/>
        <v>2//2</v>
      </c>
      <c r="AJ40" s="104">
        <v>2</v>
      </c>
      <c r="AK40" s="104"/>
      <c r="AL40" s="104">
        <v>2</v>
      </c>
      <c r="AM40" s="104"/>
      <c r="AN40" s="104"/>
      <c r="AO40" s="104"/>
      <c r="AP40" s="115">
        <f t="shared" si="37"/>
      </c>
      <c r="AQ40" s="115">
        <f t="shared" si="38"/>
      </c>
      <c r="AR40" s="104"/>
      <c r="AS40" s="104"/>
      <c r="AT40" s="104"/>
      <c r="AU40" s="104"/>
      <c r="AV40" s="104"/>
      <c r="AW40" s="104"/>
      <c r="AX40" s="115">
        <f t="shared" si="39"/>
      </c>
    </row>
    <row r="41" spans="1:50" s="105" customFormat="1" ht="12.75">
      <c r="A41" s="109" t="s">
        <v>45</v>
      </c>
      <c r="B41" s="118" t="s">
        <v>236</v>
      </c>
      <c r="C41" s="162" t="str">
        <f t="shared" si="30"/>
        <v>3 4 5   </v>
      </c>
      <c r="D41" s="101">
        <v>3</v>
      </c>
      <c r="E41" s="101">
        <v>4</v>
      </c>
      <c r="F41" s="101">
        <v>5</v>
      </c>
      <c r="G41" s="101"/>
      <c r="H41" s="101"/>
      <c r="I41" s="101"/>
      <c r="J41" s="108" t="str">
        <f t="shared" si="40"/>
        <v>2 2. 3. 4.   </v>
      </c>
      <c r="K41" s="101">
        <v>2</v>
      </c>
      <c r="L41" s="101" t="s">
        <v>155</v>
      </c>
      <c r="M41" s="101" t="s">
        <v>156</v>
      </c>
      <c r="N41" s="101" t="s">
        <v>157</v>
      </c>
      <c r="O41" s="101"/>
      <c r="P41" s="101"/>
      <c r="Q41" s="101"/>
      <c r="R41" s="101"/>
      <c r="S41" s="101"/>
      <c r="T41" s="109"/>
      <c r="U41" s="114">
        <v>700</v>
      </c>
      <c r="V41" s="114">
        <f t="shared" si="42"/>
        <v>165</v>
      </c>
      <c r="W41" s="114">
        <f t="shared" si="43"/>
        <v>99</v>
      </c>
      <c r="X41" s="114">
        <f t="shared" si="44"/>
        <v>0</v>
      </c>
      <c r="Y41" s="114">
        <f t="shared" si="45"/>
        <v>66</v>
      </c>
      <c r="Z41" s="114">
        <f t="shared" si="41"/>
        <v>535</v>
      </c>
      <c r="AA41" s="115">
        <f t="shared" si="34"/>
      </c>
      <c r="AB41" s="104"/>
      <c r="AC41" s="104"/>
      <c r="AD41" s="104"/>
      <c r="AE41" s="104">
        <v>2</v>
      </c>
      <c r="AF41" s="104"/>
      <c r="AG41" s="104">
        <v>1</v>
      </c>
      <c r="AH41" s="115" t="str">
        <f t="shared" si="35"/>
        <v>2//1</v>
      </c>
      <c r="AI41" s="115" t="str">
        <f t="shared" si="36"/>
        <v>2//1</v>
      </c>
      <c r="AJ41" s="104">
        <v>2</v>
      </c>
      <c r="AK41" s="104"/>
      <c r="AL41" s="104">
        <v>1</v>
      </c>
      <c r="AM41" s="104">
        <v>1</v>
      </c>
      <c r="AN41" s="104"/>
      <c r="AO41" s="104">
        <v>1</v>
      </c>
      <c r="AP41" s="115" t="str">
        <f t="shared" si="37"/>
        <v>1//1</v>
      </c>
      <c r="AQ41" s="115" t="str">
        <f t="shared" si="38"/>
        <v>2//2</v>
      </c>
      <c r="AR41" s="104">
        <v>2</v>
      </c>
      <c r="AS41" s="104"/>
      <c r="AT41" s="104">
        <v>2</v>
      </c>
      <c r="AU41" s="104"/>
      <c r="AV41" s="104"/>
      <c r="AW41" s="104"/>
      <c r="AX41" s="115">
        <f t="shared" si="39"/>
      </c>
    </row>
    <row r="42" spans="1:50" s="105" customFormat="1" ht="12.75">
      <c r="A42" s="109" t="s">
        <v>46</v>
      </c>
      <c r="B42" s="163" t="s">
        <v>237</v>
      </c>
      <c r="C42" s="162" t="str">
        <f t="shared" si="30"/>
        <v>1. 1 2   </v>
      </c>
      <c r="D42" s="101" t="s">
        <v>154</v>
      </c>
      <c r="E42" s="101">
        <v>1</v>
      </c>
      <c r="F42" s="101">
        <v>2</v>
      </c>
      <c r="G42" s="101"/>
      <c r="H42" s="101"/>
      <c r="I42" s="101"/>
      <c r="J42" s="108" t="str">
        <f t="shared" si="40"/>
        <v>      </v>
      </c>
      <c r="K42" s="101"/>
      <c r="L42" s="101"/>
      <c r="M42" s="101"/>
      <c r="N42" s="101"/>
      <c r="O42" s="101"/>
      <c r="P42" s="101"/>
      <c r="Q42" s="101"/>
      <c r="R42" s="101"/>
      <c r="S42" s="101"/>
      <c r="T42" s="109"/>
      <c r="U42" s="114">
        <v>320</v>
      </c>
      <c r="V42" s="114">
        <f t="shared" si="42"/>
        <v>104</v>
      </c>
      <c r="W42" s="114">
        <f t="shared" si="43"/>
        <v>52</v>
      </c>
      <c r="X42" s="114">
        <f t="shared" si="44"/>
        <v>0</v>
      </c>
      <c r="Y42" s="114">
        <f t="shared" si="45"/>
        <v>52</v>
      </c>
      <c r="Z42" s="114">
        <f t="shared" si="41"/>
        <v>216</v>
      </c>
      <c r="AA42" s="115" t="str">
        <f t="shared" si="34"/>
        <v>1//1</v>
      </c>
      <c r="AB42" s="104">
        <v>1</v>
      </c>
      <c r="AC42" s="104"/>
      <c r="AD42" s="104">
        <v>1</v>
      </c>
      <c r="AE42" s="104">
        <v>2</v>
      </c>
      <c r="AF42" s="104"/>
      <c r="AG42" s="104">
        <v>2</v>
      </c>
      <c r="AH42" s="115" t="str">
        <f t="shared" si="35"/>
        <v>2//2</v>
      </c>
      <c r="AI42" s="115">
        <f t="shared" si="36"/>
      </c>
      <c r="AJ42" s="104"/>
      <c r="AK42" s="104"/>
      <c r="AL42" s="104"/>
      <c r="AM42" s="104"/>
      <c r="AN42" s="104"/>
      <c r="AO42" s="104"/>
      <c r="AP42" s="115">
        <f t="shared" si="37"/>
      </c>
      <c r="AQ42" s="115">
        <f t="shared" si="38"/>
      </c>
      <c r="AR42" s="104"/>
      <c r="AS42" s="104"/>
      <c r="AT42" s="104"/>
      <c r="AU42" s="104"/>
      <c r="AV42" s="104"/>
      <c r="AW42" s="104"/>
      <c r="AX42" s="115">
        <f t="shared" si="39"/>
      </c>
    </row>
    <row r="43" spans="1:50" s="105" customFormat="1" ht="12.75">
      <c r="A43" s="109" t="s">
        <v>47</v>
      </c>
      <c r="B43" s="118" t="s">
        <v>238</v>
      </c>
      <c r="C43" s="162" t="str">
        <f t="shared" si="30"/>
        <v>4 5    </v>
      </c>
      <c r="D43" s="101">
        <v>4</v>
      </c>
      <c r="E43" s="101">
        <v>5</v>
      </c>
      <c r="F43" s="101"/>
      <c r="G43" s="101"/>
      <c r="H43" s="101"/>
      <c r="I43" s="101"/>
      <c r="J43" s="108" t="str">
        <f t="shared" si="40"/>
        <v>4. 5.     </v>
      </c>
      <c r="K43" s="101" t="s">
        <v>157</v>
      </c>
      <c r="L43" s="101" t="s">
        <v>159</v>
      </c>
      <c r="M43" s="101"/>
      <c r="N43" s="101"/>
      <c r="O43" s="101"/>
      <c r="P43" s="101"/>
      <c r="Q43" s="101"/>
      <c r="R43" s="101"/>
      <c r="S43" s="101"/>
      <c r="T43" s="109"/>
      <c r="U43" s="114">
        <v>500</v>
      </c>
      <c r="V43" s="114">
        <f t="shared" si="42"/>
        <v>83</v>
      </c>
      <c r="W43" s="114">
        <f t="shared" si="43"/>
        <v>50</v>
      </c>
      <c r="X43" s="114">
        <f t="shared" si="44"/>
        <v>0</v>
      </c>
      <c r="Y43" s="114">
        <f t="shared" si="45"/>
        <v>33</v>
      </c>
      <c r="Z43" s="114">
        <f t="shared" si="41"/>
        <v>417</v>
      </c>
      <c r="AA43" s="115">
        <f t="shared" si="34"/>
      </c>
      <c r="AB43" s="104"/>
      <c r="AC43" s="104"/>
      <c r="AD43" s="104"/>
      <c r="AE43" s="104"/>
      <c r="AF43" s="104"/>
      <c r="AG43" s="104"/>
      <c r="AH43" s="115">
        <f t="shared" si="35"/>
      </c>
      <c r="AI43" s="115">
        <f t="shared" si="36"/>
      </c>
      <c r="AJ43" s="104"/>
      <c r="AK43" s="104"/>
      <c r="AL43" s="104"/>
      <c r="AM43" s="104">
        <v>2</v>
      </c>
      <c r="AN43" s="104"/>
      <c r="AO43" s="104">
        <v>1</v>
      </c>
      <c r="AP43" s="115" t="str">
        <f t="shared" si="37"/>
        <v>2//1</v>
      </c>
      <c r="AQ43" s="115" t="str">
        <f t="shared" si="38"/>
        <v>2//2</v>
      </c>
      <c r="AR43" s="104">
        <v>2</v>
      </c>
      <c r="AS43" s="104"/>
      <c r="AT43" s="104">
        <v>2</v>
      </c>
      <c r="AU43" s="104"/>
      <c r="AV43" s="104"/>
      <c r="AW43" s="104"/>
      <c r="AX43" s="115">
        <f t="shared" si="39"/>
      </c>
    </row>
    <row r="44" spans="1:50" s="105" customFormat="1" ht="12.75">
      <c r="A44" s="109" t="s">
        <v>48</v>
      </c>
      <c r="B44" s="118" t="s">
        <v>239</v>
      </c>
      <c r="C44" s="162" t="str">
        <f t="shared" si="30"/>
        <v>5. 6    </v>
      </c>
      <c r="D44" s="101" t="s">
        <v>159</v>
      </c>
      <c r="E44" s="101">
        <v>6</v>
      </c>
      <c r="F44" s="101"/>
      <c r="G44" s="101"/>
      <c r="H44" s="101"/>
      <c r="I44" s="101"/>
      <c r="J44" s="108" t="str">
        <f t="shared" si="40"/>
        <v>6.      </v>
      </c>
      <c r="K44" s="101" t="s">
        <v>162</v>
      </c>
      <c r="L44" s="101"/>
      <c r="M44" s="101"/>
      <c r="N44" s="101"/>
      <c r="O44" s="101"/>
      <c r="P44" s="101"/>
      <c r="Q44" s="101"/>
      <c r="R44" s="101"/>
      <c r="S44" s="101"/>
      <c r="T44" s="130"/>
      <c r="U44" s="114">
        <v>320</v>
      </c>
      <c r="V44" s="114">
        <f t="shared" si="42"/>
        <v>44</v>
      </c>
      <c r="W44" s="114">
        <f t="shared" si="43"/>
        <v>22</v>
      </c>
      <c r="X44" s="114">
        <f t="shared" si="44"/>
        <v>0</v>
      </c>
      <c r="Y44" s="114">
        <f t="shared" si="45"/>
        <v>22</v>
      </c>
      <c r="Z44" s="114">
        <f t="shared" si="41"/>
        <v>276</v>
      </c>
      <c r="AA44" s="115">
        <f t="shared" si="34"/>
      </c>
      <c r="AB44" s="104"/>
      <c r="AC44" s="104"/>
      <c r="AD44" s="104"/>
      <c r="AE44" s="104"/>
      <c r="AF44" s="104"/>
      <c r="AG44" s="104"/>
      <c r="AH44" s="115">
        <f t="shared" si="35"/>
      </c>
      <c r="AI44" s="115">
        <f t="shared" si="36"/>
      </c>
      <c r="AJ44" s="104"/>
      <c r="AK44" s="104"/>
      <c r="AL44" s="104"/>
      <c r="AM44" s="104"/>
      <c r="AN44" s="104"/>
      <c r="AO44" s="104"/>
      <c r="AP44" s="115">
        <f t="shared" si="37"/>
      </c>
      <c r="AQ44" s="115">
        <f t="shared" si="38"/>
      </c>
      <c r="AR44" s="104"/>
      <c r="AS44" s="104"/>
      <c r="AT44" s="104"/>
      <c r="AU44" s="104">
        <v>2</v>
      </c>
      <c r="AV44" s="104"/>
      <c r="AW44" s="104">
        <v>2</v>
      </c>
      <c r="AX44" s="115" t="str">
        <f t="shared" si="39"/>
        <v>2//2</v>
      </c>
    </row>
    <row r="45" spans="1:50" s="105" customFormat="1" ht="25.5">
      <c r="A45" s="109" t="s">
        <v>49</v>
      </c>
      <c r="B45" s="164" t="s">
        <v>209</v>
      </c>
      <c r="C45" s="162" t="str">
        <f t="shared" si="30"/>
        <v>6     </v>
      </c>
      <c r="D45" s="101">
        <v>6</v>
      </c>
      <c r="E45" s="101"/>
      <c r="F45" s="101"/>
      <c r="G45" s="101"/>
      <c r="H45" s="101"/>
      <c r="I45" s="101"/>
      <c r="J45" s="108" t="str">
        <f t="shared" si="40"/>
        <v>5      </v>
      </c>
      <c r="K45" s="101">
        <v>5</v>
      </c>
      <c r="L45" s="101"/>
      <c r="M45" s="101"/>
      <c r="N45" s="101"/>
      <c r="O45" s="101"/>
      <c r="P45" s="101"/>
      <c r="Q45" s="101"/>
      <c r="R45" s="101"/>
      <c r="S45" s="101"/>
      <c r="T45" s="130"/>
      <c r="U45" s="114">
        <v>180</v>
      </c>
      <c r="V45" s="114">
        <f t="shared" si="42"/>
        <v>60</v>
      </c>
      <c r="W45" s="114">
        <f t="shared" si="43"/>
        <v>38</v>
      </c>
      <c r="X45" s="114">
        <f t="shared" si="44"/>
        <v>0</v>
      </c>
      <c r="Y45" s="114">
        <f t="shared" si="45"/>
        <v>22</v>
      </c>
      <c r="Z45" s="114">
        <f t="shared" si="41"/>
        <v>120</v>
      </c>
      <c r="AA45" s="115">
        <f t="shared" si="34"/>
      </c>
      <c r="AB45" s="104"/>
      <c r="AC45" s="104"/>
      <c r="AD45" s="104"/>
      <c r="AE45" s="104"/>
      <c r="AF45" s="104"/>
      <c r="AG45" s="104"/>
      <c r="AH45" s="115">
        <f t="shared" si="35"/>
      </c>
      <c r="AI45" s="115">
        <f t="shared" si="36"/>
      </c>
      <c r="AJ45" s="104"/>
      <c r="AK45" s="104"/>
      <c r="AL45" s="104"/>
      <c r="AM45" s="104"/>
      <c r="AN45" s="104"/>
      <c r="AO45" s="104"/>
      <c r="AP45" s="115">
        <f t="shared" si="37"/>
      </c>
      <c r="AQ45" s="115" t="str">
        <f t="shared" si="38"/>
        <v>2//</v>
      </c>
      <c r="AR45" s="104">
        <v>2</v>
      </c>
      <c r="AS45" s="104"/>
      <c r="AT45" s="104"/>
      <c r="AU45" s="104">
        <v>2</v>
      </c>
      <c r="AV45" s="104"/>
      <c r="AW45" s="104">
        <v>2</v>
      </c>
      <c r="AX45" s="115" t="str">
        <f t="shared" si="39"/>
        <v>2//2</v>
      </c>
    </row>
    <row r="46" spans="1:50" s="105" customFormat="1" ht="12.75">
      <c r="A46" s="109" t="s">
        <v>50</v>
      </c>
      <c r="B46" s="118" t="s">
        <v>240</v>
      </c>
      <c r="C46" s="162" t="str">
        <f t="shared" si="30"/>
        <v>6     </v>
      </c>
      <c r="D46" s="101">
        <v>6</v>
      </c>
      <c r="E46" s="101"/>
      <c r="F46" s="101"/>
      <c r="G46" s="101"/>
      <c r="H46" s="101"/>
      <c r="I46" s="101"/>
      <c r="J46" s="108" t="str">
        <f t="shared" si="40"/>
        <v>5.      </v>
      </c>
      <c r="K46" s="101" t="s">
        <v>159</v>
      </c>
      <c r="L46" s="101"/>
      <c r="M46" s="101"/>
      <c r="N46" s="101"/>
      <c r="O46" s="101"/>
      <c r="P46" s="101"/>
      <c r="Q46" s="101"/>
      <c r="R46" s="101"/>
      <c r="S46" s="101"/>
      <c r="T46" s="109"/>
      <c r="U46" s="114">
        <v>220</v>
      </c>
      <c r="V46" s="114">
        <f aca="true" t="shared" si="46" ref="V46:V51">W46+X46+Y46</f>
        <v>11</v>
      </c>
      <c r="W46" s="114">
        <f aca="true" t="shared" si="47" ref="W46:Y52">AB46*AB$6+AE46*AE$6+AJ46*AJ$6+AM46*AM$6+AR46*AR$6+AU46*AU$6</f>
        <v>11</v>
      </c>
      <c r="X46" s="114">
        <f t="shared" si="47"/>
        <v>0</v>
      </c>
      <c r="Y46" s="114">
        <f t="shared" si="47"/>
        <v>0</v>
      </c>
      <c r="Z46" s="114">
        <f aca="true" t="shared" si="48" ref="Z46:Z52">U46-V46</f>
        <v>209</v>
      </c>
      <c r="AA46" s="115">
        <f t="shared" si="34"/>
      </c>
      <c r="AB46" s="104"/>
      <c r="AC46" s="104"/>
      <c r="AD46" s="104"/>
      <c r="AE46" s="104"/>
      <c r="AF46" s="104"/>
      <c r="AG46" s="104"/>
      <c r="AH46" s="115">
        <f t="shared" si="35"/>
      </c>
      <c r="AI46" s="115">
        <f t="shared" si="36"/>
      </c>
      <c r="AJ46" s="104"/>
      <c r="AK46" s="104"/>
      <c r="AL46" s="104"/>
      <c r="AM46" s="104"/>
      <c r="AN46" s="104"/>
      <c r="AO46" s="104"/>
      <c r="AP46" s="115">
        <f t="shared" si="37"/>
      </c>
      <c r="AQ46" s="115">
        <f t="shared" si="38"/>
      </c>
      <c r="AR46" s="104"/>
      <c r="AS46" s="104"/>
      <c r="AT46" s="104"/>
      <c r="AU46" s="104">
        <v>1</v>
      </c>
      <c r="AV46" s="104"/>
      <c r="AW46" s="104"/>
      <c r="AX46" s="115" t="str">
        <f t="shared" si="39"/>
        <v>1//</v>
      </c>
    </row>
    <row r="47" spans="1:50" s="105" customFormat="1" ht="25.5">
      <c r="A47" s="109" t="s">
        <v>51</v>
      </c>
      <c r="B47" s="118" t="s">
        <v>241</v>
      </c>
      <c r="C47" s="162" t="str">
        <f t="shared" si="30"/>
        <v>     </v>
      </c>
      <c r="D47" s="101"/>
      <c r="E47" s="101"/>
      <c r="F47" s="101"/>
      <c r="G47" s="101"/>
      <c r="H47" s="101"/>
      <c r="I47" s="101"/>
      <c r="J47" s="108" t="str">
        <f t="shared" si="40"/>
        <v>3. 4. 4    </v>
      </c>
      <c r="K47" s="101" t="s">
        <v>156</v>
      </c>
      <c r="L47" s="101" t="s">
        <v>157</v>
      </c>
      <c r="M47" s="101">
        <v>4</v>
      </c>
      <c r="N47" s="101"/>
      <c r="O47" s="101"/>
      <c r="P47" s="101"/>
      <c r="Q47" s="101"/>
      <c r="R47" s="101"/>
      <c r="S47" s="101"/>
      <c r="T47" s="109"/>
      <c r="U47" s="114">
        <v>244</v>
      </c>
      <c r="V47" s="114">
        <f t="shared" si="46"/>
        <v>68</v>
      </c>
      <c r="W47" s="114">
        <f t="shared" si="47"/>
        <v>34</v>
      </c>
      <c r="X47" s="114">
        <f t="shared" si="47"/>
        <v>0</v>
      </c>
      <c r="Y47" s="114">
        <f t="shared" si="47"/>
        <v>34</v>
      </c>
      <c r="Z47" s="114">
        <f t="shared" si="48"/>
        <v>176</v>
      </c>
      <c r="AA47" s="115">
        <f t="shared" si="34"/>
      </c>
      <c r="AB47" s="104"/>
      <c r="AC47" s="104"/>
      <c r="AD47" s="104"/>
      <c r="AE47" s="104"/>
      <c r="AF47" s="104"/>
      <c r="AG47" s="104"/>
      <c r="AH47" s="115">
        <f t="shared" si="35"/>
      </c>
      <c r="AI47" s="115">
        <f t="shared" si="36"/>
      </c>
      <c r="AJ47" s="104"/>
      <c r="AK47" s="104"/>
      <c r="AL47" s="104"/>
      <c r="AM47" s="104">
        <v>2</v>
      </c>
      <c r="AN47" s="104"/>
      <c r="AO47" s="104">
        <v>2</v>
      </c>
      <c r="AP47" s="115" t="str">
        <f t="shared" si="37"/>
        <v>2//2</v>
      </c>
      <c r="AQ47" s="115">
        <f t="shared" si="38"/>
      </c>
      <c r="AR47" s="104"/>
      <c r="AS47" s="104"/>
      <c r="AT47" s="104"/>
      <c r="AU47" s="104"/>
      <c r="AV47" s="104"/>
      <c r="AW47" s="104"/>
      <c r="AX47" s="115">
        <f t="shared" si="39"/>
      </c>
    </row>
    <row r="48" spans="1:50" s="105" customFormat="1" ht="12.75">
      <c r="A48" s="109" t="s">
        <v>210</v>
      </c>
      <c r="B48" s="118" t="s">
        <v>242</v>
      </c>
      <c r="C48" s="162" t="str">
        <f t="shared" si="30"/>
        <v>     </v>
      </c>
      <c r="D48" s="101"/>
      <c r="E48" s="101"/>
      <c r="F48" s="101"/>
      <c r="G48" s="101"/>
      <c r="H48" s="101"/>
      <c r="I48" s="101"/>
      <c r="J48" s="108" t="str">
        <f t="shared" si="40"/>
        <v>2. 3     </v>
      </c>
      <c r="K48" s="101" t="s">
        <v>155</v>
      </c>
      <c r="L48" s="101">
        <v>3</v>
      </c>
      <c r="M48" s="101"/>
      <c r="N48" s="101"/>
      <c r="O48" s="101"/>
      <c r="P48" s="101"/>
      <c r="Q48" s="101"/>
      <c r="R48" s="101"/>
      <c r="S48" s="101"/>
      <c r="T48" s="109"/>
      <c r="U48" s="114">
        <v>250</v>
      </c>
      <c r="V48" s="114">
        <f t="shared" si="46"/>
        <v>48</v>
      </c>
      <c r="W48" s="114">
        <f t="shared" si="47"/>
        <v>16</v>
      </c>
      <c r="X48" s="114">
        <f t="shared" si="47"/>
        <v>0</v>
      </c>
      <c r="Y48" s="114">
        <f t="shared" si="47"/>
        <v>32</v>
      </c>
      <c r="Z48" s="114">
        <f t="shared" si="48"/>
        <v>202</v>
      </c>
      <c r="AA48" s="115">
        <f t="shared" si="34"/>
      </c>
      <c r="AB48" s="104"/>
      <c r="AC48" s="104"/>
      <c r="AD48" s="104"/>
      <c r="AE48" s="104"/>
      <c r="AF48" s="104"/>
      <c r="AG48" s="104"/>
      <c r="AH48" s="115">
        <f t="shared" si="35"/>
      </c>
      <c r="AI48" s="115" t="str">
        <f t="shared" si="36"/>
        <v>1//2</v>
      </c>
      <c r="AJ48" s="104">
        <v>1</v>
      </c>
      <c r="AK48" s="104"/>
      <c r="AL48" s="104">
        <v>2</v>
      </c>
      <c r="AM48" s="104"/>
      <c r="AN48" s="104"/>
      <c r="AO48" s="104"/>
      <c r="AP48" s="115">
        <f t="shared" si="37"/>
      </c>
      <c r="AQ48" s="115">
        <f t="shared" si="38"/>
      </c>
      <c r="AR48" s="104"/>
      <c r="AS48" s="104"/>
      <c r="AT48" s="104"/>
      <c r="AU48" s="104"/>
      <c r="AV48" s="104"/>
      <c r="AW48" s="104"/>
      <c r="AX48" s="115">
        <f t="shared" si="39"/>
      </c>
    </row>
    <row r="49" spans="1:50" s="105" customFormat="1" ht="12.75">
      <c r="A49" s="119" t="s">
        <v>119</v>
      </c>
      <c r="B49" s="107" t="s">
        <v>52</v>
      </c>
      <c r="C49" s="154" t="str">
        <f t="shared" si="30"/>
        <v>4     </v>
      </c>
      <c r="D49" s="116">
        <v>4</v>
      </c>
      <c r="E49" s="116"/>
      <c r="F49" s="116"/>
      <c r="G49" s="116"/>
      <c r="H49" s="116"/>
      <c r="I49" s="116"/>
      <c r="J49" s="108" t="str">
        <f t="shared" si="40"/>
        <v>4 5 5 6 6  </v>
      </c>
      <c r="K49" s="116">
        <v>4</v>
      </c>
      <c r="L49" s="116">
        <v>5</v>
      </c>
      <c r="M49" s="116">
        <v>5</v>
      </c>
      <c r="N49" s="116">
        <v>6</v>
      </c>
      <c r="O49" s="116">
        <v>6</v>
      </c>
      <c r="P49" s="116"/>
      <c r="Q49" s="116"/>
      <c r="R49" s="116"/>
      <c r="S49" s="116"/>
      <c r="T49" s="106"/>
      <c r="U49" s="110">
        <v>500</v>
      </c>
      <c r="V49" s="117">
        <f>W49+X49+Y49</f>
        <v>194</v>
      </c>
      <c r="W49" s="117">
        <f t="shared" si="47"/>
        <v>132</v>
      </c>
      <c r="X49" s="117">
        <f t="shared" si="47"/>
        <v>0</v>
      </c>
      <c r="Y49" s="117">
        <f t="shared" si="47"/>
        <v>62</v>
      </c>
      <c r="Z49" s="117">
        <f t="shared" si="48"/>
        <v>306</v>
      </c>
      <c r="AA49" s="115">
        <f t="shared" si="34"/>
      </c>
      <c r="AB49" s="104"/>
      <c r="AC49" s="104"/>
      <c r="AD49" s="104"/>
      <c r="AE49" s="104"/>
      <c r="AF49" s="104"/>
      <c r="AG49" s="104"/>
      <c r="AH49" s="115">
        <f t="shared" si="35"/>
      </c>
      <c r="AI49" s="115">
        <f t="shared" si="36"/>
      </c>
      <c r="AJ49" s="104"/>
      <c r="AK49" s="104"/>
      <c r="AL49" s="104"/>
      <c r="AM49" s="104">
        <v>2</v>
      </c>
      <c r="AN49" s="104"/>
      <c r="AO49" s="104">
        <v>3</v>
      </c>
      <c r="AP49" s="115" t="str">
        <f t="shared" si="37"/>
        <v>2//3</v>
      </c>
      <c r="AQ49" s="115" t="str">
        <f t="shared" si="38"/>
        <v>4//</v>
      </c>
      <c r="AR49" s="104">
        <v>4</v>
      </c>
      <c r="AS49" s="104"/>
      <c r="AT49" s="104"/>
      <c r="AU49" s="104">
        <v>6</v>
      </c>
      <c r="AV49" s="104"/>
      <c r="AW49" s="104">
        <v>1</v>
      </c>
      <c r="AX49" s="115" t="str">
        <f t="shared" si="39"/>
        <v>6//1</v>
      </c>
    </row>
    <row r="50" spans="1:50" s="105" customFormat="1" ht="12.75">
      <c r="A50" s="119" t="s">
        <v>53</v>
      </c>
      <c r="B50" s="107" t="s">
        <v>177</v>
      </c>
      <c r="C50" s="154" t="str">
        <f t="shared" si="30"/>
        <v>     </v>
      </c>
      <c r="D50" s="101"/>
      <c r="E50" s="101"/>
      <c r="F50" s="101"/>
      <c r="G50" s="101"/>
      <c r="H50" s="101"/>
      <c r="I50" s="101"/>
      <c r="J50" s="108" t="str">
        <f t="shared" si="40"/>
        <v>4.      </v>
      </c>
      <c r="K50" s="101" t="s">
        <v>157</v>
      </c>
      <c r="L50" s="101"/>
      <c r="M50" s="101"/>
      <c r="N50" s="101"/>
      <c r="O50" s="101"/>
      <c r="P50" s="101"/>
      <c r="Q50" s="101"/>
      <c r="R50" s="101"/>
      <c r="S50" s="101"/>
      <c r="T50" s="109"/>
      <c r="U50" s="110">
        <v>200</v>
      </c>
      <c r="V50" s="117">
        <f t="shared" si="46"/>
        <v>0</v>
      </c>
      <c r="W50" s="117">
        <f t="shared" si="47"/>
        <v>0</v>
      </c>
      <c r="X50" s="117">
        <f t="shared" si="47"/>
        <v>0</v>
      </c>
      <c r="Y50" s="117">
        <f t="shared" si="47"/>
        <v>0</v>
      </c>
      <c r="Z50" s="117">
        <f t="shared" si="48"/>
        <v>200</v>
      </c>
      <c r="AA50" s="115">
        <f t="shared" si="34"/>
      </c>
      <c r="AB50" s="104"/>
      <c r="AC50" s="104"/>
      <c r="AD50" s="104"/>
      <c r="AE50" s="104"/>
      <c r="AF50" s="104"/>
      <c r="AG50" s="104"/>
      <c r="AH50" s="115">
        <f t="shared" si="35"/>
      </c>
      <c r="AI50" s="115">
        <f t="shared" si="36"/>
      </c>
      <c r="AJ50" s="104"/>
      <c r="AK50" s="104"/>
      <c r="AL50" s="104"/>
      <c r="AM50" s="104"/>
      <c r="AN50" s="104"/>
      <c r="AO50" s="104"/>
      <c r="AP50" s="115">
        <f t="shared" si="37"/>
      </c>
      <c r="AQ50" s="115">
        <f t="shared" si="38"/>
      </c>
      <c r="AR50" s="104"/>
      <c r="AS50" s="104"/>
      <c r="AT50" s="104"/>
      <c r="AU50" s="104"/>
      <c r="AV50" s="104"/>
      <c r="AW50" s="104"/>
      <c r="AX50" s="115">
        <f t="shared" si="39"/>
      </c>
    </row>
    <row r="51" spans="1:50" s="105" customFormat="1" ht="25.5">
      <c r="A51" s="119" t="s">
        <v>55</v>
      </c>
      <c r="B51" s="107" t="s">
        <v>178</v>
      </c>
      <c r="C51" s="154" t="str">
        <f t="shared" si="30"/>
        <v>     </v>
      </c>
      <c r="D51" s="101"/>
      <c r="E51" s="101"/>
      <c r="F51" s="101"/>
      <c r="G51" s="101"/>
      <c r="H51" s="101"/>
      <c r="I51" s="101"/>
      <c r="J51" s="108" t="str">
        <f t="shared" si="40"/>
        <v>2. 5.     </v>
      </c>
      <c r="K51" s="101" t="s">
        <v>155</v>
      </c>
      <c r="L51" s="101" t="s">
        <v>159</v>
      </c>
      <c r="M51" s="101"/>
      <c r="N51" s="101"/>
      <c r="O51" s="101"/>
      <c r="P51" s="101"/>
      <c r="Q51" s="101"/>
      <c r="R51" s="101"/>
      <c r="S51" s="101"/>
      <c r="T51" s="109"/>
      <c r="U51" s="110">
        <v>200</v>
      </c>
      <c r="V51" s="117">
        <f t="shared" si="46"/>
        <v>0</v>
      </c>
      <c r="W51" s="117">
        <f t="shared" si="47"/>
        <v>0</v>
      </c>
      <c r="X51" s="117">
        <f t="shared" si="47"/>
        <v>0</v>
      </c>
      <c r="Y51" s="117">
        <f t="shared" si="47"/>
        <v>0</v>
      </c>
      <c r="Z51" s="117">
        <f t="shared" si="48"/>
        <v>200</v>
      </c>
      <c r="AA51" s="115">
        <f t="shared" si="34"/>
      </c>
      <c r="AB51" s="104"/>
      <c r="AC51" s="104"/>
      <c r="AD51" s="104"/>
      <c r="AE51" s="104"/>
      <c r="AF51" s="104"/>
      <c r="AG51" s="104"/>
      <c r="AH51" s="115">
        <f t="shared" si="35"/>
      </c>
      <c r="AI51" s="115">
        <f t="shared" si="36"/>
      </c>
      <c r="AJ51" s="104"/>
      <c r="AK51" s="104"/>
      <c r="AL51" s="104"/>
      <c r="AM51" s="104"/>
      <c r="AN51" s="104"/>
      <c r="AO51" s="104"/>
      <c r="AP51" s="115">
        <f t="shared" si="37"/>
      </c>
      <c r="AQ51" s="115">
        <f t="shared" si="38"/>
      </c>
      <c r="AR51" s="104"/>
      <c r="AS51" s="104"/>
      <c r="AT51" s="104"/>
      <c r="AU51" s="104"/>
      <c r="AV51" s="104"/>
      <c r="AW51" s="104"/>
      <c r="AX51" s="115">
        <f t="shared" si="39"/>
      </c>
    </row>
    <row r="52" spans="1:50" s="105" customFormat="1" ht="25.5" customHeight="1">
      <c r="A52" s="98" t="s">
        <v>56</v>
      </c>
      <c r="B52" s="99" t="s">
        <v>243</v>
      </c>
      <c r="C52" s="123" t="str">
        <f>D52&amp;" "&amp;E52&amp;" "&amp;G52&amp;" "&amp;H52</f>
        <v>   </v>
      </c>
      <c r="D52" s="116"/>
      <c r="E52" s="116"/>
      <c r="F52" s="116"/>
      <c r="G52" s="116"/>
      <c r="H52" s="116"/>
      <c r="I52" s="116"/>
      <c r="J52" s="103" t="str">
        <f>K52&amp;" "&amp;L52&amp;" "&amp;M52&amp;" "&amp;N52&amp;" "&amp;O52&amp;" "&amp;P52&amp;" "&amp;Q52</f>
        <v>1-6.      </v>
      </c>
      <c r="K52" s="116" t="s">
        <v>211</v>
      </c>
      <c r="L52" s="116"/>
      <c r="M52" s="116"/>
      <c r="N52" s="116"/>
      <c r="O52" s="116"/>
      <c r="P52" s="116"/>
      <c r="Q52" s="116"/>
      <c r="R52" s="116"/>
      <c r="S52" s="116"/>
      <c r="T52" s="123"/>
      <c r="U52" s="132">
        <v>450</v>
      </c>
      <c r="V52" s="132">
        <f>W52+X52+Y52</f>
        <v>450</v>
      </c>
      <c r="W52" s="132">
        <f t="shared" si="47"/>
        <v>276</v>
      </c>
      <c r="X52" s="132">
        <f t="shared" si="47"/>
        <v>0</v>
      </c>
      <c r="Y52" s="132">
        <f t="shared" si="47"/>
        <v>174</v>
      </c>
      <c r="Z52" s="132">
        <f t="shared" si="48"/>
        <v>0</v>
      </c>
      <c r="AA52" s="159" t="str">
        <f t="shared" si="34"/>
        <v>4//2</v>
      </c>
      <c r="AB52" s="100">
        <v>4</v>
      </c>
      <c r="AC52" s="100"/>
      <c r="AD52" s="100">
        <v>2</v>
      </c>
      <c r="AE52" s="100">
        <v>3</v>
      </c>
      <c r="AF52" s="100"/>
      <c r="AG52" s="100">
        <v>2</v>
      </c>
      <c r="AH52" s="159" t="str">
        <f t="shared" si="35"/>
        <v>3//2</v>
      </c>
      <c r="AI52" s="159" t="str">
        <f t="shared" si="36"/>
        <v>3//2</v>
      </c>
      <c r="AJ52" s="100">
        <v>3</v>
      </c>
      <c r="AK52" s="100"/>
      <c r="AL52" s="100">
        <v>2</v>
      </c>
      <c r="AM52" s="100">
        <v>3</v>
      </c>
      <c r="AN52" s="100"/>
      <c r="AO52" s="100">
        <v>2</v>
      </c>
      <c r="AP52" s="159" t="str">
        <f t="shared" si="37"/>
        <v>3//2</v>
      </c>
      <c r="AQ52" s="159" t="str">
        <f t="shared" si="38"/>
        <v>4//2</v>
      </c>
      <c r="AR52" s="100">
        <v>4</v>
      </c>
      <c r="AS52" s="100"/>
      <c r="AT52" s="100">
        <v>2</v>
      </c>
      <c r="AU52" s="100">
        <v>2</v>
      </c>
      <c r="AV52" s="100"/>
      <c r="AW52" s="100">
        <v>2</v>
      </c>
      <c r="AX52" s="159" t="str">
        <f t="shared" si="39"/>
        <v>2//2</v>
      </c>
    </row>
    <row r="53" spans="1:50" s="105" customFormat="1" ht="12.75">
      <c r="A53" s="109"/>
      <c r="B53" s="136" t="s">
        <v>104</v>
      </c>
      <c r="C53" s="109"/>
      <c r="D53" s="101"/>
      <c r="E53" s="101"/>
      <c r="F53" s="101"/>
      <c r="G53" s="101"/>
      <c r="H53" s="101"/>
      <c r="I53" s="101"/>
      <c r="J53" s="109"/>
      <c r="K53" s="101"/>
      <c r="L53" s="101"/>
      <c r="M53" s="101"/>
      <c r="N53" s="101"/>
      <c r="O53" s="101"/>
      <c r="P53" s="101"/>
      <c r="Q53" s="101"/>
      <c r="R53" s="101"/>
      <c r="S53" s="101"/>
      <c r="T53" s="109"/>
      <c r="U53" s="133">
        <f aca="true" t="shared" si="49" ref="U53:Z53">U52+U34+U22+U16+U8</f>
        <v>8884</v>
      </c>
      <c r="V53" s="133">
        <f>V52+V34+V22+V16+V8</f>
        <v>2190</v>
      </c>
      <c r="W53" s="133">
        <f>W52+W34+W22+W16+W8</f>
        <v>1170</v>
      </c>
      <c r="X53" s="133">
        <f t="shared" si="49"/>
        <v>11</v>
      </c>
      <c r="Y53" s="133">
        <f t="shared" si="49"/>
        <v>1009</v>
      </c>
      <c r="Z53" s="133">
        <f t="shared" si="49"/>
        <v>6694</v>
      </c>
      <c r="AA53" s="134"/>
      <c r="AB53" s="135"/>
      <c r="AC53" s="135"/>
      <c r="AD53" s="135"/>
      <c r="AE53" s="135"/>
      <c r="AF53" s="135"/>
      <c r="AG53" s="135"/>
      <c r="AH53" s="134"/>
      <c r="AI53" s="134"/>
      <c r="AJ53" s="135"/>
      <c r="AK53" s="135"/>
      <c r="AL53" s="135"/>
      <c r="AM53" s="135"/>
      <c r="AN53" s="135"/>
      <c r="AO53" s="135"/>
      <c r="AP53" s="134"/>
      <c r="AQ53" s="134"/>
      <c r="AR53" s="135"/>
      <c r="AS53" s="135"/>
      <c r="AT53" s="135"/>
      <c r="AU53" s="135"/>
      <c r="AV53" s="135"/>
      <c r="AW53" s="135"/>
      <c r="AX53" s="134"/>
    </row>
    <row r="54" spans="1:50" ht="12.75">
      <c r="A54" s="14"/>
      <c r="B54" s="20" t="s">
        <v>105</v>
      </c>
      <c r="C54" s="13" t="s">
        <v>129</v>
      </c>
      <c r="D54" s="73"/>
      <c r="E54" s="73"/>
      <c r="F54" s="73"/>
      <c r="G54" s="73"/>
      <c r="H54" s="73"/>
      <c r="I54" s="73"/>
      <c r="J54" s="13"/>
      <c r="K54" s="72"/>
      <c r="L54" s="72"/>
      <c r="M54" s="72"/>
      <c r="N54" s="72"/>
      <c r="O54" s="72"/>
      <c r="P54" s="72"/>
      <c r="Q54" s="72"/>
      <c r="R54" s="72"/>
      <c r="S54" s="72"/>
      <c r="T54" s="14"/>
      <c r="U54" s="13"/>
      <c r="V54" s="13"/>
      <c r="W54" s="13"/>
      <c r="X54" s="13"/>
      <c r="Y54" s="13"/>
      <c r="Z54" s="13"/>
      <c r="AA54" s="23">
        <f>SUM(AB54:AD54)</f>
        <v>16</v>
      </c>
      <c r="AB54" s="82">
        <f aca="true" t="shared" si="50" ref="AB54:AG54">SUM(AB10:AB51)-AB11</f>
        <v>9</v>
      </c>
      <c r="AC54" s="82">
        <f t="shared" si="50"/>
        <v>0</v>
      </c>
      <c r="AD54" s="82">
        <f t="shared" si="50"/>
        <v>7</v>
      </c>
      <c r="AE54" s="82">
        <f t="shared" si="50"/>
        <v>11</v>
      </c>
      <c r="AF54" s="82">
        <f t="shared" si="50"/>
        <v>0</v>
      </c>
      <c r="AG54" s="82">
        <f t="shared" si="50"/>
        <v>5</v>
      </c>
      <c r="AH54" s="23">
        <f>SUM(AE54:AG54)</f>
        <v>16</v>
      </c>
      <c r="AI54" s="23">
        <f>SUM(AJ54:AL54)</f>
        <v>16</v>
      </c>
      <c r="AJ54" s="82">
        <f aca="true" t="shared" si="51" ref="AJ54:AO54">SUM(AJ10:AJ51)-AJ11</f>
        <v>8</v>
      </c>
      <c r="AK54" s="82">
        <f t="shared" si="51"/>
        <v>0</v>
      </c>
      <c r="AL54" s="82">
        <f t="shared" si="51"/>
        <v>8</v>
      </c>
      <c r="AM54" s="82">
        <f t="shared" si="51"/>
        <v>10</v>
      </c>
      <c r="AN54" s="82">
        <f t="shared" si="51"/>
        <v>0</v>
      </c>
      <c r="AO54" s="82">
        <f t="shared" si="51"/>
        <v>10</v>
      </c>
      <c r="AP54" s="23">
        <f>SUM(AM54:AO54)</f>
        <v>20</v>
      </c>
      <c r="AQ54" s="23">
        <f>SUM(AR54:AT54)</f>
        <v>20</v>
      </c>
      <c r="AR54" s="82">
        <f aca="true" t="shared" si="52" ref="AR54:AW54">SUM(AR10:AR51)-AR11</f>
        <v>13</v>
      </c>
      <c r="AS54" s="82">
        <f t="shared" si="52"/>
        <v>0</v>
      </c>
      <c r="AT54" s="82">
        <f t="shared" si="52"/>
        <v>7</v>
      </c>
      <c r="AU54" s="82">
        <f t="shared" si="52"/>
        <v>13</v>
      </c>
      <c r="AV54" s="82">
        <f t="shared" si="52"/>
        <v>1</v>
      </c>
      <c r="AW54" s="82">
        <f t="shared" si="52"/>
        <v>6</v>
      </c>
      <c r="AX54" s="23">
        <f>SUM(AU54:AW54)</f>
        <v>20</v>
      </c>
    </row>
    <row r="55" spans="1:50" ht="12.75">
      <c r="A55" s="14"/>
      <c r="B55" s="18">
        <f>(V53-V52-V11)/88</f>
        <v>17.454545454545453</v>
      </c>
      <c r="C55" s="19" t="s">
        <v>130</v>
      </c>
      <c r="D55" s="74"/>
      <c r="E55" s="74"/>
      <c r="F55" s="74"/>
      <c r="G55" s="74"/>
      <c r="H55" s="74"/>
      <c r="I55" s="74"/>
      <c r="J55" s="19"/>
      <c r="K55" s="72"/>
      <c r="L55" s="72"/>
      <c r="M55" s="72"/>
      <c r="N55" s="72"/>
      <c r="O55" s="72"/>
      <c r="P55" s="72"/>
      <c r="Q55" s="72"/>
      <c r="R55" s="72"/>
      <c r="S55" s="72"/>
      <c r="T55" s="14"/>
      <c r="U55" s="13"/>
      <c r="V55" s="13"/>
      <c r="W55" s="13"/>
      <c r="X55" s="13"/>
      <c r="Y55" s="13"/>
      <c r="Z55" s="13"/>
      <c r="AA55" s="13">
        <f>SUM(AB10:AD52)*AA6</f>
        <v>468</v>
      </c>
      <c r="AB55" s="83"/>
      <c r="AC55" s="83"/>
      <c r="AD55" s="83"/>
      <c r="AE55" s="83"/>
      <c r="AF55" s="83"/>
      <c r="AG55" s="83"/>
      <c r="AH55" s="13">
        <f>SUM(AE10:AG52)*AH6</f>
        <v>425</v>
      </c>
      <c r="AI55" s="13">
        <f>SUM(AJ10:AL52)*AI6</f>
        <v>400</v>
      </c>
      <c r="AJ55" s="83"/>
      <c r="AK55" s="83"/>
      <c r="AL55" s="83"/>
      <c r="AM55" s="83"/>
      <c r="AN55" s="83"/>
      <c r="AO55" s="83"/>
      <c r="AP55" s="13">
        <f>SUM(AM10:AO52)*AP6</f>
        <v>425</v>
      </c>
      <c r="AQ55" s="13">
        <f>SUM(AR10:AT52)*AQ6</f>
        <v>208</v>
      </c>
      <c r="AR55" s="83"/>
      <c r="AS55" s="83"/>
      <c r="AT55" s="83"/>
      <c r="AU55" s="83"/>
      <c r="AV55" s="83"/>
      <c r="AW55" s="83"/>
      <c r="AX55" s="13">
        <f>SUM(AU10:AW52)*AX6</f>
        <v>264</v>
      </c>
    </row>
    <row r="56" spans="1:50" ht="12.75">
      <c r="A56" s="14"/>
      <c r="B56" s="12"/>
      <c r="C56" s="13" t="s">
        <v>106</v>
      </c>
      <c r="D56" s="73"/>
      <c r="E56" s="73"/>
      <c r="F56" s="73"/>
      <c r="G56" s="73"/>
      <c r="H56" s="73"/>
      <c r="I56" s="73"/>
      <c r="J56" s="13"/>
      <c r="K56" s="72"/>
      <c r="L56" s="72"/>
      <c r="M56" s="72"/>
      <c r="N56" s="72"/>
      <c r="O56" s="72"/>
      <c r="P56" s="72"/>
      <c r="Q56" s="72"/>
      <c r="R56" s="72"/>
      <c r="S56" s="72"/>
      <c r="T56" s="14"/>
      <c r="U56" s="13">
        <f>SUM(AA56:AX56)</f>
        <v>3</v>
      </c>
      <c r="V56" s="13"/>
      <c r="W56" s="13"/>
      <c r="X56" s="13"/>
      <c r="Y56" s="13"/>
      <c r="Z56" s="13"/>
      <c r="AA56" s="13"/>
      <c r="AB56" s="81"/>
      <c r="AC56" s="81"/>
      <c r="AD56" s="81"/>
      <c r="AE56" s="81"/>
      <c r="AF56" s="81"/>
      <c r="AG56" s="81"/>
      <c r="AH56" s="13"/>
      <c r="AI56" s="13">
        <v>1</v>
      </c>
      <c r="AJ56" s="81"/>
      <c r="AK56" s="81"/>
      <c r="AL56" s="81"/>
      <c r="AM56" s="81"/>
      <c r="AN56" s="81"/>
      <c r="AO56" s="81"/>
      <c r="AP56" s="14">
        <v>1</v>
      </c>
      <c r="AQ56" s="14">
        <v>1</v>
      </c>
      <c r="AR56" s="81"/>
      <c r="AS56" s="81"/>
      <c r="AT56" s="81"/>
      <c r="AU56" s="81"/>
      <c r="AV56" s="81"/>
      <c r="AW56" s="81"/>
      <c r="AX56" s="14"/>
    </row>
    <row r="57" spans="1:50" ht="12.75">
      <c r="A57" s="14"/>
      <c r="B57" s="12"/>
      <c r="C57" s="13" t="s">
        <v>107</v>
      </c>
      <c r="D57" s="73"/>
      <c r="E57" s="73"/>
      <c r="F57" s="73"/>
      <c r="G57" s="73"/>
      <c r="H57" s="73"/>
      <c r="I57" s="73"/>
      <c r="J57" s="13"/>
      <c r="K57" s="72"/>
      <c r="L57" s="72"/>
      <c r="M57" s="72"/>
      <c r="N57" s="72"/>
      <c r="O57" s="72"/>
      <c r="P57" s="72"/>
      <c r="Q57" s="72"/>
      <c r="R57" s="72"/>
      <c r="S57" s="72"/>
      <c r="T57" s="14"/>
      <c r="U57" s="13">
        <f>SUM(AA57:AX57)</f>
        <v>22</v>
      </c>
      <c r="V57" s="13"/>
      <c r="W57" s="13"/>
      <c r="X57" s="13"/>
      <c r="Y57" s="13"/>
      <c r="Z57" s="13"/>
      <c r="AA57" s="6">
        <f aca="true" t="shared" si="53" ref="AA57:AX57">COUNTIF($D$10:$H$51,AA5)</f>
        <v>4</v>
      </c>
      <c r="AB57" s="73">
        <f t="shared" si="53"/>
        <v>0</v>
      </c>
      <c r="AC57" s="73">
        <f t="shared" si="53"/>
        <v>0</v>
      </c>
      <c r="AD57" s="73">
        <f t="shared" si="53"/>
        <v>0</v>
      </c>
      <c r="AE57" s="73">
        <f t="shared" si="53"/>
        <v>0</v>
      </c>
      <c r="AF57" s="73">
        <f t="shared" si="53"/>
        <v>0</v>
      </c>
      <c r="AG57" s="73">
        <f t="shared" si="53"/>
        <v>0</v>
      </c>
      <c r="AH57" s="6">
        <f t="shared" si="53"/>
        <v>3</v>
      </c>
      <c r="AI57" s="6">
        <f t="shared" si="53"/>
        <v>3</v>
      </c>
      <c r="AJ57" s="73">
        <f t="shared" si="53"/>
        <v>0</v>
      </c>
      <c r="AK57" s="73">
        <f t="shared" si="53"/>
        <v>0</v>
      </c>
      <c r="AL57" s="73">
        <f t="shared" si="53"/>
        <v>0</v>
      </c>
      <c r="AM57" s="73">
        <f t="shared" si="53"/>
        <v>0</v>
      </c>
      <c r="AN57" s="73">
        <f t="shared" si="53"/>
        <v>0</v>
      </c>
      <c r="AO57" s="73">
        <f t="shared" si="53"/>
        <v>0</v>
      </c>
      <c r="AP57" s="6">
        <f t="shared" si="53"/>
        <v>4</v>
      </c>
      <c r="AQ57" s="6">
        <f t="shared" si="53"/>
        <v>4</v>
      </c>
      <c r="AR57" s="73">
        <f t="shared" si="53"/>
        <v>0</v>
      </c>
      <c r="AS57" s="73">
        <f t="shared" si="53"/>
        <v>0</v>
      </c>
      <c r="AT57" s="73">
        <f t="shared" si="53"/>
        <v>0</v>
      </c>
      <c r="AU57" s="73">
        <f t="shared" si="53"/>
        <v>0</v>
      </c>
      <c r="AV57" s="73">
        <f t="shared" si="53"/>
        <v>0</v>
      </c>
      <c r="AW57" s="73">
        <f t="shared" si="53"/>
        <v>0</v>
      </c>
      <c r="AX57" s="6">
        <f t="shared" si="53"/>
        <v>4</v>
      </c>
    </row>
    <row r="58" spans="1:50" ht="12.75">
      <c r="A58" s="14"/>
      <c r="B58" s="12"/>
      <c r="C58" s="13" t="s">
        <v>108</v>
      </c>
      <c r="D58" s="73"/>
      <c r="E58" s="73"/>
      <c r="F58" s="73"/>
      <c r="G58" s="73"/>
      <c r="H58" s="73"/>
      <c r="I58" s="73"/>
      <c r="J58" s="13"/>
      <c r="K58" s="72"/>
      <c r="L58" s="72"/>
      <c r="M58" s="72"/>
      <c r="N58" s="72"/>
      <c r="O58" s="72"/>
      <c r="P58" s="72"/>
      <c r="Q58" s="72"/>
      <c r="R58" s="72"/>
      <c r="S58" s="72"/>
      <c r="T58" s="14"/>
      <c r="U58" s="13">
        <f>SUM(AA58:AX58)</f>
        <v>16</v>
      </c>
      <c r="V58" s="13"/>
      <c r="W58" s="13"/>
      <c r="X58" s="13"/>
      <c r="Y58" s="13"/>
      <c r="Z58" s="13"/>
      <c r="AA58" s="6">
        <f aca="true" t="shared" si="54" ref="AA58:AX58">COUNTIF($K$10:$Q$51,AA5)</f>
        <v>2</v>
      </c>
      <c r="AB58" s="73">
        <f t="shared" si="54"/>
        <v>0</v>
      </c>
      <c r="AC58" s="73">
        <f t="shared" si="54"/>
        <v>0</v>
      </c>
      <c r="AD58" s="73">
        <f t="shared" si="54"/>
        <v>0</v>
      </c>
      <c r="AE58" s="73">
        <f t="shared" si="54"/>
        <v>0</v>
      </c>
      <c r="AF58" s="73">
        <f t="shared" si="54"/>
        <v>0</v>
      </c>
      <c r="AG58" s="73">
        <f t="shared" si="54"/>
        <v>0</v>
      </c>
      <c r="AH58" s="6">
        <f t="shared" si="54"/>
        <v>3</v>
      </c>
      <c r="AI58" s="6">
        <f t="shared" si="54"/>
        <v>2</v>
      </c>
      <c r="AJ58" s="73">
        <f t="shared" si="54"/>
        <v>0</v>
      </c>
      <c r="AK58" s="73">
        <f t="shared" si="54"/>
        <v>0</v>
      </c>
      <c r="AL58" s="73">
        <f t="shared" si="54"/>
        <v>0</v>
      </c>
      <c r="AM58" s="73">
        <f t="shared" si="54"/>
        <v>0</v>
      </c>
      <c r="AN58" s="73">
        <f t="shared" si="54"/>
        <v>0</v>
      </c>
      <c r="AO58" s="73">
        <f t="shared" si="54"/>
        <v>0</v>
      </c>
      <c r="AP58" s="6">
        <f t="shared" si="54"/>
        <v>3</v>
      </c>
      <c r="AQ58" s="6">
        <f t="shared" si="54"/>
        <v>3</v>
      </c>
      <c r="AR58" s="73">
        <f t="shared" si="54"/>
        <v>0</v>
      </c>
      <c r="AS58" s="73">
        <f t="shared" si="54"/>
        <v>0</v>
      </c>
      <c r="AT58" s="73">
        <f t="shared" si="54"/>
        <v>0</v>
      </c>
      <c r="AU58" s="73">
        <f t="shared" si="54"/>
        <v>0</v>
      </c>
      <c r="AV58" s="73">
        <f t="shared" si="54"/>
        <v>0</v>
      </c>
      <c r="AW58" s="73">
        <f t="shared" si="54"/>
        <v>0</v>
      </c>
      <c r="AX58" s="6">
        <f t="shared" si="54"/>
        <v>3</v>
      </c>
    </row>
    <row r="59" spans="1:50" s="169" customFormat="1" ht="12.75" hidden="1">
      <c r="A59" s="166"/>
      <c r="B59" s="167"/>
      <c r="C59" s="168"/>
      <c r="D59" s="165"/>
      <c r="E59" s="165"/>
      <c r="F59" s="165"/>
      <c r="G59" s="165"/>
      <c r="H59" s="165"/>
      <c r="I59" s="165"/>
      <c r="J59" s="168"/>
      <c r="K59" s="68"/>
      <c r="L59" s="68"/>
      <c r="M59" s="68"/>
      <c r="N59" s="68"/>
      <c r="O59" s="68"/>
      <c r="P59" s="68"/>
      <c r="Q59" s="68"/>
      <c r="R59" s="68"/>
      <c r="S59" s="68"/>
      <c r="T59" s="166"/>
      <c r="U59" s="83"/>
      <c r="V59" s="168"/>
      <c r="W59" s="168"/>
      <c r="X59" s="168"/>
      <c r="Y59" s="168"/>
      <c r="Z59" s="168"/>
      <c r="AA59" s="165" t="s">
        <v>154</v>
      </c>
      <c r="AB59" s="165"/>
      <c r="AC59" s="165"/>
      <c r="AD59" s="165"/>
      <c r="AE59" s="165"/>
      <c r="AF59" s="165"/>
      <c r="AG59" s="165"/>
      <c r="AH59" s="165" t="s">
        <v>155</v>
      </c>
      <c r="AI59" s="165" t="s">
        <v>156</v>
      </c>
      <c r="AJ59" s="165"/>
      <c r="AK59" s="165"/>
      <c r="AL59" s="165"/>
      <c r="AM59" s="165"/>
      <c r="AN59" s="165"/>
      <c r="AO59" s="165"/>
      <c r="AP59" s="165" t="s">
        <v>157</v>
      </c>
      <c r="AQ59" s="165" t="s">
        <v>159</v>
      </c>
      <c r="AR59" s="165"/>
      <c r="AS59" s="165"/>
      <c r="AT59" s="165"/>
      <c r="AU59" s="165"/>
      <c r="AV59" s="165"/>
      <c r="AW59" s="165"/>
      <c r="AX59" s="165" t="s">
        <v>162</v>
      </c>
    </row>
    <row r="60" spans="1:50" s="169" customFormat="1" ht="12.75" hidden="1">
      <c r="A60" s="166"/>
      <c r="B60" s="167"/>
      <c r="C60" s="168"/>
      <c r="D60" s="165"/>
      <c r="E60" s="165"/>
      <c r="F60" s="165"/>
      <c r="G60" s="165"/>
      <c r="H60" s="165"/>
      <c r="I60" s="165"/>
      <c r="J60" s="168"/>
      <c r="K60" s="68"/>
      <c r="L60" s="68"/>
      <c r="M60" s="68"/>
      <c r="N60" s="68"/>
      <c r="O60" s="68"/>
      <c r="P60" s="68"/>
      <c r="Q60" s="68"/>
      <c r="R60" s="68"/>
      <c r="S60" s="68"/>
      <c r="T60" s="166"/>
      <c r="U60" s="83">
        <f>SUM(AA60:AX60)</f>
        <v>12</v>
      </c>
      <c r="V60" s="168"/>
      <c r="W60" s="168"/>
      <c r="X60" s="168"/>
      <c r="Y60" s="168"/>
      <c r="Z60" s="168"/>
      <c r="AA60" s="73">
        <f>COUNTIF($D$10:$H$51,AA59)</f>
        <v>2</v>
      </c>
      <c r="AB60" s="165"/>
      <c r="AC60" s="165"/>
      <c r="AD60" s="165"/>
      <c r="AE60" s="165"/>
      <c r="AF60" s="165"/>
      <c r="AG60" s="165"/>
      <c r="AH60" s="73">
        <f>COUNTIF($D$10:$H$51,AH59)</f>
        <v>3</v>
      </c>
      <c r="AI60" s="73">
        <f>COUNTIF($D$10:$H$51,AI59)</f>
        <v>3</v>
      </c>
      <c r="AJ60" s="165"/>
      <c r="AK60" s="165"/>
      <c r="AL60" s="165"/>
      <c r="AM60" s="165"/>
      <c r="AN60" s="165"/>
      <c r="AO60" s="165"/>
      <c r="AP60" s="73">
        <f>COUNTIF($D$10:$H$51,AP59)</f>
        <v>1</v>
      </c>
      <c r="AQ60" s="73">
        <f>COUNTIF($D$10:$H$51,AQ59)</f>
        <v>1</v>
      </c>
      <c r="AR60" s="165"/>
      <c r="AS60" s="165"/>
      <c r="AT60" s="165"/>
      <c r="AU60" s="165"/>
      <c r="AV60" s="165"/>
      <c r="AW60" s="165"/>
      <c r="AX60" s="73">
        <f>COUNTIF($D$10:$H$51,AX59)</f>
        <v>2</v>
      </c>
    </row>
    <row r="61" spans="1:50" s="169" customFormat="1" ht="12.75" hidden="1">
      <c r="A61" s="166"/>
      <c r="B61" s="167"/>
      <c r="C61" s="168"/>
      <c r="D61" s="165"/>
      <c r="E61" s="165"/>
      <c r="F61" s="165"/>
      <c r="G61" s="165"/>
      <c r="H61" s="165"/>
      <c r="I61" s="165"/>
      <c r="J61" s="168"/>
      <c r="K61" s="68"/>
      <c r="L61" s="68"/>
      <c r="M61" s="68"/>
      <c r="N61" s="68"/>
      <c r="O61" s="68"/>
      <c r="P61" s="68"/>
      <c r="Q61" s="68"/>
      <c r="R61" s="68"/>
      <c r="S61" s="68"/>
      <c r="T61" s="166"/>
      <c r="U61" s="83">
        <f>SUM(AA61:AX61)</f>
        <v>14</v>
      </c>
      <c r="V61" s="168"/>
      <c r="W61" s="168"/>
      <c r="X61" s="168"/>
      <c r="Y61" s="168"/>
      <c r="Z61" s="168"/>
      <c r="AA61" s="73">
        <f>COUNTIF($K$10:$S$51,AA60)</f>
        <v>3</v>
      </c>
      <c r="AB61" s="165"/>
      <c r="AC61" s="165"/>
      <c r="AD61" s="165"/>
      <c r="AE61" s="165"/>
      <c r="AF61" s="165"/>
      <c r="AG61" s="165"/>
      <c r="AH61" s="73">
        <f>COUNTIF($K$10:$S$51,AH60)</f>
        <v>2</v>
      </c>
      <c r="AI61" s="73">
        <f>COUNTIF($K$10:$S$51,AI60)</f>
        <v>2</v>
      </c>
      <c r="AJ61" s="165"/>
      <c r="AK61" s="165"/>
      <c r="AL61" s="165"/>
      <c r="AM61" s="165"/>
      <c r="AN61" s="165"/>
      <c r="AO61" s="165"/>
      <c r="AP61" s="73">
        <f>COUNTIF($K$10:$S$51,AP60)</f>
        <v>2</v>
      </c>
      <c r="AQ61" s="73">
        <f>COUNTIF($K$10:$S$51,AQ60)</f>
        <v>2</v>
      </c>
      <c r="AR61" s="165"/>
      <c r="AS61" s="165"/>
      <c r="AT61" s="165"/>
      <c r="AU61" s="165"/>
      <c r="AV61" s="165"/>
      <c r="AW61" s="165"/>
      <c r="AX61" s="73">
        <f>COUNTIF($K$10:$S$51,AX60)</f>
        <v>3</v>
      </c>
    </row>
    <row r="62" spans="1:50" ht="24.75" customHeight="1">
      <c r="A62" s="15"/>
      <c r="B62" s="22"/>
      <c r="C62" s="15"/>
      <c r="J62" s="15"/>
      <c r="T62" s="15"/>
      <c r="U62" s="11"/>
      <c r="V62" s="11"/>
      <c r="W62" s="15"/>
      <c r="X62" s="15"/>
      <c r="Y62" s="15"/>
      <c r="Z62" s="15"/>
      <c r="AA62" s="15"/>
      <c r="AH62" s="15"/>
      <c r="AI62" s="15"/>
      <c r="AP62" s="15"/>
      <c r="AQ62" s="15"/>
      <c r="AX62" s="15"/>
    </row>
    <row r="63" spans="1:50" s="35" customFormat="1" ht="23.25" customHeight="1">
      <c r="A63" s="34"/>
      <c r="B63" s="231" t="s">
        <v>111</v>
      </c>
      <c r="C63" s="232"/>
      <c r="D63" s="232"/>
      <c r="E63" s="232"/>
      <c r="F63" s="232"/>
      <c r="G63" s="232"/>
      <c r="H63" s="232"/>
      <c r="I63" s="232"/>
      <c r="J63" s="233"/>
      <c r="K63" s="80"/>
      <c r="L63" s="80"/>
      <c r="M63" s="80"/>
      <c r="N63" s="80"/>
      <c r="O63" s="80"/>
      <c r="P63" s="80"/>
      <c r="Q63" s="80"/>
      <c r="R63" s="147"/>
      <c r="S63" s="147"/>
      <c r="T63" s="231" t="s">
        <v>112</v>
      </c>
      <c r="U63" s="232"/>
      <c r="V63" s="232"/>
      <c r="W63" s="232"/>
      <c r="X63" s="232"/>
      <c r="Y63" s="233"/>
      <c r="Z63" s="231" t="s">
        <v>113</v>
      </c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</row>
    <row r="64" spans="1:50" s="88" customFormat="1" ht="36.75" customHeight="1">
      <c r="A64" s="86"/>
      <c r="B64" s="87" t="s">
        <v>114</v>
      </c>
      <c r="C64" s="87" t="s">
        <v>115</v>
      </c>
      <c r="D64" s="149"/>
      <c r="E64" s="149"/>
      <c r="F64" s="149"/>
      <c r="G64" s="149"/>
      <c r="H64" s="149"/>
      <c r="I64" s="149"/>
      <c r="J64" s="87" t="s">
        <v>170</v>
      </c>
      <c r="K64" s="149"/>
      <c r="L64" s="149"/>
      <c r="M64" s="149"/>
      <c r="N64" s="149"/>
      <c r="O64" s="149"/>
      <c r="P64" s="149"/>
      <c r="Q64" s="149"/>
      <c r="R64" s="150"/>
      <c r="S64" s="150"/>
      <c r="T64" s="230" t="s">
        <v>114</v>
      </c>
      <c r="U64" s="197"/>
      <c r="V64" s="197"/>
      <c r="W64" s="198"/>
      <c r="X64" s="87" t="s">
        <v>115</v>
      </c>
      <c r="Y64" s="87" t="s">
        <v>170</v>
      </c>
      <c r="Z64" s="225" t="s">
        <v>116</v>
      </c>
      <c r="AA64" s="225"/>
      <c r="AB64" s="225"/>
      <c r="AC64" s="225"/>
      <c r="AD64" s="225"/>
      <c r="AE64" s="225"/>
      <c r="AF64" s="225"/>
      <c r="AG64" s="225"/>
      <c r="AH64" s="225"/>
      <c r="AI64" s="225"/>
      <c r="AJ64" s="87"/>
      <c r="AK64" s="87"/>
      <c r="AL64" s="87"/>
      <c r="AM64" s="87"/>
      <c r="AN64" s="87"/>
      <c r="AO64" s="87"/>
      <c r="AP64" s="225" t="s">
        <v>136</v>
      </c>
      <c r="AQ64" s="225"/>
      <c r="AR64" s="225"/>
      <c r="AS64" s="225"/>
      <c r="AT64" s="225"/>
      <c r="AU64" s="225"/>
      <c r="AV64" s="225"/>
      <c r="AW64" s="225"/>
      <c r="AX64" s="225"/>
    </row>
    <row r="65" spans="1:50" s="88" customFormat="1" ht="29.25" customHeight="1">
      <c r="A65" s="86"/>
      <c r="B65" s="161" t="s">
        <v>215</v>
      </c>
      <c r="C65" s="96">
        <v>2</v>
      </c>
      <c r="D65" s="149"/>
      <c r="E65" s="149"/>
      <c r="F65" s="149"/>
      <c r="G65" s="149"/>
      <c r="H65" s="149"/>
      <c r="I65" s="153"/>
      <c r="J65" s="96">
        <v>4</v>
      </c>
      <c r="K65" s="149"/>
      <c r="L65" s="149"/>
      <c r="M65" s="149"/>
      <c r="N65" s="149"/>
      <c r="O65" s="149"/>
      <c r="P65" s="149"/>
      <c r="Q65" s="149"/>
      <c r="R65" s="149"/>
      <c r="S65" s="149"/>
      <c r="T65" s="229" t="s">
        <v>216</v>
      </c>
      <c r="U65" s="229"/>
      <c r="V65" s="229"/>
      <c r="W65" s="229"/>
      <c r="X65" s="87" t="s">
        <v>217</v>
      </c>
      <c r="Y65" s="87">
        <v>16</v>
      </c>
      <c r="Z65" s="225" t="s">
        <v>213</v>
      </c>
      <c r="AA65" s="225"/>
      <c r="AB65" s="225"/>
      <c r="AC65" s="225"/>
      <c r="AD65" s="225"/>
      <c r="AE65" s="225"/>
      <c r="AF65" s="225"/>
      <c r="AG65" s="225"/>
      <c r="AH65" s="225"/>
      <c r="AI65" s="225"/>
      <c r="AJ65" s="87"/>
      <c r="AK65" s="87"/>
      <c r="AL65" s="87"/>
      <c r="AM65" s="87"/>
      <c r="AN65" s="87"/>
      <c r="AO65" s="87"/>
      <c r="AP65" s="225" t="s">
        <v>214</v>
      </c>
      <c r="AQ65" s="225"/>
      <c r="AR65" s="225"/>
      <c r="AS65" s="225"/>
      <c r="AT65" s="225"/>
      <c r="AU65" s="225"/>
      <c r="AV65" s="225"/>
      <c r="AW65" s="225"/>
      <c r="AX65" s="225"/>
    </row>
    <row r="66" spans="1:50" s="88" customFormat="1" ht="18.75" customHeight="1">
      <c r="A66" s="86"/>
      <c r="B66" s="89" t="s">
        <v>1</v>
      </c>
      <c r="C66" s="87"/>
      <c r="D66" s="149"/>
      <c r="E66" s="149"/>
      <c r="F66" s="149"/>
      <c r="G66" s="149"/>
      <c r="H66" s="149"/>
      <c r="I66" s="149"/>
      <c r="J66" s="87">
        <f>SUM(J65:J65)</f>
        <v>4</v>
      </c>
      <c r="K66" s="149"/>
      <c r="L66" s="149"/>
      <c r="M66" s="149"/>
      <c r="N66" s="149"/>
      <c r="O66" s="149"/>
      <c r="P66" s="149"/>
      <c r="Q66" s="149"/>
      <c r="R66" s="150"/>
      <c r="S66" s="150"/>
      <c r="T66" s="226" t="s">
        <v>1</v>
      </c>
      <c r="U66" s="227"/>
      <c r="V66" s="227"/>
      <c r="W66" s="228"/>
      <c r="X66" s="87"/>
      <c r="Y66" s="87">
        <f>SUM(Y65:Y65)</f>
        <v>16</v>
      </c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87"/>
      <c r="AK66" s="87"/>
      <c r="AL66" s="87"/>
      <c r="AM66" s="87"/>
      <c r="AN66" s="87"/>
      <c r="AO66" s="87"/>
      <c r="AP66" s="225"/>
      <c r="AQ66" s="225"/>
      <c r="AR66" s="225"/>
      <c r="AS66" s="225"/>
      <c r="AT66" s="225"/>
      <c r="AU66" s="225"/>
      <c r="AV66" s="225"/>
      <c r="AW66" s="225"/>
      <c r="AX66" s="225"/>
    </row>
    <row r="67" spans="1:50" s="88" customFormat="1" ht="12.75">
      <c r="A67" s="86"/>
      <c r="B67" s="90"/>
      <c r="C67" s="86"/>
      <c r="D67" s="76"/>
      <c r="E67" s="76"/>
      <c r="F67" s="76"/>
      <c r="G67" s="76"/>
      <c r="H67" s="76"/>
      <c r="I67" s="76"/>
      <c r="J67" s="86"/>
      <c r="K67" s="76"/>
      <c r="L67" s="76"/>
      <c r="M67" s="76"/>
      <c r="N67" s="76"/>
      <c r="O67" s="76"/>
      <c r="P67" s="76"/>
      <c r="Q67" s="76"/>
      <c r="R67" s="76"/>
      <c r="S67" s="76"/>
      <c r="T67" s="86"/>
      <c r="U67" s="37"/>
      <c r="V67" s="37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</row>
    <row r="68" spans="1:50" s="88" customFormat="1" ht="12.75">
      <c r="A68" s="86"/>
      <c r="B68" s="91" t="s">
        <v>185</v>
      </c>
      <c r="C68" s="86"/>
      <c r="D68" s="76"/>
      <c r="E68" s="76"/>
      <c r="F68" s="76"/>
      <c r="G68" s="76"/>
      <c r="H68" s="76"/>
      <c r="I68" s="76"/>
      <c r="J68" s="86"/>
      <c r="K68" s="76"/>
      <c r="L68" s="76"/>
      <c r="M68" s="76"/>
      <c r="N68" s="76"/>
      <c r="O68" s="76"/>
      <c r="P68" s="76"/>
      <c r="Q68" s="76"/>
      <c r="R68" s="76"/>
      <c r="S68" s="76"/>
      <c r="T68" s="86"/>
      <c r="U68" s="37"/>
      <c r="V68" s="37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</row>
    <row r="69" spans="1:50" s="88" customFormat="1" ht="12.75">
      <c r="A69" s="86"/>
      <c r="B69" s="91" t="s">
        <v>143</v>
      </c>
      <c r="C69" s="86"/>
      <c r="D69" s="76"/>
      <c r="E69" s="76"/>
      <c r="F69" s="76"/>
      <c r="G69" s="76"/>
      <c r="H69" s="76"/>
      <c r="I69" s="76"/>
      <c r="J69" s="86"/>
      <c r="K69" s="76"/>
      <c r="L69" s="76"/>
      <c r="M69" s="76"/>
      <c r="N69" s="76"/>
      <c r="O69" s="76"/>
      <c r="P69" s="76"/>
      <c r="Q69" s="76"/>
      <c r="R69" s="76"/>
      <c r="S69" s="76"/>
      <c r="T69" s="86"/>
      <c r="U69" s="37"/>
      <c r="V69" s="37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</row>
    <row r="70" spans="1:50" s="88" customFormat="1" ht="12.75">
      <c r="A70" s="86"/>
      <c r="B70" s="97" t="s">
        <v>172</v>
      </c>
      <c r="C70" s="86"/>
      <c r="D70" s="76"/>
      <c r="E70" s="76"/>
      <c r="F70" s="76"/>
      <c r="G70" s="76"/>
      <c r="H70" s="76"/>
      <c r="I70" s="76"/>
      <c r="J70" s="86"/>
      <c r="K70" s="76"/>
      <c r="L70" s="76"/>
      <c r="M70" s="76"/>
      <c r="N70" s="76"/>
      <c r="O70" s="76"/>
      <c r="P70" s="76"/>
      <c r="Q70" s="76"/>
      <c r="R70" s="76"/>
      <c r="S70" s="76"/>
      <c r="T70" s="86"/>
      <c r="U70" s="37"/>
      <c r="V70" s="37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</row>
    <row r="71" spans="1:50" s="88" customFormat="1" ht="12.75">
      <c r="A71" s="86"/>
      <c r="B71" s="90"/>
      <c r="C71" s="86"/>
      <c r="D71" s="76"/>
      <c r="E71" s="76"/>
      <c r="F71" s="76"/>
      <c r="G71" s="76"/>
      <c r="H71" s="76"/>
      <c r="I71" s="76"/>
      <c r="J71" s="86"/>
      <c r="K71" s="76"/>
      <c r="L71" s="76"/>
      <c r="M71" s="76"/>
      <c r="N71" s="76"/>
      <c r="O71" s="76"/>
      <c r="P71" s="76"/>
      <c r="Q71" s="76"/>
      <c r="R71" s="76"/>
      <c r="S71" s="76"/>
      <c r="T71" s="86"/>
      <c r="U71" s="37"/>
      <c r="V71" s="37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</row>
    <row r="72" spans="1:50" s="88" customFormat="1" ht="12.75">
      <c r="A72" s="86"/>
      <c r="B72" s="90" t="s">
        <v>110</v>
      </c>
      <c r="C72" s="86"/>
      <c r="D72" s="76"/>
      <c r="E72" s="76"/>
      <c r="F72" s="76"/>
      <c r="G72" s="76"/>
      <c r="H72" s="76"/>
      <c r="I72" s="76"/>
      <c r="J72" s="86"/>
      <c r="K72" s="76"/>
      <c r="L72" s="76"/>
      <c r="M72" s="76"/>
      <c r="N72" s="76"/>
      <c r="O72" s="76"/>
      <c r="P72" s="76"/>
      <c r="Q72" s="76"/>
      <c r="R72" s="76"/>
      <c r="S72" s="76"/>
      <c r="T72" s="86"/>
      <c r="U72" s="37"/>
      <c r="V72" s="37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</row>
    <row r="73" spans="1:50" s="95" customFormat="1" ht="15.75">
      <c r="A73" s="92"/>
      <c r="B73" s="90"/>
      <c r="C73" s="86"/>
      <c r="D73" s="76"/>
      <c r="E73" s="76"/>
      <c r="F73" s="76"/>
      <c r="G73" s="76"/>
      <c r="H73" s="76"/>
      <c r="I73" s="76"/>
      <c r="J73" s="86"/>
      <c r="K73" s="76"/>
      <c r="L73" s="76"/>
      <c r="M73" s="76"/>
      <c r="N73" s="76"/>
      <c r="O73" s="76"/>
      <c r="P73" s="76"/>
      <c r="Q73" s="76"/>
      <c r="R73" s="76"/>
      <c r="S73" s="76"/>
      <c r="T73" s="86"/>
      <c r="U73" s="37"/>
      <c r="V73" s="37"/>
      <c r="W73" s="86"/>
      <c r="X73" s="86"/>
      <c r="Y73" s="86"/>
      <c r="Z73" s="86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</row>
    <row r="74" spans="1:50" s="88" customFormat="1" ht="15.75">
      <c r="A74" s="86"/>
      <c r="B74" s="93" t="s">
        <v>135</v>
      </c>
      <c r="C74" s="92" t="s">
        <v>144</v>
      </c>
      <c r="D74" s="151"/>
      <c r="E74" s="151"/>
      <c r="F74" s="151"/>
      <c r="G74" s="151"/>
      <c r="H74" s="151"/>
      <c r="I74" s="151"/>
      <c r="J74" s="92"/>
      <c r="K74" s="151"/>
      <c r="L74" s="151"/>
      <c r="M74" s="151"/>
      <c r="N74" s="151"/>
      <c r="O74" s="151"/>
      <c r="P74" s="151"/>
      <c r="Q74" s="151"/>
      <c r="R74" s="151"/>
      <c r="S74" s="151"/>
      <c r="T74" s="92"/>
      <c r="U74" s="94"/>
      <c r="V74" s="94"/>
      <c r="W74" s="92"/>
      <c r="X74" s="92"/>
      <c r="Y74" s="92"/>
      <c r="Z74" s="92" t="s">
        <v>171</v>
      </c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</row>
    <row r="75" spans="1:50" s="35" customFormat="1" ht="12.75">
      <c r="A75" s="34"/>
      <c r="B75" s="90"/>
      <c r="C75" s="86"/>
      <c r="D75" s="76"/>
      <c r="E75" s="76"/>
      <c r="F75" s="76"/>
      <c r="G75" s="76"/>
      <c r="H75" s="76"/>
      <c r="I75" s="76"/>
      <c r="J75" s="86"/>
      <c r="K75" s="76"/>
      <c r="L75" s="76"/>
      <c r="M75" s="76"/>
      <c r="N75" s="76"/>
      <c r="O75" s="76"/>
      <c r="P75" s="76"/>
      <c r="Q75" s="76"/>
      <c r="R75" s="76"/>
      <c r="S75" s="76"/>
      <c r="T75" s="86"/>
      <c r="U75" s="37"/>
      <c r="V75" s="37"/>
      <c r="W75" s="86"/>
      <c r="X75" s="86"/>
      <c r="Y75" s="86"/>
      <c r="Z75" s="86"/>
      <c r="AA75" s="34"/>
      <c r="AB75" s="84"/>
      <c r="AC75" s="84"/>
      <c r="AD75" s="84"/>
      <c r="AE75" s="84"/>
      <c r="AF75" s="84"/>
      <c r="AG75" s="84"/>
      <c r="AH75" s="34"/>
      <c r="AI75" s="34"/>
      <c r="AJ75" s="84"/>
      <c r="AK75" s="84"/>
      <c r="AL75" s="84"/>
      <c r="AM75" s="84"/>
      <c r="AN75" s="84"/>
      <c r="AO75" s="84"/>
      <c r="AP75" s="34"/>
      <c r="AQ75" s="34"/>
      <c r="AR75" s="84"/>
      <c r="AS75" s="84"/>
      <c r="AT75" s="84"/>
      <c r="AU75" s="84"/>
      <c r="AV75" s="84"/>
      <c r="AW75" s="84"/>
      <c r="AX75" s="34"/>
    </row>
    <row r="76" spans="1:50" s="35" customFormat="1" ht="12.75">
      <c r="A76" s="34"/>
      <c r="B76" s="36" t="s">
        <v>145</v>
      </c>
      <c r="C76" s="34" t="s">
        <v>146</v>
      </c>
      <c r="D76" s="76"/>
      <c r="E76" s="76"/>
      <c r="F76" s="76"/>
      <c r="G76" s="76"/>
      <c r="H76" s="76"/>
      <c r="I76" s="76"/>
      <c r="J76" s="34"/>
      <c r="K76" s="76"/>
      <c r="L76" s="76"/>
      <c r="M76" s="76"/>
      <c r="N76" s="76"/>
      <c r="O76" s="76"/>
      <c r="P76" s="76"/>
      <c r="Q76" s="76"/>
      <c r="R76" s="76"/>
      <c r="S76" s="76"/>
      <c r="T76" s="34"/>
      <c r="U76" s="37"/>
      <c r="V76" s="38"/>
      <c r="W76" s="34"/>
      <c r="X76" s="34"/>
      <c r="Y76" s="34"/>
      <c r="Z76" s="34" t="s">
        <v>147</v>
      </c>
      <c r="AA76" s="34"/>
      <c r="AB76" s="84"/>
      <c r="AC76" s="84"/>
      <c r="AD76" s="84"/>
      <c r="AE76" s="84"/>
      <c r="AF76" s="84"/>
      <c r="AG76" s="84"/>
      <c r="AH76" s="34"/>
      <c r="AI76" s="34"/>
      <c r="AJ76" s="84"/>
      <c r="AK76" s="84"/>
      <c r="AL76" s="84"/>
      <c r="AM76" s="84"/>
      <c r="AN76" s="84"/>
      <c r="AO76" s="84"/>
      <c r="AP76" s="34"/>
      <c r="AQ76" s="34"/>
      <c r="AR76" s="84"/>
      <c r="AS76" s="84"/>
      <c r="AT76" s="84"/>
      <c r="AU76" s="84"/>
      <c r="AV76" s="84"/>
      <c r="AW76" s="84"/>
      <c r="AX76" s="34"/>
    </row>
    <row r="77" spans="1:50" s="35" customFormat="1" ht="12.75">
      <c r="A77" s="34"/>
      <c r="B77" s="36"/>
      <c r="C77" s="34"/>
      <c r="D77" s="76"/>
      <c r="E77" s="76"/>
      <c r="F77" s="76"/>
      <c r="G77" s="76"/>
      <c r="H77" s="76"/>
      <c r="I77" s="76"/>
      <c r="J77" s="34"/>
      <c r="K77" s="76"/>
      <c r="L77" s="76"/>
      <c r="M77" s="76"/>
      <c r="N77" s="76"/>
      <c r="O77" s="76"/>
      <c r="P77" s="76"/>
      <c r="Q77" s="76"/>
      <c r="R77" s="76"/>
      <c r="S77" s="76"/>
      <c r="T77" s="34"/>
      <c r="U77" s="37"/>
      <c r="V77" s="38"/>
      <c r="W77" s="34"/>
      <c r="X77" s="34"/>
      <c r="Y77" s="34"/>
      <c r="Z77" s="34"/>
      <c r="AA77" s="34"/>
      <c r="AB77" s="84"/>
      <c r="AC77" s="84"/>
      <c r="AD77" s="84"/>
      <c r="AE77" s="84"/>
      <c r="AF77" s="84"/>
      <c r="AG77" s="84"/>
      <c r="AH77" s="34"/>
      <c r="AI77" s="34"/>
      <c r="AJ77" s="84"/>
      <c r="AK77" s="84"/>
      <c r="AL77" s="84"/>
      <c r="AM77" s="84"/>
      <c r="AN77" s="84"/>
      <c r="AO77" s="84"/>
      <c r="AP77" s="34"/>
      <c r="AQ77" s="34"/>
      <c r="AR77" s="84"/>
      <c r="AS77" s="84"/>
      <c r="AT77" s="84"/>
      <c r="AU77" s="84"/>
      <c r="AV77" s="84"/>
      <c r="AW77" s="84"/>
      <c r="AX77" s="34"/>
    </row>
    <row r="78" ht="12.75">
      <c r="B78" s="36"/>
    </row>
    <row r="85" spans="2:21" ht="25.5" customHeight="1">
      <c r="B85" s="234" t="s">
        <v>232</v>
      </c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</row>
    <row r="88" spans="1:50" s="24" customFormat="1" ht="12" customHeight="1">
      <c r="A88" s="189" t="s">
        <v>96</v>
      </c>
      <c r="B88" s="192" t="s">
        <v>0</v>
      </c>
      <c r="C88" s="186" t="s">
        <v>140</v>
      </c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8"/>
      <c r="U88" s="197" t="s">
        <v>126</v>
      </c>
      <c r="V88" s="197"/>
      <c r="W88" s="197"/>
      <c r="X88" s="197"/>
      <c r="Y88" s="197"/>
      <c r="Z88" s="198"/>
      <c r="AA88" s="185" t="s">
        <v>95</v>
      </c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5"/>
      <c r="AU88" s="185"/>
      <c r="AV88" s="185"/>
      <c r="AW88" s="185"/>
      <c r="AX88" s="185"/>
    </row>
    <row r="89" spans="1:50" s="24" customFormat="1" ht="12" customHeight="1">
      <c r="A89" s="190"/>
      <c r="B89" s="193"/>
      <c r="C89" s="176" t="s">
        <v>141</v>
      </c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8"/>
      <c r="U89" s="201" t="s">
        <v>1</v>
      </c>
      <c r="V89" s="179" t="s">
        <v>2</v>
      </c>
      <c r="W89" s="180"/>
      <c r="X89" s="180"/>
      <c r="Y89" s="181"/>
      <c r="Z89" s="194" t="s">
        <v>142</v>
      </c>
      <c r="AA89" s="182" t="s">
        <v>3</v>
      </c>
      <c r="AB89" s="183"/>
      <c r="AC89" s="183"/>
      <c r="AD89" s="183"/>
      <c r="AE89" s="183"/>
      <c r="AF89" s="183"/>
      <c r="AG89" s="183"/>
      <c r="AH89" s="184"/>
      <c r="AI89" s="182" t="s">
        <v>4</v>
      </c>
      <c r="AJ89" s="183"/>
      <c r="AK89" s="183"/>
      <c r="AL89" s="183"/>
      <c r="AM89" s="183"/>
      <c r="AN89" s="183"/>
      <c r="AO89" s="183"/>
      <c r="AP89" s="184"/>
      <c r="AQ89" s="182" t="s">
        <v>5</v>
      </c>
      <c r="AR89" s="183"/>
      <c r="AS89" s="183"/>
      <c r="AT89" s="183"/>
      <c r="AU89" s="183"/>
      <c r="AV89" s="183"/>
      <c r="AW89" s="183"/>
      <c r="AX89" s="184"/>
    </row>
    <row r="90" spans="1:50" s="28" customFormat="1" ht="12.75" customHeight="1">
      <c r="A90" s="190"/>
      <c r="B90" s="190"/>
      <c r="C90" s="190" t="s">
        <v>97</v>
      </c>
      <c r="D90" s="69"/>
      <c r="E90" s="69"/>
      <c r="F90" s="69"/>
      <c r="G90" s="69"/>
      <c r="H90" s="69"/>
      <c r="I90" s="144"/>
      <c r="J90" s="190" t="s">
        <v>6</v>
      </c>
      <c r="K90" s="69"/>
      <c r="L90" s="69"/>
      <c r="M90" s="69"/>
      <c r="N90" s="78"/>
      <c r="O90" s="78"/>
      <c r="P90" s="78"/>
      <c r="Q90" s="78"/>
      <c r="R90" s="145"/>
      <c r="S90" s="145"/>
      <c r="T90" s="25" t="s">
        <v>98</v>
      </c>
      <c r="U90" s="202"/>
      <c r="V90" s="199" t="s">
        <v>1</v>
      </c>
      <c r="W90" s="194" t="s">
        <v>131</v>
      </c>
      <c r="X90" s="194" t="s">
        <v>99</v>
      </c>
      <c r="Y90" s="194" t="s">
        <v>7</v>
      </c>
      <c r="Z90" s="195"/>
      <c r="AA90" s="27">
        <v>1</v>
      </c>
      <c r="AB90" s="70" t="s">
        <v>100</v>
      </c>
      <c r="AC90" s="70" t="s">
        <v>101</v>
      </c>
      <c r="AD90" s="70" t="s">
        <v>102</v>
      </c>
      <c r="AE90" s="70" t="s">
        <v>100</v>
      </c>
      <c r="AF90" s="70" t="s">
        <v>101</v>
      </c>
      <c r="AG90" s="70" t="s">
        <v>102</v>
      </c>
      <c r="AH90" s="27">
        <v>2</v>
      </c>
      <c r="AI90" s="27">
        <v>3</v>
      </c>
      <c r="AJ90" s="70" t="s">
        <v>100</v>
      </c>
      <c r="AK90" s="70" t="s">
        <v>101</v>
      </c>
      <c r="AL90" s="70" t="s">
        <v>102</v>
      </c>
      <c r="AM90" s="70" t="s">
        <v>100</v>
      </c>
      <c r="AN90" s="70" t="s">
        <v>101</v>
      </c>
      <c r="AO90" s="70" t="s">
        <v>102</v>
      </c>
      <c r="AP90" s="27">
        <v>4</v>
      </c>
      <c r="AQ90" s="27">
        <v>5</v>
      </c>
      <c r="AR90" s="70" t="s">
        <v>100</v>
      </c>
      <c r="AS90" s="70" t="s">
        <v>101</v>
      </c>
      <c r="AT90" s="70" t="s">
        <v>102</v>
      </c>
      <c r="AU90" s="70" t="s">
        <v>100</v>
      </c>
      <c r="AV90" s="70" t="s">
        <v>101</v>
      </c>
      <c r="AW90" s="70" t="s">
        <v>102</v>
      </c>
      <c r="AX90" s="27">
        <v>6</v>
      </c>
    </row>
    <row r="91" spans="1:50" s="28" customFormat="1" ht="12" customHeight="1">
      <c r="A91" s="191"/>
      <c r="B91" s="191"/>
      <c r="C91" s="191"/>
      <c r="D91" s="70"/>
      <c r="E91" s="70"/>
      <c r="F91" s="70"/>
      <c r="G91" s="70"/>
      <c r="H91" s="70"/>
      <c r="I91" s="69"/>
      <c r="J91" s="191"/>
      <c r="K91" s="70"/>
      <c r="L91" s="70"/>
      <c r="M91" s="70"/>
      <c r="N91" s="79"/>
      <c r="O91" s="79"/>
      <c r="P91" s="79"/>
      <c r="Q91" s="79"/>
      <c r="R91" s="78"/>
      <c r="S91" s="78"/>
      <c r="T91" s="26" t="s">
        <v>103</v>
      </c>
      <c r="U91" s="203"/>
      <c r="V91" s="200"/>
      <c r="W91" s="196"/>
      <c r="X91" s="196"/>
      <c r="Y91" s="196"/>
      <c r="Z91" s="196"/>
      <c r="AA91" s="27">
        <v>18</v>
      </c>
      <c r="AB91" s="70">
        <v>18</v>
      </c>
      <c r="AC91" s="70">
        <v>18</v>
      </c>
      <c r="AD91" s="70">
        <v>18</v>
      </c>
      <c r="AE91" s="27">
        <v>17</v>
      </c>
      <c r="AF91" s="27">
        <v>17</v>
      </c>
      <c r="AG91" s="27">
        <v>17</v>
      </c>
      <c r="AH91" s="27">
        <v>17</v>
      </c>
      <c r="AI91" s="27">
        <v>16</v>
      </c>
      <c r="AJ91" s="70">
        <v>16</v>
      </c>
      <c r="AK91" s="70">
        <v>16</v>
      </c>
      <c r="AL91" s="70">
        <v>16</v>
      </c>
      <c r="AM91" s="70">
        <v>17</v>
      </c>
      <c r="AN91" s="70">
        <v>17</v>
      </c>
      <c r="AO91" s="70">
        <v>17</v>
      </c>
      <c r="AP91" s="27">
        <v>17</v>
      </c>
      <c r="AQ91" s="27">
        <v>8</v>
      </c>
      <c r="AR91" s="27">
        <v>8</v>
      </c>
      <c r="AS91" s="27">
        <v>8</v>
      </c>
      <c r="AT91" s="27">
        <v>8</v>
      </c>
      <c r="AU91" s="27">
        <v>11</v>
      </c>
      <c r="AV91" s="27">
        <v>11</v>
      </c>
      <c r="AW91" s="27">
        <v>11</v>
      </c>
      <c r="AX91" s="27">
        <v>11</v>
      </c>
    </row>
    <row r="92" spans="1:50" s="33" customFormat="1" ht="12" customHeight="1">
      <c r="A92" s="29">
        <v>1</v>
      </c>
      <c r="B92" s="27">
        <v>2</v>
      </c>
      <c r="C92" s="29">
        <v>3</v>
      </c>
      <c r="D92" s="71"/>
      <c r="E92" s="71"/>
      <c r="F92" s="71"/>
      <c r="G92" s="71"/>
      <c r="H92" s="71"/>
      <c r="I92" s="71"/>
      <c r="J92" s="29">
        <v>4</v>
      </c>
      <c r="K92" s="71"/>
      <c r="L92" s="71"/>
      <c r="M92" s="71"/>
      <c r="N92" s="71"/>
      <c r="O92" s="71"/>
      <c r="P92" s="71"/>
      <c r="Q92" s="71"/>
      <c r="R92" s="146"/>
      <c r="S92" s="146"/>
      <c r="T92" s="30">
        <v>5</v>
      </c>
      <c r="U92" s="31">
        <v>6</v>
      </c>
      <c r="V92" s="32">
        <v>7</v>
      </c>
      <c r="W92" s="32">
        <v>8</v>
      </c>
      <c r="X92" s="32">
        <v>9</v>
      </c>
      <c r="Y92" s="32">
        <v>10</v>
      </c>
      <c r="Z92" s="32">
        <v>11</v>
      </c>
      <c r="AA92" s="32">
        <v>12</v>
      </c>
      <c r="AB92" s="71"/>
      <c r="AC92" s="71"/>
      <c r="AD92" s="71"/>
      <c r="AE92" s="71"/>
      <c r="AF92" s="71"/>
      <c r="AG92" s="71"/>
      <c r="AH92" s="29">
        <v>13</v>
      </c>
      <c r="AI92" s="29">
        <v>14</v>
      </c>
      <c r="AJ92" s="71"/>
      <c r="AK92" s="71"/>
      <c r="AL92" s="71"/>
      <c r="AM92" s="71"/>
      <c r="AN92" s="71"/>
      <c r="AO92" s="71"/>
      <c r="AP92" s="29">
        <v>15</v>
      </c>
      <c r="AQ92" s="29">
        <v>16</v>
      </c>
      <c r="AR92" s="71"/>
      <c r="AS92" s="71"/>
      <c r="AT92" s="71"/>
      <c r="AU92" s="71"/>
      <c r="AV92" s="71"/>
      <c r="AW92" s="71"/>
      <c r="AX92" s="29">
        <v>17</v>
      </c>
    </row>
    <row r="93" spans="1:50" s="105" customFormat="1" ht="12.75">
      <c r="A93" s="119" t="s">
        <v>119</v>
      </c>
      <c r="B93" s="107" t="s">
        <v>52</v>
      </c>
      <c r="C93" s="154" t="str">
        <f aca="true" t="shared" si="55" ref="C93:C99">D93&amp;" "&amp;E93&amp;" "&amp;F93&amp;" "&amp;G93&amp;" "&amp;H93&amp;" "&amp;I93</f>
        <v>     </v>
      </c>
      <c r="D93" s="125"/>
      <c r="E93" s="125"/>
      <c r="F93" s="125"/>
      <c r="G93" s="125"/>
      <c r="H93" s="125"/>
      <c r="I93" s="125"/>
      <c r="J93" s="120" t="str">
        <f>K93&amp;" "&amp;L93&amp;" "&amp;P93&amp;" "&amp;Q93</f>
        <v>   </v>
      </c>
      <c r="K93" s="125"/>
      <c r="L93" s="125"/>
      <c r="M93" s="125"/>
      <c r="N93" s="125"/>
      <c r="O93" s="125"/>
      <c r="P93" s="125"/>
      <c r="Q93" s="125"/>
      <c r="R93" s="125"/>
      <c r="S93" s="125"/>
      <c r="T93" s="126"/>
      <c r="U93" s="110">
        <f aca="true" t="shared" si="56" ref="U93:Z93">SUM(U94:U99)</f>
        <v>500</v>
      </c>
      <c r="V93" s="110">
        <f t="shared" si="56"/>
        <v>194</v>
      </c>
      <c r="W93" s="110">
        <f t="shared" si="56"/>
        <v>132</v>
      </c>
      <c r="X93" s="110">
        <f t="shared" si="56"/>
        <v>0</v>
      </c>
      <c r="Y93" s="110">
        <f t="shared" si="56"/>
        <v>62</v>
      </c>
      <c r="Z93" s="110">
        <f t="shared" si="56"/>
        <v>306</v>
      </c>
      <c r="AA93" s="115">
        <f aca="true" t="shared" si="57" ref="AA93:AA100">IF(SUM(AB93:AD93)&gt;0,AB93&amp;"/"&amp;AC93&amp;"/"&amp;AD93,"")</f>
      </c>
      <c r="AB93" s="104"/>
      <c r="AC93" s="104"/>
      <c r="AD93" s="104"/>
      <c r="AE93" s="104"/>
      <c r="AF93" s="104"/>
      <c r="AG93" s="104"/>
      <c r="AH93" s="115">
        <f aca="true" t="shared" si="58" ref="AH93:AH100">IF(SUM(AE93:AG93)&gt;0,AE93&amp;"/"&amp;AF93&amp;"/"&amp;AG93,"")</f>
      </c>
      <c r="AI93" s="115">
        <f aca="true" t="shared" si="59" ref="AI93:AI100">IF(SUM(AJ93:AL93)&gt;0,AJ93&amp;"/"&amp;AK93&amp;"/"&amp;AL93,"")</f>
      </c>
      <c r="AJ93" s="104"/>
      <c r="AK93" s="104"/>
      <c r="AL93" s="104"/>
      <c r="AM93" s="104"/>
      <c r="AN93" s="104"/>
      <c r="AO93" s="104"/>
      <c r="AP93" s="115">
        <f aca="true" t="shared" si="60" ref="AP93:AP100">IF(SUM(AM93:AO93)&gt;0,AM93&amp;"/"&amp;AN93&amp;"/"&amp;AO93,"")</f>
      </c>
      <c r="AQ93" s="115">
        <f aca="true" t="shared" si="61" ref="AQ93:AQ100">IF(SUM(AR93:AT93)&gt;0,AR93&amp;"/"&amp;AS93&amp;"/"&amp;AT93,"")</f>
      </c>
      <c r="AR93" s="104"/>
      <c r="AS93" s="104"/>
      <c r="AT93" s="104"/>
      <c r="AU93" s="104"/>
      <c r="AV93" s="104"/>
      <c r="AW93" s="104"/>
      <c r="AX93" s="115">
        <f aca="true" t="shared" si="62" ref="AX93:AX100">IF(SUM(AU93:AW93)&gt;0,AU93&amp;"/"&amp;AV93&amp;"/"&amp;AW93,"")</f>
      </c>
    </row>
    <row r="94" spans="1:50" s="105" customFormat="1" ht="12.75">
      <c r="A94" s="109" t="s">
        <v>219</v>
      </c>
      <c r="B94" s="118" t="s">
        <v>231</v>
      </c>
      <c r="C94" s="162" t="str">
        <f t="shared" si="55"/>
        <v>     </v>
      </c>
      <c r="D94" s="113"/>
      <c r="E94" s="113"/>
      <c r="F94" s="113"/>
      <c r="G94" s="113"/>
      <c r="H94" s="113"/>
      <c r="I94" s="113"/>
      <c r="J94" s="108" t="str">
        <f aca="true" t="shared" si="63" ref="J94:J99">K94&amp;" "&amp;L94&amp;" "&amp;M94&amp;" "&amp;N94&amp;" "&amp;O94&amp;" "&amp;P94&amp;" "&amp;Q94</f>
        <v>4      </v>
      </c>
      <c r="K94" s="113">
        <v>4</v>
      </c>
      <c r="L94" s="113"/>
      <c r="M94" s="113"/>
      <c r="N94" s="113"/>
      <c r="O94" s="113"/>
      <c r="P94" s="113"/>
      <c r="Q94" s="113"/>
      <c r="R94" s="113"/>
      <c r="S94" s="113"/>
      <c r="T94" s="111"/>
      <c r="U94" s="114">
        <v>100</v>
      </c>
      <c r="V94" s="114">
        <f aca="true" t="shared" si="64" ref="V94:V99">W94+X94+Y94</f>
        <v>51</v>
      </c>
      <c r="W94" s="114">
        <f aca="true" t="shared" si="65" ref="W94:Y99">AB94*AB$6+AE94*AE$6+AJ94*AJ$6+AM94*AM$6+AR94*AR$6+AU94*AU$6</f>
        <v>17</v>
      </c>
      <c r="X94" s="114">
        <f t="shared" si="65"/>
        <v>0</v>
      </c>
      <c r="Y94" s="114">
        <f t="shared" si="65"/>
        <v>34</v>
      </c>
      <c r="Z94" s="114">
        <f aca="true" t="shared" si="66" ref="Z94:Z99">U94-V94</f>
        <v>49</v>
      </c>
      <c r="AA94" s="115">
        <f t="shared" si="57"/>
      </c>
      <c r="AB94" s="104"/>
      <c r="AC94" s="104"/>
      <c r="AD94" s="104"/>
      <c r="AE94" s="104"/>
      <c r="AF94" s="104"/>
      <c r="AG94" s="104"/>
      <c r="AH94" s="115">
        <f t="shared" si="58"/>
      </c>
      <c r="AI94" s="115">
        <f t="shared" si="59"/>
      </c>
      <c r="AJ94" s="104"/>
      <c r="AK94" s="104"/>
      <c r="AL94" s="104"/>
      <c r="AM94" s="104">
        <v>1</v>
      </c>
      <c r="AN94" s="104"/>
      <c r="AO94" s="104">
        <v>2</v>
      </c>
      <c r="AP94" s="115" t="str">
        <f t="shared" si="60"/>
        <v>1//2</v>
      </c>
      <c r="AQ94" s="115">
        <f t="shared" si="61"/>
      </c>
      <c r="AR94" s="104"/>
      <c r="AS94" s="104"/>
      <c r="AT94" s="104"/>
      <c r="AU94" s="104"/>
      <c r="AV94" s="104"/>
      <c r="AW94" s="104"/>
      <c r="AX94" s="115">
        <f t="shared" si="62"/>
      </c>
    </row>
    <row r="95" spans="1:50" s="105" customFormat="1" ht="25.5">
      <c r="A95" s="109" t="s">
        <v>220</v>
      </c>
      <c r="B95" s="118" t="s">
        <v>226</v>
      </c>
      <c r="C95" s="162" t="str">
        <f t="shared" si="55"/>
        <v>4     </v>
      </c>
      <c r="D95" s="101">
        <v>4</v>
      </c>
      <c r="E95" s="101"/>
      <c r="F95" s="101"/>
      <c r="G95" s="101"/>
      <c r="H95" s="101"/>
      <c r="I95" s="101"/>
      <c r="J95" s="108" t="str">
        <f t="shared" si="63"/>
        <v>      </v>
      </c>
      <c r="K95" s="101"/>
      <c r="L95" s="101"/>
      <c r="M95" s="101"/>
      <c r="N95" s="101"/>
      <c r="O95" s="101"/>
      <c r="P95" s="101"/>
      <c r="Q95" s="101"/>
      <c r="R95" s="101"/>
      <c r="S95" s="101"/>
      <c r="T95" s="109"/>
      <c r="U95" s="114">
        <v>100</v>
      </c>
      <c r="V95" s="114">
        <f t="shared" si="64"/>
        <v>34</v>
      </c>
      <c r="W95" s="114">
        <f t="shared" si="65"/>
        <v>17</v>
      </c>
      <c r="X95" s="114">
        <f t="shared" si="65"/>
        <v>0</v>
      </c>
      <c r="Y95" s="114">
        <f t="shared" si="65"/>
        <v>17</v>
      </c>
      <c r="Z95" s="114">
        <f t="shared" si="66"/>
        <v>66</v>
      </c>
      <c r="AA95" s="115">
        <f t="shared" si="57"/>
      </c>
      <c r="AB95" s="104"/>
      <c r="AC95" s="104"/>
      <c r="AD95" s="104"/>
      <c r="AE95" s="104"/>
      <c r="AF95" s="104"/>
      <c r="AG95" s="104"/>
      <c r="AH95" s="115">
        <f t="shared" si="58"/>
      </c>
      <c r="AI95" s="115">
        <f t="shared" si="59"/>
      </c>
      <c r="AJ95" s="104"/>
      <c r="AK95" s="104"/>
      <c r="AL95" s="104"/>
      <c r="AM95" s="104">
        <v>1</v>
      </c>
      <c r="AN95" s="104"/>
      <c r="AO95" s="104">
        <v>1</v>
      </c>
      <c r="AP95" s="115" t="str">
        <f t="shared" si="60"/>
        <v>1//1</v>
      </c>
      <c r="AQ95" s="115">
        <f t="shared" si="61"/>
      </c>
      <c r="AR95" s="104"/>
      <c r="AS95" s="104"/>
      <c r="AT95" s="104"/>
      <c r="AU95" s="104"/>
      <c r="AV95" s="104"/>
      <c r="AW95" s="104"/>
      <c r="AX95" s="115">
        <f t="shared" si="62"/>
      </c>
    </row>
    <row r="96" spans="1:50" s="105" customFormat="1" ht="25.5">
      <c r="A96" s="109" t="s">
        <v>221</v>
      </c>
      <c r="B96" s="118" t="s">
        <v>227</v>
      </c>
      <c r="C96" s="162" t="str">
        <f t="shared" si="55"/>
        <v>     </v>
      </c>
      <c r="D96" s="101"/>
      <c r="E96" s="101"/>
      <c r="F96" s="101"/>
      <c r="G96" s="101"/>
      <c r="H96" s="101"/>
      <c r="I96" s="101"/>
      <c r="J96" s="108" t="str">
        <f t="shared" si="63"/>
        <v>5      </v>
      </c>
      <c r="K96" s="101">
        <v>5</v>
      </c>
      <c r="L96" s="101"/>
      <c r="M96" s="101"/>
      <c r="N96" s="101"/>
      <c r="O96" s="101"/>
      <c r="P96" s="101"/>
      <c r="Q96" s="101"/>
      <c r="R96" s="101"/>
      <c r="S96" s="101"/>
      <c r="T96" s="109"/>
      <c r="U96" s="114">
        <v>100</v>
      </c>
      <c r="V96" s="114">
        <f t="shared" si="64"/>
        <v>32</v>
      </c>
      <c r="W96" s="114">
        <f t="shared" si="65"/>
        <v>32</v>
      </c>
      <c r="X96" s="114">
        <f t="shared" si="65"/>
        <v>0</v>
      </c>
      <c r="Y96" s="114">
        <f t="shared" si="65"/>
        <v>0</v>
      </c>
      <c r="Z96" s="114">
        <f t="shared" si="66"/>
        <v>68</v>
      </c>
      <c r="AA96" s="115">
        <f t="shared" si="57"/>
      </c>
      <c r="AB96" s="104"/>
      <c r="AC96" s="104"/>
      <c r="AD96" s="104"/>
      <c r="AE96" s="104"/>
      <c r="AF96" s="104"/>
      <c r="AG96" s="104"/>
      <c r="AH96" s="115">
        <f t="shared" si="58"/>
      </c>
      <c r="AI96" s="115">
        <f t="shared" si="59"/>
      </c>
      <c r="AJ96" s="104"/>
      <c r="AK96" s="104"/>
      <c r="AL96" s="104"/>
      <c r="AM96" s="104"/>
      <c r="AN96" s="104"/>
      <c r="AO96" s="104"/>
      <c r="AP96" s="115">
        <f t="shared" si="60"/>
      </c>
      <c r="AQ96" s="115" t="str">
        <f t="shared" si="61"/>
        <v>4//</v>
      </c>
      <c r="AR96" s="104">
        <v>4</v>
      </c>
      <c r="AS96" s="104"/>
      <c r="AT96" s="104"/>
      <c r="AU96" s="104"/>
      <c r="AV96" s="104"/>
      <c r="AW96" s="104"/>
      <c r="AX96" s="115">
        <f t="shared" si="62"/>
      </c>
    </row>
    <row r="97" spans="1:50" s="105" customFormat="1" ht="12.75">
      <c r="A97" s="109" t="s">
        <v>222</v>
      </c>
      <c r="B97" s="118" t="s">
        <v>230</v>
      </c>
      <c r="C97" s="162" t="str">
        <f t="shared" si="55"/>
        <v>     </v>
      </c>
      <c r="D97" s="101"/>
      <c r="E97" s="101"/>
      <c r="F97" s="101"/>
      <c r="G97" s="101"/>
      <c r="H97" s="101"/>
      <c r="I97" s="101"/>
      <c r="J97" s="108" t="str">
        <f t="shared" si="63"/>
        <v>6      </v>
      </c>
      <c r="K97" s="101">
        <v>6</v>
      </c>
      <c r="L97" s="101"/>
      <c r="M97" s="101"/>
      <c r="N97" s="101"/>
      <c r="O97" s="101"/>
      <c r="P97" s="101"/>
      <c r="Q97" s="101"/>
      <c r="R97" s="101"/>
      <c r="S97" s="101"/>
      <c r="T97" s="109"/>
      <c r="U97" s="114">
        <v>80</v>
      </c>
      <c r="V97" s="114">
        <f t="shared" si="64"/>
        <v>33</v>
      </c>
      <c r="W97" s="114">
        <f t="shared" si="65"/>
        <v>22</v>
      </c>
      <c r="X97" s="114">
        <f t="shared" si="65"/>
        <v>0</v>
      </c>
      <c r="Y97" s="114">
        <f t="shared" si="65"/>
        <v>11</v>
      </c>
      <c r="Z97" s="114">
        <f t="shared" si="66"/>
        <v>47</v>
      </c>
      <c r="AA97" s="115">
        <f t="shared" si="57"/>
      </c>
      <c r="AB97" s="104"/>
      <c r="AC97" s="104"/>
      <c r="AD97" s="104"/>
      <c r="AE97" s="104"/>
      <c r="AF97" s="104"/>
      <c r="AG97" s="104"/>
      <c r="AH97" s="115">
        <f t="shared" si="58"/>
      </c>
      <c r="AI97" s="115">
        <f t="shared" si="59"/>
      </c>
      <c r="AJ97" s="104"/>
      <c r="AK97" s="104"/>
      <c r="AL97" s="104"/>
      <c r="AM97" s="104"/>
      <c r="AN97" s="104"/>
      <c r="AO97" s="104"/>
      <c r="AP97" s="115">
        <f t="shared" si="60"/>
      </c>
      <c r="AQ97" s="115">
        <f t="shared" si="61"/>
      </c>
      <c r="AR97" s="104"/>
      <c r="AS97" s="104"/>
      <c r="AT97" s="104"/>
      <c r="AU97" s="104">
        <v>2</v>
      </c>
      <c r="AV97" s="104"/>
      <c r="AW97" s="104">
        <v>1</v>
      </c>
      <c r="AX97" s="115" t="str">
        <f t="shared" si="62"/>
        <v>2//1</v>
      </c>
    </row>
    <row r="98" spans="1:50" s="105" customFormat="1" ht="12.75">
      <c r="A98" s="109" t="s">
        <v>223</v>
      </c>
      <c r="B98" s="118" t="s">
        <v>228</v>
      </c>
      <c r="C98" s="162" t="str">
        <f t="shared" si="55"/>
        <v>     </v>
      </c>
      <c r="D98" s="113"/>
      <c r="E98" s="113"/>
      <c r="F98" s="113"/>
      <c r="G98" s="113"/>
      <c r="H98" s="113"/>
      <c r="I98" s="113"/>
      <c r="J98" s="108" t="str">
        <f t="shared" si="63"/>
        <v>6      </v>
      </c>
      <c r="K98" s="113">
        <v>6</v>
      </c>
      <c r="L98" s="113"/>
      <c r="M98" s="113"/>
      <c r="N98" s="113"/>
      <c r="O98" s="113"/>
      <c r="P98" s="113"/>
      <c r="Q98" s="113"/>
      <c r="R98" s="113"/>
      <c r="S98" s="113"/>
      <c r="T98" s="111"/>
      <c r="U98" s="114">
        <v>60</v>
      </c>
      <c r="V98" s="114">
        <f t="shared" si="64"/>
        <v>22</v>
      </c>
      <c r="W98" s="114">
        <f t="shared" si="65"/>
        <v>22</v>
      </c>
      <c r="X98" s="114">
        <f t="shared" si="65"/>
        <v>0</v>
      </c>
      <c r="Y98" s="114">
        <f t="shared" si="65"/>
        <v>0</v>
      </c>
      <c r="Z98" s="114">
        <f t="shared" si="66"/>
        <v>38</v>
      </c>
      <c r="AA98" s="115">
        <f t="shared" si="57"/>
      </c>
      <c r="AB98" s="104"/>
      <c r="AC98" s="104"/>
      <c r="AD98" s="104"/>
      <c r="AE98" s="104"/>
      <c r="AF98" s="104"/>
      <c r="AG98" s="104"/>
      <c r="AH98" s="115">
        <f t="shared" si="58"/>
      </c>
      <c r="AI98" s="115">
        <f t="shared" si="59"/>
      </c>
      <c r="AJ98" s="104"/>
      <c r="AK98" s="104"/>
      <c r="AL98" s="104"/>
      <c r="AM98" s="104"/>
      <c r="AN98" s="104"/>
      <c r="AO98" s="104"/>
      <c r="AP98" s="115">
        <f t="shared" si="60"/>
      </c>
      <c r="AQ98" s="115">
        <f t="shared" si="61"/>
      </c>
      <c r="AR98" s="104"/>
      <c r="AS98" s="104"/>
      <c r="AT98" s="104"/>
      <c r="AU98" s="104">
        <v>2</v>
      </c>
      <c r="AV98" s="104"/>
      <c r="AW98" s="104"/>
      <c r="AX98" s="115" t="str">
        <f t="shared" si="62"/>
        <v>2//</v>
      </c>
    </row>
    <row r="99" spans="1:50" s="105" customFormat="1" ht="25.5">
      <c r="A99" s="109" t="s">
        <v>224</v>
      </c>
      <c r="B99" s="118" t="s">
        <v>229</v>
      </c>
      <c r="C99" s="162" t="str">
        <f t="shared" si="55"/>
        <v>6     </v>
      </c>
      <c r="D99" s="101">
        <v>6</v>
      </c>
      <c r="E99" s="101"/>
      <c r="F99" s="101"/>
      <c r="G99" s="101"/>
      <c r="H99" s="101"/>
      <c r="I99" s="101"/>
      <c r="J99" s="108" t="str">
        <f t="shared" si="63"/>
        <v>      </v>
      </c>
      <c r="K99" s="101"/>
      <c r="L99" s="101"/>
      <c r="M99" s="101"/>
      <c r="N99" s="101"/>
      <c r="O99" s="101"/>
      <c r="P99" s="101"/>
      <c r="Q99" s="101"/>
      <c r="R99" s="101"/>
      <c r="S99" s="101"/>
      <c r="T99" s="109"/>
      <c r="U99" s="114">
        <v>60</v>
      </c>
      <c r="V99" s="114">
        <f t="shared" si="64"/>
        <v>22</v>
      </c>
      <c r="W99" s="114">
        <f t="shared" si="65"/>
        <v>22</v>
      </c>
      <c r="X99" s="114">
        <f t="shared" si="65"/>
        <v>0</v>
      </c>
      <c r="Y99" s="114">
        <f t="shared" si="65"/>
        <v>0</v>
      </c>
      <c r="Z99" s="114">
        <f t="shared" si="66"/>
        <v>38</v>
      </c>
      <c r="AA99" s="115">
        <f t="shared" si="57"/>
      </c>
      <c r="AB99" s="104"/>
      <c r="AC99" s="104"/>
      <c r="AD99" s="104"/>
      <c r="AE99" s="104"/>
      <c r="AF99" s="104"/>
      <c r="AG99" s="104"/>
      <c r="AH99" s="115">
        <f t="shared" si="58"/>
      </c>
      <c r="AI99" s="115">
        <f t="shared" si="59"/>
      </c>
      <c r="AJ99" s="104"/>
      <c r="AK99" s="104"/>
      <c r="AL99" s="104"/>
      <c r="AM99" s="104"/>
      <c r="AN99" s="104"/>
      <c r="AO99" s="104"/>
      <c r="AP99" s="115">
        <f t="shared" si="60"/>
      </c>
      <c r="AQ99" s="115">
        <f t="shared" si="61"/>
      </c>
      <c r="AR99" s="104"/>
      <c r="AS99" s="104"/>
      <c r="AT99" s="104"/>
      <c r="AU99" s="104">
        <v>2</v>
      </c>
      <c r="AV99" s="104"/>
      <c r="AW99" s="104"/>
      <c r="AX99" s="115" t="str">
        <f t="shared" si="62"/>
        <v>2//</v>
      </c>
    </row>
    <row r="100" spans="1:50" s="105" customFormat="1" ht="12.75">
      <c r="A100" s="119"/>
      <c r="B100" s="136" t="s">
        <v>104</v>
      </c>
      <c r="C100" s="154"/>
      <c r="D100" s="116"/>
      <c r="E100" s="116"/>
      <c r="F100" s="116"/>
      <c r="G100" s="116"/>
      <c r="H100" s="116"/>
      <c r="I100" s="116"/>
      <c r="J100" s="108"/>
      <c r="K100" s="116"/>
      <c r="L100" s="116"/>
      <c r="M100" s="116"/>
      <c r="N100" s="116"/>
      <c r="O100" s="116"/>
      <c r="P100" s="116"/>
      <c r="Q100" s="116"/>
      <c r="R100" s="116"/>
      <c r="S100" s="116"/>
      <c r="T100" s="106"/>
      <c r="U100" s="110">
        <f aca="true" t="shared" si="67" ref="U100:Z100">SUM(U94:U99)</f>
        <v>500</v>
      </c>
      <c r="V100" s="110">
        <f t="shared" si="67"/>
        <v>194</v>
      </c>
      <c r="W100" s="110">
        <f t="shared" si="67"/>
        <v>132</v>
      </c>
      <c r="X100" s="110">
        <f t="shared" si="67"/>
        <v>0</v>
      </c>
      <c r="Y100" s="110">
        <f t="shared" si="67"/>
        <v>62</v>
      </c>
      <c r="Z100" s="110">
        <f t="shared" si="67"/>
        <v>306</v>
      </c>
      <c r="AA100" s="115">
        <f t="shared" si="57"/>
      </c>
      <c r="AB100" s="104"/>
      <c r="AC100" s="104"/>
      <c r="AD100" s="104"/>
      <c r="AE100" s="104"/>
      <c r="AF100" s="104"/>
      <c r="AG100" s="104"/>
      <c r="AH100" s="115">
        <f t="shared" si="58"/>
      </c>
      <c r="AI100" s="115">
        <f t="shared" si="59"/>
      </c>
      <c r="AJ100" s="104"/>
      <c r="AK100" s="104"/>
      <c r="AL100" s="104"/>
      <c r="AM100" s="104"/>
      <c r="AN100" s="104"/>
      <c r="AO100" s="104"/>
      <c r="AP100" s="115">
        <f t="shared" si="60"/>
      </c>
      <c r="AQ100" s="115">
        <f t="shared" si="61"/>
      </c>
      <c r="AR100" s="104"/>
      <c r="AS100" s="104"/>
      <c r="AT100" s="104"/>
      <c r="AU100" s="104"/>
      <c r="AV100" s="104"/>
      <c r="AW100" s="104"/>
      <c r="AX100" s="115">
        <f t="shared" si="62"/>
      </c>
    </row>
    <row r="101" spans="1:50" ht="12.75">
      <c r="A101" s="14"/>
      <c r="B101" s="20"/>
      <c r="C101" s="13" t="s">
        <v>129</v>
      </c>
      <c r="D101" s="73"/>
      <c r="E101" s="73"/>
      <c r="F101" s="73"/>
      <c r="G101" s="73"/>
      <c r="H101" s="73"/>
      <c r="I101" s="73"/>
      <c r="J101" s="13"/>
      <c r="K101" s="72"/>
      <c r="L101" s="72"/>
      <c r="M101" s="72"/>
      <c r="N101" s="72"/>
      <c r="O101" s="72"/>
      <c r="P101" s="72"/>
      <c r="Q101" s="72"/>
      <c r="R101" s="72"/>
      <c r="S101" s="72"/>
      <c r="T101" s="14"/>
      <c r="U101" s="13"/>
      <c r="V101" s="13"/>
      <c r="W101" s="13"/>
      <c r="X101" s="13"/>
      <c r="Y101" s="13"/>
      <c r="Z101" s="13"/>
      <c r="AA101" s="23">
        <f>SUM(AB101:AD101)</f>
        <v>0</v>
      </c>
      <c r="AB101" s="82">
        <f aca="true" t="shared" si="68" ref="AB101:AG101">SUM(AB94:AB100)</f>
        <v>0</v>
      </c>
      <c r="AC101" s="82">
        <f t="shared" si="68"/>
        <v>0</v>
      </c>
      <c r="AD101" s="82">
        <f t="shared" si="68"/>
        <v>0</v>
      </c>
      <c r="AE101" s="82">
        <f t="shared" si="68"/>
        <v>0</v>
      </c>
      <c r="AF101" s="82">
        <f t="shared" si="68"/>
        <v>0</v>
      </c>
      <c r="AG101" s="82">
        <f t="shared" si="68"/>
        <v>0</v>
      </c>
      <c r="AH101" s="23">
        <f>SUM(AE101:AG101)</f>
        <v>0</v>
      </c>
      <c r="AI101" s="23">
        <f>SUM(AJ101:AL101)</f>
        <v>0</v>
      </c>
      <c r="AJ101" s="82">
        <f aca="true" t="shared" si="69" ref="AJ101:AO101">SUM(AJ94:AJ100)</f>
        <v>0</v>
      </c>
      <c r="AK101" s="82">
        <f t="shared" si="69"/>
        <v>0</v>
      </c>
      <c r="AL101" s="82">
        <f t="shared" si="69"/>
        <v>0</v>
      </c>
      <c r="AM101" s="82">
        <f t="shared" si="69"/>
        <v>2</v>
      </c>
      <c r="AN101" s="82">
        <f t="shared" si="69"/>
        <v>0</v>
      </c>
      <c r="AO101" s="82">
        <f t="shared" si="69"/>
        <v>3</v>
      </c>
      <c r="AP101" s="23">
        <f>SUM(AM101:AO101)</f>
        <v>5</v>
      </c>
      <c r="AQ101" s="23">
        <f>SUM(AR101:AT101)</f>
        <v>4</v>
      </c>
      <c r="AR101" s="82">
        <f aca="true" t="shared" si="70" ref="AR101:AW101">SUM(AR94:AR100)</f>
        <v>4</v>
      </c>
      <c r="AS101" s="82">
        <f t="shared" si="70"/>
        <v>0</v>
      </c>
      <c r="AT101" s="82">
        <f t="shared" si="70"/>
        <v>0</v>
      </c>
      <c r="AU101" s="82">
        <f t="shared" si="70"/>
        <v>6</v>
      </c>
      <c r="AV101" s="82">
        <f t="shared" si="70"/>
        <v>0</v>
      </c>
      <c r="AW101" s="82">
        <f t="shared" si="70"/>
        <v>1</v>
      </c>
      <c r="AX101" s="23">
        <f>SUM(AU101:AW101)</f>
        <v>7</v>
      </c>
    </row>
    <row r="102" spans="1:50" ht="12.75">
      <c r="A102" s="14"/>
      <c r="B102" s="18"/>
      <c r="C102" s="19" t="s">
        <v>130</v>
      </c>
      <c r="D102" s="74"/>
      <c r="E102" s="74"/>
      <c r="F102" s="74"/>
      <c r="G102" s="74"/>
      <c r="H102" s="74"/>
      <c r="I102" s="74"/>
      <c r="J102" s="19"/>
      <c r="K102" s="72"/>
      <c r="L102" s="72"/>
      <c r="M102" s="72"/>
      <c r="N102" s="72"/>
      <c r="O102" s="72"/>
      <c r="P102" s="72"/>
      <c r="Q102" s="72"/>
      <c r="R102" s="72"/>
      <c r="S102" s="72"/>
      <c r="T102" s="14"/>
      <c r="U102" s="13"/>
      <c r="V102" s="13"/>
      <c r="W102" s="13"/>
      <c r="X102" s="13"/>
      <c r="Y102" s="13"/>
      <c r="Z102" s="13"/>
      <c r="AA102" s="13">
        <f>SUM(AB94:AD100)*AA91</f>
        <v>0</v>
      </c>
      <c r="AB102" s="83"/>
      <c r="AC102" s="83"/>
      <c r="AD102" s="83"/>
      <c r="AE102" s="83"/>
      <c r="AF102" s="83"/>
      <c r="AG102" s="83"/>
      <c r="AH102" s="13">
        <f>SUM(AE94:AG100)*AH91</f>
        <v>0</v>
      </c>
      <c r="AI102" s="13">
        <f>SUM(AJ94:AL100)*AI91</f>
        <v>0</v>
      </c>
      <c r="AJ102" s="83"/>
      <c r="AK102" s="83"/>
      <c r="AL102" s="83"/>
      <c r="AM102" s="83"/>
      <c r="AN102" s="83"/>
      <c r="AO102" s="83"/>
      <c r="AP102" s="13">
        <f>SUM(AM94:AO100)*AP91</f>
        <v>85</v>
      </c>
      <c r="AQ102" s="13">
        <f>SUM(AR94:AT100)*AQ91</f>
        <v>32</v>
      </c>
      <c r="AR102" s="83"/>
      <c r="AS102" s="83"/>
      <c r="AT102" s="83"/>
      <c r="AU102" s="83"/>
      <c r="AV102" s="83"/>
      <c r="AW102" s="83"/>
      <c r="AX102" s="13">
        <f>SUM(AU94:AW100)*AX91</f>
        <v>77</v>
      </c>
    </row>
    <row r="103" spans="1:50" ht="12.75">
      <c r="A103" s="14"/>
      <c r="B103" s="12"/>
      <c r="C103" s="13" t="s">
        <v>106</v>
      </c>
      <c r="D103" s="73"/>
      <c r="E103" s="73"/>
      <c r="F103" s="73"/>
      <c r="G103" s="73"/>
      <c r="H103" s="73"/>
      <c r="I103" s="73"/>
      <c r="J103" s="13"/>
      <c r="K103" s="72"/>
      <c r="L103" s="72"/>
      <c r="M103" s="72"/>
      <c r="N103" s="72"/>
      <c r="O103" s="72"/>
      <c r="P103" s="72"/>
      <c r="Q103" s="72"/>
      <c r="R103" s="72"/>
      <c r="S103" s="72"/>
      <c r="T103" s="14"/>
      <c r="U103" s="13">
        <f>SUM(AA103:AX103)</f>
        <v>0</v>
      </c>
      <c r="V103" s="13"/>
      <c r="W103" s="13"/>
      <c r="X103" s="13"/>
      <c r="Y103" s="13"/>
      <c r="Z103" s="13"/>
      <c r="AA103" s="13"/>
      <c r="AB103" s="81"/>
      <c r="AC103" s="81"/>
      <c r="AD103" s="81"/>
      <c r="AE103" s="81"/>
      <c r="AF103" s="81"/>
      <c r="AG103" s="81"/>
      <c r="AH103" s="13"/>
      <c r="AI103" s="13"/>
      <c r="AJ103" s="81"/>
      <c r="AK103" s="81"/>
      <c r="AL103" s="81"/>
      <c r="AM103" s="81"/>
      <c r="AN103" s="81"/>
      <c r="AO103" s="81"/>
      <c r="AP103" s="14"/>
      <c r="AQ103" s="14"/>
      <c r="AR103" s="81"/>
      <c r="AS103" s="81"/>
      <c r="AT103" s="81"/>
      <c r="AU103" s="81"/>
      <c r="AV103" s="81"/>
      <c r="AW103" s="81"/>
      <c r="AX103" s="14"/>
    </row>
    <row r="104" spans="1:50" ht="12.75">
      <c r="A104" s="14"/>
      <c r="B104" s="12"/>
      <c r="C104" s="13" t="s">
        <v>107</v>
      </c>
      <c r="D104" s="73"/>
      <c r="E104" s="73"/>
      <c r="F104" s="73"/>
      <c r="G104" s="73"/>
      <c r="H104" s="73"/>
      <c r="I104" s="73"/>
      <c r="J104" s="13"/>
      <c r="K104" s="72"/>
      <c r="L104" s="72"/>
      <c r="M104" s="72"/>
      <c r="N104" s="72"/>
      <c r="O104" s="72"/>
      <c r="P104" s="72"/>
      <c r="Q104" s="72"/>
      <c r="R104" s="72"/>
      <c r="S104" s="72"/>
      <c r="T104" s="14"/>
      <c r="U104" s="13">
        <f>SUM(AA104:AX104)</f>
        <v>2</v>
      </c>
      <c r="V104" s="13"/>
      <c r="W104" s="13"/>
      <c r="X104" s="13"/>
      <c r="Y104" s="13"/>
      <c r="Z104" s="13"/>
      <c r="AA104" s="6">
        <f>COUNTIF($D$93:$I$99,AA90)</f>
        <v>0</v>
      </c>
      <c r="AB104" s="73">
        <f>COUNTIF($D$10:$H$51,AB63)</f>
        <v>0</v>
      </c>
      <c r="AC104" s="73">
        <f aca="true" t="shared" si="71" ref="AC104:AW104">COUNTIF($D$10:$H$51,AC63)</f>
        <v>0</v>
      </c>
      <c r="AD104" s="73">
        <f t="shared" si="71"/>
        <v>0</v>
      </c>
      <c r="AE104" s="73">
        <f t="shared" si="71"/>
        <v>0</v>
      </c>
      <c r="AF104" s="73">
        <f t="shared" si="71"/>
        <v>0</v>
      </c>
      <c r="AG104" s="73">
        <f t="shared" si="71"/>
        <v>0</v>
      </c>
      <c r="AH104" s="6">
        <f>COUNTIF($D$93:$I$99,AH90)</f>
        <v>0</v>
      </c>
      <c r="AI104" s="6">
        <f>COUNTIF($D$93:$I$99,AI90)</f>
        <v>0</v>
      </c>
      <c r="AJ104" s="73">
        <f t="shared" si="71"/>
        <v>0</v>
      </c>
      <c r="AK104" s="73">
        <f t="shared" si="71"/>
        <v>0</v>
      </c>
      <c r="AL104" s="73">
        <f t="shared" si="71"/>
        <v>0</v>
      </c>
      <c r="AM104" s="73">
        <f t="shared" si="71"/>
        <v>0</v>
      </c>
      <c r="AN104" s="73">
        <f t="shared" si="71"/>
        <v>0</v>
      </c>
      <c r="AO104" s="73">
        <f t="shared" si="71"/>
        <v>0</v>
      </c>
      <c r="AP104" s="6">
        <f>COUNTIF($D$93:$I$99,AP90)</f>
        <v>1</v>
      </c>
      <c r="AQ104" s="6">
        <f>COUNTIF($D$93:$I$99,AQ90)</f>
        <v>0</v>
      </c>
      <c r="AR104" s="73">
        <f t="shared" si="71"/>
        <v>0</v>
      </c>
      <c r="AS104" s="73">
        <f t="shared" si="71"/>
        <v>0</v>
      </c>
      <c r="AT104" s="73">
        <f t="shared" si="71"/>
        <v>0</v>
      </c>
      <c r="AU104" s="73">
        <f t="shared" si="71"/>
        <v>0</v>
      </c>
      <c r="AV104" s="73">
        <f t="shared" si="71"/>
        <v>0</v>
      </c>
      <c r="AW104" s="73">
        <f t="shared" si="71"/>
        <v>0</v>
      </c>
      <c r="AX104" s="6">
        <f>COUNTIF($D$93:$I$99,AX90)</f>
        <v>1</v>
      </c>
    </row>
    <row r="105" spans="1:50" ht="12.75">
      <c r="A105" s="14"/>
      <c r="B105" s="12"/>
      <c r="C105" s="13" t="s">
        <v>108</v>
      </c>
      <c r="D105" s="73"/>
      <c r="E105" s="73"/>
      <c r="F105" s="73"/>
      <c r="G105" s="73"/>
      <c r="H105" s="73"/>
      <c r="I105" s="73"/>
      <c r="J105" s="13"/>
      <c r="K105" s="72"/>
      <c r="L105" s="72"/>
      <c r="M105" s="72"/>
      <c r="N105" s="72"/>
      <c r="O105" s="72"/>
      <c r="P105" s="72"/>
      <c r="Q105" s="72"/>
      <c r="R105" s="72"/>
      <c r="S105" s="72"/>
      <c r="T105" s="14"/>
      <c r="U105" s="13">
        <f>SUM(AA105:AX105)</f>
        <v>4</v>
      </c>
      <c r="V105" s="13"/>
      <c r="W105" s="13"/>
      <c r="X105" s="13"/>
      <c r="Y105" s="13"/>
      <c r="Z105" s="13"/>
      <c r="AA105" s="6">
        <f>COUNTIF($K$93:$S$99,AA90)</f>
        <v>0</v>
      </c>
      <c r="AB105" s="73">
        <f aca="true" t="shared" si="72" ref="AB105:AW105">COUNTIF($K$10:$Q$51,AB63)</f>
        <v>0</v>
      </c>
      <c r="AC105" s="73">
        <f t="shared" si="72"/>
        <v>0</v>
      </c>
      <c r="AD105" s="73">
        <f t="shared" si="72"/>
        <v>0</v>
      </c>
      <c r="AE105" s="73">
        <f t="shared" si="72"/>
        <v>0</v>
      </c>
      <c r="AF105" s="73">
        <f t="shared" si="72"/>
        <v>0</v>
      </c>
      <c r="AG105" s="73">
        <f t="shared" si="72"/>
        <v>0</v>
      </c>
      <c r="AH105" s="6">
        <f>COUNTIF($K$93:$S$99,AH90)</f>
        <v>0</v>
      </c>
      <c r="AI105" s="6">
        <f>COUNTIF($K$93:$S$99,AI90)</f>
        <v>0</v>
      </c>
      <c r="AJ105" s="73">
        <f t="shared" si="72"/>
        <v>0</v>
      </c>
      <c r="AK105" s="73">
        <f t="shared" si="72"/>
        <v>0</v>
      </c>
      <c r="AL105" s="73">
        <f t="shared" si="72"/>
        <v>0</v>
      </c>
      <c r="AM105" s="73">
        <f t="shared" si="72"/>
        <v>0</v>
      </c>
      <c r="AN105" s="73">
        <f t="shared" si="72"/>
        <v>0</v>
      </c>
      <c r="AO105" s="73">
        <f t="shared" si="72"/>
        <v>0</v>
      </c>
      <c r="AP105" s="6">
        <f>COUNTIF($K$93:$S$99,AP90)</f>
        <v>1</v>
      </c>
      <c r="AQ105" s="6">
        <f>COUNTIF($K$93:$S$99,AQ90)</f>
        <v>1</v>
      </c>
      <c r="AR105" s="73">
        <f t="shared" si="72"/>
        <v>0</v>
      </c>
      <c r="AS105" s="73">
        <f t="shared" si="72"/>
        <v>0</v>
      </c>
      <c r="AT105" s="73">
        <f t="shared" si="72"/>
        <v>0</v>
      </c>
      <c r="AU105" s="73">
        <f t="shared" si="72"/>
        <v>0</v>
      </c>
      <c r="AV105" s="73">
        <f t="shared" si="72"/>
        <v>0</v>
      </c>
      <c r="AW105" s="73">
        <f t="shared" si="72"/>
        <v>0</v>
      </c>
      <c r="AX105" s="6">
        <f>COUNTIF($K$93:$S$99,AX90)</f>
        <v>2</v>
      </c>
    </row>
    <row r="108" spans="1:50" s="88" customFormat="1" ht="12.75">
      <c r="A108" s="86"/>
      <c r="B108" s="91" t="s">
        <v>185</v>
      </c>
      <c r="C108" s="86"/>
      <c r="D108" s="76"/>
      <c r="E108" s="76"/>
      <c r="F108" s="76"/>
      <c r="G108" s="76"/>
      <c r="H108" s="76"/>
      <c r="I108" s="76"/>
      <c r="J108" s="86"/>
      <c r="K108" s="76"/>
      <c r="L108" s="76"/>
      <c r="M108" s="76"/>
      <c r="N108" s="76"/>
      <c r="O108" s="76"/>
      <c r="P108" s="76"/>
      <c r="Q108" s="76"/>
      <c r="R108" s="76"/>
      <c r="S108" s="76"/>
      <c r="T108" s="86"/>
      <c r="U108" s="37"/>
      <c r="V108" s="37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</row>
    <row r="109" spans="1:50" s="88" customFormat="1" ht="12.75">
      <c r="A109" s="86"/>
      <c r="B109" s="91" t="s">
        <v>143</v>
      </c>
      <c r="C109" s="86"/>
      <c r="D109" s="76"/>
      <c r="E109" s="76"/>
      <c r="F109" s="76"/>
      <c r="G109" s="76"/>
      <c r="H109" s="76"/>
      <c r="I109" s="76"/>
      <c r="J109" s="86"/>
      <c r="K109" s="76"/>
      <c r="L109" s="76"/>
      <c r="M109" s="76"/>
      <c r="N109" s="76"/>
      <c r="O109" s="76"/>
      <c r="P109" s="76"/>
      <c r="Q109" s="76"/>
      <c r="R109" s="76"/>
      <c r="S109" s="76"/>
      <c r="T109" s="86"/>
      <c r="U109" s="37"/>
      <c r="V109" s="37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</row>
    <row r="110" spans="1:50" s="88" customFormat="1" ht="12.75">
      <c r="A110" s="86"/>
      <c r="B110" s="97" t="s">
        <v>172</v>
      </c>
      <c r="C110" s="86"/>
      <c r="D110" s="76"/>
      <c r="E110" s="76"/>
      <c r="F110" s="76"/>
      <c r="G110" s="76"/>
      <c r="H110" s="76"/>
      <c r="I110" s="76"/>
      <c r="J110" s="86"/>
      <c r="K110" s="76"/>
      <c r="L110" s="76"/>
      <c r="M110" s="76"/>
      <c r="N110" s="76"/>
      <c r="O110" s="76"/>
      <c r="P110" s="76"/>
      <c r="Q110" s="76"/>
      <c r="R110" s="76"/>
      <c r="S110" s="76"/>
      <c r="T110" s="86"/>
      <c r="U110" s="37"/>
      <c r="V110" s="37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</row>
    <row r="111" spans="1:50" s="88" customFormat="1" ht="12.75">
      <c r="A111" s="86"/>
      <c r="B111" s="90"/>
      <c r="C111" s="86"/>
      <c r="D111" s="76"/>
      <c r="E111" s="76"/>
      <c r="F111" s="76"/>
      <c r="G111" s="76"/>
      <c r="H111" s="76"/>
      <c r="I111" s="76"/>
      <c r="J111" s="86"/>
      <c r="K111" s="76"/>
      <c r="L111" s="76"/>
      <c r="M111" s="76"/>
      <c r="N111" s="76"/>
      <c r="O111" s="76"/>
      <c r="P111" s="76"/>
      <c r="Q111" s="76"/>
      <c r="R111" s="76"/>
      <c r="S111" s="76"/>
      <c r="T111" s="86"/>
      <c r="U111" s="37"/>
      <c r="V111" s="37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</row>
    <row r="112" spans="1:50" s="88" customFormat="1" ht="12.75">
      <c r="A112" s="86"/>
      <c r="B112" s="90" t="s">
        <v>110</v>
      </c>
      <c r="C112" s="86"/>
      <c r="D112" s="76"/>
      <c r="E112" s="76"/>
      <c r="F112" s="76"/>
      <c r="G112" s="76"/>
      <c r="H112" s="76"/>
      <c r="I112" s="76"/>
      <c r="J112" s="86"/>
      <c r="K112" s="76"/>
      <c r="L112" s="76"/>
      <c r="M112" s="76"/>
      <c r="N112" s="76"/>
      <c r="O112" s="76"/>
      <c r="P112" s="76"/>
      <c r="Q112" s="76"/>
      <c r="R112" s="76"/>
      <c r="S112" s="76"/>
      <c r="T112" s="86"/>
      <c r="U112" s="37"/>
      <c r="V112" s="37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</row>
    <row r="113" spans="1:50" s="95" customFormat="1" ht="15.75">
      <c r="A113" s="92"/>
      <c r="B113" s="90"/>
      <c r="C113" s="86"/>
      <c r="D113" s="76"/>
      <c r="E113" s="76"/>
      <c r="F113" s="76"/>
      <c r="G113" s="76"/>
      <c r="H113" s="76"/>
      <c r="I113" s="76"/>
      <c r="J113" s="86"/>
      <c r="K113" s="76"/>
      <c r="L113" s="76"/>
      <c r="M113" s="76"/>
      <c r="N113" s="76"/>
      <c r="O113" s="76"/>
      <c r="P113" s="76"/>
      <c r="Q113" s="76"/>
      <c r="R113" s="76"/>
      <c r="S113" s="76"/>
      <c r="T113" s="86"/>
      <c r="U113" s="37"/>
      <c r="V113" s="37"/>
      <c r="W113" s="86"/>
      <c r="X113" s="86"/>
      <c r="Y113" s="86"/>
      <c r="Z113" s="86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</row>
    <row r="114" spans="1:50" s="88" customFormat="1" ht="15.75">
      <c r="A114" s="86"/>
      <c r="B114" s="93" t="s">
        <v>135</v>
      </c>
      <c r="C114" s="92" t="s">
        <v>144</v>
      </c>
      <c r="D114" s="151"/>
      <c r="E114" s="151"/>
      <c r="F114" s="151"/>
      <c r="G114" s="151"/>
      <c r="H114" s="151"/>
      <c r="I114" s="151"/>
      <c r="J114" s="92"/>
      <c r="K114" s="151"/>
      <c r="L114" s="151"/>
      <c r="M114" s="151"/>
      <c r="N114" s="151"/>
      <c r="O114" s="151"/>
      <c r="P114" s="151"/>
      <c r="Q114" s="151"/>
      <c r="R114" s="151"/>
      <c r="S114" s="151"/>
      <c r="T114" s="92"/>
      <c r="U114" s="94"/>
      <c r="V114" s="94"/>
      <c r="W114" s="92"/>
      <c r="X114" s="92"/>
      <c r="Y114" s="92"/>
      <c r="Z114" s="92" t="s">
        <v>171</v>
      </c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</row>
    <row r="115" spans="1:50" s="35" customFormat="1" ht="12.75">
      <c r="A115" s="34"/>
      <c r="B115" s="90"/>
      <c r="C115" s="86"/>
      <c r="D115" s="76"/>
      <c r="E115" s="76"/>
      <c r="F115" s="76"/>
      <c r="G115" s="76"/>
      <c r="H115" s="76"/>
      <c r="I115" s="76"/>
      <c r="J115" s="86"/>
      <c r="K115" s="76"/>
      <c r="L115" s="76"/>
      <c r="M115" s="76"/>
      <c r="N115" s="76"/>
      <c r="O115" s="76"/>
      <c r="P115" s="76"/>
      <c r="Q115" s="76"/>
      <c r="R115" s="76"/>
      <c r="S115" s="76"/>
      <c r="T115" s="86"/>
      <c r="U115" s="37"/>
      <c r="V115" s="37"/>
      <c r="W115" s="86"/>
      <c r="X115" s="86"/>
      <c r="Y115" s="86"/>
      <c r="Z115" s="86"/>
      <c r="AA115" s="34"/>
      <c r="AB115" s="84"/>
      <c r="AC115" s="84"/>
      <c r="AD115" s="84"/>
      <c r="AE115" s="84"/>
      <c r="AF115" s="84"/>
      <c r="AG115" s="84"/>
      <c r="AH115" s="34"/>
      <c r="AI115" s="34"/>
      <c r="AJ115" s="84"/>
      <c r="AK115" s="84"/>
      <c r="AL115" s="84"/>
      <c r="AM115" s="84"/>
      <c r="AN115" s="84"/>
      <c r="AO115" s="84"/>
      <c r="AP115" s="34"/>
      <c r="AQ115" s="34"/>
      <c r="AR115" s="84"/>
      <c r="AS115" s="84"/>
      <c r="AT115" s="84"/>
      <c r="AU115" s="84"/>
      <c r="AV115" s="84"/>
      <c r="AW115" s="84"/>
      <c r="AX115" s="34"/>
    </row>
    <row r="116" spans="1:50" s="35" customFormat="1" ht="12.75">
      <c r="A116" s="34"/>
      <c r="B116" s="36" t="s">
        <v>145</v>
      </c>
      <c r="C116" s="34" t="s">
        <v>146</v>
      </c>
      <c r="D116" s="76"/>
      <c r="E116" s="76"/>
      <c r="F116" s="76"/>
      <c r="G116" s="76"/>
      <c r="H116" s="76"/>
      <c r="I116" s="76"/>
      <c r="J116" s="34"/>
      <c r="K116" s="76"/>
      <c r="L116" s="76"/>
      <c r="M116" s="76"/>
      <c r="N116" s="76"/>
      <c r="O116" s="76"/>
      <c r="P116" s="76"/>
      <c r="Q116" s="76"/>
      <c r="R116" s="76"/>
      <c r="S116" s="76"/>
      <c r="T116" s="34"/>
      <c r="U116" s="37"/>
      <c r="V116" s="38"/>
      <c r="W116" s="34"/>
      <c r="X116" s="34"/>
      <c r="Y116" s="34"/>
      <c r="Z116" s="34" t="s">
        <v>147</v>
      </c>
      <c r="AA116" s="34"/>
      <c r="AB116" s="84"/>
      <c r="AC116" s="84"/>
      <c r="AD116" s="84"/>
      <c r="AE116" s="84"/>
      <c r="AF116" s="84"/>
      <c r="AG116" s="84"/>
      <c r="AH116" s="34"/>
      <c r="AI116" s="34"/>
      <c r="AJ116" s="84"/>
      <c r="AK116" s="84"/>
      <c r="AL116" s="84"/>
      <c r="AM116" s="84"/>
      <c r="AN116" s="84"/>
      <c r="AO116" s="84"/>
      <c r="AP116" s="34"/>
      <c r="AQ116" s="34"/>
      <c r="AR116" s="84"/>
      <c r="AS116" s="84"/>
      <c r="AT116" s="84"/>
      <c r="AU116" s="84"/>
      <c r="AV116" s="84"/>
      <c r="AW116" s="84"/>
      <c r="AX116" s="34"/>
    </row>
    <row r="117" spans="1:50" s="35" customFormat="1" ht="12.75">
      <c r="A117" s="34"/>
      <c r="B117" s="36"/>
      <c r="C117" s="34"/>
      <c r="D117" s="76"/>
      <c r="E117" s="76"/>
      <c r="F117" s="76"/>
      <c r="G117" s="76"/>
      <c r="H117" s="76"/>
      <c r="I117" s="76"/>
      <c r="J117" s="34"/>
      <c r="K117" s="76"/>
      <c r="L117" s="76"/>
      <c r="M117" s="76"/>
      <c r="N117" s="76"/>
      <c r="O117" s="76"/>
      <c r="P117" s="76"/>
      <c r="Q117" s="76"/>
      <c r="R117" s="76"/>
      <c r="S117" s="76"/>
      <c r="T117" s="34"/>
      <c r="U117" s="37"/>
      <c r="V117" s="38"/>
      <c r="W117" s="34"/>
      <c r="X117" s="34"/>
      <c r="Y117" s="34"/>
      <c r="Z117" s="34"/>
      <c r="AA117" s="34"/>
      <c r="AB117" s="84"/>
      <c r="AC117" s="84"/>
      <c r="AD117" s="84"/>
      <c r="AE117" s="84"/>
      <c r="AF117" s="84"/>
      <c r="AG117" s="84"/>
      <c r="AH117" s="34"/>
      <c r="AI117" s="34"/>
      <c r="AJ117" s="84"/>
      <c r="AK117" s="84"/>
      <c r="AL117" s="84"/>
      <c r="AM117" s="84"/>
      <c r="AN117" s="84"/>
      <c r="AO117" s="84"/>
      <c r="AP117" s="34"/>
      <c r="AQ117" s="34"/>
      <c r="AR117" s="84"/>
      <c r="AS117" s="84"/>
      <c r="AT117" s="84"/>
      <c r="AU117" s="84"/>
      <c r="AV117" s="84"/>
      <c r="AW117" s="84"/>
      <c r="AX117" s="34"/>
    </row>
    <row r="118" ht="12.75">
      <c r="B118" s="36"/>
    </row>
  </sheetData>
  <mergeCells count="48">
    <mergeCell ref="J90:J91"/>
    <mergeCell ref="V90:V91"/>
    <mergeCell ref="W90:W91"/>
    <mergeCell ref="AA88:AX88"/>
    <mergeCell ref="C89:T89"/>
    <mergeCell ref="U89:U91"/>
    <mergeCell ref="V89:Y89"/>
    <mergeCell ref="Z89:Z91"/>
    <mergeCell ref="AA89:AH89"/>
    <mergeCell ref="AI89:AP89"/>
    <mergeCell ref="AQ89:AX89"/>
    <mergeCell ref="X90:X91"/>
    <mergeCell ref="Y90:Y91"/>
    <mergeCell ref="A3:A6"/>
    <mergeCell ref="B3:B6"/>
    <mergeCell ref="A88:A91"/>
    <mergeCell ref="B88:B91"/>
    <mergeCell ref="B63:J63"/>
    <mergeCell ref="C5:C6"/>
    <mergeCell ref="B85:U85"/>
    <mergeCell ref="C88:T88"/>
    <mergeCell ref="U88:Z88"/>
    <mergeCell ref="C90:C91"/>
    <mergeCell ref="U3:Z3"/>
    <mergeCell ref="Y5:Y6"/>
    <mergeCell ref="T63:Y63"/>
    <mergeCell ref="Z63:AX63"/>
    <mergeCell ref="J5:J6"/>
    <mergeCell ref="V5:V6"/>
    <mergeCell ref="W5:W6"/>
    <mergeCell ref="A1:AI1"/>
    <mergeCell ref="C4:T4"/>
    <mergeCell ref="V4:Y4"/>
    <mergeCell ref="AA4:AH4"/>
    <mergeCell ref="AI4:AP4"/>
    <mergeCell ref="AA3:AX3"/>
    <mergeCell ref="C3:T3"/>
    <mergeCell ref="AQ4:AX4"/>
    <mergeCell ref="X5:X6"/>
    <mergeCell ref="U4:U6"/>
    <mergeCell ref="Z4:Z6"/>
    <mergeCell ref="T64:W64"/>
    <mergeCell ref="Z64:AI64"/>
    <mergeCell ref="AP64:AX64"/>
    <mergeCell ref="Z65:AI66"/>
    <mergeCell ref="AP65:AX66"/>
    <mergeCell ref="T66:W66"/>
    <mergeCell ref="T65:W65"/>
  </mergeCells>
  <printOptions/>
  <pageMargins left="0.18" right="0.16" top="0.18" bottom="0.16" header="0.18" footer="0.16"/>
  <pageSetup horizontalDpi="360" verticalDpi="360" orientation="landscape" paperSize="9" scale="87" r:id="rId2"/>
  <rowBreaks count="1" manualBreakCount="1">
    <brk id="84" max="4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 R.</dc:creator>
  <cp:keywords/>
  <dc:description/>
  <cp:lastModifiedBy>TSPU</cp:lastModifiedBy>
  <cp:lastPrinted>1999-12-31T18:14:32Z</cp:lastPrinted>
  <dcterms:created xsi:type="dcterms:W3CDTF">2003-07-15T10:41:06Z</dcterms:created>
  <dcterms:modified xsi:type="dcterms:W3CDTF">2000-01-01T02:42:39Z</dcterms:modified>
  <cp:category/>
  <cp:version/>
  <cp:contentType/>
  <cp:contentStatus/>
</cp:coreProperties>
</file>