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71" windowWidth="11475" windowHeight="6285" tabRatio="618" activeTab="0"/>
  </bookViews>
  <sheets>
    <sheet name="титул" sheetId="1" r:id="rId1"/>
    <sheet name="план" sheetId="2" r:id="rId2"/>
  </sheets>
  <definedNames>
    <definedName name="_xlnm.Print_Area" localSheetId="1">'план'!$A$1:$BP$108</definedName>
  </definedNames>
  <calcPr fullCalcOnLoad="1"/>
</workbook>
</file>

<file path=xl/sharedStrings.xml><?xml version="1.0" encoding="utf-8"?>
<sst xmlns="http://schemas.openxmlformats.org/spreadsheetml/2006/main" count="478" uniqueCount="258">
  <si>
    <t>Учебный план</t>
  </si>
  <si>
    <t>Курсы</t>
  </si>
  <si>
    <t>Каникулы</t>
  </si>
  <si>
    <t>Всего</t>
  </si>
  <si>
    <t>сессия</t>
  </si>
  <si>
    <t>Аудиторные занятия</t>
  </si>
  <si>
    <t>1 курс</t>
  </si>
  <si>
    <t>2 курс</t>
  </si>
  <si>
    <t>3 курс</t>
  </si>
  <si>
    <t>4 курс</t>
  </si>
  <si>
    <t>Индекс</t>
  </si>
  <si>
    <t>Название дисциплины</t>
  </si>
  <si>
    <t>Экз.</t>
  </si>
  <si>
    <t>Зач.</t>
  </si>
  <si>
    <t>Философия</t>
  </si>
  <si>
    <t>Среднее число часов в неделю</t>
  </si>
  <si>
    <t>ГСЭ</t>
  </si>
  <si>
    <t>ГСЭ.Ф.00</t>
  </si>
  <si>
    <t>Федеральный компонент</t>
  </si>
  <si>
    <t>ГСЭ.Ф.01</t>
  </si>
  <si>
    <t>ГСЭ.Ф.02</t>
  </si>
  <si>
    <t>ГСЭ.Ф.08</t>
  </si>
  <si>
    <t>Русский язык и культура речи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</si>
  <si>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</si>
  <si>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</si>
  <si>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</si>
  <si>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</si>
  <si>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</si>
  <si>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</si>
  <si>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ЕН.Р.00</t>
  </si>
  <si>
    <t>ОПД</t>
  </si>
  <si>
    <t>ОПД.Ф.00</t>
  </si>
  <si>
    <t>ОПД.Ф.01</t>
  </si>
  <si>
    <t>Психология</t>
  </si>
  <si>
    <t>ОПД.Ф.02</t>
  </si>
  <si>
    <t>Педагогика</t>
  </si>
  <si>
    <t>ОПД.Ф.03</t>
  </si>
  <si>
    <t>Основы специальной педагогики и психологии</t>
  </si>
  <si>
    <t>ОПД.Ф.05</t>
  </si>
  <si>
    <t>ОПД.Ф.06</t>
  </si>
  <si>
    <t>ОПД.Ф.07</t>
  </si>
  <si>
    <t>Безопасность жизнедеятельности</t>
  </si>
  <si>
    <t>ОПД.Р.00</t>
  </si>
  <si>
    <t>ОПД.В.00</t>
  </si>
  <si>
    <t>ДПП</t>
  </si>
  <si>
    <t>Дисциплины предметной подготовки</t>
  </si>
  <si>
    <t>ДПП.Ф.00</t>
  </si>
  <si>
    <t>ДПП.Р.00</t>
  </si>
  <si>
    <t>ЕН.Ф.02</t>
  </si>
  <si>
    <t>ГСЭ.Р.01</t>
  </si>
  <si>
    <t>ГСЭ.Р.02</t>
  </si>
  <si>
    <t>ДПП.Ф.02</t>
  </si>
  <si>
    <t>ДПП.Ф.03</t>
  </si>
  <si>
    <t>ДПП.Ф.04</t>
  </si>
  <si>
    <t>ДПП.Ф.05</t>
  </si>
  <si>
    <t>ЕН.Р.01</t>
  </si>
  <si>
    <t>ДПП.В.00</t>
  </si>
  <si>
    <t>Итого</t>
  </si>
  <si>
    <t>ЕН.Ф.03</t>
  </si>
  <si>
    <t>История образования в Сибири</t>
  </si>
  <si>
    <t>______________ В.В. Обухов</t>
  </si>
  <si>
    <t>ОПД.Ф.04</t>
  </si>
  <si>
    <t>ДПП.Р.01</t>
  </si>
  <si>
    <t>Лекции</t>
  </si>
  <si>
    <t>Производственная практика</t>
  </si>
  <si>
    <t>Итоговая государственная аттестация</t>
  </si>
  <si>
    <t>1. График  учебного процесса</t>
  </si>
  <si>
    <t>Условные обозначения:</t>
  </si>
  <si>
    <t>Председатель Ученого совета, ректор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</si>
  <si>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</si>
  <si>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</si>
  <si>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</si>
  <si>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 xml:space="preserve">Форма обучения </t>
  </si>
  <si>
    <t>–</t>
  </si>
  <si>
    <t>очная</t>
  </si>
  <si>
    <t>Базовое образование</t>
  </si>
  <si>
    <t>среднее</t>
  </si>
  <si>
    <t xml:space="preserve">Квалификация специалиста </t>
  </si>
  <si>
    <t xml:space="preserve">Срок обучения </t>
  </si>
  <si>
    <t>__________________________________</t>
  </si>
  <si>
    <t>Согласовано:</t>
  </si>
  <si>
    <t xml:space="preserve"> - производственная практика,</t>
  </si>
  <si>
    <t>ГСЭ.Р.03</t>
  </si>
  <si>
    <t>ФТД.00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</si>
  <si>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</si>
  <si>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</si>
  <si>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</si>
  <si>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</si>
  <si>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</si>
  <si>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</si>
  <si>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</si>
  <si>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</si>
  <si>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</si>
  <si>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</si>
  <si>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</si>
  <si>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</si>
  <si>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Название практики</t>
  </si>
  <si>
    <t>Математика и информатика</t>
  </si>
  <si>
    <t>Концепции современного естествознания</t>
  </si>
  <si>
    <t>Компьютерные презентационные технологии</t>
  </si>
  <si>
    <t>Дисциплины и курсы по выбору студента, устанавливаемые вузом.</t>
  </si>
  <si>
    <t>История древнего мира</t>
  </si>
  <si>
    <t>История античности</t>
  </si>
  <si>
    <t>История  России</t>
  </si>
  <si>
    <t>Новая и новейшая история зарубежных стран</t>
  </si>
  <si>
    <t>ДПП.Ф.04.1</t>
  </si>
  <si>
    <t>ДПП.Ф.04.2</t>
  </si>
  <si>
    <t>ДПП.Ф.06</t>
  </si>
  <si>
    <t>ДПП.Ф.07</t>
  </si>
  <si>
    <t>Источниковедение</t>
  </si>
  <si>
    <t>ДПП.Р.02</t>
  </si>
  <si>
    <t>Историческое краеведение</t>
  </si>
  <si>
    <t xml:space="preserve">3. План учебного процесса </t>
  </si>
  <si>
    <t xml:space="preserve">        Распределение по семестрам (час \ неделю)</t>
  </si>
  <si>
    <t>5 курс</t>
  </si>
  <si>
    <t>лек</t>
  </si>
  <si>
    <t>лаб</t>
  </si>
  <si>
    <t>пр</t>
  </si>
  <si>
    <t>Защита выпускной квалификационной (дипломной) работы</t>
  </si>
  <si>
    <t>У    - учебная практика,</t>
  </si>
  <si>
    <t>П</t>
  </si>
  <si>
    <t>К - каникулы,</t>
  </si>
  <si>
    <t>Экзаменационная</t>
  </si>
  <si>
    <t>Иностранный язык*</t>
  </si>
  <si>
    <t>Общепрофессиональные дисциплины</t>
  </si>
  <si>
    <t>История Древнего Востока</t>
  </si>
  <si>
    <t>Учебная практика</t>
  </si>
  <si>
    <t>1.История России и методика преподавания истории</t>
  </si>
  <si>
    <t>Архивная</t>
  </si>
  <si>
    <t>ДПП.Ф.01</t>
  </si>
  <si>
    <t>ДПП.Ф. 01.1</t>
  </si>
  <si>
    <t>ДПП.Ф. 01.2</t>
  </si>
  <si>
    <t>ДПП.Ф. 01.3</t>
  </si>
  <si>
    <t>Физическая культура**</t>
  </si>
  <si>
    <t>Э</t>
  </si>
  <si>
    <t>У</t>
  </si>
  <si>
    <t>К</t>
  </si>
  <si>
    <t>Г</t>
  </si>
  <si>
    <t>** не входит в число экзаменов, зачетов, среднее число часов в неделю</t>
  </si>
  <si>
    <t>Новая история стран Азии и Африки</t>
  </si>
  <si>
    <t xml:space="preserve">Новейшая история стран Азии и Африки  </t>
  </si>
  <si>
    <t>ДПП.Ф.04.3</t>
  </si>
  <si>
    <t>ДПП.Ф.04.4</t>
  </si>
  <si>
    <t>Историография</t>
  </si>
  <si>
    <t>Экономика Сибирского региона</t>
  </si>
  <si>
    <t>ДПП.Ф.08</t>
  </si>
  <si>
    <t>Дисциплины и курсы по выбору студента, устанавливаемые вузом</t>
  </si>
  <si>
    <t>Общие математические и естественнонаучные дисциплины</t>
  </si>
  <si>
    <t>I</t>
  </si>
  <si>
    <t>II</t>
  </si>
  <si>
    <t>III</t>
  </si>
  <si>
    <t>IV</t>
  </si>
  <si>
    <t>V</t>
  </si>
  <si>
    <t>ГСЭ.В.01</t>
  </si>
  <si>
    <t>ГСЭ.В.02</t>
  </si>
  <si>
    <t>ГСЭ.В.03</t>
  </si>
  <si>
    <t>ОПД.В.01</t>
  </si>
  <si>
    <t>ОПД.В.02</t>
  </si>
  <si>
    <t>История и культура народов Сибири</t>
  </si>
  <si>
    <t>Культурно-историческое пространство Томска</t>
  </si>
  <si>
    <t>Введение в германскую филологию</t>
  </si>
  <si>
    <t>Страноведение</t>
  </si>
  <si>
    <t>Языкознание</t>
  </si>
  <si>
    <t>Литература страны изучаемого языка</t>
  </si>
  <si>
    <t>Политология</t>
  </si>
  <si>
    <t>ОПД.Ф.04.1</t>
  </si>
  <si>
    <t>Теория  и методика обучения иностранному языку</t>
  </si>
  <si>
    <t>ДПП.Ф.06.1</t>
  </si>
  <si>
    <t>ДПП.Ф.06.2</t>
  </si>
  <si>
    <t>Отечественная историография</t>
  </si>
  <si>
    <t>Зарубежная историография</t>
  </si>
  <si>
    <t xml:space="preserve">История  Сибири </t>
  </si>
  <si>
    <t>Новая история стран Запада</t>
  </si>
  <si>
    <t>Новейшая история стран Запада</t>
  </si>
  <si>
    <t>Практический курс иностранного языка</t>
  </si>
  <si>
    <t>Факультативы**</t>
  </si>
  <si>
    <t>ДПП.В.01</t>
  </si>
  <si>
    <t>ДПП.В.02</t>
  </si>
  <si>
    <t>ДПП.В.03</t>
  </si>
  <si>
    <t>Дисциплины дополнительной специальности</t>
  </si>
  <si>
    <t>2. Иностранный язык и методика его преподавания</t>
  </si>
  <si>
    <t>1.Практические навыки оказания первой медицинской помощи / 2.Структурно-функциональные особенности обучения</t>
  </si>
  <si>
    <t>История первобытного общества</t>
  </si>
  <si>
    <t>ОПД.Ф.04.2</t>
  </si>
  <si>
    <t>ОПД.Р.01</t>
  </si>
  <si>
    <t>Археология</t>
  </si>
  <si>
    <t>1.Культурология / 2.Мировая художественная культура / 3.История русской культуры</t>
  </si>
  <si>
    <t>1.Правоведение / 2.История политических партий / 3.Политический экстремизм</t>
  </si>
  <si>
    <t>1.Социология / 2.Социология труда</t>
  </si>
  <si>
    <t>1.Психология личности / 2.Психология межличностных отношений</t>
  </si>
  <si>
    <t>1.Этнография народов России / 2.Историческая география</t>
  </si>
  <si>
    <t>Число часов в неделю</t>
  </si>
  <si>
    <t>Теория  и методика обучения истории</t>
  </si>
  <si>
    <t>Теория  и методика обучения  обществознанию</t>
  </si>
  <si>
    <t>Общие гуманитарные и социально-экономические дисциплины</t>
  </si>
  <si>
    <t>Федеральное агентство по образованию</t>
  </si>
  <si>
    <t>Историко-географический факультет</t>
  </si>
  <si>
    <t>Г - итоговая государственная аттестация, включая подготовку и защиту выпускной квалификационной (дипломной) работы</t>
  </si>
  <si>
    <t>Музейная или археологическая</t>
  </si>
  <si>
    <t xml:space="preserve">Педагогическая по дополнительной специальности </t>
  </si>
  <si>
    <t xml:space="preserve">Педагогическая по основной специальности </t>
  </si>
  <si>
    <t>Проректор по УР    М.П. Войтеховская</t>
  </si>
  <si>
    <t>1-8.</t>
  </si>
  <si>
    <t>ГСЭ.Ф.06</t>
  </si>
  <si>
    <t>Использование современных информационных и коммуникационных технологий в учебном процессе</t>
  </si>
  <si>
    <t>Возрастная анатомия и физиология</t>
  </si>
  <si>
    <t>Основы медицинских знаний и здорового образа жизни</t>
  </si>
  <si>
    <t>ОПД.Ф.08</t>
  </si>
  <si>
    <t>Современные средства оценивания результатов обучения</t>
  </si>
  <si>
    <t>ОПД.Р.02</t>
  </si>
  <si>
    <t>Теория  и методика обучения истории и иностранному языку</t>
  </si>
  <si>
    <t>История Cредних веков</t>
  </si>
  <si>
    <t>Утвержден Ученым советом ТГПУ</t>
  </si>
  <si>
    <t>ГСЭ.Ф.04</t>
  </si>
  <si>
    <t>7-10.</t>
  </si>
  <si>
    <t>ДПП.ДДС.00</t>
  </si>
  <si>
    <t>ДПП.ДДС.01</t>
  </si>
  <si>
    <t>ДПП.ДДС.02</t>
  </si>
  <si>
    <t>ДПП.ДДС.03</t>
  </si>
  <si>
    <t>ДПП.ДДС.04</t>
  </si>
  <si>
    <t>ДПП.ДДС.05</t>
  </si>
  <si>
    <t>ДПП.Р.03</t>
  </si>
  <si>
    <t xml:space="preserve">Этнология </t>
  </si>
  <si>
    <t>II. Сводные данные по бюджету времени (в неделях)</t>
  </si>
  <si>
    <t>________________________</t>
  </si>
  <si>
    <t>Число часов учебных занятий</t>
  </si>
  <si>
    <t>Число курсовых работ</t>
  </si>
  <si>
    <t>Число экзаменов</t>
  </si>
  <si>
    <t>Число зачетов</t>
  </si>
  <si>
    <t xml:space="preserve">1.История науки / 2.Современная Россия и проблемы ее реформирования </t>
  </si>
  <si>
    <t>1.История античной культуры / 2.Социально-исторические теории</t>
  </si>
  <si>
    <t>Вспомогательные исторические дисциплины</t>
  </si>
  <si>
    <t>1001</t>
  </si>
  <si>
    <t>Э - экзаменационная сессия,</t>
  </si>
  <si>
    <t>"____" ___________ 2007 г.</t>
  </si>
  <si>
    <t>"учитель истории и иностранного языка"</t>
  </si>
  <si>
    <t>(полное) общее</t>
  </si>
  <si>
    <t>Теоретическое обучение</t>
  </si>
  <si>
    <t>Государственная аттестация</t>
  </si>
  <si>
    <t>4 6</t>
  </si>
  <si>
    <t>Курс. раб.</t>
  </si>
  <si>
    <t>Обьем (час)</t>
  </si>
  <si>
    <t>Самост раб.</t>
  </si>
  <si>
    <t>Лаб. зан.</t>
  </si>
  <si>
    <t>Практ. зан.</t>
  </si>
  <si>
    <t xml:space="preserve">     Форма контроля</t>
  </si>
  <si>
    <t>Семестр</t>
  </si>
  <si>
    <t>Число недель</t>
  </si>
  <si>
    <t>Государственный экзамен</t>
  </si>
  <si>
    <t>по специальности                                                       "История"</t>
  </si>
  <si>
    <t xml:space="preserve">Итого </t>
  </si>
  <si>
    <t>* - лекции / лабораторные занятия / практические занятия</t>
  </si>
  <si>
    <t>Зам. проректора по УР А.Ю. Михайличенко</t>
  </si>
  <si>
    <t xml:space="preserve"> _________________________________</t>
  </si>
  <si>
    <t>Декан ИГФ    Т.А. Сафонова</t>
  </si>
  <si>
    <t>5 лет</t>
  </si>
  <si>
    <r>
      <t xml:space="preserve">Специальность: </t>
    </r>
    <r>
      <rPr>
        <b/>
        <sz val="14"/>
        <rFont val="Times New Roman Cyr"/>
        <family val="0"/>
      </rPr>
      <t xml:space="preserve">032600.32  "История" </t>
    </r>
  </si>
  <si>
    <r>
      <t xml:space="preserve">с дополнительной специальностью </t>
    </r>
    <r>
      <rPr>
        <b/>
        <sz val="14"/>
        <rFont val="Times New Roman Cyr"/>
        <family val="0"/>
      </rPr>
      <t>"Иностранный язык"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</si>
</sst>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&quot;руб.&quot;;\-#,##0&quot;руб.&quot;"/>
    <numFmt numFmtId="181" formatCode="#,##0&quot;руб.&quot;;[Red]\-#,##0&quot;руб.&quot;"/>
    <numFmt numFmtId="182" formatCode="#,##0.00&quot;руб.&quot;;\-#,##0.00&quot;руб.&quot;"/>
    <numFmt numFmtId="183" formatCode="#,##0.00&quot;руб.&quot;;[Red]\-#,##0.00&quot;руб.&quot;"/>
    <numFmt numFmtId="184" formatCode="_-* #,##0&quot;руб.&quot;_-;\-* #,##0&quot;руб.&quot;_-;_-* &quot;-&quot;&quot;руб.&quot;_-;_-@_-"/>
    <numFmt numFmtId="185" formatCode="_-* #,##0_р_у_б_._-;\-* #,##0_р_у_б_._-;_-* &quot;-&quot;_р_у_б_._-;_-@_-"/>
    <numFmt numFmtId="186" formatCode="_-* #,##0.00&quot;руб.&quot;_-;\-* #,##0.00&quot;руб.&quot;_-;_-* &quot;-&quot;??&quot;руб.&quot;_-;_-@_-"/>
    <numFmt numFmtId="187" formatCode="_-* #,##0.00_р_у_б_._-;\-* #,##0.00_р_у_б_._-;_-* &quot;-&quot;??_р_у_б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0"/>
    <numFmt numFmtId="197" formatCode="##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</numFmts>
  <fonts count="23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u val="single"/>
      <sz val="9"/>
      <color indexed="12"/>
      <name val="Academy"/>
      <family val="0"/>
    </font>
    <font>
      <u val="single"/>
      <sz val="9"/>
      <color indexed="36"/>
      <name val="Academy"/>
      <family val="0"/>
    </font>
    <font>
      <sz val="10"/>
      <color indexed="10"/>
      <name val="Times New Roman Cyr"/>
      <family val="1"/>
    </font>
    <font>
      <sz val="8"/>
      <name val="Times New Roman Cyr"/>
      <family val="1"/>
    </font>
    <font>
      <b/>
      <sz val="16"/>
      <name val="Times New Roman CYR"/>
      <family val="1"/>
    </font>
    <font>
      <b/>
      <sz val="11"/>
      <name val="Times New Roman Cyr"/>
      <family val="1"/>
    </font>
    <font>
      <sz val="10"/>
      <name val="Academy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6" fillId="0" borderId="0" xfId="18" applyFont="1" applyAlignment="1">
      <alignment vertical="top"/>
      <protection/>
    </xf>
    <xf numFmtId="0" fontId="7" fillId="0" borderId="0" xfId="18" applyFont="1" applyBorder="1">
      <alignment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7" fillId="0" borderId="0" xfId="18" applyFont="1" applyAlignment="1">
      <alignment horizontal="left"/>
      <protection/>
    </xf>
    <xf numFmtId="0" fontId="7" fillId="0" borderId="0" xfId="18" applyFont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12" fillId="0" borderId="0" xfId="18" applyFont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7" fillId="0" borderId="0" xfId="18" applyFont="1">
      <alignment/>
      <protection/>
    </xf>
    <xf numFmtId="0" fontId="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" fillId="0" borderId="0" xfId="18" applyFont="1" applyAlignment="1">
      <alignment horizontal="center" wrapText="1"/>
      <protection/>
    </xf>
    <xf numFmtId="16" fontId="6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vertical="center"/>
      <protection/>
    </xf>
    <xf numFmtId="0" fontId="7" fillId="0" borderId="0" xfId="18" applyFont="1" applyAlignment="1" applyProtection="1">
      <alignment horizontal="left"/>
      <protection locked="0"/>
    </xf>
    <xf numFmtId="0" fontId="6" fillId="0" borderId="2" xfId="0" applyFont="1" applyBorder="1" applyAlignment="1" quotePrefix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/>
    </xf>
    <xf numFmtId="1" fontId="6" fillId="0" borderId="2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6" fillId="0" borderId="5" xfId="0" applyNumberFormat="1" applyFont="1" applyBorder="1" applyAlignment="1">
      <alignment horizontal="left"/>
    </xf>
    <xf numFmtId="1" fontId="6" fillId="0" borderId="6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20" fillId="0" borderId="2" xfId="0" applyNumberFormat="1" applyFont="1" applyFill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0" xfId="18" applyFont="1" applyAlignment="1">
      <alignment/>
      <protection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9" fillId="0" borderId="0" xfId="18" applyFont="1">
      <alignment/>
      <protection/>
    </xf>
    <xf numFmtId="0" fontId="7" fillId="0" borderId="0" xfId="18" applyFont="1" applyAlignment="1">
      <alignment horizontal="center" vertical="center" wrapText="1"/>
      <protection/>
    </xf>
    <xf numFmtId="0" fontId="0" fillId="0" borderId="0" xfId="18" applyFont="1" applyAlignment="1">
      <alignment horizontal="center" vertical="center" wrapText="1"/>
      <protection/>
    </xf>
    <xf numFmtId="0" fontId="0" fillId="0" borderId="0" xfId="18" applyFont="1">
      <alignment/>
      <protection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2" borderId="7" xfId="0" applyFont="1" applyFill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vertical="center"/>
      <protection/>
    </xf>
    <xf numFmtId="0" fontId="12" fillId="0" borderId="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  <protection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/>
    </xf>
    <xf numFmtId="0" fontId="12" fillId="2" borderId="7" xfId="0" applyFont="1" applyFill="1" applyBorder="1" applyAlignment="1">
      <alignment vertical="center"/>
    </xf>
    <xf numFmtId="0" fontId="6" fillId="0" borderId="2" xfId="0" applyFont="1" applyFill="1" applyBorder="1" applyAlignment="1" applyProtection="1" quotePrefix="1">
      <alignment horizontal="left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 quotePrefix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/>
    </xf>
    <xf numFmtId="2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/>
    </xf>
    <xf numFmtId="0" fontId="12" fillId="2" borderId="2" xfId="0" applyNumberFormat="1" applyFont="1" applyFill="1" applyBorder="1" applyAlignment="1">
      <alignment horizontal="left" vertical="center"/>
    </xf>
    <xf numFmtId="0" fontId="12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2" fillId="2" borderId="2" xfId="0" applyNumberFormat="1" applyFont="1" applyFill="1" applyBorder="1" applyAlignment="1" applyProtection="1">
      <alignment vertical="center"/>
      <protection/>
    </xf>
    <xf numFmtId="0" fontId="12" fillId="2" borderId="2" xfId="0" applyFont="1" applyFill="1" applyBorder="1" applyAlignment="1">
      <alignment vertical="center"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>
      <alignment horizontal="left" vertical="center"/>
    </xf>
    <xf numFmtId="16" fontId="6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1" fontId="12" fillId="0" borderId="2" xfId="0" applyNumberFormat="1" applyFont="1" applyFill="1" applyBorder="1" applyAlignment="1" applyProtection="1">
      <alignment horizontal="center" vertical="center"/>
      <protection/>
    </xf>
    <xf numFmtId="1" fontId="6" fillId="0" borderId="2" xfId="0" applyNumberFormat="1" applyFont="1" applyFill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 wrapText="1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7" xfId="0" applyFont="1" applyBorder="1" applyAlignment="1">
      <alignment vertical="center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justify" vertical="center"/>
      <protection/>
    </xf>
    <xf numFmtId="0" fontId="6" fillId="0" borderId="2" xfId="0" applyNumberFormat="1" applyFont="1" applyFill="1" applyBorder="1" applyAlignment="1" applyProtection="1">
      <alignment horizontal="justify" vertical="center"/>
      <protection locked="0"/>
    </xf>
    <xf numFmtId="0" fontId="6" fillId="0" borderId="0" xfId="0" applyFont="1" applyAlignme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1" fontId="21" fillId="0" borderId="2" xfId="0" applyNumberFormat="1" applyFont="1" applyFill="1" applyBorder="1" applyAlignment="1" applyProtection="1">
      <alignment horizontal="center" vertical="center"/>
      <protection locked="0"/>
    </xf>
    <xf numFmtId="1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 applyProtection="1">
      <alignment horizontal="left" vertical="center" wrapText="1"/>
      <protection locked="0"/>
    </xf>
    <xf numFmtId="1" fontId="6" fillId="0" borderId="2" xfId="0" applyNumberFormat="1" applyFont="1" applyBorder="1" applyAlignment="1" applyProtection="1">
      <alignment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20" fillId="0" borderId="3" xfId="0" applyNumberFormat="1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2" xfId="0" applyNumberFormat="1" applyFont="1" applyBorder="1" applyAlignment="1" applyProtection="1">
      <alignment vertical="center" wrapText="1"/>
      <protection locked="0"/>
    </xf>
    <xf numFmtId="1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7" fillId="0" borderId="2" xfId="18" applyNumberFormat="1" applyFont="1" applyFill="1" applyBorder="1" applyAlignment="1" applyProtection="1">
      <alignment horizontal="center"/>
      <protection/>
    </xf>
    <xf numFmtId="0" fontId="7" fillId="0" borderId="8" xfId="18" applyFont="1" applyBorder="1" applyAlignment="1">
      <alignment horizontal="center"/>
      <protection/>
    </xf>
    <xf numFmtId="0" fontId="7" fillId="0" borderId="9" xfId="18" applyFont="1" applyBorder="1" applyAlignment="1">
      <alignment horizontal="center"/>
      <protection/>
    </xf>
    <xf numFmtId="0" fontId="7" fillId="0" borderId="3" xfId="18" applyFont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20" fillId="0" borderId="8" xfId="0" applyNumberFormat="1" applyFont="1" applyFill="1" applyBorder="1" applyAlignment="1" applyProtection="1">
      <alignment horizontal="center"/>
      <protection/>
    </xf>
    <xf numFmtId="0" fontId="20" fillId="0" borderId="9" xfId="0" applyNumberFormat="1" applyFont="1" applyFill="1" applyBorder="1" applyAlignment="1" applyProtection="1">
      <alignment horizontal="center"/>
      <protection/>
    </xf>
    <xf numFmtId="0" fontId="7" fillId="0" borderId="10" xfId="18" applyFont="1" applyBorder="1" applyAlignment="1">
      <alignment horizontal="center" vertical="center" wrapText="1"/>
      <protection/>
    </xf>
    <xf numFmtId="0" fontId="7" fillId="0" borderId="11" xfId="18" applyFont="1" applyBorder="1" applyAlignment="1">
      <alignment horizontal="center" vertical="center" wrapText="1"/>
      <protection/>
    </xf>
    <xf numFmtId="0" fontId="7" fillId="0" borderId="12" xfId="18" applyFont="1" applyBorder="1" applyAlignment="1">
      <alignment horizontal="center" vertical="center" wrapText="1"/>
      <protection/>
    </xf>
    <xf numFmtId="0" fontId="7" fillId="0" borderId="13" xfId="18" applyFont="1" applyBorder="1" applyAlignment="1">
      <alignment horizontal="center" vertical="center" wrapText="1"/>
      <protection/>
    </xf>
    <xf numFmtId="0" fontId="7" fillId="0" borderId="14" xfId="18" applyFont="1" applyBorder="1" applyAlignment="1">
      <alignment horizontal="center" vertical="center" wrapText="1"/>
      <protection/>
    </xf>
    <xf numFmtId="0" fontId="7" fillId="0" borderId="4" xfId="18" applyFont="1" applyBorder="1" applyAlignment="1">
      <alignment horizontal="center" vertical="center" wrapText="1"/>
      <protection/>
    </xf>
    <xf numFmtId="0" fontId="7" fillId="0" borderId="2" xfId="18" applyFont="1" applyFill="1" applyBorder="1" applyAlignment="1" applyProtection="1">
      <alignment horizontal="center" vertical="center" wrapText="1"/>
      <protection/>
    </xf>
    <xf numFmtId="0" fontId="7" fillId="0" borderId="10" xfId="18" applyFont="1" applyFill="1" applyBorder="1" applyAlignment="1" applyProtection="1">
      <alignment horizontal="center" vertical="center" wrapText="1"/>
      <protection/>
    </xf>
    <xf numFmtId="0" fontId="7" fillId="0" borderId="11" xfId="18" applyFont="1" applyFill="1" applyBorder="1" applyAlignment="1" applyProtection="1">
      <alignment horizontal="center" vertical="center" wrapText="1"/>
      <protection/>
    </xf>
    <xf numFmtId="0" fontId="7" fillId="0" borderId="12" xfId="18" applyFont="1" applyFill="1" applyBorder="1" applyAlignment="1" applyProtection="1">
      <alignment horizontal="center" vertical="center" wrapText="1"/>
      <protection/>
    </xf>
    <xf numFmtId="0" fontId="7" fillId="0" borderId="13" xfId="18" applyFont="1" applyFill="1" applyBorder="1" applyAlignment="1" applyProtection="1">
      <alignment horizontal="center" vertical="center" wrapText="1"/>
      <protection/>
    </xf>
    <xf numFmtId="0" fontId="7" fillId="0" borderId="14" xfId="18" applyFont="1" applyFill="1" applyBorder="1" applyAlignment="1" applyProtection="1">
      <alignment horizontal="center" vertical="center" wrapText="1"/>
      <protection/>
    </xf>
    <xf numFmtId="0" fontId="7" fillId="0" borderId="4" xfId="18" applyFont="1" applyFill="1" applyBorder="1" applyAlignment="1" applyProtection="1">
      <alignment horizontal="center" vertical="center" wrapText="1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9" fillId="0" borderId="0" xfId="18" applyFont="1" applyAlignment="1">
      <alignment horizontal="center" wrapText="1"/>
      <protection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18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Border="1" applyAlignment="1" quotePrefix="1">
      <alignment horizontal="left" vertical="center" wrapText="1"/>
    </xf>
    <xf numFmtId="0" fontId="21" fillId="0" borderId="2" xfId="0" applyFont="1" applyBorder="1" applyAlignment="1" quotePrefix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" fontId="6" fillId="0" borderId="15" xfId="0" applyNumberFormat="1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6" fillId="0" borderId="1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3"/>
  <sheetViews>
    <sheetView tabSelected="1" zoomScale="72" zoomScaleNormal="72" workbookViewId="0" topLeftCell="E4">
      <selection activeCell="AD15" sqref="AD15"/>
    </sheetView>
  </sheetViews>
  <sheetFormatPr defaultColWidth="8.796875" defaultRowHeight="15"/>
  <cols>
    <col min="1" max="1" width="4.59765625" style="10" customWidth="1"/>
    <col min="2" max="19" width="2.8984375" style="2" customWidth="1"/>
    <col min="20" max="25" width="3.09765625" style="2" customWidth="1"/>
    <col min="26" max="53" width="2.8984375" style="2" customWidth="1"/>
    <col min="54" max="58" width="2.296875" style="2" customWidth="1"/>
    <col min="59" max="16384" width="9" style="2" customWidth="1"/>
  </cols>
  <sheetData>
    <row r="1" spans="1:53" s="3" customFormat="1" ht="21.75" customHeight="1">
      <c r="A1" s="191" t="s">
        <v>195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</row>
    <row r="2" spans="1:53" s="3" customFormat="1" ht="21.75" customHeight="1">
      <c r="A2" s="191" t="s">
        <v>69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</row>
    <row r="3" spans="1:53" s="3" customFormat="1" ht="21.75" customHeight="1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</row>
    <row r="4" spans="1:53" s="3" customFormat="1" ht="21.75" customHeight="1">
      <c r="A4" s="191" t="s">
        <v>71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</row>
    <row r="5" spans="1:53" s="3" customFormat="1" ht="21.75" customHeight="1">
      <c r="A5" s="190" t="s">
        <v>196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</row>
    <row r="6" spans="1:41" ht="18.75">
      <c r="A6" s="9"/>
      <c r="O6" s="1"/>
      <c r="V6" s="3"/>
      <c r="Z6" s="3"/>
      <c r="AO6" s="6"/>
    </row>
    <row r="7" spans="2:41" ht="19.5" customHeight="1">
      <c r="B7" s="3"/>
      <c r="C7" s="3"/>
      <c r="D7" s="3"/>
      <c r="E7" s="3"/>
      <c r="F7" s="3"/>
      <c r="G7" s="3"/>
      <c r="T7" s="5"/>
      <c r="X7" s="29" t="s">
        <v>0</v>
      </c>
      <c r="AO7" s="1"/>
    </row>
    <row r="8" spans="2:41" ht="18.75">
      <c r="B8" s="8"/>
      <c r="C8" s="8"/>
      <c r="D8" s="8"/>
      <c r="E8" s="8"/>
      <c r="F8" s="8"/>
      <c r="G8" s="8"/>
      <c r="X8" s="7"/>
      <c r="AO8" s="1"/>
    </row>
    <row r="9" spans="2:43" ht="24.75" customHeight="1">
      <c r="B9" s="8"/>
      <c r="C9" s="8"/>
      <c r="D9" s="8"/>
      <c r="E9" s="3"/>
      <c r="F9" s="3"/>
      <c r="G9" s="3"/>
      <c r="M9" s="40"/>
      <c r="N9" s="40"/>
      <c r="O9" s="192" t="s">
        <v>256</v>
      </c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40"/>
      <c r="AN9" s="40"/>
      <c r="AO9" s="40"/>
      <c r="AP9" s="40"/>
      <c r="AQ9" s="40"/>
    </row>
    <row r="10" spans="1:52" ht="18.75">
      <c r="A10" s="11" t="s">
        <v>212</v>
      </c>
      <c r="B10" s="8"/>
      <c r="C10" s="8"/>
      <c r="D10" s="8"/>
      <c r="E10" s="8"/>
      <c r="F10" s="8"/>
      <c r="G10" s="8"/>
      <c r="O10" s="192" t="s">
        <v>257</v>
      </c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O10" s="1"/>
      <c r="AP10" s="3" t="s">
        <v>77</v>
      </c>
      <c r="AX10" s="6" t="s">
        <v>73</v>
      </c>
      <c r="AY10" s="6"/>
      <c r="AZ10" s="6"/>
    </row>
    <row r="11" spans="1:42" ht="18.75">
      <c r="A11" s="12" t="s">
        <v>234</v>
      </c>
      <c r="K11" s="6"/>
      <c r="O11" s="6"/>
      <c r="X11" s="39"/>
      <c r="Y11" s="39"/>
      <c r="Z11" s="39"/>
      <c r="AA11" s="39"/>
      <c r="AB11" s="39"/>
      <c r="AC11" s="39"/>
      <c r="AD11" s="39"/>
      <c r="AO11" s="1"/>
      <c r="AP11" s="30" t="s">
        <v>235</v>
      </c>
    </row>
    <row r="12" spans="1:51" ht="18.75">
      <c r="A12" s="12" t="s">
        <v>68</v>
      </c>
      <c r="AO12" s="6"/>
      <c r="AP12" s="3" t="s">
        <v>78</v>
      </c>
      <c r="AU12" s="6"/>
      <c r="AW12" s="6"/>
      <c r="AX12" s="6" t="s">
        <v>73</v>
      </c>
      <c r="AY12" s="3" t="s">
        <v>255</v>
      </c>
    </row>
    <row r="13" spans="1:51" ht="18.75">
      <c r="A13" s="11"/>
      <c r="AP13" s="3" t="s">
        <v>72</v>
      </c>
      <c r="AW13" s="6"/>
      <c r="AX13" s="6" t="s">
        <v>73</v>
      </c>
      <c r="AY13" s="3" t="s">
        <v>74</v>
      </c>
    </row>
    <row r="14" spans="1:51" ht="18.75">
      <c r="A14" s="11" t="s">
        <v>60</v>
      </c>
      <c r="AP14" s="3" t="s">
        <v>75</v>
      </c>
      <c r="AW14" s="6"/>
      <c r="AX14" s="6" t="s">
        <v>73</v>
      </c>
      <c r="AY14" s="3" t="s">
        <v>76</v>
      </c>
    </row>
    <row r="15" spans="42:47" ht="16.5" customHeight="1">
      <c r="AP15" s="3" t="s">
        <v>236</v>
      </c>
      <c r="AU15" s="3"/>
    </row>
    <row r="16" spans="15:38" ht="18" customHeight="1">
      <c r="O16" s="174" t="s">
        <v>66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</row>
    <row r="18" spans="1:54" ht="15.75" customHeight="1">
      <c r="A18" s="226" t="s">
        <v>1</v>
      </c>
      <c r="B18" s="193" t="s">
        <v>84</v>
      </c>
      <c r="C18" s="194"/>
      <c r="D18" s="194"/>
      <c r="E18" s="194"/>
      <c r="F18" s="195"/>
      <c r="G18" s="193" t="s">
        <v>85</v>
      </c>
      <c r="H18" s="194"/>
      <c r="I18" s="194"/>
      <c r="J18" s="195"/>
      <c r="K18" s="193" t="s">
        <v>86</v>
      </c>
      <c r="L18" s="194"/>
      <c r="M18" s="194"/>
      <c r="N18" s="195"/>
      <c r="O18" s="193" t="s">
        <v>87</v>
      </c>
      <c r="P18" s="194"/>
      <c r="Q18" s="194"/>
      <c r="R18" s="194"/>
      <c r="S18" s="195"/>
      <c r="T18" s="193" t="s">
        <v>88</v>
      </c>
      <c r="U18" s="194"/>
      <c r="V18" s="194"/>
      <c r="W18" s="195"/>
      <c r="X18" s="193" t="s">
        <v>89</v>
      </c>
      <c r="Y18" s="194"/>
      <c r="Z18" s="194"/>
      <c r="AA18" s="195"/>
      <c r="AB18" s="193" t="s">
        <v>90</v>
      </c>
      <c r="AC18" s="194"/>
      <c r="AD18" s="194"/>
      <c r="AE18" s="194"/>
      <c r="AF18" s="195"/>
      <c r="AG18" s="193" t="s">
        <v>91</v>
      </c>
      <c r="AH18" s="194"/>
      <c r="AI18" s="194"/>
      <c r="AJ18" s="195"/>
      <c r="AK18" s="193" t="s">
        <v>92</v>
      </c>
      <c r="AL18" s="194"/>
      <c r="AM18" s="194"/>
      <c r="AN18" s="195"/>
      <c r="AO18" s="193" t="s">
        <v>93</v>
      </c>
      <c r="AP18" s="194"/>
      <c r="AQ18" s="194"/>
      <c r="AR18" s="194"/>
      <c r="AS18" s="195"/>
      <c r="AT18" s="193" t="s">
        <v>94</v>
      </c>
      <c r="AU18" s="194"/>
      <c r="AV18" s="194"/>
      <c r="AW18" s="195"/>
      <c r="AX18" s="193" t="s">
        <v>95</v>
      </c>
      <c r="AY18" s="194"/>
      <c r="AZ18" s="194"/>
      <c r="BA18" s="195"/>
      <c r="BB18" s="36"/>
    </row>
    <row r="19" spans="1:53" ht="12.75">
      <c r="A19" s="227"/>
      <c r="B19" s="35">
        <v>1</v>
      </c>
      <c r="C19" s="35">
        <v>2</v>
      </c>
      <c r="D19" s="35">
        <v>3</v>
      </c>
      <c r="E19" s="35">
        <v>4</v>
      </c>
      <c r="F19" s="35">
        <v>5</v>
      </c>
      <c r="G19" s="35">
        <v>6</v>
      </c>
      <c r="H19" s="35">
        <v>7</v>
      </c>
      <c r="I19" s="35">
        <v>8</v>
      </c>
      <c r="J19" s="35">
        <v>9</v>
      </c>
      <c r="K19" s="35">
        <v>10</v>
      </c>
      <c r="L19" s="35">
        <v>11</v>
      </c>
      <c r="M19" s="35">
        <v>12</v>
      </c>
      <c r="N19" s="35">
        <v>13</v>
      </c>
      <c r="O19" s="35">
        <v>14</v>
      </c>
      <c r="P19" s="35">
        <v>15</v>
      </c>
      <c r="Q19" s="35">
        <v>16</v>
      </c>
      <c r="R19" s="35">
        <v>17</v>
      </c>
      <c r="S19" s="35">
        <v>18</v>
      </c>
      <c r="T19" s="35">
        <v>19</v>
      </c>
      <c r="U19" s="35">
        <v>20</v>
      </c>
      <c r="V19" s="35">
        <v>21</v>
      </c>
      <c r="W19" s="35">
        <v>22</v>
      </c>
      <c r="X19" s="35">
        <v>23</v>
      </c>
      <c r="Y19" s="35">
        <v>24</v>
      </c>
      <c r="Z19" s="35">
        <v>25</v>
      </c>
      <c r="AA19" s="35">
        <v>26</v>
      </c>
      <c r="AB19" s="35">
        <v>27</v>
      </c>
      <c r="AC19" s="35">
        <v>28</v>
      </c>
      <c r="AD19" s="35">
        <v>29</v>
      </c>
      <c r="AE19" s="35">
        <v>30</v>
      </c>
      <c r="AF19" s="35">
        <v>31</v>
      </c>
      <c r="AG19" s="32">
        <v>32</v>
      </c>
      <c r="AH19" s="35">
        <v>33</v>
      </c>
      <c r="AI19" s="35">
        <v>34</v>
      </c>
      <c r="AJ19" s="34">
        <v>35</v>
      </c>
      <c r="AK19" s="33">
        <v>36</v>
      </c>
      <c r="AL19" s="35">
        <v>37</v>
      </c>
      <c r="AM19" s="35">
        <v>38</v>
      </c>
      <c r="AN19" s="35">
        <v>39</v>
      </c>
      <c r="AO19" s="32">
        <v>40</v>
      </c>
      <c r="AP19" s="35">
        <v>41</v>
      </c>
      <c r="AQ19" s="35">
        <v>42</v>
      </c>
      <c r="AR19" s="35">
        <v>43</v>
      </c>
      <c r="AS19" s="35">
        <v>44</v>
      </c>
      <c r="AT19" s="32">
        <v>45</v>
      </c>
      <c r="AU19" s="35">
        <v>46</v>
      </c>
      <c r="AV19" s="35">
        <v>47</v>
      </c>
      <c r="AW19" s="35">
        <v>48</v>
      </c>
      <c r="AX19" s="32">
        <v>49</v>
      </c>
      <c r="AY19" s="35">
        <v>50</v>
      </c>
      <c r="AZ19" s="35">
        <v>51</v>
      </c>
      <c r="BA19" s="35">
        <v>52</v>
      </c>
    </row>
    <row r="20" spans="1:53" s="66" customFormat="1" ht="21" customHeight="1">
      <c r="A20" s="63" t="s">
        <v>148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134</v>
      </c>
      <c r="U20" s="65" t="s">
        <v>134</v>
      </c>
      <c r="V20" s="65" t="s">
        <v>134</v>
      </c>
      <c r="W20" s="65" t="s">
        <v>136</v>
      </c>
      <c r="X20" s="65" t="s">
        <v>136</v>
      </c>
      <c r="Y20" s="65"/>
      <c r="Z20" s="65"/>
      <c r="AA20" s="65"/>
      <c r="AB20" s="65"/>
      <c r="AC20" s="65"/>
      <c r="AD20" s="65"/>
      <c r="AE20" s="65"/>
      <c r="AF20" s="65"/>
      <c r="AG20" s="64"/>
      <c r="AH20" s="65"/>
      <c r="AI20" s="65"/>
      <c r="AJ20" s="65"/>
      <c r="AK20" s="64"/>
      <c r="AL20" s="65"/>
      <c r="AM20" s="65"/>
      <c r="AN20" s="65"/>
      <c r="AO20" s="65"/>
      <c r="AP20" s="65"/>
      <c r="AQ20" s="65" t="s">
        <v>134</v>
      </c>
      <c r="AR20" s="65" t="s">
        <v>134</v>
      </c>
      <c r="AS20" s="65" t="s">
        <v>134</v>
      </c>
      <c r="AT20" s="65" t="s">
        <v>136</v>
      </c>
      <c r="AU20" s="65" t="s">
        <v>136</v>
      </c>
      <c r="AV20" s="65" t="s">
        <v>136</v>
      </c>
      <c r="AW20" s="65" t="s">
        <v>136</v>
      </c>
      <c r="AX20" s="64" t="s">
        <v>136</v>
      </c>
      <c r="AY20" s="65" t="s">
        <v>136</v>
      </c>
      <c r="AZ20" s="65" t="s">
        <v>136</v>
      </c>
      <c r="BA20" s="65" t="s">
        <v>136</v>
      </c>
    </row>
    <row r="21" spans="1:53" s="66" customFormat="1" ht="21" customHeight="1">
      <c r="A21" s="63" t="s">
        <v>149</v>
      </c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 t="s">
        <v>134</v>
      </c>
      <c r="U21" s="68" t="s">
        <v>134</v>
      </c>
      <c r="V21" s="68" t="s">
        <v>134</v>
      </c>
      <c r="W21" s="68" t="s">
        <v>136</v>
      </c>
      <c r="X21" s="68" t="s">
        <v>136</v>
      </c>
      <c r="Y21" s="68"/>
      <c r="Z21" s="68"/>
      <c r="AA21" s="68"/>
      <c r="AB21" s="68"/>
      <c r="AC21" s="68"/>
      <c r="AD21" s="68"/>
      <c r="AE21" s="68"/>
      <c r="AF21" s="68"/>
      <c r="AG21" s="67"/>
      <c r="AH21" s="68"/>
      <c r="AI21" s="68"/>
      <c r="AJ21" s="68"/>
      <c r="AK21" s="67"/>
      <c r="AL21" s="68"/>
      <c r="AM21" s="68"/>
      <c r="AN21" s="68"/>
      <c r="AO21" s="65" t="s">
        <v>134</v>
      </c>
      <c r="AP21" s="65" t="s">
        <v>134</v>
      </c>
      <c r="AQ21" s="65" t="s">
        <v>134</v>
      </c>
      <c r="AR21" s="67" t="s">
        <v>135</v>
      </c>
      <c r="AS21" s="67" t="s">
        <v>135</v>
      </c>
      <c r="AT21" s="67" t="s">
        <v>135</v>
      </c>
      <c r="AU21" s="67" t="s">
        <v>135</v>
      </c>
      <c r="AV21" s="68" t="s">
        <v>136</v>
      </c>
      <c r="AW21" s="68" t="s">
        <v>136</v>
      </c>
      <c r="AX21" s="67" t="s">
        <v>136</v>
      </c>
      <c r="AY21" s="68" t="s">
        <v>136</v>
      </c>
      <c r="AZ21" s="68" t="s">
        <v>136</v>
      </c>
      <c r="BA21" s="68" t="s">
        <v>136</v>
      </c>
    </row>
    <row r="22" spans="1:53" s="66" customFormat="1" ht="21" customHeight="1">
      <c r="A22" s="63" t="s">
        <v>150</v>
      </c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 t="s">
        <v>134</v>
      </c>
      <c r="U22" s="68" t="s">
        <v>134</v>
      </c>
      <c r="V22" s="68" t="s">
        <v>134</v>
      </c>
      <c r="W22" s="68" t="s">
        <v>136</v>
      </c>
      <c r="X22" s="68" t="s">
        <v>136</v>
      </c>
      <c r="Y22" s="68"/>
      <c r="Z22" s="68"/>
      <c r="AA22" s="68"/>
      <c r="AB22" s="68"/>
      <c r="AC22" s="68"/>
      <c r="AD22" s="68"/>
      <c r="AE22" s="68"/>
      <c r="AF22" s="68"/>
      <c r="AG22" s="67"/>
      <c r="AH22" s="68"/>
      <c r="AI22" s="68"/>
      <c r="AJ22" s="68"/>
      <c r="AK22" s="67"/>
      <c r="AL22" s="68"/>
      <c r="AM22" s="68"/>
      <c r="AN22" s="68"/>
      <c r="AO22" s="65" t="s">
        <v>134</v>
      </c>
      <c r="AP22" s="65" t="s">
        <v>134</v>
      </c>
      <c r="AQ22" s="65" t="s">
        <v>134</v>
      </c>
      <c r="AR22" s="67" t="s">
        <v>135</v>
      </c>
      <c r="AS22" s="67" t="s">
        <v>135</v>
      </c>
      <c r="AT22" s="67" t="s">
        <v>135</v>
      </c>
      <c r="AU22" s="67" t="s">
        <v>135</v>
      </c>
      <c r="AV22" s="68" t="s">
        <v>136</v>
      </c>
      <c r="AW22" s="68" t="s">
        <v>136</v>
      </c>
      <c r="AX22" s="67" t="s">
        <v>136</v>
      </c>
      <c r="AY22" s="68" t="s">
        <v>136</v>
      </c>
      <c r="AZ22" s="68" t="s">
        <v>136</v>
      </c>
      <c r="BA22" s="68" t="s">
        <v>136</v>
      </c>
    </row>
    <row r="23" spans="1:53" s="66" customFormat="1" ht="21" customHeight="1">
      <c r="A23" s="63" t="s">
        <v>151</v>
      </c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 t="s">
        <v>134</v>
      </c>
      <c r="U23" s="68" t="s">
        <v>134</v>
      </c>
      <c r="V23" s="68" t="s">
        <v>134</v>
      </c>
      <c r="W23" s="68" t="s">
        <v>136</v>
      </c>
      <c r="X23" s="68" t="s">
        <v>136</v>
      </c>
      <c r="Y23" s="67"/>
      <c r="Z23" s="67"/>
      <c r="AA23" s="67"/>
      <c r="AB23" s="67"/>
      <c r="AC23" s="68"/>
      <c r="AD23" s="68"/>
      <c r="AE23" s="68"/>
      <c r="AF23" s="68"/>
      <c r="AG23" s="67"/>
      <c r="AH23" s="68"/>
      <c r="AI23" s="68"/>
      <c r="AJ23" s="68"/>
      <c r="AK23" s="67"/>
      <c r="AL23" s="68"/>
      <c r="AM23" s="68"/>
      <c r="AN23" s="68"/>
      <c r="AO23" s="68"/>
      <c r="AP23" s="68"/>
      <c r="AQ23" s="68" t="s">
        <v>134</v>
      </c>
      <c r="AR23" s="68" t="s">
        <v>134</v>
      </c>
      <c r="AS23" s="68" t="s">
        <v>134</v>
      </c>
      <c r="AT23" s="68" t="s">
        <v>136</v>
      </c>
      <c r="AU23" s="68" t="s">
        <v>136</v>
      </c>
      <c r="AV23" s="68" t="s">
        <v>136</v>
      </c>
      <c r="AW23" s="68" t="s">
        <v>136</v>
      </c>
      <c r="AX23" s="67" t="s">
        <v>136</v>
      </c>
      <c r="AY23" s="68" t="s">
        <v>136</v>
      </c>
      <c r="AZ23" s="68" t="s">
        <v>136</v>
      </c>
      <c r="BA23" s="68" t="s">
        <v>136</v>
      </c>
    </row>
    <row r="24" spans="1:53" s="66" customFormat="1" ht="21" customHeight="1">
      <c r="A24" s="63" t="s">
        <v>152</v>
      </c>
      <c r="B24" s="67" t="s">
        <v>120</v>
      </c>
      <c r="C24" s="67" t="s">
        <v>120</v>
      </c>
      <c r="D24" s="67" t="s">
        <v>120</v>
      </c>
      <c r="E24" s="67" t="s">
        <v>120</v>
      </c>
      <c r="F24" s="67" t="s">
        <v>120</v>
      </c>
      <c r="G24" s="67" t="s">
        <v>120</v>
      </c>
      <c r="H24" s="67" t="s">
        <v>120</v>
      </c>
      <c r="I24" s="67" t="s">
        <v>120</v>
      </c>
      <c r="J24" s="67"/>
      <c r="K24" s="67"/>
      <c r="L24" s="67"/>
      <c r="M24" s="67"/>
      <c r="N24" s="68"/>
      <c r="O24" s="68"/>
      <c r="P24" s="68"/>
      <c r="Q24" s="68"/>
      <c r="R24" s="68" t="s">
        <v>134</v>
      </c>
      <c r="S24" s="68" t="s">
        <v>134</v>
      </c>
      <c r="T24" s="68" t="s">
        <v>136</v>
      </c>
      <c r="U24" s="68" t="s">
        <v>136</v>
      </c>
      <c r="V24" s="68" t="s">
        <v>120</v>
      </c>
      <c r="W24" s="68" t="s">
        <v>120</v>
      </c>
      <c r="X24" s="68" t="s">
        <v>120</v>
      </c>
      <c r="Y24" s="68" t="s">
        <v>120</v>
      </c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 t="s">
        <v>134</v>
      </c>
      <c r="AK24" s="68" t="s">
        <v>134</v>
      </c>
      <c r="AL24" s="68" t="s">
        <v>137</v>
      </c>
      <c r="AM24" s="68" t="s">
        <v>137</v>
      </c>
      <c r="AN24" s="68" t="s">
        <v>137</v>
      </c>
      <c r="AO24" s="67" t="s">
        <v>137</v>
      </c>
      <c r="AP24" s="68" t="s">
        <v>137</v>
      </c>
      <c r="AQ24" s="68" t="s">
        <v>137</v>
      </c>
      <c r="AR24" s="68" t="s">
        <v>137</v>
      </c>
      <c r="AS24" s="68" t="s">
        <v>137</v>
      </c>
      <c r="AT24" s="68" t="s">
        <v>136</v>
      </c>
      <c r="AU24" s="68" t="s">
        <v>136</v>
      </c>
      <c r="AV24" s="68" t="s">
        <v>136</v>
      </c>
      <c r="AW24" s="68" t="s">
        <v>136</v>
      </c>
      <c r="AX24" s="67" t="s">
        <v>136</v>
      </c>
      <c r="AY24" s="68" t="s">
        <v>136</v>
      </c>
      <c r="AZ24" s="68" t="s">
        <v>136</v>
      </c>
      <c r="BA24" s="68" t="s">
        <v>136</v>
      </c>
    </row>
    <row r="25" ht="15.75">
      <c r="C25" s="3" t="s">
        <v>67</v>
      </c>
    </row>
    <row r="26" spans="1:53" ht="15.75">
      <c r="A26" s="14" t="s">
        <v>119</v>
      </c>
      <c r="B26" s="15"/>
      <c r="C26" s="15"/>
      <c r="D26" s="15"/>
      <c r="E26" s="15"/>
      <c r="F26" s="15"/>
      <c r="G26" s="15"/>
      <c r="H26" s="15"/>
      <c r="I26" s="16" t="s">
        <v>120</v>
      </c>
      <c r="J26" s="14" t="s">
        <v>81</v>
      </c>
      <c r="K26" s="15"/>
      <c r="L26" s="15"/>
      <c r="M26" s="15"/>
      <c r="N26" s="15"/>
      <c r="O26" s="15"/>
      <c r="P26" s="15"/>
      <c r="Q26" s="15"/>
      <c r="R26" s="15"/>
      <c r="S26" s="15"/>
      <c r="T26" s="14" t="s">
        <v>233</v>
      </c>
      <c r="U26" s="15"/>
      <c r="V26" s="15"/>
      <c r="W26" s="16"/>
      <c r="X26" s="16"/>
      <c r="Y26" s="15"/>
      <c r="Z26" s="17"/>
      <c r="AA26" s="15"/>
      <c r="AB26" s="14"/>
      <c r="AC26" s="15"/>
      <c r="AD26" s="16" t="s">
        <v>121</v>
      </c>
      <c r="AE26" s="15"/>
      <c r="AF26" s="15"/>
      <c r="AG26" s="15"/>
      <c r="AH26" s="15"/>
      <c r="AI26" s="15"/>
      <c r="AJ26" s="15"/>
      <c r="AK26" s="15"/>
      <c r="AL26" s="14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ht="15.75">
      <c r="A27" s="196" t="s">
        <v>197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5"/>
      <c r="AL27" s="14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ht="15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15"/>
      <c r="AL28" s="14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4" s="69" customFormat="1" ht="20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74" t="s">
        <v>223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69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71" customFormat="1" ht="15.75" customHeight="1">
      <c r="A31" s="70"/>
      <c r="B31" s="70"/>
      <c r="C31" s="70"/>
      <c r="D31" s="70"/>
      <c r="E31" s="70"/>
      <c r="F31" s="183" t="s">
        <v>237</v>
      </c>
      <c r="G31" s="183"/>
      <c r="H31" s="183"/>
      <c r="I31" s="183"/>
      <c r="J31" s="183"/>
      <c r="K31" s="184" t="s">
        <v>122</v>
      </c>
      <c r="L31" s="185"/>
      <c r="M31" s="185"/>
      <c r="N31" s="185"/>
      <c r="O31" s="186"/>
      <c r="P31" s="184" t="s">
        <v>126</v>
      </c>
      <c r="Q31" s="185"/>
      <c r="R31" s="185"/>
      <c r="S31" s="185"/>
      <c r="T31" s="186"/>
      <c r="U31" s="184" t="s">
        <v>64</v>
      </c>
      <c r="V31" s="185"/>
      <c r="W31" s="185"/>
      <c r="X31" s="185"/>
      <c r="Y31" s="186"/>
      <c r="Z31" s="177" t="s">
        <v>238</v>
      </c>
      <c r="AA31" s="178"/>
      <c r="AB31" s="178"/>
      <c r="AC31" s="178"/>
      <c r="AD31" s="179"/>
      <c r="AE31" s="177" t="s">
        <v>2</v>
      </c>
      <c r="AF31" s="178"/>
      <c r="AG31" s="178"/>
      <c r="AH31" s="178"/>
      <c r="AI31" s="179"/>
      <c r="AJ31" s="177" t="s">
        <v>3</v>
      </c>
      <c r="AK31" s="178"/>
      <c r="AL31" s="178"/>
      <c r="AM31" s="178"/>
      <c r="AN31" s="179"/>
      <c r="AO31" s="177" t="s">
        <v>1</v>
      </c>
      <c r="AP31" s="178"/>
      <c r="AQ31" s="178"/>
      <c r="AR31" s="178"/>
      <c r="AS31" s="179"/>
      <c r="AT31" s="70"/>
      <c r="AU31" s="2"/>
      <c r="AV31" s="2"/>
      <c r="AW31" s="70"/>
      <c r="AX31" s="70"/>
      <c r="AY31" s="70"/>
      <c r="AZ31" s="70"/>
      <c r="BA31" s="70"/>
      <c r="BB31" s="70"/>
    </row>
    <row r="32" spans="1:54" s="71" customFormat="1" ht="15" customHeight="1">
      <c r="A32" s="70"/>
      <c r="B32" s="70"/>
      <c r="C32" s="70"/>
      <c r="D32" s="70"/>
      <c r="E32" s="70"/>
      <c r="F32" s="183"/>
      <c r="G32" s="183"/>
      <c r="H32" s="183"/>
      <c r="I32" s="183"/>
      <c r="J32" s="183"/>
      <c r="K32" s="187" t="s">
        <v>4</v>
      </c>
      <c r="L32" s="188"/>
      <c r="M32" s="188"/>
      <c r="N32" s="188"/>
      <c r="O32" s="189"/>
      <c r="P32" s="187"/>
      <c r="Q32" s="188"/>
      <c r="R32" s="188"/>
      <c r="S32" s="188"/>
      <c r="T32" s="189"/>
      <c r="U32" s="187"/>
      <c r="V32" s="188"/>
      <c r="W32" s="188"/>
      <c r="X32" s="188"/>
      <c r="Y32" s="189"/>
      <c r="Z32" s="180"/>
      <c r="AA32" s="181"/>
      <c r="AB32" s="181"/>
      <c r="AC32" s="181"/>
      <c r="AD32" s="182"/>
      <c r="AE32" s="180"/>
      <c r="AF32" s="181"/>
      <c r="AG32" s="181"/>
      <c r="AH32" s="181"/>
      <c r="AI32" s="182"/>
      <c r="AJ32" s="180"/>
      <c r="AK32" s="181"/>
      <c r="AL32" s="181"/>
      <c r="AM32" s="181"/>
      <c r="AN32" s="182"/>
      <c r="AO32" s="180"/>
      <c r="AP32" s="181"/>
      <c r="AQ32" s="181"/>
      <c r="AR32" s="181"/>
      <c r="AS32" s="182"/>
      <c r="AT32" s="70"/>
      <c r="AU32" s="2"/>
      <c r="AV32" s="2"/>
      <c r="AW32" s="70"/>
      <c r="AX32" s="70"/>
      <c r="AY32" s="70"/>
      <c r="AZ32" s="70"/>
      <c r="BA32" s="70"/>
      <c r="BB32" s="70"/>
    </row>
    <row r="33" spans="1:54" s="72" customFormat="1" ht="21.75" customHeight="1">
      <c r="A33" s="3"/>
      <c r="B33" s="3"/>
      <c r="C33" s="3"/>
      <c r="D33" s="3"/>
      <c r="E33" s="3"/>
      <c r="F33" s="170">
        <f>AJ33-SUM(K33:AI33)</f>
        <v>36</v>
      </c>
      <c r="G33" s="170"/>
      <c r="H33" s="170"/>
      <c r="I33" s="170"/>
      <c r="J33" s="170"/>
      <c r="K33" s="175">
        <f>COUNTIF(B20:BA20,"Э")</f>
        <v>6</v>
      </c>
      <c r="L33" s="176"/>
      <c r="M33" s="176"/>
      <c r="N33" s="176"/>
      <c r="O33" s="149"/>
      <c r="P33" s="175">
        <f>COUNTIF(B20:BA20,"У")</f>
        <v>0</v>
      </c>
      <c r="Q33" s="176"/>
      <c r="R33" s="176"/>
      <c r="S33" s="176"/>
      <c r="T33" s="149"/>
      <c r="U33" s="62">
        <f>COUNTIF(B20:BA20,"П")</f>
        <v>0</v>
      </c>
      <c r="V33" s="62"/>
      <c r="W33" s="62"/>
      <c r="X33" s="62"/>
      <c r="Y33" s="62"/>
      <c r="Z33" s="176">
        <f>COUNTIF(B20:BA20,"Г")</f>
        <v>0</v>
      </c>
      <c r="AA33" s="176"/>
      <c r="AB33" s="176"/>
      <c r="AC33" s="176"/>
      <c r="AD33" s="149"/>
      <c r="AE33" s="171">
        <f>COUNTIF(B20:BA20,"К")</f>
        <v>10</v>
      </c>
      <c r="AF33" s="172"/>
      <c r="AG33" s="172"/>
      <c r="AH33" s="172"/>
      <c r="AI33" s="173"/>
      <c r="AJ33" s="171">
        <v>52</v>
      </c>
      <c r="AK33" s="172"/>
      <c r="AL33" s="172"/>
      <c r="AM33" s="172"/>
      <c r="AN33" s="173"/>
      <c r="AO33" s="171" t="s">
        <v>148</v>
      </c>
      <c r="AP33" s="172"/>
      <c r="AQ33" s="172"/>
      <c r="AR33" s="172"/>
      <c r="AS33" s="173"/>
      <c r="AT33" s="3"/>
      <c r="AU33" s="3"/>
      <c r="AV33" s="3"/>
      <c r="AW33" s="3"/>
      <c r="AX33" s="3"/>
      <c r="AY33" s="3"/>
      <c r="AZ33" s="3"/>
      <c r="BA33" s="3"/>
      <c r="BB33" s="3"/>
    </row>
    <row r="34" spans="1:54" s="72" customFormat="1" ht="21.75" customHeight="1">
      <c r="A34" s="3"/>
      <c r="B34" s="3"/>
      <c r="C34" s="3"/>
      <c r="D34" s="3"/>
      <c r="E34" s="3"/>
      <c r="F34" s="170">
        <f>AJ34-SUM(K34:AI34)</f>
        <v>34</v>
      </c>
      <c r="G34" s="170"/>
      <c r="H34" s="170"/>
      <c r="I34" s="170"/>
      <c r="J34" s="170"/>
      <c r="K34" s="175">
        <f>COUNTIF(B21:BA21,"Э")</f>
        <v>6</v>
      </c>
      <c r="L34" s="176"/>
      <c r="M34" s="176"/>
      <c r="N34" s="176"/>
      <c r="O34" s="149"/>
      <c r="P34" s="175">
        <f>COUNTIF(B21:BA21,"У")</f>
        <v>4</v>
      </c>
      <c r="Q34" s="176"/>
      <c r="R34" s="176"/>
      <c r="S34" s="176"/>
      <c r="T34" s="149"/>
      <c r="U34" s="62">
        <f>COUNTIF(B21:BA21,"П")</f>
        <v>0</v>
      </c>
      <c r="V34" s="62"/>
      <c r="W34" s="62"/>
      <c r="X34" s="62"/>
      <c r="Y34" s="62"/>
      <c r="Z34" s="176">
        <f>COUNTIF(B21:BA21,"Г")</f>
        <v>0</v>
      </c>
      <c r="AA34" s="176"/>
      <c r="AB34" s="176"/>
      <c r="AC34" s="176"/>
      <c r="AD34" s="149"/>
      <c r="AE34" s="171">
        <f>COUNTIF(B21:BA21,"К")</f>
        <v>8</v>
      </c>
      <c r="AF34" s="172"/>
      <c r="AG34" s="172"/>
      <c r="AH34" s="172"/>
      <c r="AI34" s="173"/>
      <c r="AJ34" s="171">
        <v>52</v>
      </c>
      <c r="AK34" s="172"/>
      <c r="AL34" s="172"/>
      <c r="AM34" s="172"/>
      <c r="AN34" s="173"/>
      <c r="AO34" s="171" t="s">
        <v>149</v>
      </c>
      <c r="AP34" s="172"/>
      <c r="AQ34" s="172"/>
      <c r="AR34" s="172"/>
      <c r="AS34" s="173"/>
      <c r="AT34" s="3"/>
      <c r="AU34" s="3"/>
      <c r="AV34" s="3"/>
      <c r="AW34" s="3"/>
      <c r="AX34" s="3"/>
      <c r="AY34" s="3"/>
      <c r="AZ34" s="3"/>
      <c r="BA34" s="3"/>
      <c r="BB34" s="3"/>
    </row>
    <row r="35" spans="1:54" s="72" customFormat="1" ht="21.75" customHeight="1">
      <c r="A35" s="3"/>
      <c r="B35" s="3"/>
      <c r="C35" s="3"/>
      <c r="D35" s="3"/>
      <c r="E35" s="3"/>
      <c r="F35" s="170">
        <f>AJ35-SUM(K35:AI35)</f>
        <v>34</v>
      </c>
      <c r="G35" s="170"/>
      <c r="H35" s="170"/>
      <c r="I35" s="170"/>
      <c r="J35" s="170"/>
      <c r="K35" s="175">
        <f>COUNTIF(B22:BA22,"Э")</f>
        <v>6</v>
      </c>
      <c r="L35" s="176"/>
      <c r="M35" s="176"/>
      <c r="N35" s="176"/>
      <c r="O35" s="149"/>
      <c r="P35" s="175">
        <f>COUNTIF(B22:BA22,"У")</f>
        <v>4</v>
      </c>
      <c r="Q35" s="176"/>
      <c r="R35" s="176"/>
      <c r="S35" s="176"/>
      <c r="T35" s="149"/>
      <c r="U35" s="62">
        <f>COUNTIF(B22:BA22,"П")</f>
        <v>0</v>
      </c>
      <c r="V35" s="62"/>
      <c r="W35" s="62"/>
      <c r="X35" s="62"/>
      <c r="Y35" s="62"/>
      <c r="Z35" s="176">
        <f>COUNTIF(B22:BA22,"Г")</f>
        <v>0</v>
      </c>
      <c r="AA35" s="176"/>
      <c r="AB35" s="176"/>
      <c r="AC35" s="176"/>
      <c r="AD35" s="149"/>
      <c r="AE35" s="171">
        <f>COUNTIF(B22:BA22,"К")</f>
        <v>8</v>
      </c>
      <c r="AF35" s="172"/>
      <c r="AG35" s="172"/>
      <c r="AH35" s="172"/>
      <c r="AI35" s="173"/>
      <c r="AJ35" s="171">
        <v>52</v>
      </c>
      <c r="AK35" s="172"/>
      <c r="AL35" s="172"/>
      <c r="AM35" s="172"/>
      <c r="AN35" s="173"/>
      <c r="AO35" s="171" t="s">
        <v>150</v>
      </c>
      <c r="AP35" s="172"/>
      <c r="AQ35" s="172"/>
      <c r="AR35" s="172"/>
      <c r="AS35" s="173"/>
      <c r="AT35" s="3"/>
      <c r="AU35" s="3"/>
      <c r="AV35" s="3"/>
      <c r="AW35" s="3"/>
      <c r="AX35" s="3"/>
      <c r="AY35" s="3"/>
      <c r="AZ35" s="3"/>
      <c r="BA35" s="3"/>
      <c r="BB35" s="3"/>
    </row>
    <row r="36" spans="1:54" s="72" customFormat="1" ht="21.75" customHeight="1">
      <c r="A36" s="3"/>
      <c r="B36" s="3"/>
      <c r="C36" s="3"/>
      <c r="D36" s="3"/>
      <c r="E36" s="3"/>
      <c r="F36" s="170">
        <f>AJ36-SUM(K36:AI36)</f>
        <v>36</v>
      </c>
      <c r="G36" s="170"/>
      <c r="H36" s="170"/>
      <c r="I36" s="170"/>
      <c r="J36" s="170"/>
      <c r="K36" s="175">
        <f>COUNTIF(B23:BA23,"Э")</f>
        <v>6</v>
      </c>
      <c r="L36" s="176"/>
      <c r="M36" s="176"/>
      <c r="N36" s="176"/>
      <c r="O36" s="149"/>
      <c r="P36" s="175">
        <f>COUNTIF(B23:BA23,"У")</f>
        <v>0</v>
      </c>
      <c r="Q36" s="176"/>
      <c r="R36" s="176"/>
      <c r="S36" s="176"/>
      <c r="T36" s="149"/>
      <c r="U36" s="62">
        <f>COUNTIF(B23:BA23,"П")</f>
        <v>0</v>
      </c>
      <c r="V36" s="62"/>
      <c r="W36" s="62"/>
      <c r="X36" s="62"/>
      <c r="Y36" s="62"/>
      <c r="Z36" s="176">
        <f>COUNTIF(B23:BA23,"Г")</f>
        <v>0</v>
      </c>
      <c r="AA36" s="176"/>
      <c r="AB36" s="176"/>
      <c r="AC36" s="176"/>
      <c r="AD36" s="149"/>
      <c r="AE36" s="171">
        <f>COUNTIF(B23:BA23,"К")</f>
        <v>10</v>
      </c>
      <c r="AF36" s="172"/>
      <c r="AG36" s="172"/>
      <c r="AH36" s="172"/>
      <c r="AI36" s="173"/>
      <c r="AJ36" s="171">
        <v>52</v>
      </c>
      <c r="AK36" s="172"/>
      <c r="AL36" s="172"/>
      <c r="AM36" s="172"/>
      <c r="AN36" s="173"/>
      <c r="AO36" s="171" t="s">
        <v>151</v>
      </c>
      <c r="AP36" s="172"/>
      <c r="AQ36" s="172"/>
      <c r="AR36" s="172"/>
      <c r="AS36" s="173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72" customFormat="1" ht="21.75" customHeight="1">
      <c r="A37" s="3"/>
      <c r="B37" s="3"/>
      <c r="C37" s="3"/>
      <c r="D37" s="3"/>
      <c r="E37" s="3"/>
      <c r="F37" s="170">
        <f>AJ37-SUM(K37:AI37)</f>
        <v>18</v>
      </c>
      <c r="G37" s="170"/>
      <c r="H37" s="170"/>
      <c r="I37" s="170"/>
      <c r="J37" s="170"/>
      <c r="K37" s="175">
        <f>COUNTIF(B24:BA24,"Э")</f>
        <v>4</v>
      </c>
      <c r="L37" s="176"/>
      <c r="M37" s="176"/>
      <c r="N37" s="176"/>
      <c r="O37" s="149"/>
      <c r="P37" s="175">
        <f>COUNTIF(B24:BA24,"У")</f>
        <v>0</v>
      </c>
      <c r="Q37" s="176"/>
      <c r="R37" s="176"/>
      <c r="S37" s="176"/>
      <c r="T37" s="149"/>
      <c r="U37" s="62">
        <f>COUNTIF(B24:BA24,"П")</f>
        <v>12</v>
      </c>
      <c r="V37" s="62"/>
      <c r="W37" s="62"/>
      <c r="X37" s="62"/>
      <c r="Y37" s="62"/>
      <c r="Z37" s="176">
        <f>COUNTIF(B24:BA24,"Г")</f>
        <v>8</v>
      </c>
      <c r="AA37" s="176"/>
      <c r="AB37" s="176"/>
      <c r="AC37" s="176"/>
      <c r="AD37" s="149"/>
      <c r="AE37" s="171">
        <f>COUNTIF(B24:BA24,"К")</f>
        <v>10</v>
      </c>
      <c r="AF37" s="172"/>
      <c r="AG37" s="172"/>
      <c r="AH37" s="172"/>
      <c r="AI37" s="173"/>
      <c r="AJ37" s="171">
        <v>52</v>
      </c>
      <c r="AK37" s="172"/>
      <c r="AL37" s="172"/>
      <c r="AM37" s="172"/>
      <c r="AN37" s="173"/>
      <c r="AO37" s="171" t="s">
        <v>152</v>
      </c>
      <c r="AP37" s="172"/>
      <c r="AQ37" s="172"/>
      <c r="AR37" s="172"/>
      <c r="AS37" s="173"/>
      <c r="AT37" s="3"/>
      <c r="AU37" s="3"/>
      <c r="AV37" s="3"/>
      <c r="AW37" s="3"/>
      <c r="AX37" s="3"/>
      <c r="AY37" s="3"/>
      <c r="AZ37" s="3"/>
      <c r="BA37" s="3"/>
      <c r="BB37" s="3"/>
    </row>
    <row r="38" spans="1:54" s="72" customFormat="1" ht="27" customHeight="1">
      <c r="A38" s="3"/>
      <c r="B38" s="3"/>
      <c r="C38" s="3"/>
      <c r="D38" s="3"/>
      <c r="E38" s="3"/>
      <c r="F38" s="170">
        <f>SUM(F33:J37)</f>
        <v>158</v>
      </c>
      <c r="G38" s="170"/>
      <c r="H38" s="170"/>
      <c r="I38" s="170"/>
      <c r="J38" s="170"/>
      <c r="K38" s="170">
        <f>SUM(K33:O37)</f>
        <v>28</v>
      </c>
      <c r="L38" s="170"/>
      <c r="M38" s="170"/>
      <c r="N38" s="170"/>
      <c r="O38" s="170"/>
      <c r="P38" s="170">
        <f>SUM(P33:T37)</f>
        <v>8</v>
      </c>
      <c r="Q38" s="170"/>
      <c r="R38" s="170"/>
      <c r="S38" s="170"/>
      <c r="T38" s="170"/>
      <c r="U38" s="170">
        <f>SUM(U33:Y37)</f>
        <v>12</v>
      </c>
      <c r="V38" s="170"/>
      <c r="W38" s="170"/>
      <c r="X38" s="170"/>
      <c r="Y38" s="170"/>
      <c r="Z38" s="170">
        <f>SUM(Z33:AD37)</f>
        <v>8</v>
      </c>
      <c r="AA38" s="170"/>
      <c r="AB38" s="170"/>
      <c r="AC38" s="170"/>
      <c r="AD38" s="170"/>
      <c r="AE38" s="170">
        <f>SUM(AE33:AI37)</f>
        <v>46</v>
      </c>
      <c r="AF38" s="170"/>
      <c r="AG38" s="170"/>
      <c r="AH38" s="170"/>
      <c r="AI38" s="170"/>
      <c r="AJ38" s="170">
        <f>SUM(F38:AI38)</f>
        <v>260</v>
      </c>
      <c r="AK38" s="170"/>
      <c r="AL38" s="170"/>
      <c r="AM38" s="170"/>
      <c r="AN38" s="170"/>
      <c r="AO38" s="171" t="s">
        <v>57</v>
      </c>
      <c r="AP38" s="172"/>
      <c r="AQ38" s="172"/>
      <c r="AR38" s="172"/>
      <c r="AS38" s="173"/>
      <c r="AT38" s="3"/>
      <c r="AU38" s="3"/>
      <c r="AV38" s="3"/>
      <c r="AW38" s="3"/>
      <c r="AX38" s="3"/>
      <c r="AY38" s="3"/>
      <c r="AZ38" s="3"/>
      <c r="BA38" s="3"/>
      <c r="BB38" s="3"/>
    </row>
    <row r="41" ht="12.75">
      <c r="AN41" s="4"/>
    </row>
    <row r="43" ht="12.75">
      <c r="H43" s="31"/>
    </row>
  </sheetData>
  <mergeCells count="80">
    <mergeCell ref="O9:AL9"/>
    <mergeCell ref="O10:AL10"/>
    <mergeCell ref="F34:J34"/>
    <mergeCell ref="AX18:BA18"/>
    <mergeCell ref="AK18:AN18"/>
    <mergeCell ref="AO18:AS18"/>
    <mergeCell ref="AT18:AW18"/>
    <mergeCell ref="X18:AA18"/>
    <mergeCell ref="AB18:AF18"/>
    <mergeCell ref="A27:AJ27"/>
    <mergeCell ref="K32:O32"/>
    <mergeCell ref="A18:A19"/>
    <mergeCell ref="B18:F18"/>
    <mergeCell ref="G18:J18"/>
    <mergeCell ref="A1:BA1"/>
    <mergeCell ref="A2:BA2"/>
    <mergeCell ref="A3:BA3"/>
    <mergeCell ref="A4:BA4"/>
    <mergeCell ref="K38:O38"/>
    <mergeCell ref="F36:J36"/>
    <mergeCell ref="F38:J38"/>
    <mergeCell ref="A5:BA5"/>
    <mergeCell ref="K36:O36"/>
    <mergeCell ref="K18:N18"/>
    <mergeCell ref="AG18:AJ18"/>
    <mergeCell ref="O18:S18"/>
    <mergeCell ref="T18:W18"/>
    <mergeCell ref="P34:T34"/>
    <mergeCell ref="P36:T36"/>
    <mergeCell ref="K34:O34"/>
    <mergeCell ref="K35:O35"/>
    <mergeCell ref="U34:Y34"/>
    <mergeCell ref="Z34:AD34"/>
    <mergeCell ref="U36:Y36"/>
    <mergeCell ref="Z36:AD36"/>
    <mergeCell ref="AE38:AI38"/>
    <mergeCell ref="P38:T38"/>
    <mergeCell ref="U38:Y38"/>
    <mergeCell ref="Z38:AD38"/>
    <mergeCell ref="AE34:AI34"/>
    <mergeCell ref="AJ34:AN34"/>
    <mergeCell ref="AE36:AI36"/>
    <mergeCell ref="AJ36:AN36"/>
    <mergeCell ref="O29:AL29"/>
    <mergeCell ref="F31:J32"/>
    <mergeCell ref="K31:O31"/>
    <mergeCell ref="P31:T32"/>
    <mergeCell ref="U31:Y32"/>
    <mergeCell ref="Z31:AD32"/>
    <mergeCell ref="AE31:AI32"/>
    <mergeCell ref="AJ31:AN32"/>
    <mergeCell ref="AO35:AS35"/>
    <mergeCell ref="AO31:AS32"/>
    <mergeCell ref="F33:J33"/>
    <mergeCell ref="K33:O33"/>
    <mergeCell ref="P33:T33"/>
    <mergeCell ref="U33:Y33"/>
    <mergeCell ref="Z33:AD33"/>
    <mergeCell ref="AE33:AI33"/>
    <mergeCell ref="AJ33:AN33"/>
    <mergeCell ref="AO33:AS33"/>
    <mergeCell ref="F35:J35"/>
    <mergeCell ref="P35:T35"/>
    <mergeCell ref="U35:Y35"/>
    <mergeCell ref="Z35:AD35"/>
    <mergeCell ref="F37:J37"/>
    <mergeCell ref="P37:T37"/>
    <mergeCell ref="U37:Y37"/>
    <mergeCell ref="Z37:AD37"/>
    <mergeCell ref="K37:O37"/>
    <mergeCell ref="AJ38:AN38"/>
    <mergeCell ref="AO38:AS38"/>
    <mergeCell ref="O16:AL16"/>
    <mergeCell ref="AO36:AS36"/>
    <mergeCell ref="AE37:AI37"/>
    <mergeCell ref="AJ37:AN37"/>
    <mergeCell ref="AO37:AS37"/>
    <mergeCell ref="AO34:AS34"/>
    <mergeCell ref="AE35:AI35"/>
    <mergeCell ref="AJ35:AN35"/>
  </mergeCells>
  <printOptions horizontalCentered="1" verticalCentered="1"/>
  <pageMargins left="0.35" right="0.45" top="0.18" bottom="0.29" header="0.28" footer="0.17"/>
  <pageSetup blackAndWhite="1" fitToHeight="1" fitToWidth="1" horizontalDpi="360" verticalDpi="360" orientation="landscape" paperSize="9" scale="74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114"/>
  <sheetViews>
    <sheetView zoomScale="75" zoomScaleNormal="75" zoomScaleSheetLayoutView="100" workbookViewId="0" topLeftCell="A73">
      <selection activeCell="C110" sqref="C110"/>
    </sheetView>
  </sheetViews>
  <sheetFormatPr defaultColWidth="8.796875" defaultRowHeight="15" outlineLevelCol="1"/>
  <cols>
    <col min="1" max="1" width="9.8984375" style="19" customWidth="1"/>
    <col min="2" max="2" width="38.19921875" style="23" customWidth="1"/>
    <col min="3" max="3" width="8.3984375" style="19" customWidth="1" collapsed="1"/>
    <col min="4" max="15" width="4.09765625" style="20" hidden="1" customWidth="1" outlineLevel="1"/>
    <col min="16" max="16" width="6.09765625" style="19" customWidth="1" collapsed="1"/>
    <col min="17" max="21" width="4.19921875" style="20" hidden="1" customWidth="1" outlineLevel="1"/>
    <col min="22" max="22" width="5" style="19" customWidth="1" collapsed="1"/>
    <col min="23" max="23" width="5.3984375" style="22" customWidth="1"/>
    <col min="24" max="24" width="5.3984375" style="21" customWidth="1"/>
    <col min="25" max="26" width="5.3984375" style="19" customWidth="1"/>
    <col min="27" max="27" width="5.8984375" style="19" customWidth="1"/>
    <col min="28" max="28" width="5.3984375" style="19" customWidth="1"/>
    <col min="29" max="29" width="3.8984375" style="19" customWidth="1" collapsed="1"/>
    <col min="30" max="35" width="4.19921875" style="19" hidden="1" customWidth="1" outlineLevel="1"/>
    <col min="36" max="37" width="3.796875" style="19" customWidth="1" collapsed="1"/>
    <col min="38" max="43" width="4.19921875" style="19" hidden="1" customWidth="1" outlineLevel="1"/>
    <col min="44" max="44" width="3.796875" style="19" customWidth="1" collapsed="1"/>
    <col min="45" max="45" width="3.8984375" style="19" customWidth="1" collapsed="1"/>
    <col min="46" max="51" width="4.19921875" style="19" hidden="1" customWidth="1" outlineLevel="1"/>
    <col min="52" max="53" width="3.796875" style="19" customWidth="1" collapsed="1"/>
    <col min="54" max="59" width="4.19921875" style="19" hidden="1" customWidth="1" outlineLevel="1"/>
    <col min="60" max="60" width="3.8984375" style="19" customWidth="1" collapsed="1"/>
    <col min="61" max="61" width="3.796875" style="19" customWidth="1" collapsed="1"/>
    <col min="62" max="67" width="4.19921875" style="19" hidden="1" customWidth="1" outlineLevel="1"/>
    <col min="68" max="68" width="3.8984375" style="19" customWidth="1" collapsed="1"/>
    <col min="69" max="69" width="9" style="56" customWidth="1"/>
    <col min="70" max="73" width="9" style="13" customWidth="1"/>
    <col min="74" max="16384" width="9" style="21" customWidth="1"/>
  </cols>
  <sheetData>
    <row r="1" spans="1:84" ht="15.75">
      <c r="A1" s="24" t="s">
        <v>112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BA1" s="28"/>
      <c r="BQ1" s="55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</row>
    <row r="2" spans="1:84" ht="15.75">
      <c r="A2" s="24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BA2" s="28"/>
      <c r="BQ2" s="55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</row>
    <row r="3" spans="1:84" s="18" customFormat="1" ht="15">
      <c r="A3" s="219" t="s">
        <v>10</v>
      </c>
      <c r="B3" s="220" t="s">
        <v>11</v>
      </c>
      <c r="C3" s="213" t="s">
        <v>245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  <c r="W3" s="222" t="s">
        <v>241</v>
      </c>
      <c r="X3" s="219"/>
      <c r="Y3" s="219"/>
      <c r="Z3" s="219"/>
      <c r="AA3" s="219"/>
      <c r="AB3" s="219"/>
      <c r="AC3" s="221" t="s">
        <v>113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55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</row>
    <row r="4" spans="1:84" s="18" customFormat="1" ht="15.75" thickBot="1">
      <c r="A4" s="219"/>
      <c r="B4" s="220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  <c r="W4" s="210" t="s">
        <v>3</v>
      </c>
      <c r="X4" s="211" t="s">
        <v>5</v>
      </c>
      <c r="Y4" s="211"/>
      <c r="Z4" s="211"/>
      <c r="AA4" s="211"/>
      <c r="AB4" s="212" t="s">
        <v>242</v>
      </c>
      <c r="AC4" s="223" t="s">
        <v>6</v>
      </c>
      <c r="AD4" s="224"/>
      <c r="AE4" s="224"/>
      <c r="AF4" s="224"/>
      <c r="AG4" s="224"/>
      <c r="AH4" s="224"/>
      <c r="AI4" s="224"/>
      <c r="AJ4" s="225"/>
      <c r="AK4" s="223" t="s">
        <v>7</v>
      </c>
      <c r="AL4" s="224"/>
      <c r="AM4" s="224"/>
      <c r="AN4" s="224"/>
      <c r="AO4" s="224"/>
      <c r="AP4" s="224"/>
      <c r="AQ4" s="224"/>
      <c r="AR4" s="225"/>
      <c r="AS4" s="223" t="s">
        <v>8</v>
      </c>
      <c r="AT4" s="224"/>
      <c r="AU4" s="224"/>
      <c r="AV4" s="224"/>
      <c r="AW4" s="224"/>
      <c r="AX4" s="224"/>
      <c r="AY4" s="224"/>
      <c r="AZ4" s="225"/>
      <c r="BA4" s="223" t="s">
        <v>9</v>
      </c>
      <c r="BB4" s="224"/>
      <c r="BC4" s="224"/>
      <c r="BD4" s="224"/>
      <c r="BE4" s="224"/>
      <c r="BF4" s="224"/>
      <c r="BG4" s="224"/>
      <c r="BH4" s="225"/>
      <c r="BI4" s="223" t="s">
        <v>114</v>
      </c>
      <c r="BJ4" s="224"/>
      <c r="BK4" s="224"/>
      <c r="BL4" s="224"/>
      <c r="BM4" s="224"/>
      <c r="BN4" s="224"/>
      <c r="BO4" s="224"/>
      <c r="BP4" s="225"/>
      <c r="BQ4" s="55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84" s="59" customFormat="1" ht="15">
      <c r="A5" s="219"/>
      <c r="B5" s="212"/>
      <c r="C5" s="208" t="s">
        <v>12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208" t="s">
        <v>13</v>
      </c>
      <c r="Q5" s="145"/>
      <c r="R5" s="145"/>
      <c r="S5" s="145"/>
      <c r="T5" s="145"/>
      <c r="U5" s="145"/>
      <c r="V5" s="208" t="s">
        <v>240</v>
      </c>
      <c r="W5" s="211"/>
      <c r="X5" s="211" t="s">
        <v>3</v>
      </c>
      <c r="Y5" s="212" t="s">
        <v>63</v>
      </c>
      <c r="Z5" s="212" t="s">
        <v>243</v>
      </c>
      <c r="AA5" s="212" t="s">
        <v>244</v>
      </c>
      <c r="AB5" s="212"/>
      <c r="AC5" s="57">
        <v>1</v>
      </c>
      <c r="AD5" s="57" t="s">
        <v>115</v>
      </c>
      <c r="AE5" s="57" t="s">
        <v>116</v>
      </c>
      <c r="AF5" s="57" t="s">
        <v>117</v>
      </c>
      <c r="AG5" s="57" t="s">
        <v>115</v>
      </c>
      <c r="AH5" s="57" t="s">
        <v>116</v>
      </c>
      <c r="AI5" s="57" t="s">
        <v>117</v>
      </c>
      <c r="AJ5" s="57">
        <v>2</v>
      </c>
      <c r="AK5" s="57">
        <v>3</v>
      </c>
      <c r="AL5" s="57" t="s">
        <v>115</v>
      </c>
      <c r="AM5" s="57" t="s">
        <v>116</v>
      </c>
      <c r="AN5" s="57" t="s">
        <v>117</v>
      </c>
      <c r="AO5" s="57" t="s">
        <v>115</v>
      </c>
      <c r="AP5" s="57" t="s">
        <v>116</v>
      </c>
      <c r="AQ5" s="57" t="s">
        <v>117</v>
      </c>
      <c r="AR5" s="57">
        <v>4</v>
      </c>
      <c r="AS5" s="57">
        <v>5</v>
      </c>
      <c r="AT5" s="57" t="s">
        <v>115</v>
      </c>
      <c r="AU5" s="57" t="s">
        <v>116</v>
      </c>
      <c r="AV5" s="57" t="s">
        <v>117</v>
      </c>
      <c r="AW5" s="57" t="s">
        <v>115</v>
      </c>
      <c r="AX5" s="57" t="s">
        <v>116</v>
      </c>
      <c r="AY5" s="57" t="s">
        <v>117</v>
      </c>
      <c r="AZ5" s="57">
        <v>6</v>
      </c>
      <c r="BA5" s="57">
        <v>7</v>
      </c>
      <c r="BB5" s="57" t="s">
        <v>115</v>
      </c>
      <c r="BC5" s="57" t="s">
        <v>116</v>
      </c>
      <c r="BD5" s="57" t="s">
        <v>117</v>
      </c>
      <c r="BE5" s="57" t="s">
        <v>115</v>
      </c>
      <c r="BF5" s="57" t="s">
        <v>116</v>
      </c>
      <c r="BG5" s="57" t="s">
        <v>117</v>
      </c>
      <c r="BH5" s="57">
        <v>8</v>
      </c>
      <c r="BI5" s="57">
        <v>9</v>
      </c>
      <c r="BJ5" s="57" t="s">
        <v>115</v>
      </c>
      <c r="BK5" s="57" t="s">
        <v>116</v>
      </c>
      <c r="BL5" s="57" t="s">
        <v>117</v>
      </c>
      <c r="BM5" s="57" t="s">
        <v>115</v>
      </c>
      <c r="BN5" s="57" t="s">
        <v>116</v>
      </c>
      <c r="BO5" s="57" t="s">
        <v>117</v>
      </c>
      <c r="BP5" s="57">
        <v>10</v>
      </c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</row>
    <row r="6" spans="1:84" s="60" customFormat="1" ht="15.75" thickBot="1">
      <c r="A6" s="219"/>
      <c r="B6" s="212"/>
      <c r="C6" s="209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209"/>
      <c r="Q6" s="146"/>
      <c r="R6" s="146"/>
      <c r="S6" s="146"/>
      <c r="T6" s="146"/>
      <c r="U6" s="146"/>
      <c r="V6" s="209"/>
      <c r="W6" s="211"/>
      <c r="X6" s="211"/>
      <c r="Y6" s="212"/>
      <c r="Z6" s="212"/>
      <c r="AA6" s="212"/>
      <c r="AB6" s="212"/>
      <c r="AC6" s="57">
        <v>18</v>
      </c>
      <c r="AD6" s="57">
        <v>18</v>
      </c>
      <c r="AE6" s="57">
        <v>18</v>
      </c>
      <c r="AF6" s="57">
        <v>18</v>
      </c>
      <c r="AG6" s="57">
        <v>18</v>
      </c>
      <c r="AH6" s="57">
        <v>18</v>
      </c>
      <c r="AI6" s="57">
        <v>18</v>
      </c>
      <c r="AJ6" s="57">
        <v>18</v>
      </c>
      <c r="AK6" s="57">
        <v>18</v>
      </c>
      <c r="AL6" s="57">
        <v>18</v>
      </c>
      <c r="AM6" s="57">
        <v>18</v>
      </c>
      <c r="AN6" s="57">
        <v>18</v>
      </c>
      <c r="AO6" s="57">
        <v>16</v>
      </c>
      <c r="AP6" s="57">
        <v>16</v>
      </c>
      <c r="AQ6" s="57">
        <v>16</v>
      </c>
      <c r="AR6" s="57">
        <v>16</v>
      </c>
      <c r="AS6" s="57">
        <v>18</v>
      </c>
      <c r="AT6" s="57">
        <v>18</v>
      </c>
      <c r="AU6" s="57">
        <v>18</v>
      </c>
      <c r="AV6" s="57">
        <v>18</v>
      </c>
      <c r="AW6" s="57">
        <v>16</v>
      </c>
      <c r="AX6" s="57">
        <v>16</v>
      </c>
      <c r="AY6" s="57">
        <v>16</v>
      </c>
      <c r="AZ6" s="57">
        <v>16</v>
      </c>
      <c r="BA6" s="57">
        <v>18</v>
      </c>
      <c r="BB6" s="57">
        <v>18</v>
      </c>
      <c r="BC6" s="57">
        <v>18</v>
      </c>
      <c r="BD6" s="57">
        <v>18</v>
      </c>
      <c r="BE6" s="57">
        <v>18</v>
      </c>
      <c r="BF6" s="57">
        <v>18</v>
      </c>
      <c r="BG6" s="57">
        <v>18</v>
      </c>
      <c r="BH6" s="57">
        <v>18</v>
      </c>
      <c r="BI6" s="57">
        <v>8</v>
      </c>
      <c r="BJ6" s="57">
        <v>8</v>
      </c>
      <c r="BK6" s="57">
        <v>8</v>
      </c>
      <c r="BL6" s="57">
        <v>8</v>
      </c>
      <c r="BM6" s="57">
        <v>10</v>
      </c>
      <c r="BN6" s="57">
        <v>10</v>
      </c>
      <c r="BO6" s="57">
        <v>10</v>
      </c>
      <c r="BP6" s="57">
        <v>10</v>
      </c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</row>
    <row r="7" spans="1:84" s="61" customFormat="1" ht="15.75" thickBot="1">
      <c r="A7" s="142">
        <v>1</v>
      </c>
      <c r="B7" s="143">
        <v>2</v>
      </c>
      <c r="C7" s="57">
        <v>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>
        <v>4</v>
      </c>
      <c r="Q7" s="57"/>
      <c r="R7" s="57"/>
      <c r="S7" s="57"/>
      <c r="T7" s="57"/>
      <c r="U7" s="57"/>
      <c r="V7" s="57">
        <v>5</v>
      </c>
      <c r="W7" s="144">
        <v>6</v>
      </c>
      <c r="X7" s="144">
        <v>7</v>
      </c>
      <c r="Y7" s="142">
        <v>8</v>
      </c>
      <c r="Z7" s="142">
        <v>9</v>
      </c>
      <c r="AA7" s="142">
        <v>10</v>
      </c>
      <c r="AB7" s="142">
        <v>11</v>
      </c>
      <c r="AC7" s="57">
        <v>12</v>
      </c>
      <c r="AD7" s="57"/>
      <c r="AE7" s="57"/>
      <c r="AF7" s="57"/>
      <c r="AG7" s="57"/>
      <c r="AH7" s="57"/>
      <c r="AI7" s="57"/>
      <c r="AJ7" s="57">
        <v>13</v>
      </c>
      <c r="AK7" s="57">
        <v>14</v>
      </c>
      <c r="AL7" s="57"/>
      <c r="AM7" s="57"/>
      <c r="AN7" s="57"/>
      <c r="AO7" s="57"/>
      <c r="AP7" s="57"/>
      <c r="AQ7" s="57"/>
      <c r="AR7" s="57">
        <v>15</v>
      </c>
      <c r="AS7" s="57">
        <v>16</v>
      </c>
      <c r="AT7" s="57"/>
      <c r="AU7" s="57"/>
      <c r="AV7" s="57"/>
      <c r="AW7" s="57"/>
      <c r="AX7" s="57"/>
      <c r="AY7" s="57"/>
      <c r="AZ7" s="57">
        <v>17</v>
      </c>
      <c r="BA7" s="57">
        <v>18</v>
      </c>
      <c r="BB7" s="57"/>
      <c r="BC7" s="57"/>
      <c r="BD7" s="57"/>
      <c r="BE7" s="57"/>
      <c r="BF7" s="57"/>
      <c r="BG7" s="57"/>
      <c r="BH7" s="57">
        <v>19</v>
      </c>
      <c r="BI7" s="57">
        <v>20</v>
      </c>
      <c r="BJ7" s="57"/>
      <c r="BK7" s="57"/>
      <c r="BL7" s="57"/>
      <c r="BM7" s="57"/>
      <c r="BN7" s="57"/>
      <c r="BO7" s="57"/>
      <c r="BP7" s="57">
        <v>21</v>
      </c>
      <c r="BQ7" s="58">
        <v>22</v>
      </c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</row>
    <row r="8" spans="1:84" s="81" customFormat="1" ht="26.25" thickBot="1">
      <c r="A8" s="73" t="s">
        <v>16</v>
      </c>
      <c r="B8" s="74" t="s">
        <v>194</v>
      </c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5"/>
      <c r="Q8" s="76"/>
      <c r="R8" s="76"/>
      <c r="S8" s="76"/>
      <c r="T8" s="76"/>
      <c r="U8" s="76"/>
      <c r="V8" s="75"/>
      <c r="W8" s="77">
        <f aca="true" t="shared" si="0" ref="W8:AB8">SUM(W9,W15,W19)</f>
        <v>1500</v>
      </c>
      <c r="X8" s="77">
        <f t="shared" si="0"/>
        <v>984</v>
      </c>
      <c r="Y8" s="77">
        <f t="shared" si="0"/>
        <v>288</v>
      </c>
      <c r="Z8" s="77">
        <f t="shared" si="0"/>
        <v>0</v>
      </c>
      <c r="AA8" s="77">
        <f t="shared" si="0"/>
        <v>696</v>
      </c>
      <c r="AB8" s="77">
        <f t="shared" si="0"/>
        <v>516</v>
      </c>
      <c r="AC8" s="78"/>
      <c r="AD8" s="75"/>
      <c r="AE8" s="75"/>
      <c r="AF8" s="75"/>
      <c r="AG8" s="75"/>
      <c r="AH8" s="75"/>
      <c r="AI8" s="75"/>
      <c r="AJ8" s="78"/>
      <c r="AK8" s="78"/>
      <c r="AL8" s="75"/>
      <c r="AM8" s="75"/>
      <c r="AN8" s="75"/>
      <c r="AO8" s="75"/>
      <c r="AP8" s="75"/>
      <c r="AQ8" s="75"/>
      <c r="AR8" s="78"/>
      <c r="AS8" s="78"/>
      <c r="AT8" s="75"/>
      <c r="AU8" s="75"/>
      <c r="AV8" s="75"/>
      <c r="AW8" s="75"/>
      <c r="AX8" s="75"/>
      <c r="AY8" s="75"/>
      <c r="AZ8" s="78"/>
      <c r="BA8" s="78"/>
      <c r="BB8" s="75"/>
      <c r="BC8" s="75"/>
      <c r="BD8" s="75"/>
      <c r="BE8" s="75"/>
      <c r="BF8" s="75"/>
      <c r="BG8" s="75"/>
      <c r="BH8" s="78"/>
      <c r="BI8" s="78"/>
      <c r="BJ8" s="75"/>
      <c r="BK8" s="75"/>
      <c r="BL8" s="75"/>
      <c r="BM8" s="75"/>
      <c r="BN8" s="75"/>
      <c r="BO8" s="75"/>
      <c r="BP8" s="78"/>
      <c r="BQ8" s="79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</row>
    <row r="9" spans="1:84" s="87" customFormat="1" ht="15">
      <c r="A9" s="82" t="s">
        <v>17</v>
      </c>
      <c r="B9" s="83" t="s">
        <v>18</v>
      </c>
      <c r="C9" s="50" t="str">
        <f>D9&amp;" "&amp;M9&amp;" "&amp;N9&amp;" "&amp;O9</f>
        <v>   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50" t="str">
        <f>Q9&amp;" "&amp;S9&amp;" "&amp;T9&amp;" "&amp;U9</f>
        <v>   </v>
      </c>
      <c r="Q9" s="37"/>
      <c r="R9" s="37"/>
      <c r="S9" s="37"/>
      <c r="T9" s="37"/>
      <c r="U9" s="37"/>
      <c r="V9" s="43"/>
      <c r="W9" s="84">
        <f aca="true" t="shared" si="1" ref="W9:AB9">SUM(W10:W14)</f>
        <v>1050</v>
      </c>
      <c r="X9" s="84">
        <f t="shared" si="1"/>
        <v>768</v>
      </c>
      <c r="Y9" s="84">
        <f t="shared" si="1"/>
        <v>72</v>
      </c>
      <c r="Z9" s="84">
        <f t="shared" si="1"/>
        <v>0</v>
      </c>
      <c r="AA9" s="84">
        <f t="shared" si="1"/>
        <v>696</v>
      </c>
      <c r="AB9" s="84">
        <f t="shared" si="1"/>
        <v>282</v>
      </c>
      <c r="AC9" s="85">
        <f aca="true" t="shared" si="2" ref="AC9:AC18">IF(SUM(AD9:AF9)&gt;0,AD9&amp;"/"&amp;AE9&amp;"/"&amp;AF9,"")</f>
      </c>
      <c r="AD9" s="86"/>
      <c r="AE9" s="86"/>
      <c r="AF9" s="86"/>
      <c r="AG9" s="86"/>
      <c r="AH9" s="86"/>
      <c r="AI9" s="86"/>
      <c r="AJ9" s="85">
        <f aca="true" t="shared" si="3" ref="AJ9:AJ18">IF(SUM(AG9:AI9)&gt;0,AG9&amp;"/"&amp;AH9&amp;"/"&amp;AI9,"")</f>
      </c>
      <c r="AK9" s="85">
        <f aca="true" t="shared" si="4" ref="AK9:AK18">IF(SUM(AL9:AN9)&gt;0,AL9&amp;"/"&amp;AM9&amp;"/"&amp;AN9,"")</f>
      </c>
      <c r="AL9" s="86"/>
      <c r="AM9" s="86"/>
      <c r="AN9" s="86"/>
      <c r="AO9" s="86"/>
      <c r="AP9" s="86"/>
      <c r="AQ9" s="86"/>
      <c r="AR9" s="85">
        <f aca="true" t="shared" si="5" ref="AR9:AR18">IF(SUM(AO9:AQ9)&gt;0,AO9&amp;"/"&amp;AP9&amp;"/"&amp;AQ9,"")</f>
      </c>
      <c r="AS9" s="85">
        <f aca="true" t="shared" si="6" ref="AS9:AS18">IF(SUM(AT9:AV9)&gt;0,AT9&amp;"/"&amp;AU9&amp;"/"&amp;AV9,"")</f>
      </c>
      <c r="AT9" s="86"/>
      <c r="AU9" s="86"/>
      <c r="AV9" s="86"/>
      <c r="AW9" s="86"/>
      <c r="AX9" s="86"/>
      <c r="AY9" s="86"/>
      <c r="AZ9" s="85">
        <f aca="true" t="shared" si="7" ref="AZ9:AZ18">IF(SUM(AW9:AY9)&gt;0,AW9&amp;"/"&amp;AX9&amp;"/"&amp;AY9,"")</f>
      </c>
      <c r="BA9" s="85">
        <f aca="true" t="shared" si="8" ref="BA9:BA18">IF(SUM(BB9:BD9)&gt;0,BB9&amp;"/"&amp;BC9&amp;"/"&amp;BD9,"")</f>
      </c>
      <c r="BB9" s="86"/>
      <c r="BC9" s="86"/>
      <c r="BD9" s="86"/>
      <c r="BE9" s="86"/>
      <c r="BF9" s="86"/>
      <c r="BG9" s="86"/>
      <c r="BH9" s="85">
        <f aca="true" t="shared" si="9" ref="BH9:BH18">IF(SUM(BE9:BG9)&gt;0,BE9&amp;"/"&amp;BF9&amp;"/"&amp;BG9,"")</f>
      </c>
      <c r="BI9" s="85">
        <f aca="true" t="shared" si="10" ref="BI9:BI18">IF(SUM(BJ9:BL9)&gt;0,BJ9&amp;"/"&amp;BK9&amp;"/"&amp;BL9,"")</f>
      </c>
      <c r="BJ9" s="86"/>
      <c r="BK9" s="86"/>
      <c r="BL9" s="86"/>
      <c r="BM9" s="86"/>
      <c r="BN9" s="86"/>
      <c r="BO9" s="86"/>
      <c r="BP9" s="85">
        <f aca="true" t="shared" si="11" ref="BP9:BP18">IF(SUM(BM9:BO9)&gt;0,BM9&amp;"/"&amp;BN9&amp;"/"&amp;BO9,"")</f>
      </c>
      <c r="BQ9" s="79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</row>
    <row r="10" spans="1:84" s="88" customFormat="1" ht="15">
      <c r="A10" s="88" t="s">
        <v>19</v>
      </c>
      <c r="B10" s="89" t="s">
        <v>123</v>
      </c>
      <c r="C10" s="90" t="str">
        <f aca="true" t="shared" si="12" ref="C10:C16">D10&amp;" "&amp;E10&amp;" "&amp;F10&amp;" "&amp;G10&amp;" "&amp;H10&amp;" "&amp;I10&amp;" "&amp;J10&amp;" "&amp;K10&amp;" "&amp;L10&amp;" "&amp;M10&amp;" "&amp;N10&amp;" "&amp;O10</f>
        <v>1 2          </v>
      </c>
      <c r="D10" s="91">
        <v>1</v>
      </c>
      <c r="E10" s="91">
        <v>2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0" t="str">
        <f aca="true" t="shared" si="13" ref="P10:P18">Q10&amp;" "&amp;R10&amp;" "&amp;S10&amp;" "&amp;T10&amp;" "&amp;U10</f>
        <v>    </v>
      </c>
      <c r="Q10" s="38"/>
      <c r="R10" s="38"/>
      <c r="S10" s="38"/>
      <c r="T10" s="38"/>
      <c r="U10" s="38"/>
      <c r="V10" s="44"/>
      <c r="W10" s="92">
        <v>340</v>
      </c>
      <c r="X10" s="47">
        <f>Y10+Z10+AA10</f>
        <v>180</v>
      </c>
      <c r="Y10" s="47">
        <f aca="true" t="shared" si="14" ref="Y10:AA11">AD10*AD$6+AG10*AG$6+AL10*AL$6+AO10*AO$6+AT10*AT$6+AW10*AW$6+BB10*BB$6+BE10*BE$6+BJ10*BJ$6+BM10*BM$6</f>
        <v>0</v>
      </c>
      <c r="Z10" s="47">
        <f t="shared" si="14"/>
        <v>0</v>
      </c>
      <c r="AA10" s="47">
        <f t="shared" si="14"/>
        <v>180</v>
      </c>
      <c r="AB10" s="47">
        <f>W10-X10</f>
        <v>160</v>
      </c>
      <c r="AC10" s="93" t="str">
        <f t="shared" si="2"/>
        <v>//5</v>
      </c>
      <c r="AF10" s="88">
        <v>5</v>
      </c>
      <c r="AI10" s="88">
        <v>5</v>
      </c>
      <c r="AJ10" s="93" t="str">
        <f t="shared" si="3"/>
        <v>//5</v>
      </c>
      <c r="AK10" s="93">
        <f t="shared" si="4"/>
      </c>
      <c r="AR10" s="93">
        <f t="shared" si="5"/>
      </c>
      <c r="AS10" s="93">
        <f t="shared" si="6"/>
      </c>
      <c r="AZ10" s="93">
        <f t="shared" si="7"/>
      </c>
      <c r="BA10" s="93">
        <f t="shared" si="8"/>
      </c>
      <c r="BH10" s="93">
        <f t="shared" si="9"/>
      </c>
      <c r="BI10" s="93">
        <f t="shared" si="10"/>
      </c>
      <c r="BP10" s="93">
        <f t="shared" si="11"/>
      </c>
      <c r="BQ10" s="79" t="s">
        <v>232</v>
      </c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</row>
    <row r="11" spans="1:84" s="88" customFormat="1" ht="15">
      <c r="A11" s="88" t="s">
        <v>20</v>
      </c>
      <c r="B11" s="89" t="s">
        <v>133</v>
      </c>
      <c r="C11" s="90" t="str">
        <f t="shared" si="12"/>
        <v>           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0" t="str">
        <f t="shared" si="13"/>
        <v>1-8.    </v>
      </c>
      <c r="Q11" s="41" t="s">
        <v>202</v>
      </c>
      <c r="R11" s="38"/>
      <c r="S11" s="38"/>
      <c r="T11" s="38"/>
      <c r="U11" s="38"/>
      <c r="V11" s="44"/>
      <c r="W11" s="92">
        <v>408</v>
      </c>
      <c r="X11" s="47">
        <f>Y11+Z11+AA11</f>
        <v>408</v>
      </c>
      <c r="Y11" s="47">
        <f t="shared" si="14"/>
        <v>0</v>
      </c>
      <c r="Z11" s="47">
        <f t="shared" si="14"/>
        <v>0</v>
      </c>
      <c r="AA11" s="47">
        <v>408</v>
      </c>
      <c r="AB11" s="47">
        <f>W11-X11</f>
        <v>0</v>
      </c>
      <c r="AC11" s="93" t="str">
        <f t="shared" si="2"/>
        <v>//4</v>
      </c>
      <c r="AF11" s="88">
        <v>4</v>
      </c>
      <c r="AI11" s="88">
        <v>4</v>
      </c>
      <c r="AJ11" s="93" t="str">
        <f t="shared" si="3"/>
        <v>//4</v>
      </c>
      <c r="AK11" s="93" t="str">
        <f t="shared" si="4"/>
        <v>//4</v>
      </c>
      <c r="AN11" s="88">
        <v>4</v>
      </c>
      <c r="AQ11" s="88">
        <v>4</v>
      </c>
      <c r="AR11" s="93" t="str">
        <f t="shared" si="5"/>
        <v>//4</v>
      </c>
      <c r="AS11" s="93" t="str">
        <f t="shared" si="6"/>
        <v>//2</v>
      </c>
      <c r="AV11" s="88">
        <v>2</v>
      </c>
      <c r="AY11" s="88">
        <v>2</v>
      </c>
      <c r="AZ11" s="93" t="str">
        <f t="shared" si="7"/>
        <v>//2</v>
      </c>
      <c r="BA11" s="93" t="str">
        <f t="shared" si="8"/>
        <v>//2</v>
      </c>
      <c r="BD11" s="88">
        <v>2</v>
      </c>
      <c r="BG11" s="88">
        <v>2</v>
      </c>
      <c r="BH11" s="93" t="str">
        <f t="shared" si="9"/>
        <v>//2</v>
      </c>
      <c r="BI11" s="93">
        <f t="shared" si="10"/>
      </c>
      <c r="BP11" s="93">
        <f t="shared" si="11"/>
      </c>
      <c r="BQ11" s="79" t="s">
        <v>232</v>
      </c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</row>
    <row r="12" spans="1:84" s="88" customFormat="1" ht="15">
      <c r="A12" s="88" t="s">
        <v>213</v>
      </c>
      <c r="B12" s="89" t="s">
        <v>164</v>
      </c>
      <c r="C12" s="90" t="str">
        <f t="shared" si="12"/>
        <v>           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0" t="str">
        <f t="shared" si="13"/>
        <v>2    </v>
      </c>
      <c r="Q12" s="38">
        <v>2</v>
      </c>
      <c r="R12" s="38"/>
      <c r="S12" s="38"/>
      <c r="T12" s="38"/>
      <c r="U12" s="38"/>
      <c r="V12" s="44"/>
      <c r="W12" s="92">
        <v>100</v>
      </c>
      <c r="X12" s="47">
        <f>Y12+Z12+AA12</f>
        <v>36</v>
      </c>
      <c r="Y12" s="47">
        <f aca="true" t="shared" si="15" ref="Y12:Z14">AD12*AD$6+AG12*AG$6+AL12*AL$6+AO12*AO$6+AT12*AT$6+AW12*AW$6+BB12*BB$6+BE12*BE$6+BJ12*BJ$6+BM12*BM$6</f>
        <v>36</v>
      </c>
      <c r="Z12" s="47">
        <f t="shared" si="15"/>
        <v>0</v>
      </c>
      <c r="AA12" s="47">
        <f>AF12*AF$6+AI12*AI$6+AN12*AN$6+AQ12*AQ$6+AV12*AV$6+AY12*AY$6+BD12*BD$6+BG12*BG$6+BL12*BL$6+BO12*BO$6</f>
        <v>0</v>
      </c>
      <c r="AB12" s="47">
        <f>W12-X12</f>
        <v>64</v>
      </c>
      <c r="AC12" s="93">
        <f t="shared" si="2"/>
      </c>
      <c r="AG12" s="88">
        <v>2</v>
      </c>
      <c r="AJ12" s="93" t="str">
        <f t="shared" si="3"/>
        <v>2//</v>
      </c>
      <c r="AK12" s="93">
        <f t="shared" si="4"/>
      </c>
      <c r="AR12" s="93">
        <f t="shared" si="5"/>
      </c>
      <c r="AS12" s="93">
        <f t="shared" si="6"/>
      </c>
      <c r="AZ12" s="93">
        <f t="shared" si="7"/>
      </c>
      <c r="BA12" s="93">
        <f t="shared" si="8"/>
      </c>
      <c r="BH12" s="93">
        <f t="shared" si="9"/>
      </c>
      <c r="BI12" s="93">
        <f t="shared" si="10"/>
      </c>
      <c r="BP12" s="93">
        <f t="shared" si="11"/>
      </c>
      <c r="BQ12" s="79" t="s">
        <v>232</v>
      </c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</row>
    <row r="13" spans="1:84" s="88" customFormat="1" ht="15">
      <c r="A13" s="88" t="s">
        <v>203</v>
      </c>
      <c r="B13" s="89" t="s">
        <v>22</v>
      </c>
      <c r="C13" s="90" t="str">
        <f t="shared" si="12"/>
        <v>           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0" t="str">
        <f t="shared" si="13"/>
        <v>1 2   </v>
      </c>
      <c r="Q13" s="38">
        <v>1</v>
      </c>
      <c r="R13" s="38">
        <v>2</v>
      </c>
      <c r="S13" s="38"/>
      <c r="T13" s="38"/>
      <c r="U13" s="38"/>
      <c r="V13" s="44"/>
      <c r="W13" s="92">
        <v>100</v>
      </c>
      <c r="X13" s="47">
        <f>Y13+Z13+AA13</f>
        <v>72</v>
      </c>
      <c r="Y13" s="47">
        <f t="shared" si="15"/>
        <v>0</v>
      </c>
      <c r="Z13" s="47">
        <f t="shared" si="15"/>
        <v>0</v>
      </c>
      <c r="AA13" s="47">
        <f>AF13*AF$6+AI13*AI$6+AN13*AN$6+AQ13*AQ$6+AV13*AV$6+AY13*AY$6+BD13*BD$6+BG13*BG$6+BL13*BL$6+BO13*BO$6</f>
        <v>72</v>
      </c>
      <c r="AB13" s="47">
        <f>W13-X13</f>
        <v>28</v>
      </c>
      <c r="AC13" s="93" t="str">
        <f t="shared" si="2"/>
        <v>//2</v>
      </c>
      <c r="AF13" s="88">
        <v>2</v>
      </c>
      <c r="AI13" s="88">
        <v>2</v>
      </c>
      <c r="AJ13" s="93" t="str">
        <f t="shared" si="3"/>
        <v>//2</v>
      </c>
      <c r="AK13" s="93">
        <f t="shared" si="4"/>
      </c>
      <c r="AR13" s="93">
        <f t="shared" si="5"/>
      </c>
      <c r="AS13" s="93">
        <f t="shared" si="6"/>
      </c>
      <c r="AZ13" s="93">
        <f t="shared" si="7"/>
      </c>
      <c r="BA13" s="93">
        <f t="shared" si="8"/>
      </c>
      <c r="BH13" s="93">
        <f t="shared" si="9"/>
      </c>
      <c r="BI13" s="93">
        <f t="shared" si="10"/>
      </c>
      <c r="BP13" s="93">
        <f t="shared" si="11"/>
      </c>
      <c r="BQ13" s="79" t="s">
        <v>232</v>
      </c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</row>
    <row r="14" spans="1:84" s="88" customFormat="1" ht="15">
      <c r="A14" s="88" t="s">
        <v>21</v>
      </c>
      <c r="B14" s="89" t="s">
        <v>14</v>
      </c>
      <c r="C14" s="90" t="str">
        <f t="shared" si="12"/>
        <v>7           </v>
      </c>
      <c r="D14" s="91">
        <v>7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0" t="str">
        <f t="shared" si="13"/>
        <v>    </v>
      </c>
      <c r="Q14" s="38"/>
      <c r="R14" s="38"/>
      <c r="S14" s="38"/>
      <c r="T14" s="38"/>
      <c r="U14" s="38"/>
      <c r="V14" s="44"/>
      <c r="W14" s="92">
        <v>102</v>
      </c>
      <c r="X14" s="47">
        <f>Y14+Z14+AA14</f>
        <v>72</v>
      </c>
      <c r="Y14" s="47">
        <f t="shared" si="15"/>
        <v>36</v>
      </c>
      <c r="Z14" s="47">
        <f t="shared" si="15"/>
        <v>0</v>
      </c>
      <c r="AA14" s="47">
        <f>AF14*AF$6+AI14*AI$6+AN14*AN$6+AQ14*AQ$6+AV14*AV$6+AY14*AY$6+BD14*BD$6+BG14*BG$6+BL14*BL$6+BO14*BO$6</f>
        <v>36</v>
      </c>
      <c r="AB14" s="47">
        <f>W14-X14</f>
        <v>30</v>
      </c>
      <c r="AC14" s="93">
        <f t="shared" si="2"/>
      </c>
      <c r="AJ14" s="93">
        <f t="shared" si="3"/>
      </c>
      <c r="AK14" s="93">
        <f t="shared" si="4"/>
      </c>
      <c r="AR14" s="93">
        <f t="shared" si="5"/>
      </c>
      <c r="AS14" s="93">
        <f t="shared" si="6"/>
      </c>
      <c r="AZ14" s="93">
        <f t="shared" si="7"/>
      </c>
      <c r="BA14" s="93" t="str">
        <f t="shared" si="8"/>
        <v>2//2</v>
      </c>
      <c r="BB14" s="88">
        <v>2</v>
      </c>
      <c r="BD14" s="88">
        <v>2</v>
      </c>
      <c r="BH14" s="93">
        <f t="shared" si="9"/>
      </c>
      <c r="BI14" s="93">
        <f t="shared" si="10"/>
      </c>
      <c r="BP14" s="93">
        <f t="shared" si="11"/>
      </c>
      <c r="BQ14" s="79" t="s">
        <v>232</v>
      </c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</row>
    <row r="15" spans="1:84" s="86" customFormat="1" ht="15">
      <c r="A15" s="86" t="s">
        <v>23</v>
      </c>
      <c r="B15" s="94" t="s">
        <v>24</v>
      </c>
      <c r="C15" s="90" t="str">
        <f t="shared" si="12"/>
        <v>           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0" t="str">
        <f t="shared" si="13"/>
        <v>    </v>
      </c>
      <c r="Q15" s="37"/>
      <c r="R15" s="37"/>
      <c r="S15" s="37"/>
      <c r="T15" s="37"/>
      <c r="U15" s="37"/>
      <c r="V15" s="43"/>
      <c r="W15" s="84">
        <f aca="true" t="shared" si="16" ref="W15:AB15">SUM(W16:W18)</f>
        <v>225</v>
      </c>
      <c r="X15" s="84">
        <f t="shared" si="16"/>
        <v>108</v>
      </c>
      <c r="Y15" s="84">
        <f t="shared" si="16"/>
        <v>108</v>
      </c>
      <c r="Z15" s="84">
        <f t="shared" si="16"/>
        <v>0</v>
      </c>
      <c r="AA15" s="84">
        <f t="shared" si="16"/>
        <v>0</v>
      </c>
      <c r="AB15" s="84">
        <f t="shared" si="16"/>
        <v>117</v>
      </c>
      <c r="AC15" s="85">
        <f t="shared" si="2"/>
      </c>
      <c r="AJ15" s="85">
        <f t="shared" si="3"/>
      </c>
      <c r="AK15" s="85">
        <f t="shared" si="4"/>
      </c>
      <c r="AR15" s="85">
        <f t="shared" si="5"/>
      </c>
      <c r="AS15" s="85">
        <f t="shared" si="6"/>
      </c>
      <c r="AZ15" s="85">
        <f t="shared" si="7"/>
      </c>
      <c r="BA15" s="85">
        <f t="shared" si="8"/>
      </c>
      <c r="BH15" s="85">
        <f t="shared" si="9"/>
      </c>
      <c r="BI15" s="85">
        <f t="shared" si="10"/>
      </c>
      <c r="BP15" s="85">
        <f t="shared" si="11"/>
      </c>
      <c r="BQ15" s="79" t="s">
        <v>232</v>
      </c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</row>
    <row r="16" spans="1:84" s="88" customFormat="1" ht="15">
      <c r="A16" s="88" t="s">
        <v>49</v>
      </c>
      <c r="B16" s="96" t="s">
        <v>158</v>
      </c>
      <c r="C16" s="90" t="str">
        <f t="shared" si="12"/>
        <v>           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0" t="str">
        <f t="shared" si="13"/>
        <v>2    </v>
      </c>
      <c r="Q16" s="38">
        <v>2</v>
      </c>
      <c r="R16" s="38"/>
      <c r="S16" s="38"/>
      <c r="T16" s="38"/>
      <c r="U16" s="38"/>
      <c r="V16" s="44"/>
      <c r="W16" s="92">
        <v>75</v>
      </c>
      <c r="X16" s="47">
        <f>Y16+Z16+AA16</f>
        <v>36</v>
      </c>
      <c r="Y16" s="47">
        <f aca="true" t="shared" si="17" ref="Y16:AA17">AD16*AD$6+AG16*AG$6+AL16*AL$6+AO16*AO$6+AT16*AT$6+AW16*AW$6+BB16*BB$6+BE16*BE$6+BJ16*BJ$6+BM16*BM$6</f>
        <v>36</v>
      </c>
      <c r="Z16" s="47">
        <f t="shared" si="17"/>
        <v>0</v>
      </c>
      <c r="AA16" s="47">
        <f t="shared" si="17"/>
        <v>0</v>
      </c>
      <c r="AB16" s="47">
        <f>W16-X16</f>
        <v>39</v>
      </c>
      <c r="AC16" s="93">
        <f>IF(SUM(AD16:AF16)&gt;0,AD16&amp;"/"&amp;AE16&amp;"/"&amp;AF16,"")</f>
      </c>
      <c r="AG16" s="88">
        <v>2</v>
      </c>
      <c r="AJ16" s="93" t="str">
        <f>IF(SUM(AG16:AI16)&gt;0,AG16&amp;"/"&amp;AH16&amp;"/"&amp;AI16,"")</f>
        <v>2//</v>
      </c>
      <c r="AK16" s="93">
        <f>IF(SUM(AL16:AN16)&gt;0,AL16&amp;"/"&amp;AM16&amp;"/"&amp;AN16,"")</f>
      </c>
      <c r="AR16" s="93">
        <f>IF(SUM(AO16:AQ16)&gt;0,AO16&amp;"/"&amp;AP16&amp;"/"&amp;AQ16,"")</f>
      </c>
      <c r="AS16" s="93">
        <f>IF(SUM(AT16:AV16)&gt;0,AT16&amp;"/"&amp;AU16&amp;"/"&amp;AV16,"")</f>
      </c>
      <c r="AZ16" s="93">
        <f>IF(SUM(AW16:AY16)&gt;0,AW16&amp;"/"&amp;AX16&amp;"/"&amp;AY16,"")</f>
      </c>
      <c r="BA16" s="93">
        <f>IF(SUM(BB16:BD16)&gt;0,BB16&amp;"/"&amp;BC16&amp;"/"&amp;BD16,"")</f>
      </c>
      <c r="BH16" s="93">
        <f>IF(SUM(BE16:BG16)&gt;0,BE16&amp;"/"&amp;BF16&amp;"/"&amp;BG16,"")</f>
      </c>
      <c r="BI16" s="93">
        <f>IF(SUM(BJ16:BL16)&gt;0,BJ16&amp;"/"&amp;BK16&amp;"/"&amp;BL16,"")</f>
      </c>
      <c r="BP16" s="93">
        <f>IF(SUM(BM16:BO16)&gt;0,BM16&amp;"/"&amp;BN16&amp;"/"&amp;BO16,"")</f>
      </c>
      <c r="BQ16" s="79" t="s">
        <v>232</v>
      </c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</row>
    <row r="17" spans="1:84" s="88" customFormat="1" ht="15">
      <c r="A17" s="97" t="s">
        <v>50</v>
      </c>
      <c r="B17" s="96" t="s">
        <v>159</v>
      </c>
      <c r="C17" s="90" t="str">
        <f>D17&amp;" "&amp;E17&amp;" "&amp;F17&amp;" "&amp;G17&amp;" "&amp;H17&amp;" "&amp;I17&amp;" "&amp;J17&amp;" "&amp;K17&amp;" "&amp;L17&amp;" "&amp;M17&amp;" "&amp;N17&amp;" "&amp;O17</f>
        <v>           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0" t="str">
        <f t="shared" si="13"/>
        <v>1    </v>
      </c>
      <c r="Q17" s="38">
        <v>1</v>
      </c>
      <c r="R17" s="38"/>
      <c r="S17" s="38"/>
      <c r="T17" s="38"/>
      <c r="U17" s="38"/>
      <c r="V17" s="44"/>
      <c r="W17" s="92">
        <v>75</v>
      </c>
      <c r="X17" s="47">
        <f>Y17+Z17+AA17</f>
        <v>36</v>
      </c>
      <c r="Y17" s="47">
        <f t="shared" si="17"/>
        <v>36</v>
      </c>
      <c r="Z17" s="47">
        <f t="shared" si="17"/>
        <v>0</v>
      </c>
      <c r="AA17" s="47">
        <f t="shared" si="17"/>
        <v>0</v>
      </c>
      <c r="AB17" s="47">
        <f>W17-X17</f>
        <v>39</v>
      </c>
      <c r="AC17" s="93" t="str">
        <f>IF(SUM(AD17:AF17)&gt;0,AD17&amp;"/"&amp;AE17&amp;"/"&amp;AF17,"")</f>
        <v>2//</v>
      </c>
      <c r="AD17" s="88">
        <v>2</v>
      </c>
      <c r="AJ17" s="93">
        <f>IF(SUM(AG17:AI17)&gt;0,AG17&amp;"/"&amp;AH17&amp;"/"&amp;AI17,"")</f>
      </c>
      <c r="AK17" s="93">
        <f>IF(SUM(AL17:AN17)&gt;0,AL17&amp;"/"&amp;AM17&amp;"/"&amp;AN17,"")</f>
      </c>
      <c r="AR17" s="93">
        <f>IF(SUM(AO17:AQ17)&gt;0,AO17&amp;"/"&amp;AP17&amp;"/"&amp;AQ17,"")</f>
      </c>
      <c r="AS17" s="93">
        <f>IF(SUM(AT17:AV17)&gt;0,AT17&amp;"/"&amp;AU17&amp;"/"&amp;AV17,"")</f>
      </c>
      <c r="AZ17" s="93">
        <f>IF(SUM(AW17:AY17)&gt;0,AW17&amp;"/"&amp;AX17&amp;"/"&amp;AY17,"")</f>
      </c>
      <c r="BA17" s="93">
        <f>IF(SUM(BB17:BD17)&gt;0,BB17&amp;"/"&amp;BC17&amp;"/"&amp;BD17,"")</f>
      </c>
      <c r="BH17" s="93">
        <f>IF(SUM(BE17:BG17)&gt;0,BE17&amp;"/"&amp;BF17&amp;"/"&amp;BG17,"")</f>
      </c>
      <c r="BI17" s="93">
        <f>IF(SUM(BJ17:BL17)&gt;0,BJ17&amp;"/"&amp;BK17&amp;"/"&amp;BL17,"")</f>
      </c>
      <c r="BP17" s="93">
        <f>IF(SUM(BM17:BO17)&gt;0,BM17&amp;"/"&amp;BN17&amp;"/"&amp;BO17,"")</f>
      </c>
      <c r="BQ17" s="79" t="s">
        <v>232</v>
      </c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</row>
    <row r="18" spans="1:84" s="88" customFormat="1" ht="15">
      <c r="A18" s="97" t="s">
        <v>82</v>
      </c>
      <c r="B18" s="96" t="s">
        <v>144</v>
      </c>
      <c r="C18" s="90" t="str">
        <f>D18&amp;" "&amp;M18&amp;" "&amp;N18&amp;" "&amp;O18</f>
        <v>   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0" t="str">
        <f t="shared" si="13"/>
        <v>5    </v>
      </c>
      <c r="Q18" s="38">
        <v>5</v>
      </c>
      <c r="R18" s="38"/>
      <c r="S18" s="38"/>
      <c r="T18" s="38"/>
      <c r="U18" s="38"/>
      <c r="V18" s="44"/>
      <c r="W18" s="92">
        <v>75</v>
      </c>
      <c r="X18" s="47">
        <f>Y18+Z18+AA18</f>
        <v>36</v>
      </c>
      <c r="Y18" s="47">
        <f>AD18*AD$6+AG18*AG$6+AL18*AL$6+AO18*AO$6+AT18*AT$6+AW18*AW$6+BB18*BB$6+BE18*BE$6+BJ18*BJ$6+BM18*BM$6</f>
        <v>36</v>
      </c>
      <c r="Z18" s="47">
        <f>AE18*AE$6+AH18*AH$6+AM18*AM$6+AP18*AP$6+AU18*AU$6+AX18*AX$6+BC18*BC$6+BF18*BF$6+BK18*BK$6+BN18*BN$6</f>
        <v>0</v>
      </c>
      <c r="AA18" s="47">
        <f>AF18*AF$6+AI18*AI$6+AN18*AN$6+AQ18*AQ$6+AV18*AV$6+AY18*AY$6+BD18*BD$6+BG18*BG$6+BL18*BL$6+BO18*BO$6</f>
        <v>0</v>
      </c>
      <c r="AB18" s="47">
        <f>W18-X18</f>
        <v>39</v>
      </c>
      <c r="AC18" s="93">
        <f t="shared" si="2"/>
      </c>
      <c r="AJ18" s="93">
        <f t="shared" si="3"/>
      </c>
      <c r="AK18" s="93">
        <f t="shared" si="4"/>
      </c>
      <c r="AR18" s="93">
        <f t="shared" si="5"/>
      </c>
      <c r="AS18" s="93" t="str">
        <f t="shared" si="6"/>
        <v>2//</v>
      </c>
      <c r="AT18" s="88">
        <v>2</v>
      </c>
      <c r="AZ18" s="93">
        <f t="shared" si="7"/>
      </c>
      <c r="BA18" s="93">
        <f t="shared" si="8"/>
      </c>
      <c r="BH18" s="93">
        <f t="shared" si="9"/>
      </c>
      <c r="BI18" s="93">
        <f t="shared" si="10"/>
      </c>
      <c r="BP18" s="93">
        <f t="shared" si="11"/>
      </c>
      <c r="BQ18" s="79" t="s">
        <v>232</v>
      </c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</row>
    <row r="19" spans="1:84" s="88" customFormat="1" ht="25.5">
      <c r="A19" s="98" t="s">
        <v>25</v>
      </c>
      <c r="B19" s="99" t="s">
        <v>146</v>
      </c>
      <c r="C19" s="90" t="str">
        <f>D19&amp;" "&amp;M19&amp;" "&amp;N19&amp;" "&amp;O19</f>
        <v>   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0" t="str">
        <f>Q19&amp;" "&amp;R19&amp;" "&amp;S19&amp;" "&amp;T19&amp;" "&amp;U19</f>
        <v>    </v>
      </c>
      <c r="Q19" s="100"/>
      <c r="R19" s="100"/>
      <c r="S19" s="100"/>
      <c r="T19" s="100"/>
      <c r="U19" s="100"/>
      <c r="V19" s="43"/>
      <c r="W19" s="84">
        <f aca="true" t="shared" si="18" ref="W19:AB19">SUM(W20:W22)</f>
        <v>225</v>
      </c>
      <c r="X19" s="84">
        <f t="shared" si="18"/>
        <v>108</v>
      </c>
      <c r="Y19" s="84">
        <f t="shared" si="18"/>
        <v>108</v>
      </c>
      <c r="Z19" s="84">
        <f t="shared" si="18"/>
        <v>0</v>
      </c>
      <c r="AA19" s="84">
        <f t="shared" si="18"/>
        <v>0</v>
      </c>
      <c r="AB19" s="84">
        <f t="shared" si="18"/>
        <v>117</v>
      </c>
      <c r="AC19" s="85">
        <f>IF(SUM(AD19:AF19)&gt;0,AD19&amp;"/"&amp;AE19&amp;"/"&amp;AF19,"")</f>
      </c>
      <c r="AD19" s="86"/>
      <c r="AE19" s="86"/>
      <c r="AF19" s="86"/>
      <c r="AG19" s="86"/>
      <c r="AH19" s="86"/>
      <c r="AI19" s="86"/>
      <c r="AJ19" s="93">
        <f>IF(SUM(AG19:AI19)&gt;0,AG19&amp;"/"&amp;AH19&amp;"/"&amp;AI19,"")</f>
      </c>
      <c r="AK19" s="93">
        <f>IF(SUM(AL19:AN19)&gt;0,AL19&amp;"/"&amp;AM19&amp;"/"&amp;AN19,"")</f>
      </c>
      <c r="AR19" s="93">
        <f>IF(SUM(AO19:AQ19)&gt;0,AO19&amp;"/"&amp;AP19&amp;"/"&amp;AQ19,"")</f>
      </c>
      <c r="AS19" s="93">
        <f>IF(SUM(AT19:AV19)&gt;0,AT19&amp;"/"&amp;AU19&amp;"/"&amp;AV19,"")</f>
      </c>
      <c r="AZ19" s="93">
        <f>IF(SUM(AW19:AY19)&gt;0,AW19&amp;"/"&amp;AX19&amp;"/"&amp;AY19,"")</f>
      </c>
      <c r="BA19" s="93">
        <f>IF(SUM(BB19:BD19)&gt;0,BB19&amp;"/"&amp;BC19&amp;"/"&amp;BD19,"")</f>
      </c>
      <c r="BH19" s="93">
        <f>IF(SUM(BE19:BG19)&gt;0,BE19&amp;"/"&amp;BF19&amp;"/"&amp;BG19,"")</f>
      </c>
      <c r="BI19" s="93">
        <f>IF(SUM(BJ19:BL19)&gt;0,BJ19&amp;"/"&amp;BK19&amp;"/"&amp;BL19,"")</f>
      </c>
      <c r="BP19" s="93">
        <f>IF(SUM(BM19:BO19)&gt;0,BM19&amp;"/"&amp;BN19&amp;"/"&amp;BO19,"")</f>
      </c>
      <c r="BQ19" s="79" t="s">
        <v>232</v>
      </c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</row>
    <row r="20" spans="1:84" s="88" customFormat="1" ht="25.5">
      <c r="A20" s="101" t="s">
        <v>153</v>
      </c>
      <c r="B20" s="96" t="s">
        <v>186</v>
      </c>
      <c r="C20" s="90" t="str">
        <f>D20&amp;" "&amp;M20&amp;" "&amp;N20&amp;" "&amp;O20</f>
        <v>   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0" t="str">
        <f>Q20&amp;" "&amp;R20&amp;" "&amp;S20&amp;" "&amp;T20&amp;" "&amp;U20</f>
        <v>8    </v>
      </c>
      <c r="Q20" s="38">
        <v>8</v>
      </c>
      <c r="R20" s="38"/>
      <c r="S20" s="38"/>
      <c r="T20" s="38"/>
      <c r="U20" s="38"/>
      <c r="V20" s="43"/>
      <c r="W20" s="92">
        <v>75</v>
      </c>
      <c r="X20" s="92">
        <f>Y20+Z20+AA20</f>
        <v>36</v>
      </c>
      <c r="Y20" s="92">
        <f aca="true" t="shared" si="19" ref="Y20:AA22">AD20*AD$6+AG20*AG$6+AL20*AL$6+AO20*AO$6+AT20*AT$6+AW20*AW$6+BB20*BB$6+BE20*BE$6+BJ20*BJ$6+BM20*BM$6</f>
        <v>36</v>
      </c>
      <c r="Z20" s="92">
        <f t="shared" si="19"/>
        <v>0</v>
      </c>
      <c r="AA20" s="92">
        <f t="shared" si="19"/>
        <v>0</v>
      </c>
      <c r="AB20" s="92">
        <f>W20-X20</f>
        <v>39</v>
      </c>
      <c r="AC20" s="85">
        <f>IF(SUM(AD20:AF20)&gt;0,AD20&amp;"/"&amp;AE20&amp;"/"&amp;AF20,"")</f>
      </c>
      <c r="AD20" s="86"/>
      <c r="AE20" s="86"/>
      <c r="AF20" s="86"/>
      <c r="AG20" s="86"/>
      <c r="AH20" s="86"/>
      <c r="AI20" s="86"/>
      <c r="AJ20" s="93">
        <f>IF(SUM(AG20:AI20)&gt;0,AG20&amp;"/"&amp;AH20&amp;"/"&amp;AI20,"")</f>
      </c>
      <c r="AK20" s="93">
        <f>IF(SUM(AL20:AN20)&gt;0,AL20&amp;"/"&amp;AM20&amp;"/"&amp;AN20,"")</f>
      </c>
      <c r="AR20" s="93">
        <f>IF(SUM(AO20:AQ20)&gt;0,AO20&amp;"/"&amp;AP20&amp;"/"&amp;AQ20,"")</f>
      </c>
      <c r="AS20" s="93">
        <f>IF(SUM(AT20:AV20)&gt;0,AT20&amp;"/"&amp;AU20&amp;"/"&amp;AV20,"")</f>
      </c>
      <c r="AZ20" s="93">
        <f>IF(SUM(AW20:AY20)&gt;0,AW20&amp;"/"&amp;AX20&amp;"/"&amp;AY20,"")</f>
      </c>
      <c r="BA20" s="93">
        <f>IF(SUM(BB20:BD20)&gt;0,BB20&amp;"/"&amp;BC20&amp;"/"&amp;BD20,"")</f>
      </c>
      <c r="BE20" s="88">
        <v>2</v>
      </c>
      <c r="BH20" s="93" t="str">
        <f>IF(SUM(BE20:BG20)&gt;0,BE20&amp;"/"&amp;BF20&amp;"/"&amp;BG20,"")</f>
        <v>2//</v>
      </c>
      <c r="BI20" s="93">
        <f>IF(SUM(BJ20:BL20)&gt;0,BJ20&amp;"/"&amp;BK20&amp;"/"&amp;BL20,"")</f>
      </c>
      <c r="BP20" s="93">
        <f>IF(SUM(BM20:BO20)&gt;0,BM20&amp;"/"&amp;BN20&amp;"/"&amp;BO20,"")</f>
      </c>
      <c r="BQ20" s="79" t="s">
        <v>232</v>
      </c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</row>
    <row r="21" spans="1:84" s="88" customFormat="1" ht="25.5">
      <c r="A21" s="101" t="s">
        <v>154</v>
      </c>
      <c r="B21" s="96" t="s">
        <v>187</v>
      </c>
      <c r="C21" s="90" t="str">
        <f>D21&amp;" "&amp;M21&amp;" "&amp;N21&amp;" "&amp;O21</f>
        <v>   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0" t="str">
        <f>Q21&amp;" "&amp;R21&amp;" "&amp;S21&amp;" "&amp;T21&amp;" "&amp;U21</f>
        <v>9    </v>
      </c>
      <c r="Q21" s="38">
        <v>9</v>
      </c>
      <c r="R21" s="38"/>
      <c r="S21" s="38"/>
      <c r="T21" s="38"/>
      <c r="U21" s="38"/>
      <c r="V21" s="43"/>
      <c r="W21" s="92">
        <v>75</v>
      </c>
      <c r="X21" s="92">
        <f>Y21+Z21+AA21</f>
        <v>32</v>
      </c>
      <c r="Y21" s="92">
        <f t="shared" si="19"/>
        <v>32</v>
      </c>
      <c r="Z21" s="92">
        <f t="shared" si="19"/>
        <v>0</v>
      </c>
      <c r="AA21" s="92">
        <f t="shared" si="19"/>
        <v>0</v>
      </c>
      <c r="AB21" s="92">
        <f>W21-X21</f>
        <v>43</v>
      </c>
      <c r="AC21" s="85">
        <f>IF(SUM(AD21:AF21)&gt;0,AD21&amp;"/"&amp;AE21&amp;"/"&amp;AF21,"")</f>
      </c>
      <c r="AD21" s="86"/>
      <c r="AE21" s="86"/>
      <c r="AF21" s="86"/>
      <c r="AG21" s="86"/>
      <c r="AH21" s="86"/>
      <c r="AI21" s="86"/>
      <c r="AJ21" s="93">
        <f>IF(SUM(AG21:AI21)&gt;0,AG21&amp;"/"&amp;AH21&amp;"/"&amp;AI21,"")</f>
      </c>
      <c r="AK21" s="93">
        <f>IF(SUM(AL21:AN21)&gt;0,AL21&amp;"/"&amp;AM21&amp;"/"&amp;AN21,"")</f>
      </c>
      <c r="AR21" s="93">
        <f>IF(SUM(AO21:AQ21)&gt;0,AO21&amp;"/"&amp;AP21&amp;"/"&amp;AQ21,"")</f>
      </c>
      <c r="AS21" s="93">
        <f>IF(SUM(AT21:AV21)&gt;0,AT21&amp;"/"&amp;AU21&amp;"/"&amp;AV21,"")</f>
      </c>
      <c r="AZ21" s="93">
        <f>IF(SUM(AW21:AY21)&gt;0,AW21&amp;"/"&amp;AX21&amp;"/"&amp;AY21,"")</f>
      </c>
      <c r="BA21" s="93">
        <f>IF(SUM(BB21:BD21)&gt;0,BB21&amp;"/"&amp;BC21&amp;"/"&amp;BD21,"")</f>
      </c>
      <c r="BH21" s="93">
        <f>IF(SUM(BE21:BG21)&gt;0,BE21&amp;"/"&amp;BF21&amp;"/"&amp;BG21,"")</f>
      </c>
      <c r="BI21" s="93" t="str">
        <f>IF(SUM(BJ21:BL21)&gt;0,BJ21&amp;"/"&amp;BK21&amp;"/"&amp;BL21,"")</f>
        <v>4//</v>
      </c>
      <c r="BJ21" s="88">
        <v>4</v>
      </c>
      <c r="BP21" s="93">
        <f>IF(SUM(BM21:BO21)&gt;0,BM21&amp;"/"&amp;BN21&amp;"/"&amp;BO21,"")</f>
      </c>
      <c r="BQ21" s="79" t="s">
        <v>232</v>
      </c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</row>
    <row r="22" spans="1:84" s="86" customFormat="1" ht="15">
      <c r="A22" s="101" t="s">
        <v>155</v>
      </c>
      <c r="B22" s="96" t="s">
        <v>188</v>
      </c>
      <c r="C22" s="90" t="str">
        <f>D22&amp;" "&amp;M22&amp;" "&amp;N22&amp;" "&amp;O22</f>
        <v>   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0" t="str">
        <f>Q22&amp;" "&amp;R22&amp;" "&amp;S22&amp;" "&amp;T22&amp;" "&amp;U22</f>
        <v>10    </v>
      </c>
      <c r="Q22" s="38">
        <v>10</v>
      </c>
      <c r="R22" s="38"/>
      <c r="S22" s="38"/>
      <c r="T22" s="38"/>
      <c r="U22" s="38"/>
      <c r="V22" s="43"/>
      <c r="W22" s="92">
        <v>75</v>
      </c>
      <c r="X22" s="92">
        <f>Y22+Z22+AA22</f>
        <v>40</v>
      </c>
      <c r="Y22" s="92">
        <f t="shared" si="19"/>
        <v>40</v>
      </c>
      <c r="Z22" s="92">
        <f t="shared" si="19"/>
        <v>0</v>
      </c>
      <c r="AA22" s="92">
        <f t="shared" si="19"/>
        <v>0</v>
      </c>
      <c r="AB22" s="92">
        <f>W22-X22</f>
        <v>35</v>
      </c>
      <c r="AC22" s="85">
        <f>IF(SUM(AD22:AF22)&gt;0,AD22&amp;"/"&amp;AE22&amp;"/"&amp;AF22,"")</f>
      </c>
      <c r="AJ22" s="93">
        <f>IF(SUM(AG22:AI22)&gt;0,AG22&amp;"/"&amp;AH22&amp;"/"&amp;AI22,"")</f>
      </c>
      <c r="AK22" s="93">
        <f>IF(SUM(AL22:AN22)&gt;0,AL22&amp;"/"&amp;AM22&amp;"/"&amp;AN22,"")</f>
      </c>
      <c r="AL22" s="88"/>
      <c r="AM22" s="88"/>
      <c r="AN22" s="88"/>
      <c r="AO22" s="88"/>
      <c r="AP22" s="88"/>
      <c r="AQ22" s="88"/>
      <c r="AR22" s="93">
        <f>IF(SUM(AO22:AQ22)&gt;0,AO22&amp;"/"&amp;AP22&amp;"/"&amp;AQ22,"")</f>
      </c>
      <c r="AS22" s="93">
        <f>IF(SUM(AT22:AV22)&gt;0,AT22&amp;"/"&amp;AU22&amp;"/"&amp;AV22,"")</f>
      </c>
      <c r="AT22" s="88"/>
      <c r="AU22" s="88"/>
      <c r="AV22" s="88"/>
      <c r="AW22" s="88"/>
      <c r="AX22" s="88"/>
      <c r="AY22" s="88"/>
      <c r="AZ22" s="93">
        <f>IF(SUM(AW22:AY22)&gt;0,AW22&amp;"/"&amp;AX22&amp;"/"&amp;AY22,"")</f>
      </c>
      <c r="BA22" s="93">
        <f>IF(SUM(BB22:BD22)&gt;0,BB22&amp;"/"&amp;BC22&amp;"/"&amp;BD22,"")</f>
      </c>
      <c r="BB22" s="88"/>
      <c r="BC22" s="88"/>
      <c r="BD22" s="88"/>
      <c r="BE22" s="88"/>
      <c r="BF22" s="88"/>
      <c r="BG22" s="88"/>
      <c r="BH22" s="93">
        <f>IF(SUM(BE22:BG22)&gt;0,BE22&amp;"/"&amp;BF22&amp;"/"&amp;BG22,"")</f>
      </c>
      <c r="BI22" s="93">
        <f>IF(SUM(BJ22:BL22)&gt;0,BJ22&amp;"/"&amp;BK22&amp;"/"&amp;BL22,"")</f>
      </c>
      <c r="BJ22" s="88"/>
      <c r="BK22" s="88"/>
      <c r="BL22" s="88"/>
      <c r="BM22" s="88">
        <v>4</v>
      </c>
      <c r="BN22" s="88"/>
      <c r="BO22" s="88"/>
      <c r="BP22" s="93" t="str">
        <f>IF(SUM(BM22:BO22)&gt;0,BM22&amp;"/"&amp;BN22&amp;"/"&amp;BO22,"")</f>
        <v>4//</v>
      </c>
      <c r="BQ22" s="79" t="s">
        <v>232</v>
      </c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</row>
    <row r="23" spans="1:84" s="88" customFormat="1" ht="26.25" thickBot="1">
      <c r="A23" s="73" t="s">
        <v>26</v>
      </c>
      <c r="B23" s="74" t="s">
        <v>147</v>
      </c>
      <c r="C23" s="102" t="str">
        <f aca="true" t="shared" si="20" ref="C23:C53">D23&amp;" "&amp;M23&amp;" "&amp;N23&amp;" "&amp;O23</f>
        <v>   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2" t="str">
        <f>Q23&amp;" "&amp;S23&amp;" "&amp;T23&amp;" "&amp;U23</f>
        <v>   </v>
      </c>
      <c r="Q23" s="76"/>
      <c r="R23" s="76"/>
      <c r="S23" s="76"/>
      <c r="T23" s="76"/>
      <c r="U23" s="76"/>
      <c r="V23" s="45"/>
      <c r="W23" s="77">
        <f aca="true" t="shared" si="21" ref="W23:AB23">SUM(W24,W28)</f>
        <v>400</v>
      </c>
      <c r="X23" s="77">
        <f t="shared" si="21"/>
        <v>154</v>
      </c>
      <c r="Y23" s="77">
        <f t="shared" si="21"/>
        <v>50</v>
      </c>
      <c r="Z23" s="77">
        <f t="shared" si="21"/>
        <v>104</v>
      </c>
      <c r="AA23" s="77">
        <f t="shared" si="21"/>
        <v>0</v>
      </c>
      <c r="AB23" s="77">
        <f t="shared" si="21"/>
        <v>246</v>
      </c>
      <c r="AC23" s="78">
        <f aca="true" t="shared" si="22" ref="AC23:AC62">IF(SUM(AD23:AF23)&gt;0,AD23&amp;"/"&amp;AE23&amp;"/"&amp;AF23,"")</f>
      </c>
      <c r="AD23" s="75"/>
      <c r="AE23" s="75"/>
      <c r="AF23" s="75"/>
      <c r="AG23" s="75"/>
      <c r="AH23" s="75"/>
      <c r="AI23" s="75"/>
      <c r="AJ23" s="78">
        <f aca="true" t="shared" si="23" ref="AJ23:AJ62">IF(SUM(AG23:AI23)&gt;0,AG23&amp;"/"&amp;AH23&amp;"/"&amp;AI23,"")</f>
      </c>
      <c r="AK23" s="78">
        <f aca="true" t="shared" si="24" ref="AK23:AK62">IF(SUM(AL23:AN23)&gt;0,AL23&amp;"/"&amp;AM23&amp;"/"&amp;AN23,"")</f>
      </c>
      <c r="AL23" s="75"/>
      <c r="AM23" s="75"/>
      <c r="AN23" s="75"/>
      <c r="AO23" s="75"/>
      <c r="AP23" s="75"/>
      <c r="AQ23" s="75"/>
      <c r="AR23" s="78">
        <f aca="true" t="shared" si="25" ref="AR23:AR62">IF(SUM(AO23:AQ23)&gt;0,AO23&amp;"/"&amp;AP23&amp;"/"&amp;AQ23,"")</f>
      </c>
      <c r="AS23" s="78">
        <f aca="true" t="shared" si="26" ref="AS23:AS62">IF(SUM(AT23:AV23)&gt;0,AT23&amp;"/"&amp;AU23&amp;"/"&amp;AV23,"")</f>
      </c>
      <c r="AT23" s="75"/>
      <c r="AU23" s="75"/>
      <c r="AV23" s="75"/>
      <c r="AW23" s="75"/>
      <c r="AX23" s="75"/>
      <c r="AY23" s="75"/>
      <c r="AZ23" s="78">
        <f aca="true" t="shared" si="27" ref="AZ23:AZ62">IF(SUM(AW23:AY23)&gt;0,AW23&amp;"/"&amp;AX23&amp;"/"&amp;AY23,"")</f>
      </c>
      <c r="BA23" s="78">
        <f aca="true" t="shared" si="28" ref="BA23:BA62">IF(SUM(BB23:BD23)&gt;0,BB23&amp;"/"&amp;BC23&amp;"/"&amp;BD23,"")</f>
      </c>
      <c r="BB23" s="75"/>
      <c r="BC23" s="75"/>
      <c r="BD23" s="75"/>
      <c r="BE23" s="75"/>
      <c r="BF23" s="75"/>
      <c r="BG23" s="75"/>
      <c r="BH23" s="78">
        <f aca="true" t="shared" si="29" ref="BH23:BH62">IF(SUM(BE23:BG23)&gt;0,BE23&amp;"/"&amp;BF23&amp;"/"&amp;BG23,"")</f>
      </c>
      <c r="BI23" s="78">
        <f aca="true" t="shared" si="30" ref="BI23:BI62">IF(SUM(BJ23:BL23)&gt;0,BJ23&amp;"/"&amp;BK23&amp;"/"&amp;BL23,"")</f>
      </c>
      <c r="BJ23" s="75"/>
      <c r="BK23" s="75"/>
      <c r="BL23" s="75"/>
      <c r="BM23" s="75"/>
      <c r="BN23" s="75"/>
      <c r="BO23" s="75"/>
      <c r="BP23" s="78">
        <f aca="true" t="shared" si="31" ref="BP23:BP62">IF(SUM(BM23:BO23)&gt;0,BM23&amp;"/"&amp;BN23&amp;"/"&amp;BO23,"")</f>
      </c>
      <c r="BQ23" s="79" t="s">
        <v>232</v>
      </c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</row>
    <row r="24" spans="1:84" s="105" customFormat="1" ht="15.75" thickBot="1">
      <c r="A24" s="98" t="s">
        <v>27</v>
      </c>
      <c r="B24" s="94" t="s">
        <v>18</v>
      </c>
      <c r="C24" s="104" t="str">
        <f t="shared" si="20"/>
        <v>   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4" t="str">
        <f>Q24&amp;" "&amp;S24&amp;" "&amp;T24&amp;" "&amp;U24</f>
        <v>   </v>
      </c>
      <c r="Q24" s="42"/>
      <c r="R24" s="42"/>
      <c r="S24" s="42"/>
      <c r="T24" s="42"/>
      <c r="U24" s="42"/>
      <c r="V24" s="43"/>
      <c r="W24" s="84">
        <f aca="true" t="shared" si="32" ref="W24:AB24">SUM(W25:W27)</f>
        <v>320</v>
      </c>
      <c r="X24" s="84">
        <f t="shared" si="32"/>
        <v>122</v>
      </c>
      <c r="Y24" s="84">
        <f t="shared" si="32"/>
        <v>50</v>
      </c>
      <c r="Z24" s="84">
        <f t="shared" si="32"/>
        <v>72</v>
      </c>
      <c r="AA24" s="84">
        <f t="shared" si="32"/>
        <v>0</v>
      </c>
      <c r="AB24" s="84">
        <f t="shared" si="32"/>
        <v>198</v>
      </c>
      <c r="AC24" s="85">
        <f t="shared" si="22"/>
      </c>
      <c r="AD24" s="86"/>
      <c r="AE24" s="86"/>
      <c r="AF24" s="86"/>
      <c r="AG24" s="86"/>
      <c r="AH24" s="86"/>
      <c r="AI24" s="86"/>
      <c r="AJ24" s="85">
        <f t="shared" si="23"/>
      </c>
      <c r="AK24" s="85">
        <f t="shared" si="24"/>
      </c>
      <c r="AL24" s="86"/>
      <c r="AM24" s="86"/>
      <c r="AN24" s="86"/>
      <c r="AO24" s="86"/>
      <c r="AP24" s="86"/>
      <c r="AQ24" s="86"/>
      <c r="AR24" s="85">
        <f t="shared" si="25"/>
      </c>
      <c r="AS24" s="85">
        <f t="shared" si="26"/>
      </c>
      <c r="AT24" s="86"/>
      <c r="AU24" s="86"/>
      <c r="AV24" s="86"/>
      <c r="AW24" s="86"/>
      <c r="AX24" s="86"/>
      <c r="AY24" s="86"/>
      <c r="AZ24" s="85">
        <f t="shared" si="27"/>
      </c>
      <c r="BA24" s="85">
        <f t="shared" si="28"/>
      </c>
      <c r="BB24" s="86"/>
      <c r="BC24" s="86"/>
      <c r="BD24" s="86"/>
      <c r="BE24" s="86"/>
      <c r="BF24" s="86"/>
      <c r="BG24" s="86"/>
      <c r="BH24" s="85">
        <f t="shared" si="29"/>
      </c>
      <c r="BI24" s="85">
        <f t="shared" si="30"/>
      </c>
      <c r="BJ24" s="86"/>
      <c r="BK24" s="86"/>
      <c r="BL24" s="86"/>
      <c r="BM24" s="86"/>
      <c r="BN24" s="86"/>
      <c r="BO24" s="86"/>
      <c r="BP24" s="85">
        <f t="shared" si="31"/>
      </c>
      <c r="BQ24" s="79" t="s">
        <v>232</v>
      </c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</row>
    <row r="25" spans="1:84" s="88" customFormat="1" ht="15">
      <c r="A25" s="97" t="s">
        <v>28</v>
      </c>
      <c r="B25" s="96" t="s">
        <v>97</v>
      </c>
      <c r="C25" s="90" t="str">
        <f t="shared" si="20"/>
        <v>3   </v>
      </c>
      <c r="D25" s="91">
        <v>3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0" t="str">
        <f>Q25&amp;" "&amp;R25&amp;" "&amp;S25&amp;" "&amp;T25&amp;" "&amp;U25</f>
        <v>    </v>
      </c>
      <c r="Q25" s="100"/>
      <c r="R25" s="100"/>
      <c r="S25" s="100"/>
      <c r="T25" s="100"/>
      <c r="U25" s="100"/>
      <c r="V25" s="44"/>
      <c r="W25" s="92">
        <v>114</v>
      </c>
      <c r="X25" s="47">
        <f>Y25+Z25+AA25</f>
        <v>54</v>
      </c>
      <c r="Y25" s="47">
        <f aca="true" t="shared" si="33" ref="Y25:AA27">AD25*AD$6+AG25*AG$6+AL25*AL$6+AO25*AO$6+AT25*AT$6+AW25*AW$6+BB25*BB$6+BE25*BE$6+BJ25*BJ$6+BM25*BM$6</f>
        <v>18</v>
      </c>
      <c r="Z25" s="47">
        <f t="shared" si="33"/>
        <v>36</v>
      </c>
      <c r="AA25" s="47">
        <f t="shared" si="33"/>
        <v>0</v>
      </c>
      <c r="AB25" s="47">
        <f>W25-X25</f>
        <v>60</v>
      </c>
      <c r="AC25" s="93">
        <f t="shared" si="22"/>
      </c>
      <c r="AJ25" s="93">
        <f t="shared" si="23"/>
      </c>
      <c r="AK25" s="93" t="str">
        <f t="shared" si="24"/>
        <v>1/2/</v>
      </c>
      <c r="AL25" s="88">
        <v>1</v>
      </c>
      <c r="AM25" s="88">
        <v>2</v>
      </c>
      <c r="AR25" s="93">
        <f t="shared" si="25"/>
      </c>
      <c r="AS25" s="93">
        <f t="shared" si="26"/>
      </c>
      <c r="AZ25" s="93">
        <f t="shared" si="27"/>
      </c>
      <c r="BA25" s="93">
        <f t="shared" si="28"/>
      </c>
      <c r="BH25" s="93">
        <f t="shared" si="29"/>
      </c>
      <c r="BI25" s="93">
        <f t="shared" si="30"/>
      </c>
      <c r="BP25" s="93">
        <f t="shared" si="31"/>
      </c>
      <c r="BQ25" s="79" t="s">
        <v>232</v>
      </c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</row>
    <row r="26" spans="1:84" s="88" customFormat="1" ht="15">
      <c r="A26" s="97" t="s">
        <v>48</v>
      </c>
      <c r="B26" s="96" t="s">
        <v>98</v>
      </c>
      <c r="C26" s="90" t="str">
        <f t="shared" si="20"/>
        <v>   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0" t="str">
        <f>Q26&amp;" "&amp;R26&amp;" "&amp;S26&amp;" "&amp;T26&amp;" "&amp;U26</f>
        <v>4    </v>
      </c>
      <c r="Q26" s="100">
        <v>4</v>
      </c>
      <c r="R26" s="100"/>
      <c r="S26" s="100"/>
      <c r="T26" s="100"/>
      <c r="U26" s="100"/>
      <c r="V26" s="44"/>
      <c r="W26" s="92">
        <v>134</v>
      </c>
      <c r="X26" s="47">
        <f>Y26+Z26+AA26</f>
        <v>32</v>
      </c>
      <c r="Y26" s="47">
        <f t="shared" si="33"/>
        <v>32</v>
      </c>
      <c r="Z26" s="47">
        <f t="shared" si="33"/>
        <v>0</v>
      </c>
      <c r="AA26" s="47">
        <f t="shared" si="33"/>
        <v>0</v>
      </c>
      <c r="AB26" s="47">
        <f>W26-X26</f>
        <v>102</v>
      </c>
      <c r="AC26" s="93">
        <f t="shared" si="22"/>
      </c>
      <c r="AJ26" s="93">
        <f t="shared" si="23"/>
      </c>
      <c r="AK26" s="93">
        <f t="shared" si="24"/>
      </c>
      <c r="AO26" s="88">
        <v>2</v>
      </c>
      <c r="AR26" s="93" t="str">
        <f t="shared" si="25"/>
        <v>2//</v>
      </c>
      <c r="AS26" s="93">
        <f t="shared" si="26"/>
      </c>
      <c r="AZ26" s="93">
        <f t="shared" si="27"/>
      </c>
      <c r="BA26" s="93">
        <f t="shared" si="28"/>
      </c>
      <c r="BH26" s="93">
        <f t="shared" si="29"/>
      </c>
      <c r="BI26" s="93">
        <f t="shared" si="30"/>
      </c>
      <c r="BP26" s="93">
        <f t="shared" si="31"/>
      </c>
      <c r="BQ26" s="79" t="s">
        <v>232</v>
      </c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</row>
    <row r="27" spans="1:84" s="88" customFormat="1" ht="25.5">
      <c r="A27" s="97" t="s">
        <v>58</v>
      </c>
      <c r="B27" s="96" t="s">
        <v>204</v>
      </c>
      <c r="C27" s="90" t="str">
        <f t="shared" si="20"/>
        <v>   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0" t="str">
        <f>Q27&amp;" "&amp;R27&amp;" "&amp;S27&amp;" "&amp;T27&amp;" "&amp;U27</f>
        <v>8    </v>
      </c>
      <c r="Q27" s="100">
        <v>8</v>
      </c>
      <c r="R27" s="100"/>
      <c r="S27" s="100"/>
      <c r="T27" s="100"/>
      <c r="U27" s="100"/>
      <c r="V27" s="44"/>
      <c r="W27" s="92">
        <v>72</v>
      </c>
      <c r="X27" s="47">
        <f>Y27+Z27+AA27</f>
        <v>36</v>
      </c>
      <c r="Y27" s="47">
        <f t="shared" si="33"/>
        <v>0</v>
      </c>
      <c r="Z27" s="47">
        <f t="shared" si="33"/>
        <v>36</v>
      </c>
      <c r="AA27" s="47">
        <f t="shared" si="33"/>
        <v>0</v>
      </c>
      <c r="AB27" s="47">
        <f>W27-X27</f>
        <v>36</v>
      </c>
      <c r="AC27" s="93">
        <f t="shared" si="22"/>
      </c>
      <c r="AJ27" s="93">
        <f t="shared" si="23"/>
      </c>
      <c r="AK27" s="93">
        <f t="shared" si="24"/>
      </c>
      <c r="AR27" s="93">
        <f t="shared" si="25"/>
      </c>
      <c r="AS27" s="93">
        <f t="shared" si="26"/>
      </c>
      <c r="AZ27" s="93">
        <f t="shared" si="27"/>
      </c>
      <c r="BA27" s="93">
        <f t="shared" si="28"/>
      </c>
      <c r="BF27" s="88">
        <v>2</v>
      </c>
      <c r="BH27" s="93" t="str">
        <f t="shared" si="29"/>
        <v>/2/</v>
      </c>
      <c r="BI27" s="93">
        <f t="shared" si="30"/>
      </c>
      <c r="BP27" s="93">
        <f t="shared" si="31"/>
      </c>
      <c r="BQ27" s="79" t="s">
        <v>232</v>
      </c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</row>
    <row r="28" spans="1:84" s="86" customFormat="1" ht="15">
      <c r="A28" s="98" t="s">
        <v>29</v>
      </c>
      <c r="B28" s="94" t="s">
        <v>24</v>
      </c>
      <c r="C28" s="104" t="str">
        <f t="shared" si="20"/>
        <v>   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0" t="str">
        <f>Q28&amp;" "&amp;R28&amp;" "&amp;S28&amp;" "&amp;T28&amp;" "&amp;U28</f>
        <v>    </v>
      </c>
      <c r="Q28" s="42"/>
      <c r="R28" s="42"/>
      <c r="S28" s="42"/>
      <c r="T28" s="42"/>
      <c r="U28" s="42"/>
      <c r="V28" s="43"/>
      <c r="W28" s="84">
        <f aca="true" t="shared" si="34" ref="W28:AB28">W29</f>
        <v>80</v>
      </c>
      <c r="X28" s="84">
        <f t="shared" si="34"/>
        <v>32</v>
      </c>
      <c r="Y28" s="84">
        <f t="shared" si="34"/>
        <v>0</v>
      </c>
      <c r="Z28" s="84">
        <f t="shared" si="34"/>
        <v>32</v>
      </c>
      <c r="AA28" s="84">
        <f t="shared" si="34"/>
        <v>0</v>
      </c>
      <c r="AB28" s="84">
        <f t="shared" si="34"/>
        <v>48</v>
      </c>
      <c r="AC28" s="85">
        <f t="shared" si="22"/>
      </c>
      <c r="AJ28" s="85">
        <f t="shared" si="23"/>
      </c>
      <c r="AK28" s="85">
        <f t="shared" si="24"/>
      </c>
      <c r="AR28" s="85">
        <f t="shared" si="25"/>
      </c>
      <c r="AS28" s="85">
        <f t="shared" si="26"/>
      </c>
      <c r="AZ28" s="85">
        <f t="shared" si="27"/>
      </c>
      <c r="BA28" s="85">
        <f t="shared" si="28"/>
      </c>
      <c r="BH28" s="85">
        <f t="shared" si="29"/>
      </c>
      <c r="BI28" s="85">
        <f t="shared" si="30"/>
      </c>
      <c r="BP28" s="85">
        <f t="shared" si="31"/>
      </c>
      <c r="BQ28" s="79" t="s">
        <v>232</v>
      </c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</row>
    <row r="29" spans="1:84" s="88" customFormat="1" ht="15">
      <c r="A29" s="97" t="s">
        <v>55</v>
      </c>
      <c r="B29" s="96" t="s">
        <v>99</v>
      </c>
      <c r="C29" s="90" t="str">
        <f t="shared" si="20"/>
        <v>   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0" t="str">
        <f>Q29&amp;" "&amp;R29&amp;" "&amp;S29&amp;" "&amp;T29&amp;" "&amp;U29</f>
        <v>6    </v>
      </c>
      <c r="Q29" s="100">
        <v>6</v>
      </c>
      <c r="R29" s="100"/>
      <c r="S29" s="100"/>
      <c r="T29" s="100"/>
      <c r="U29" s="100"/>
      <c r="V29" s="44"/>
      <c r="W29" s="92">
        <v>80</v>
      </c>
      <c r="X29" s="47">
        <f>Y29+Z29+AA29</f>
        <v>32</v>
      </c>
      <c r="Y29" s="47">
        <f>AD29*AD$6+AG29*AG$6+AL29*AL$6+AO29*AO$6+AT29*AT$6+AW29*AW$6+BB29*BB$6+BE29*BE$6+BJ29*BJ$6+BM29*BM$6</f>
        <v>0</v>
      </c>
      <c r="Z29" s="47">
        <f>AE29*AE$6+AH29*AH$6+AM29*AM$6+AP29*AP$6+AU29*AU$6+AX29*AX$6+BC29*BC$6+BF29*BF$6+BK29*BK$6+BN29*BN$6</f>
        <v>32</v>
      </c>
      <c r="AA29" s="47">
        <f>AF29*AF$6+AI29*AI$6+AN29*AN$6+AQ29*AQ$6+AV29*AV$6+AY29*AY$6+BD29*BD$6+BG29*BG$6+BL29*BL$6+BO29*BO$6</f>
        <v>0</v>
      </c>
      <c r="AB29" s="47">
        <f>W29-X29</f>
        <v>48</v>
      </c>
      <c r="AC29" s="93">
        <f t="shared" si="22"/>
      </c>
      <c r="AJ29" s="93">
        <f t="shared" si="23"/>
      </c>
      <c r="AK29" s="93">
        <f t="shared" si="24"/>
      </c>
      <c r="AR29" s="93">
        <f t="shared" si="25"/>
      </c>
      <c r="AS29" s="93">
        <f t="shared" si="26"/>
      </c>
      <c r="AX29" s="88">
        <v>2</v>
      </c>
      <c r="AZ29" s="93" t="str">
        <f t="shared" si="27"/>
        <v>/2/</v>
      </c>
      <c r="BA29" s="93">
        <f t="shared" si="28"/>
      </c>
      <c r="BH29" s="93">
        <f t="shared" si="29"/>
      </c>
      <c r="BI29" s="93">
        <f t="shared" si="30"/>
      </c>
      <c r="BP29" s="93">
        <f t="shared" si="31"/>
      </c>
      <c r="BQ29" s="79" t="s">
        <v>232</v>
      </c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</row>
    <row r="30" spans="1:84" s="88" customFormat="1" ht="27.75" customHeight="1" thickBot="1">
      <c r="A30" s="73" t="s">
        <v>30</v>
      </c>
      <c r="B30" s="74" t="s">
        <v>124</v>
      </c>
      <c r="C30" s="102" t="str">
        <f t="shared" si="20"/>
        <v>   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2" t="str">
        <f>Q30&amp;" "&amp;S30&amp;" "&amp;T30&amp;" "&amp;U30</f>
        <v>   </v>
      </c>
      <c r="Q30" s="76"/>
      <c r="R30" s="76"/>
      <c r="S30" s="76"/>
      <c r="T30" s="76"/>
      <c r="U30" s="76"/>
      <c r="V30" s="46"/>
      <c r="W30" s="77">
        <f aca="true" t="shared" si="35" ref="W30:AB30">SUM(W31,W42,W45)</f>
        <v>1600</v>
      </c>
      <c r="X30" s="77">
        <f t="shared" si="35"/>
        <v>810</v>
      </c>
      <c r="Y30" s="77">
        <f t="shared" si="35"/>
        <v>540</v>
      </c>
      <c r="Z30" s="77">
        <f t="shared" si="35"/>
        <v>0</v>
      </c>
      <c r="AA30" s="77">
        <f t="shared" si="35"/>
        <v>270</v>
      </c>
      <c r="AB30" s="77">
        <f t="shared" si="35"/>
        <v>790</v>
      </c>
      <c r="AC30" s="78">
        <f t="shared" si="22"/>
      </c>
      <c r="AD30" s="75"/>
      <c r="AE30" s="75"/>
      <c r="AF30" s="75"/>
      <c r="AG30" s="75"/>
      <c r="AH30" s="75"/>
      <c r="AI30" s="75"/>
      <c r="AJ30" s="78">
        <f t="shared" si="23"/>
      </c>
      <c r="AK30" s="78">
        <f t="shared" si="24"/>
      </c>
      <c r="AL30" s="75"/>
      <c r="AM30" s="75"/>
      <c r="AN30" s="75"/>
      <c r="AO30" s="75"/>
      <c r="AP30" s="75"/>
      <c r="AQ30" s="75"/>
      <c r="AR30" s="78">
        <f t="shared" si="25"/>
      </c>
      <c r="AS30" s="78">
        <f t="shared" si="26"/>
      </c>
      <c r="AT30" s="75"/>
      <c r="AU30" s="75"/>
      <c r="AV30" s="75"/>
      <c r="AW30" s="75"/>
      <c r="AX30" s="75"/>
      <c r="AY30" s="75"/>
      <c r="AZ30" s="78">
        <f t="shared" si="27"/>
      </c>
      <c r="BA30" s="78">
        <f t="shared" si="28"/>
      </c>
      <c r="BB30" s="75"/>
      <c r="BC30" s="75"/>
      <c r="BD30" s="75"/>
      <c r="BE30" s="75"/>
      <c r="BF30" s="75"/>
      <c r="BG30" s="75"/>
      <c r="BH30" s="78">
        <f t="shared" si="29"/>
      </c>
      <c r="BI30" s="78">
        <f t="shared" si="30"/>
      </c>
      <c r="BJ30" s="75"/>
      <c r="BK30" s="75"/>
      <c r="BL30" s="75"/>
      <c r="BM30" s="75"/>
      <c r="BN30" s="75"/>
      <c r="BO30" s="75"/>
      <c r="BP30" s="78">
        <f t="shared" si="31"/>
      </c>
      <c r="BQ30" s="79" t="s">
        <v>232</v>
      </c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</row>
    <row r="31" spans="1:84" s="105" customFormat="1" ht="15.75" thickBot="1">
      <c r="A31" s="98" t="s">
        <v>31</v>
      </c>
      <c r="B31" s="94" t="s">
        <v>18</v>
      </c>
      <c r="C31" s="104" t="str">
        <f t="shared" si="20"/>
        <v>   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4" t="str">
        <f>Q31&amp;" "&amp;S31&amp;" "&amp;T31&amp;" "&amp;U31</f>
        <v>   </v>
      </c>
      <c r="Q31" s="42"/>
      <c r="R31" s="42"/>
      <c r="S31" s="42"/>
      <c r="T31" s="42"/>
      <c r="U31" s="42"/>
      <c r="V31" s="43"/>
      <c r="W31" s="84">
        <f aca="true" t="shared" si="36" ref="W31:AB31">SUM(W32:W35,W38:W41)</f>
        <v>1280</v>
      </c>
      <c r="X31" s="84">
        <f t="shared" si="36"/>
        <v>648</v>
      </c>
      <c r="Y31" s="84">
        <f t="shared" si="36"/>
        <v>396</v>
      </c>
      <c r="Z31" s="84">
        <f t="shared" si="36"/>
        <v>0</v>
      </c>
      <c r="AA31" s="84">
        <f t="shared" si="36"/>
        <v>252</v>
      </c>
      <c r="AB31" s="84">
        <f t="shared" si="36"/>
        <v>632</v>
      </c>
      <c r="AC31" s="85">
        <f t="shared" si="22"/>
      </c>
      <c r="AD31" s="86"/>
      <c r="AE31" s="86"/>
      <c r="AF31" s="86"/>
      <c r="AG31" s="86"/>
      <c r="AH31" s="86"/>
      <c r="AI31" s="86"/>
      <c r="AJ31" s="85">
        <f t="shared" si="23"/>
      </c>
      <c r="AK31" s="85">
        <f t="shared" si="24"/>
      </c>
      <c r="AL31" s="86"/>
      <c r="AM31" s="86"/>
      <c r="AN31" s="86"/>
      <c r="AO31" s="86"/>
      <c r="AP31" s="86"/>
      <c r="AQ31" s="86"/>
      <c r="AR31" s="85">
        <f t="shared" si="25"/>
      </c>
      <c r="AS31" s="85">
        <f t="shared" si="26"/>
      </c>
      <c r="AT31" s="86"/>
      <c r="AU31" s="86"/>
      <c r="AV31" s="86"/>
      <c r="AW31" s="86"/>
      <c r="AX31" s="86"/>
      <c r="AY31" s="86"/>
      <c r="AZ31" s="85">
        <f t="shared" si="27"/>
      </c>
      <c r="BA31" s="85">
        <f t="shared" si="28"/>
      </c>
      <c r="BB31" s="86"/>
      <c r="BC31" s="86"/>
      <c r="BD31" s="86"/>
      <c r="BE31" s="86"/>
      <c r="BF31" s="86"/>
      <c r="BG31" s="86"/>
      <c r="BH31" s="85">
        <f t="shared" si="29"/>
      </c>
      <c r="BI31" s="85">
        <f t="shared" si="30"/>
      </c>
      <c r="BJ31" s="86"/>
      <c r="BK31" s="86"/>
      <c r="BL31" s="86"/>
      <c r="BM31" s="86"/>
      <c r="BN31" s="86"/>
      <c r="BO31" s="86"/>
      <c r="BP31" s="85">
        <f t="shared" si="31"/>
      </c>
      <c r="BQ31" s="79" t="s">
        <v>232</v>
      </c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</row>
    <row r="32" spans="1:84" s="88" customFormat="1" ht="15">
      <c r="A32" s="97" t="s">
        <v>32</v>
      </c>
      <c r="B32" s="96" t="s">
        <v>33</v>
      </c>
      <c r="C32" s="90" t="str">
        <f>D32&amp;" "&amp;M32&amp;" "&amp;N32&amp;" "&amp;O32</f>
        <v>7 8  </v>
      </c>
      <c r="D32" s="91">
        <v>7</v>
      </c>
      <c r="E32" s="91"/>
      <c r="F32" s="91"/>
      <c r="G32" s="91"/>
      <c r="H32" s="91"/>
      <c r="I32" s="91"/>
      <c r="J32" s="91"/>
      <c r="K32" s="91"/>
      <c r="L32" s="91"/>
      <c r="M32" s="91">
        <v>8</v>
      </c>
      <c r="N32" s="91"/>
      <c r="O32" s="91"/>
      <c r="P32" s="90" t="str">
        <f aca="true" t="shared" si="37" ref="P32:P47">Q32&amp;" "&amp;R32&amp;" "&amp;S32&amp;" "&amp;T32&amp;" "&amp;U32</f>
        <v>    </v>
      </c>
      <c r="Q32" s="100"/>
      <c r="R32" s="100"/>
      <c r="S32" s="100"/>
      <c r="T32" s="100"/>
      <c r="U32" s="100"/>
      <c r="V32" s="44"/>
      <c r="W32" s="92">
        <v>240</v>
      </c>
      <c r="X32" s="47">
        <f aca="true" t="shared" si="38" ref="X32:X40">Y32+Z32+AA32</f>
        <v>144</v>
      </c>
      <c r="Y32" s="47">
        <f aca="true" t="shared" si="39" ref="Y32:AA33">AD32*AD$6+AG32*AG$6+AL32*AL$6+AO32*AO$6+AT32*AT$6+AW32*AW$6+BB32*BB$6+BE32*BE$6+BJ32*BJ$6+BM32*BM$6</f>
        <v>72</v>
      </c>
      <c r="Z32" s="47">
        <f t="shared" si="39"/>
        <v>0</v>
      </c>
      <c r="AA32" s="47">
        <f t="shared" si="39"/>
        <v>72</v>
      </c>
      <c r="AB32" s="47">
        <f aca="true" t="shared" si="40" ref="AB32:AB40">W32-X32</f>
        <v>96</v>
      </c>
      <c r="AC32" s="93">
        <f>IF(SUM(AD32:AF32)&gt;0,AD32&amp;"/"&amp;AE32&amp;"/"&amp;AF32,"")</f>
      </c>
      <c r="AJ32" s="93">
        <f>IF(SUM(AG32:AI32)&gt;0,AG32&amp;"/"&amp;AH32&amp;"/"&amp;AI32,"")</f>
      </c>
      <c r="AK32" s="93">
        <f>IF(SUM(AL32:AN32)&gt;0,AL32&amp;"/"&amp;AM32&amp;"/"&amp;AN32,"")</f>
      </c>
      <c r="AR32" s="93">
        <f>IF(SUM(AO32:AQ32)&gt;0,AO32&amp;"/"&amp;AP32&amp;"/"&amp;AQ32,"")</f>
      </c>
      <c r="AS32" s="93">
        <f>IF(SUM(AT32:AV32)&gt;0,AT32&amp;"/"&amp;AU32&amp;"/"&amp;AV32,"")</f>
      </c>
      <c r="AZ32" s="93">
        <f>IF(SUM(AW32:AY32)&gt;0,AW32&amp;"/"&amp;AX32&amp;"/"&amp;AY32,"")</f>
      </c>
      <c r="BA32" s="93" t="str">
        <f>IF(SUM(BB32:BD32)&gt;0,BB32&amp;"/"&amp;BC32&amp;"/"&amp;BD32,"")</f>
        <v>2//2</v>
      </c>
      <c r="BB32" s="88">
        <v>2</v>
      </c>
      <c r="BD32" s="88">
        <v>2</v>
      </c>
      <c r="BE32" s="88">
        <v>2</v>
      </c>
      <c r="BG32" s="88">
        <v>2</v>
      </c>
      <c r="BH32" s="93" t="str">
        <f>IF(SUM(BE32:BG32)&gt;0,BE32&amp;"/"&amp;BF32&amp;"/"&amp;BG32,"")</f>
        <v>2//2</v>
      </c>
      <c r="BI32" s="93">
        <f>IF(SUM(BJ32:BL32)&gt;0,BJ32&amp;"/"&amp;BK32&amp;"/"&amp;BL32,"")</f>
      </c>
      <c r="BP32" s="93">
        <f>IF(SUM(BM32:BO32)&gt;0,BM32&amp;"/"&amp;BN32&amp;"/"&amp;BO32,"")</f>
      </c>
      <c r="BQ32" s="79" t="s">
        <v>232</v>
      </c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</row>
    <row r="33" spans="1:84" s="88" customFormat="1" ht="15">
      <c r="A33" s="88" t="s">
        <v>34</v>
      </c>
      <c r="B33" s="89" t="s">
        <v>35</v>
      </c>
      <c r="C33" s="90" t="str">
        <f>D33&amp;" "&amp;M33&amp;" "&amp;N33&amp;" "&amp;O33</f>
        <v>7 8  </v>
      </c>
      <c r="D33" s="91">
        <v>7</v>
      </c>
      <c r="E33" s="91"/>
      <c r="F33" s="91"/>
      <c r="G33" s="91"/>
      <c r="H33" s="91"/>
      <c r="I33" s="91"/>
      <c r="J33" s="91"/>
      <c r="K33" s="91"/>
      <c r="L33" s="91"/>
      <c r="M33" s="91">
        <v>8</v>
      </c>
      <c r="N33" s="91"/>
      <c r="O33" s="91"/>
      <c r="P33" s="90" t="str">
        <f t="shared" si="37"/>
        <v>    </v>
      </c>
      <c r="Q33" s="100"/>
      <c r="R33" s="100"/>
      <c r="S33" s="100"/>
      <c r="T33" s="100"/>
      <c r="U33" s="100"/>
      <c r="V33" s="44"/>
      <c r="W33" s="92">
        <v>270</v>
      </c>
      <c r="X33" s="47">
        <f t="shared" si="38"/>
        <v>144</v>
      </c>
      <c r="Y33" s="47">
        <f t="shared" si="39"/>
        <v>72</v>
      </c>
      <c r="Z33" s="47">
        <f t="shared" si="39"/>
        <v>0</v>
      </c>
      <c r="AA33" s="47">
        <f t="shared" si="39"/>
        <v>72</v>
      </c>
      <c r="AB33" s="47">
        <f t="shared" si="40"/>
        <v>126</v>
      </c>
      <c r="AC33" s="93">
        <f>IF(SUM(AD33:AF33)&gt;0,AD33&amp;"/"&amp;AE33&amp;"/"&amp;AF33,"")</f>
      </c>
      <c r="AJ33" s="93">
        <f>IF(SUM(AG33:AI33)&gt;0,AG33&amp;"/"&amp;AH33&amp;"/"&amp;AI33,"")</f>
      </c>
      <c r="AK33" s="93">
        <f>IF(SUM(AL33:AN33)&gt;0,AL33&amp;"/"&amp;AM33&amp;"/"&amp;AN33,"")</f>
      </c>
      <c r="AR33" s="93">
        <f>IF(SUM(AO33:AQ33)&gt;0,AO33&amp;"/"&amp;AP33&amp;"/"&amp;AQ33,"")</f>
      </c>
      <c r="AS33" s="93">
        <f>IF(SUM(AT33:AV33)&gt;0,AT33&amp;"/"&amp;AU33&amp;"/"&amp;AV33,"")</f>
      </c>
      <c r="AZ33" s="93">
        <f>IF(SUM(AW33:AY33)&gt;0,AW33&amp;"/"&amp;AX33&amp;"/"&amp;AY33,"")</f>
      </c>
      <c r="BA33" s="93" t="str">
        <f>IF(SUM(BB33:BD33)&gt;0,BB33&amp;"/"&amp;BC33&amp;"/"&amp;BD33,"")</f>
        <v>2//2</v>
      </c>
      <c r="BB33" s="88">
        <v>2</v>
      </c>
      <c r="BD33" s="88">
        <v>2</v>
      </c>
      <c r="BE33" s="88">
        <v>2</v>
      </c>
      <c r="BG33" s="88">
        <v>2</v>
      </c>
      <c r="BH33" s="93" t="str">
        <f>IF(SUM(BE33:BG33)&gt;0,BE33&amp;"/"&amp;BF33&amp;"/"&amp;BG33,"")</f>
        <v>2//2</v>
      </c>
      <c r="BI33" s="93">
        <f>IF(SUM(BJ33:BL33)&gt;0,BJ33&amp;"/"&amp;BK33&amp;"/"&amp;BL33,"")</f>
      </c>
      <c r="BP33" s="93">
        <f>IF(SUM(BM33:BO33)&gt;0,BM33&amp;"/"&amp;BN33&amp;"/"&amp;BO33,"")</f>
      </c>
      <c r="BQ33" s="79" t="s">
        <v>232</v>
      </c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</row>
    <row r="34" spans="1:84" s="88" customFormat="1" ht="15">
      <c r="A34" s="88" t="s">
        <v>36</v>
      </c>
      <c r="B34" s="89" t="s">
        <v>37</v>
      </c>
      <c r="C34" s="90" t="str">
        <f t="shared" si="20"/>
        <v>   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0" t="str">
        <f t="shared" si="37"/>
        <v>8    </v>
      </c>
      <c r="Q34" s="100">
        <v>8</v>
      </c>
      <c r="R34" s="100"/>
      <c r="S34" s="100"/>
      <c r="T34" s="100"/>
      <c r="U34" s="100"/>
      <c r="V34" s="44"/>
      <c r="W34" s="92">
        <v>72</v>
      </c>
      <c r="X34" s="47">
        <f t="shared" si="38"/>
        <v>36</v>
      </c>
      <c r="Y34" s="47">
        <f aca="true" t="shared" si="41" ref="Y34:AA40">AD34*AD$6+AG34*AG$6+AL34*AL$6+AO34*AO$6+AT34*AT$6+AW34*AW$6+BB34*BB$6+BE34*BE$6+BJ34*BJ$6+BM34*BM$6</f>
        <v>36</v>
      </c>
      <c r="Z34" s="47">
        <f t="shared" si="41"/>
        <v>0</v>
      </c>
      <c r="AA34" s="47">
        <f t="shared" si="41"/>
        <v>0</v>
      </c>
      <c r="AB34" s="47">
        <f t="shared" si="40"/>
        <v>36</v>
      </c>
      <c r="AC34" s="93">
        <f t="shared" si="22"/>
      </c>
      <c r="AJ34" s="93">
        <f t="shared" si="23"/>
      </c>
      <c r="AK34" s="93">
        <f t="shared" si="24"/>
      </c>
      <c r="AR34" s="93">
        <f t="shared" si="25"/>
      </c>
      <c r="AS34" s="93">
        <f t="shared" si="26"/>
      </c>
      <c r="AZ34" s="93">
        <f t="shared" si="27"/>
      </c>
      <c r="BA34" s="93">
        <f t="shared" si="28"/>
      </c>
      <c r="BE34" s="88">
        <v>2</v>
      </c>
      <c r="BH34" s="93" t="str">
        <f t="shared" si="29"/>
        <v>2//</v>
      </c>
      <c r="BI34" s="93">
        <f t="shared" si="30"/>
      </c>
      <c r="BP34" s="93">
        <f t="shared" si="31"/>
      </c>
      <c r="BQ34" s="79" t="s">
        <v>232</v>
      </c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</row>
    <row r="35" spans="1:84" s="88" customFormat="1" ht="25.5">
      <c r="A35" s="88" t="s">
        <v>61</v>
      </c>
      <c r="B35" s="89" t="s">
        <v>210</v>
      </c>
      <c r="C35" s="90" t="str">
        <f t="shared" si="20"/>
        <v>   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0" t="str">
        <f t="shared" si="37"/>
        <v>    </v>
      </c>
      <c r="Q35" s="100"/>
      <c r="R35" s="100"/>
      <c r="S35" s="100"/>
      <c r="T35" s="100"/>
      <c r="U35" s="100"/>
      <c r="V35" s="44"/>
      <c r="W35" s="92">
        <f aca="true" t="shared" si="42" ref="W35:AB35">SUM(W36:W37)</f>
        <v>410</v>
      </c>
      <c r="X35" s="92">
        <f t="shared" si="42"/>
        <v>180</v>
      </c>
      <c r="Y35" s="92">
        <f t="shared" si="42"/>
        <v>108</v>
      </c>
      <c r="Z35" s="92">
        <f t="shared" si="42"/>
        <v>0</v>
      </c>
      <c r="AA35" s="92">
        <f t="shared" si="42"/>
        <v>72</v>
      </c>
      <c r="AB35" s="92">
        <f t="shared" si="42"/>
        <v>230</v>
      </c>
      <c r="AC35" s="93">
        <f t="shared" si="22"/>
      </c>
      <c r="AJ35" s="93">
        <f t="shared" si="23"/>
      </c>
      <c r="AK35" s="93">
        <f t="shared" si="24"/>
      </c>
      <c r="AR35" s="93">
        <f t="shared" si="25"/>
      </c>
      <c r="AS35" s="93">
        <f t="shared" si="26"/>
      </c>
      <c r="AZ35" s="93">
        <f t="shared" si="27"/>
      </c>
      <c r="BA35" s="93">
        <f t="shared" si="28"/>
      </c>
      <c r="BH35" s="93">
        <f t="shared" si="29"/>
      </c>
      <c r="BI35" s="93">
        <f t="shared" si="30"/>
      </c>
      <c r="BP35" s="93">
        <f t="shared" si="31"/>
      </c>
      <c r="BQ35" s="79" t="s">
        <v>232</v>
      </c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</row>
    <row r="36" spans="1:84" s="88" customFormat="1" ht="15">
      <c r="A36" s="88" t="s">
        <v>165</v>
      </c>
      <c r="B36" s="89" t="s">
        <v>192</v>
      </c>
      <c r="C36" s="90" t="str">
        <f>D36&amp;" "&amp;M36&amp;" "&amp;N36&amp;" "&amp;O36</f>
        <v>7   </v>
      </c>
      <c r="D36" s="91">
        <v>7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0" t="str">
        <f>Q36&amp;" "&amp;R36&amp;" "&amp;S36&amp;" "&amp;T36&amp;" "&amp;U36</f>
        <v>    </v>
      </c>
      <c r="Q36" s="100"/>
      <c r="R36" s="100"/>
      <c r="S36" s="100"/>
      <c r="T36" s="100"/>
      <c r="U36" s="100"/>
      <c r="V36" s="43">
        <v>8</v>
      </c>
      <c r="W36" s="92">
        <v>250</v>
      </c>
      <c r="X36" s="47">
        <f>Y36+Z36+AA36</f>
        <v>108</v>
      </c>
      <c r="Y36" s="47">
        <f aca="true" t="shared" si="43" ref="Y36:AA37">AD36*AD$6+AG36*AG$6+AL36*AL$6+AO36*AO$6+AT36*AT$6+AW36*AW$6+BB36*BB$6+BE36*BE$6+BJ36*BJ$6+BM36*BM$6</f>
        <v>72</v>
      </c>
      <c r="Z36" s="47">
        <f t="shared" si="43"/>
        <v>0</v>
      </c>
      <c r="AA36" s="47">
        <f t="shared" si="43"/>
        <v>36</v>
      </c>
      <c r="AB36" s="47">
        <f>W36-X36</f>
        <v>142</v>
      </c>
      <c r="AC36" s="93">
        <f>IF(SUM(AD36:AF36)&gt;0,AD36&amp;"/"&amp;AE36&amp;"/"&amp;AF36,"")</f>
      </c>
      <c r="AJ36" s="93">
        <f>IF(SUM(AG36:AI36)&gt;0,AG36&amp;"/"&amp;AH36&amp;"/"&amp;AI36,"")</f>
      </c>
      <c r="AK36" s="93">
        <f>IF(SUM(AL36:AN36)&gt;0,AL36&amp;"/"&amp;AM36&amp;"/"&amp;AN36,"")</f>
      </c>
      <c r="AR36" s="93">
        <f>IF(SUM(AO36:AQ36)&gt;0,AO36&amp;"/"&amp;AP36&amp;"/"&amp;AQ36,"")</f>
      </c>
      <c r="AS36" s="93">
        <f>IF(SUM(AT36:AV36)&gt;0,AT36&amp;"/"&amp;AU36&amp;"/"&amp;AV36,"")</f>
      </c>
      <c r="AZ36" s="93">
        <f>IF(SUM(AW36:AY36)&gt;0,AW36&amp;"/"&amp;AX36&amp;"/"&amp;AY36,"")</f>
      </c>
      <c r="BA36" s="93" t="str">
        <f>IF(SUM(BB36:BD36)&gt;0,BB36&amp;"/"&amp;BC36&amp;"/"&amp;BD36,"")</f>
        <v>4//2</v>
      </c>
      <c r="BB36" s="88">
        <v>4</v>
      </c>
      <c r="BD36" s="88">
        <v>2</v>
      </c>
      <c r="BH36" s="93">
        <f>IF(SUM(BE36:BG36)&gt;0,BE36&amp;"/"&amp;BF36&amp;"/"&amp;BG36,"")</f>
      </c>
      <c r="BI36" s="93">
        <f>IF(SUM(BJ36:BL36)&gt;0,BJ36&amp;"/"&amp;BK36&amp;"/"&amp;BL36,"")</f>
      </c>
      <c r="BP36" s="93">
        <f>IF(SUM(BM36:BO36)&gt;0,BM36&amp;"/"&amp;BN36&amp;"/"&amp;BO36,"")</f>
      </c>
      <c r="BQ36" s="79" t="s">
        <v>232</v>
      </c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</row>
    <row r="37" spans="1:84" s="88" customFormat="1" ht="15">
      <c r="A37" s="88" t="s">
        <v>183</v>
      </c>
      <c r="B37" s="89" t="s">
        <v>166</v>
      </c>
      <c r="C37" s="90" t="str">
        <f>D37&amp;" "&amp;M37&amp;" "&amp;N37&amp;" "&amp;O37</f>
        <v>8   </v>
      </c>
      <c r="D37" s="91">
        <v>8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0" t="str">
        <f>Q37&amp;" "&amp;R37&amp;" "&amp;S37&amp;" "&amp;T37&amp;" "&amp;U37</f>
        <v>    </v>
      </c>
      <c r="Q37" s="100"/>
      <c r="R37" s="100"/>
      <c r="S37" s="100"/>
      <c r="T37" s="100"/>
      <c r="U37" s="100"/>
      <c r="V37" s="44"/>
      <c r="W37" s="92">
        <v>160</v>
      </c>
      <c r="X37" s="47">
        <f>Y37+Z37+AA37</f>
        <v>72</v>
      </c>
      <c r="Y37" s="47">
        <f t="shared" si="43"/>
        <v>36</v>
      </c>
      <c r="Z37" s="47">
        <f t="shared" si="43"/>
        <v>0</v>
      </c>
      <c r="AA37" s="47">
        <f t="shared" si="43"/>
        <v>36</v>
      </c>
      <c r="AB37" s="47">
        <f>W37-X37</f>
        <v>88</v>
      </c>
      <c r="AC37" s="93">
        <f>IF(SUM(AD37:AF37)&gt;0,AD37&amp;"/"&amp;AE37&amp;"/"&amp;AF37,"")</f>
      </c>
      <c r="AJ37" s="93">
        <f>IF(SUM(AG37:AI37)&gt;0,AG37&amp;"/"&amp;AH37&amp;"/"&amp;AI37,"")</f>
      </c>
      <c r="AK37" s="93">
        <f>IF(SUM(AL37:AN37)&gt;0,AL37&amp;"/"&amp;AM37&amp;"/"&amp;AN37,"")</f>
      </c>
      <c r="AR37" s="93">
        <f>IF(SUM(AO37:AQ37)&gt;0,AO37&amp;"/"&amp;AP37&amp;"/"&amp;AQ37,"")</f>
      </c>
      <c r="AS37" s="93">
        <f>IF(SUM(AT37:AV37)&gt;0,AT37&amp;"/"&amp;AU37&amp;"/"&amp;AV37,"")</f>
      </c>
      <c r="AZ37" s="93">
        <f>IF(SUM(AW37:AY37)&gt;0,AW37&amp;"/"&amp;AX37&amp;"/"&amp;AY37,"")</f>
      </c>
      <c r="BA37" s="93">
        <f>IF(SUM(BB37:BD37)&gt;0,BB37&amp;"/"&amp;BC37&amp;"/"&amp;BD37,"")</f>
      </c>
      <c r="BE37" s="88">
        <v>2</v>
      </c>
      <c r="BG37" s="88">
        <v>2</v>
      </c>
      <c r="BH37" s="93" t="str">
        <f>IF(SUM(BE37:BG37)&gt;0,BE37&amp;"/"&amp;BF37&amp;"/"&amp;BG37,"")</f>
        <v>2//2</v>
      </c>
      <c r="BI37" s="93">
        <f>IF(SUM(BJ37:BL37)&gt;0,BJ37&amp;"/"&amp;BK37&amp;"/"&amp;BL37,"")</f>
      </c>
      <c r="BP37" s="93">
        <f>IF(SUM(BM37:BO37)&gt;0,BM37&amp;"/"&amp;BN37&amp;"/"&amp;BO37,"")</f>
      </c>
      <c r="BQ37" s="79" t="s">
        <v>232</v>
      </c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</row>
    <row r="38" spans="1:84" s="88" customFormat="1" ht="15">
      <c r="A38" s="97" t="s">
        <v>38</v>
      </c>
      <c r="B38" s="96" t="s">
        <v>205</v>
      </c>
      <c r="C38" s="90" t="str">
        <f t="shared" si="20"/>
        <v>   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0" t="str">
        <f t="shared" si="37"/>
        <v>7    </v>
      </c>
      <c r="Q38" s="100">
        <v>7</v>
      </c>
      <c r="R38" s="100"/>
      <c r="S38" s="100"/>
      <c r="T38" s="100"/>
      <c r="U38" s="100"/>
      <c r="V38" s="44"/>
      <c r="W38" s="92">
        <v>72</v>
      </c>
      <c r="X38" s="47">
        <f t="shared" si="38"/>
        <v>36</v>
      </c>
      <c r="Y38" s="47">
        <f t="shared" si="41"/>
        <v>18</v>
      </c>
      <c r="Z38" s="47">
        <f t="shared" si="41"/>
        <v>0</v>
      </c>
      <c r="AA38" s="47">
        <f t="shared" si="41"/>
        <v>18</v>
      </c>
      <c r="AB38" s="47">
        <f t="shared" si="40"/>
        <v>36</v>
      </c>
      <c r="AC38" s="93">
        <f t="shared" si="22"/>
      </c>
      <c r="AJ38" s="93">
        <f t="shared" si="23"/>
      </c>
      <c r="AK38" s="93">
        <f t="shared" si="24"/>
      </c>
      <c r="AR38" s="93">
        <f t="shared" si="25"/>
      </c>
      <c r="AS38" s="93">
        <f t="shared" si="26"/>
      </c>
      <c r="AZ38" s="93">
        <f t="shared" si="27"/>
      </c>
      <c r="BA38" s="93" t="str">
        <f t="shared" si="28"/>
        <v>1//1</v>
      </c>
      <c r="BB38" s="88">
        <v>1</v>
      </c>
      <c r="BD38" s="88">
        <v>1</v>
      </c>
      <c r="BH38" s="93">
        <f t="shared" si="29"/>
      </c>
      <c r="BI38" s="93">
        <f t="shared" si="30"/>
      </c>
      <c r="BP38" s="93">
        <f t="shared" si="31"/>
      </c>
      <c r="BQ38" s="79" t="s">
        <v>232</v>
      </c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</row>
    <row r="39" spans="1:84" s="88" customFormat="1" ht="15">
      <c r="A39" s="97" t="s">
        <v>39</v>
      </c>
      <c r="B39" s="96" t="s">
        <v>206</v>
      </c>
      <c r="C39" s="90" t="str">
        <f t="shared" si="20"/>
        <v>   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0" t="str">
        <f t="shared" si="37"/>
        <v>7    </v>
      </c>
      <c r="Q39" s="100">
        <v>7</v>
      </c>
      <c r="R39" s="100"/>
      <c r="S39" s="100"/>
      <c r="T39" s="100"/>
      <c r="U39" s="100"/>
      <c r="V39" s="44"/>
      <c r="W39" s="92">
        <v>72</v>
      </c>
      <c r="X39" s="47">
        <f t="shared" si="38"/>
        <v>36</v>
      </c>
      <c r="Y39" s="47">
        <f t="shared" si="41"/>
        <v>18</v>
      </c>
      <c r="Z39" s="47">
        <f t="shared" si="41"/>
        <v>0</v>
      </c>
      <c r="AA39" s="47">
        <f t="shared" si="41"/>
        <v>18</v>
      </c>
      <c r="AB39" s="47">
        <f t="shared" si="40"/>
        <v>36</v>
      </c>
      <c r="AC39" s="93">
        <f t="shared" si="22"/>
      </c>
      <c r="AJ39" s="93">
        <f t="shared" si="23"/>
      </c>
      <c r="AK39" s="93">
        <f t="shared" si="24"/>
      </c>
      <c r="AR39" s="93">
        <f t="shared" si="25"/>
      </c>
      <c r="AS39" s="93">
        <f t="shared" si="26"/>
      </c>
      <c r="AZ39" s="93">
        <f t="shared" si="27"/>
      </c>
      <c r="BA39" s="93" t="str">
        <f t="shared" si="28"/>
        <v>1//1</v>
      </c>
      <c r="BB39" s="88">
        <v>1</v>
      </c>
      <c r="BD39" s="88">
        <v>1</v>
      </c>
      <c r="BH39" s="93">
        <f t="shared" si="29"/>
      </c>
      <c r="BI39" s="93">
        <f t="shared" si="30"/>
      </c>
      <c r="BP39" s="93">
        <f t="shared" si="31"/>
      </c>
      <c r="BQ39" s="79" t="s">
        <v>232</v>
      </c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</row>
    <row r="40" spans="1:84" s="88" customFormat="1" ht="15">
      <c r="A40" s="97" t="s">
        <v>40</v>
      </c>
      <c r="B40" s="96" t="s">
        <v>41</v>
      </c>
      <c r="C40" s="90" t="str">
        <f t="shared" si="20"/>
        <v>   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0" t="str">
        <f t="shared" si="37"/>
        <v>8    </v>
      </c>
      <c r="Q40" s="100">
        <v>8</v>
      </c>
      <c r="R40" s="100"/>
      <c r="S40" s="100"/>
      <c r="T40" s="100"/>
      <c r="U40" s="100"/>
      <c r="V40" s="44"/>
      <c r="W40" s="92">
        <v>72</v>
      </c>
      <c r="X40" s="47">
        <f t="shared" si="38"/>
        <v>36</v>
      </c>
      <c r="Y40" s="47">
        <f t="shared" si="41"/>
        <v>36</v>
      </c>
      <c r="Z40" s="47">
        <f t="shared" si="41"/>
        <v>0</v>
      </c>
      <c r="AA40" s="47">
        <f t="shared" si="41"/>
        <v>0</v>
      </c>
      <c r="AB40" s="47">
        <f t="shared" si="40"/>
        <v>36</v>
      </c>
      <c r="AC40" s="93">
        <f t="shared" si="22"/>
      </c>
      <c r="AJ40" s="93">
        <f t="shared" si="23"/>
      </c>
      <c r="AK40" s="93">
        <f t="shared" si="24"/>
      </c>
      <c r="AR40" s="93">
        <f t="shared" si="25"/>
      </c>
      <c r="AS40" s="93">
        <f t="shared" si="26"/>
      </c>
      <c r="AZ40" s="93">
        <f t="shared" si="27"/>
      </c>
      <c r="BA40" s="93">
        <f t="shared" si="28"/>
      </c>
      <c r="BE40" s="88">
        <v>2</v>
      </c>
      <c r="BH40" s="93" t="str">
        <f t="shared" si="29"/>
        <v>2//</v>
      </c>
      <c r="BI40" s="93">
        <f t="shared" si="30"/>
      </c>
      <c r="BP40" s="93">
        <f t="shared" si="31"/>
      </c>
      <c r="BQ40" s="79" t="s">
        <v>232</v>
      </c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</row>
    <row r="41" spans="1:84" s="88" customFormat="1" ht="15">
      <c r="A41" s="97" t="s">
        <v>207</v>
      </c>
      <c r="B41" s="96" t="s">
        <v>208</v>
      </c>
      <c r="C41" s="90" t="str">
        <f>D41&amp;" "&amp;M41&amp;" "&amp;N41&amp;" "&amp;O41</f>
        <v>   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0" t="str">
        <f>Q41&amp;" "&amp;R41&amp;" "&amp;S41&amp;" "&amp;T41&amp;" "&amp;U41</f>
        <v>8    </v>
      </c>
      <c r="Q41" s="100">
        <v>8</v>
      </c>
      <c r="R41" s="100"/>
      <c r="S41" s="100"/>
      <c r="T41" s="100"/>
      <c r="U41" s="100"/>
      <c r="V41" s="44"/>
      <c r="W41" s="92">
        <v>72</v>
      </c>
      <c r="X41" s="47">
        <f>Y41+Z41+AA41</f>
        <v>36</v>
      </c>
      <c r="Y41" s="47">
        <f>AD41*AD$6+AG41*AG$6+AL41*AL$6+AO41*AO$6+AT41*AT$6+AW41*AW$6+BB41*BB$6+BE41*BE$6+BJ41*BJ$6+BM41*BM$6</f>
        <v>36</v>
      </c>
      <c r="Z41" s="47">
        <f>AE41*AE$6+AH41*AH$6+AM41*AM$6+AP41*AP$6+AU41*AU$6+AX41*AX$6+BC41*BC$6+BF41*BF$6+BK41*BK$6+BN41*BN$6</f>
        <v>0</v>
      </c>
      <c r="AA41" s="47">
        <f>AF41*AF$6+AI41*AI$6+AN41*AN$6+AQ41*AQ$6+AV41*AV$6+AY41*AY$6+BD41*BD$6+BG41*BG$6+BL41*BL$6+BO41*BO$6</f>
        <v>0</v>
      </c>
      <c r="AB41" s="47">
        <f>W41-X41</f>
        <v>36</v>
      </c>
      <c r="AC41" s="93">
        <f>IF(SUM(AD41:AF41)&gt;0,AD41&amp;"/"&amp;AE41&amp;"/"&amp;AF41,"")</f>
      </c>
      <c r="AJ41" s="93">
        <f>IF(SUM(AG41:AI41)&gt;0,AG41&amp;"/"&amp;AH41&amp;"/"&amp;AI41,"")</f>
      </c>
      <c r="AK41" s="93">
        <f>IF(SUM(AL41:AN41)&gt;0,AL41&amp;"/"&amp;AM41&amp;"/"&amp;AN41,"")</f>
      </c>
      <c r="AR41" s="93">
        <f>IF(SUM(AO41:AQ41)&gt;0,AO41&amp;"/"&amp;AP41&amp;"/"&amp;AQ41,"")</f>
      </c>
      <c r="AS41" s="93">
        <f>IF(SUM(AT41:AV41)&gt;0,AT41&amp;"/"&amp;AU41&amp;"/"&amp;AV41,"")</f>
      </c>
      <c r="AZ41" s="93">
        <f>IF(SUM(AW41:AY41)&gt;0,AW41&amp;"/"&amp;AX41&amp;"/"&amp;AY41,"")</f>
      </c>
      <c r="BA41" s="93">
        <f>IF(SUM(BB41:BD41)&gt;0,BB41&amp;"/"&amp;BC41&amp;"/"&amp;BD41,"")</f>
      </c>
      <c r="BE41" s="88">
        <v>2</v>
      </c>
      <c r="BH41" s="93" t="str">
        <f>IF(SUM(BE41:BG41)&gt;0,BE41&amp;"/"&amp;BF41&amp;"/"&amp;BG41,"")</f>
        <v>2//</v>
      </c>
      <c r="BI41" s="93">
        <f>IF(SUM(BJ41:BL41)&gt;0,BJ41&amp;"/"&amp;BK41&amp;"/"&amp;BL41,"")</f>
      </c>
      <c r="BP41" s="93">
        <f>IF(SUM(BM41:BO41)&gt;0,BM41&amp;"/"&amp;BN41&amp;"/"&amp;BO41,"")</f>
      </c>
      <c r="BQ41" s="79" t="s">
        <v>232</v>
      </c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</row>
    <row r="42" spans="1:84" s="88" customFormat="1" ht="15">
      <c r="A42" s="98" t="s">
        <v>42</v>
      </c>
      <c r="B42" s="94" t="s">
        <v>24</v>
      </c>
      <c r="C42" s="90" t="str">
        <f t="shared" si="20"/>
        <v>   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0" t="str">
        <f t="shared" si="37"/>
        <v>    </v>
      </c>
      <c r="Q42" s="100"/>
      <c r="R42" s="100"/>
      <c r="S42" s="100"/>
      <c r="T42" s="100"/>
      <c r="U42" s="100"/>
      <c r="V42" s="44"/>
      <c r="W42" s="84">
        <f aca="true" t="shared" si="44" ref="W42:AB42">SUM(W43:W44)</f>
        <v>160</v>
      </c>
      <c r="X42" s="84">
        <f t="shared" si="44"/>
        <v>90</v>
      </c>
      <c r="Y42" s="84">
        <f t="shared" si="44"/>
        <v>72</v>
      </c>
      <c r="Z42" s="84">
        <f t="shared" si="44"/>
        <v>0</v>
      </c>
      <c r="AA42" s="84">
        <f t="shared" si="44"/>
        <v>18</v>
      </c>
      <c r="AB42" s="84">
        <f t="shared" si="44"/>
        <v>70</v>
      </c>
      <c r="AC42" s="93">
        <f t="shared" si="22"/>
      </c>
      <c r="AJ42" s="93">
        <f t="shared" si="23"/>
      </c>
      <c r="AK42" s="93">
        <f t="shared" si="24"/>
      </c>
      <c r="AR42" s="93">
        <f t="shared" si="25"/>
      </c>
      <c r="AS42" s="93">
        <f t="shared" si="26"/>
      </c>
      <c r="AZ42" s="93">
        <f t="shared" si="27"/>
      </c>
      <c r="BA42" s="93">
        <f t="shared" si="28"/>
      </c>
      <c r="BH42" s="93">
        <f t="shared" si="29"/>
      </c>
      <c r="BI42" s="93">
        <f t="shared" si="30"/>
      </c>
      <c r="BP42" s="93">
        <f t="shared" si="31"/>
      </c>
      <c r="BQ42" s="79" t="s">
        <v>232</v>
      </c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</row>
    <row r="43" spans="1:84" s="88" customFormat="1" ht="15">
      <c r="A43" s="97" t="s">
        <v>184</v>
      </c>
      <c r="B43" s="96" t="s">
        <v>59</v>
      </c>
      <c r="C43" s="90" t="str">
        <f t="shared" si="20"/>
        <v>   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0" t="str">
        <f t="shared" si="37"/>
        <v>7    </v>
      </c>
      <c r="Q43" s="100">
        <v>7</v>
      </c>
      <c r="R43" s="100"/>
      <c r="S43" s="100"/>
      <c r="T43" s="100"/>
      <c r="U43" s="100"/>
      <c r="V43" s="44"/>
      <c r="W43" s="92">
        <v>72</v>
      </c>
      <c r="X43" s="47">
        <f>Y43+Z43+AA43</f>
        <v>36</v>
      </c>
      <c r="Y43" s="47">
        <f aca="true" t="shared" si="45" ref="Y43:AA44">AD43*AD$6+AG43*AG$6+AL43*AL$6+AO43*AO$6+AT43*AT$6+AW43*AW$6+BB43*BB$6+BE43*BE$6+BJ43*BJ$6+BM43*BM$6</f>
        <v>36</v>
      </c>
      <c r="Z43" s="47">
        <f t="shared" si="45"/>
        <v>0</v>
      </c>
      <c r="AA43" s="47">
        <f t="shared" si="45"/>
        <v>0</v>
      </c>
      <c r="AB43" s="47">
        <f>W43-X43</f>
        <v>36</v>
      </c>
      <c r="AC43" s="93">
        <f t="shared" si="22"/>
      </c>
      <c r="AJ43" s="93">
        <f t="shared" si="23"/>
      </c>
      <c r="AK43" s="93">
        <f t="shared" si="24"/>
      </c>
      <c r="AR43" s="93">
        <f t="shared" si="25"/>
      </c>
      <c r="AS43" s="93">
        <f t="shared" si="26"/>
      </c>
      <c r="AZ43" s="93">
        <f t="shared" si="27"/>
      </c>
      <c r="BA43" s="93" t="str">
        <f t="shared" si="28"/>
        <v>2//</v>
      </c>
      <c r="BB43" s="88">
        <v>2</v>
      </c>
      <c r="BH43" s="93">
        <f t="shared" si="29"/>
      </c>
      <c r="BI43" s="93">
        <f t="shared" si="30"/>
      </c>
      <c r="BP43" s="93">
        <f t="shared" si="31"/>
      </c>
      <c r="BQ43" s="79" t="s">
        <v>232</v>
      </c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</row>
    <row r="44" spans="1:84" s="88" customFormat="1" ht="15">
      <c r="A44" s="97" t="s">
        <v>209</v>
      </c>
      <c r="B44" s="89" t="s">
        <v>193</v>
      </c>
      <c r="C44" s="90" t="str">
        <f>D44&amp;" "&amp;M44&amp;" "&amp;N44&amp;" "&amp;O44</f>
        <v>   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0" t="str">
        <f>Q44&amp;" "&amp;R44&amp;" "&amp;S44&amp;" "&amp;T44&amp;" "&amp;U44</f>
        <v>8    </v>
      </c>
      <c r="Q44" s="100">
        <v>8</v>
      </c>
      <c r="R44" s="100"/>
      <c r="S44" s="100"/>
      <c r="T44" s="100"/>
      <c r="U44" s="100"/>
      <c r="V44" s="44"/>
      <c r="W44" s="92">
        <v>88</v>
      </c>
      <c r="X44" s="47">
        <f>Y44+Z44+AA44</f>
        <v>54</v>
      </c>
      <c r="Y44" s="47">
        <f t="shared" si="45"/>
        <v>36</v>
      </c>
      <c r="Z44" s="47">
        <f t="shared" si="45"/>
        <v>0</v>
      </c>
      <c r="AA44" s="47">
        <f t="shared" si="45"/>
        <v>18</v>
      </c>
      <c r="AB44" s="47">
        <f>W44-X44</f>
        <v>34</v>
      </c>
      <c r="AC44" s="93">
        <f>IF(SUM(AD44:AF44)&gt;0,AD44&amp;"/"&amp;AE44&amp;"/"&amp;AF44,"")</f>
      </c>
      <c r="AJ44" s="93">
        <f>IF(SUM(AG44:AI44)&gt;0,AG44&amp;"/"&amp;AH44&amp;"/"&amp;AI44,"")</f>
      </c>
      <c r="AK44" s="93">
        <f>IF(SUM(AL44:AN44)&gt;0,AL44&amp;"/"&amp;AM44&amp;"/"&amp;AN44,"")</f>
      </c>
      <c r="AR44" s="93">
        <f>IF(SUM(AO44:AQ44)&gt;0,AO44&amp;"/"&amp;AP44&amp;"/"&amp;AQ44,"")</f>
      </c>
      <c r="AS44" s="93">
        <f>IF(SUM(AT44:AV44)&gt;0,AT44&amp;"/"&amp;AU44&amp;"/"&amp;AV44,"")</f>
      </c>
      <c r="AZ44" s="93">
        <f>IF(SUM(AW44:AY44)&gt;0,AW44&amp;"/"&amp;AX44&amp;"/"&amp;AY44,"")</f>
      </c>
      <c r="BA44" s="93">
        <f>IF(SUM(BB44:BD44)&gt;0,BB44&amp;"/"&amp;BC44&amp;"/"&amp;BD44,"")</f>
      </c>
      <c r="BE44" s="88">
        <v>2</v>
      </c>
      <c r="BG44" s="88">
        <v>1</v>
      </c>
      <c r="BH44" s="93" t="str">
        <f>IF(SUM(BE44:BG44)&gt;0,BE44&amp;"/"&amp;BF44&amp;"/"&amp;BG44,"")</f>
        <v>2//1</v>
      </c>
      <c r="BI44" s="93">
        <f>IF(SUM(BJ44:BL44)&gt;0,BJ44&amp;"/"&amp;BK44&amp;"/"&amp;BL44,"")</f>
      </c>
      <c r="BP44" s="93">
        <f>IF(SUM(BM44:BO44)&gt;0,BM44&amp;"/"&amp;BN44&amp;"/"&amp;BO44,"")</f>
      </c>
      <c r="BQ44" s="79" t="s">
        <v>232</v>
      </c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</row>
    <row r="45" spans="1:84" s="88" customFormat="1" ht="25.5">
      <c r="A45" s="98" t="s">
        <v>43</v>
      </c>
      <c r="B45" s="94" t="s">
        <v>100</v>
      </c>
      <c r="C45" s="90" t="str">
        <f>D45&amp;" "&amp;M45&amp;" "&amp;N45&amp;" "&amp;O45</f>
        <v>   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0" t="str">
        <f>Q45&amp;" "&amp;R45&amp;" "&amp;S45&amp;" "&amp;T45&amp;" "&amp;U45</f>
        <v>    </v>
      </c>
      <c r="Q45" s="100"/>
      <c r="R45" s="100"/>
      <c r="S45" s="100"/>
      <c r="T45" s="100"/>
      <c r="U45" s="100"/>
      <c r="V45" s="44"/>
      <c r="W45" s="84">
        <f aca="true" t="shared" si="46" ref="W45:AB45">SUM(W46:W47)</f>
        <v>160</v>
      </c>
      <c r="X45" s="84">
        <f t="shared" si="46"/>
        <v>72</v>
      </c>
      <c r="Y45" s="84">
        <f t="shared" si="46"/>
        <v>72</v>
      </c>
      <c r="Z45" s="84">
        <f t="shared" si="46"/>
        <v>0</v>
      </c>
      <c r="AA45" s="84">
        <f t="shared" si="46"/>
        <v>0</v>
      </c>
      <c r="AB45" s="84">
        <f t="shared" si="46"/>
        <v>88</v>
      </c>
      <c r="AC45" s="93">
        <f>IF(SUM(AD45:AF45)&gt;0,AD45&amp;"/"&amp;AE45&amp;"/"&amp;AF45,"")</f>
      </c>
      <c r="AJ45" s="93">
        <f>IF(SUM(AG45:AI45)&gt;0,AG45&amp;"/"&amp;AH45&amp;"/"&amp;AI45,"")</f>
      </c>
      <c r="AK45" s="93">
        <f>IF(SUM(AL45:AN45)&gt;0,AL45&amp;"/"&amp;AM45&amp;"/"&amp;AN45,"")</f>
      </c>
      <c r="AR45" s="93">
        <f>IF(SUM(AO45:AQ45)&gt;0,AO45&amp;"/"&amp;AP45&amp;"/"&amp;AQ45,"")</f>
      </c>
      <c r="AS45" s="93">
        <f>IF(SUM(AT45:AV45)&gt;0,AT45&amp;"/"&amp;AU45&amp;"/"&amp;AV45,"")</f>
      </c>
      <c r="AZ45" s="93">
        <f>IF(SUM(AW45:AY45)&gt;0,AW45&amp;"/"&amp;AX45&amp;"/"&amp;AY45,"")</f>
      </c>
      <c r="BA45" s="93">
        <f>IF(SUM(BB45:BD45)&gt;0,BB45&amp;"/"&amp;BC45&amp;"/"&amp;BD45,"")</f>
      </c>
      <c r="BH45" s="93">
        <f>IF(SUM(BE45:BG45)&gt;0,BE45&amp;"/"&amp;BF45&amp;"/"&amp;BG45,"")</f>
      </c>
      <c r="BI45" s="93">
        <f>IF(SUM(BJ45:BL45)&gt;0,BJ45&amp;"/"&amp;BK45&amp;"/"&amp;BL45,"")</f>
      </c>
      <c r="BP45" s="93">
        <f>IF(SUM(BM45:BO45)&gt;0,BM45&amp;"/"&amp;BN45&amp;"/"&amp;BO45,"")</f>
      </c>
      <c r="BQ45" s="79" t="s">
        <v>232</v>
      </c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</row>
    <row r="46" spans="1:84" s="88" customFormat="1" ht="25.5">
      <c r="A46" s="88" t="s">
        <v>156</v>
      </c>
      <c r="B46" s="106" t="s">
        <v>189</v>
      </c>
      <c r="C46" s="90" t="str">
        <f>D46&amp;" "&amp;M46&amp;" "&amp;N46&amp;" "&amp;O46</f>
        <v>   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0" t="str">
        <f>Q46&amp;" "&amp;R46&amp;" "&amp;S46&amp;" "&amp;T46&amp;" "&amp;U46</f>
        <v>7    </v>
      </c>
      <c r="Q46" s="100">
        <v>7</v>
      </c>
      <c r="R46" s="100"/>
      <c r="S46" s="100"/>
      <c r="T46" s="100"/>
      <c r="U46" s="100"/>
      <c r="V46" s="44"/>
      <c r="W46" s="92">
        <v>80</v>
      </c>
      <c r="X46" s="92">
        <f>Y46+Z46+AA46</f>
        <v>36</v>
      </c>
      <c r="Y46" s="47">
        <f aca="true" t="shared" si="47" ref="Y46:AA47">AD46*AD$6+AG46*AG$6+AL46*AL$6+AO46*AO$6+AT46*AT$6+AW46*AW$6+BB46*BB$6+BE46*BE$6+BJ46*BJ$6+BM46*BM$6</f>
        <v>36</v>
      </c>
      <c r="Z46" s="47">
        <f t="shared" si="47"/>
        <v>0</v>
      </c>
      <c r="AA46" s="47">
        <f t="shared" si="47"/>
        <v>0</v>
      </c>
      <c r="AB46" s="47">
        <f>W46-X46</f>
        <v>44</v>
      </c>
      <c r="AC46" s="93">
        <f>IF(SUM(AD46:AF46)&gt;0,AD46&amp;"/"&amp;AE46&amp;"/"&amp;AF46,"")</f>
      </c>
      <c r="AJ46" s="93">
        <f>IF(SUM(AG46:AI46)&gt;0,AG46&amp;"/"&amp;AH46&amp;"/"&amp;AI46,"")</f>
      </c>
      <c r="AK46" s="93">
        <f>IF(SUM(AL46:AN46)&gt;0,AL46&amp;"/"&amp;AM46&amp;"/"&amp;AN46,"")</f>
      </c>
      <c r="AR46" s="93">
        <f>IF(SUM(AO46:AQ46)&gt;0,AO46&amp;"/"&amp;AP46&amp;"/"&amp;AQ46,"")</f>
      </c>
      <c r="AS46" s="93">
        <f>IF(SUM(AT46:AV46)&gt;0,AT46&amp;"/"&amp;AU46&amp;"/"&amp;AV46,"")</f>
      </c>
      <c r="AZ46" s="93">
        <f>IF(SUM(AW46:AY46)&gt;0,AW46&amp;"/"&amp;AX46&amp;"/"&amp;AY46,"")</f>
      </c>
      <c r="BA46" s="93" t="str">
        <f>IF(SUM(BB46:BD46)&gt;0,BB46&amp;"/"&amp;BC46&amp;"/"&amp;BD46,"")</f>
        <v>2//</v>
      </c>
      <c r="BB46" s="88">
        <v>2</v>
      </c>
      <c r="BH46" s="93">
        <f>IF(SUM(BE46:BG46)&gt;0,BE46&amp;"/"&amp;BF46&amp;"/"&amp;BG46,"")</f>
      </c>
      <c r="BI46" s="93">
        <f>IF(SUM(BJ46:BL46)&gt;0,BJ46&amp;"/"&amp;BK46&amp;"/"&amp;BL46,"")</f>
      </c>
      <c r="BP46" s="93">
        <f>IF(SUM(BM46:BO46)&gt;0,BM46&amp;"/"&amp;BN46&amp;"/"&amp;BO46,"")</f>
      </c>
      <c r="BQ46" s="79" t="s">
        <v>232</v>
      </c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</row>
    <row r="47" spans="1:84" s="88" customFormat="1" ht="38.25">
      <c r="A47" s="88" t="s">
        <v>157</v>
      </c>
      <c r="B47" s="106" t="s">
        <v>181</v>
      </c>
      <c r="C47" s="90" t="str">
        <f t="shared" si="20"/>
        <v>   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0" t="str">
        <f t="shared" si="37"/>
        <v>8    </v>
      </c>
      <c r="Q47" s="100">
        <v>8</v>
      </c>
      <c r="R47" s="100"/>
      <c r="S47" s="100"/>
      <c r="T47" s="100"/>
      <c r="U47" s="100"/>
      <c r="V47" s="44"/>
      <c r="W47" s="92">
        <v>80</v>
      </c>
      <c r="X47" s="92">
        <f>Y47+Z47+AA47</f>
        <v>36</v>
      </c>
      <c r="Y47" s="47">
        <f t="shared" si="47"/>
        <v>36</v>
      </c>
      <c r="Z47" s="47">
        <f t="shared" si="47"/>
        <v>0</v>
      </c>
      <c r="AA47" s="47">
        <f t="shared" si="47"/>
        <v>0</v>
      </c>
      <c r="AB47" s="47">
        <f>W47-X47</f>
        <v>44</v>
      </c>
      <c r="AC47" s="93">
        <f t="shared" si="22"/>
      </c>
      <c r="AJ47" s="93">
        <f t="shared" si="23"/>
      </c>
      <c r="AK47" s="93">
        <f t="shared" si="24"/>
      </c>
      <c r="AR47" s="93">
        <f t="shared" si="25"/>
      </c>
      <c r="AS47" s="93">
        <f t="shared" si="26"/>
      </c>
      <c r="AZ47" s="93">
        <f t="shared" si="27"/>
      </c>
      <c r="BA47" s="93">
        <f t="shared" si="28"/>
      </c>
      <c r="BE47" s="88">
        <v>2</v>
      </c>
      <c r="BH47" s="93" t="str">
        <f t="shared" si="29"/>
        <v>2//</v>
      </c>
      <c r="BI47" s="93">
        <f t="shared" si="30"/>
      </c>
      <c r="BP47" s="93">
        <f t="shared" si="31"/>
      </c>
      <c r="BQ47" s="79" t="s">
        <v>232</v>
      </c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</row>
    <row r="48" spans="1:84" s="88" customFormat="1" ht="27.75" customHeight="1">
      <c r="A48" s="73" t="s">
        <v>44</v>
      </c>
      <c r="B48" s="74" t="s">
        <v>45</v>
      </c>
      <c r="C48" s="102" t="str">
        <f t="shared" si="20"/>
        <v>   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2" t="str">
        <f>Q48&amp;" "&amp;S48&amp;" "&amp;T48&amp;" "&amp;U48</f>
        <v>   </v>
      </c>
      <c r="Q48" s="76"/>
      <c r="R48" s="76"/>
      <c r="S48" s="76"/>
      <c r="T48" s="76"/>
      <c r="U48" s="76"/>
      <c r="V48" s="46" t="s">
        <v>239</v>
      </c>
      <c r="W48" s="77">
        <f aca="true" t="shared" si="48" ref="W48:AB48">SUM(W49,W67,W71,W75)</f>
        <v>4934</v>
      </c>
      <c r="X48" s="77">
        <f t="shared" si="48"/>
        <v>2560</v>
      </c>
      <c r="Y48" s="77">
        <f t="shared" si="48"/>
        <v>1450</v>
      </c>
      <c r="Z48" s="77">
        <f t="shared" si="48"/>
        <v>0</v>
      </c>
      <c r="AA48" s="77">
        <f t="shared" si="48"/>
        <v>1110</v>
      </c>
      <c r="AB48" s="77">
        <f t="shared" si="48"/>
        <v>2374</v>
      </c>
      <c r="AC48" s="78">
        <f t="shared" si="22"/>
      </c>
      <c r="AD48" s="75"/>
      <c r="AE48" s="75"/>
      <c r="AF48" s="75"/>
      <c r="AG48" s="75"/>
      <c r="AH48" s="75"/>
      <c r="AI48" s="75"/>
      <c r="AJ48" s="78">
        <f t="shared" si="23"/>
      </c>
      <c r="AK48" s="78">
        <f t="shared" si="24"/>
      </c>
      <c r="AL48" s="75"/>
      <c r="AM48" s="75"/>
      <c r="AN48" s="75"/>
      <c r="AO48" s="75"/>
      <c r="AP48" s="75"/>
      <c r="AQ48" s="75"/>
      <c r="AR48" s="78">
        <f t="shared" si="25"/>
      </c>
      <c r="AS48" s="78">
        <f t="shared" si="26"/>
      </c>
      <c r="AT48" s="75"/>
      <c r="AU48" s="75"/>
      <c r="AV48" s="75"/>
      <c r="AW48" s="75"/>
      <c r="AX48" s="75"/>
      <c r="AY48" s="75"/>
      <c r="AZ48" s="78">
        <f t="shared" si="27"/>
      </c>
      <c r="BA48" s="78">
        <f t="shared" si="28"/>
      </c>
      <c r="BB48" s="75"/>
      <c r="BC48" s="75"/>
      <c r="BD48" s="75"/>
      <c r="BE48" s="75"/>
      <c r="BF48" s="75"/>
      <c r="BG48" s="75"/>
      <c r="BH48" s="78">
        <f t="shared" si="29"/>
      </c>
      <c r="BI48" s="78">
        <f t="shared" si="30"/>
      </c>
      <c r="BJ48" s="75"/>
      <c r="BK48" s="75"/>
      <c r="BL48" s="75"/>
      <c r="BM48" s="75"/>
      <c r="BN48" s="75"/>
      <c r="BO48" s="75"/>
      <c r="BP48" s="78">
        <f t="shared" si="31"/>
      </c>
      <c r="BQ48" s="79" t="s">
        <v>232</v>
      </c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1:84" s="86" customFormat="1" ht="15.75" thickBot="1">
      <c r="A49" s="98" t="s">
        <v>46</v>
      </c>
      <c r="B49" s="94" t="s">
        <v>18</v>
      </c>
      <c r="C49" s="104" t="str">
        <f t="shared" si="20"/>
        <v>   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4" t="str">
        <f>Q49&amp;" "&amp;S49&amp;" "&amp;T49&amp;" "&amp;U49</f>
        <v>   </v>
      </c>
      <c r="Q49" s="42"/>
      <c r="R49" s="42"/>
      <c r="S49" s="42"/>
      <c r="T49" s="42"/>
      <c r="U49" s="42"/>
      <c r="V49" s="43"/>
      <c r="W49" s="84">
        <f aca="true" t="shared" si="49" ref="W49:AB49">SUM(W50,W54:W56,W61:W62,W65:W66)</f>
        <v>3034</v>
      </c>
      <c r="X49" s="84">
        <f t="shared" si="49"/>
        <v>1496</v>
      </c>
      <c r="Y49" s="84">
        <f t="shared" si="49"/>
        <v>1050</v>
      </c>
      <c r="Z49" s="84">
        <f t="shared" si="49"/>
        <v>0</v>
      </c>
      <c r="AA49" s="84">
        <f t="shared" si="49"/>
        <v>446</v>
      </c>
      <c r="AB49" s="84">
        <f t="shared" si="49"/>
        <v>1538</v>
      </c>
      <c r="AC49" s="85">
        <f t="shared" si="22"/>
      </c>
      <c r="AJ49" s="85">
        <f t="shared" si="23"/>
      </c>
      <c r="AK49" s="85">
        <f t="shared" si="24"/>
      </c>
      <c r="AR49" s="85">
        <f t="shared" si="25"/>
      </c>
      <c r="AS49" s="85">
        <f t="shared" si="26"/>
      </c>
      <c r="AZ49" s="85">
        <f t="shared" si="27"/>
      </c>
      <c r="BA49" s="85">
        <f t="shared" si="28"/>
      </c>
      <c r="BH49" s="85">
        <f t="shared" si="29"/>
      </c>
      <c r="BI49" s="85">
        <f t="shared" si="30"/>
      </c>
      <c r="BP49" s="85">
        <f t="shared" si="31"/>
      </c>
      <c r="BQ49" s="79" t="s">
        <v>232</v>
      </c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</row>
    <row r="50" spans="1:84" s="81" customFormat="1" ht="15.75" thickBot="1">
      <c r="A50" s="97" t="s">
        <v>129</v>
      </c>
      <c r="B50" s="96" t="s">
        <v>101</v>
      </c>
      <c r="C50" s="90" t="str">
        <f t="shared" si="20"/>
        <v>   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0" t="str">
        <f aca="true" t="shared" si="50" ref="P50:P74">Q50&amp;" "&amp;R50&amp;" "&amp;S50&amp;" "&amp;T50&amp;" "&amp;U50</f>
        <v>    </v>
      </c>
      <c r="Q50" s="100"/>
      <c r="R50" s="100"/>
      <c r="S50" s="100"/>
      <c r="T50" s="100"/>
      <c r="U50" s="100"/>
      <c r="V50" s="47"/>
      <c r="W50" s="107">
        <f aca="true" t="shared" si="51" ref="W50:AB50">SUM(W51:W53)</f>
        <v>272</v>
      </c>
      <c r="X50" s="44">
        <f t="shared" si="51"/>
        <v>180</v>
      </c>
      <c r="Y50" s="44">
        <f t="shared" si="51"/>
        <v>126</v>
      </c>
      <c r="Z50" s="44">
        <f t="shared" si="51"/>
        <v>0</v>
      </c>
      <c r="AA50" s="44">
        <f t="shared" si="51"/>
        <v>54</v>
      </c>
      <c r="AB50" s="44">
        <f t="shared" si="51"/>
        <v>92</v>
      </c>
      <c r="AC50" s="93">
        <f t="shared" si="22"/>
      </c>
      <c r="AD50" s="88"/>
      <c r="AE50" s="88"/>
      <c r="AF50" s="88"/>
      <c r="AG50" s="88"/>
      <c r="AH50" s="88"/>
      <c r="AI50" s="88"/>
      <c r="AJ50" s="93">
        <f t="shared" si="23"/>
      </c>
      <c r="AK50" s="93">
        <f t="shared" si="24"/>
      </c>
      <c r="AL50" s="88"/>
      <c r="AM50" s="88"/>
      <c r="AN50" s="88"/>
      <c r="AO50" s="88"/>
      <c r="AP50" s="88"/>
      <c r="AQ50" s="88"/>
      <c r="AR50" s="93">
        <f t="shared" si="25"/>
      </c>
      <c r="AS50" s="93">
        <f t="shared" si="26"/>
      </c>
      <c r="AT50" s="88"/>
      <c r="AU50" s="88"/>
      <c r="AV50" s="88"/>
      <c r="AW50" s="88"/>
      <c r="AX50" s="88"/>
      <c r="AY50" s="88"/>
      <c r="AZ50" s="93">
        <f t="shared" si="27"/>
      </c>
      <c r="BA50" s="93">
        <f t="shared" si="28"/>
      </c>
      <c r="BB50" s="88"/>
      <c r="BC50" s="88"/>
      <c r="BD50" s="88"/>
      <c r="BE50" s="88"/>
      <c r="BF50" s="88"/>
      <c r="BG50" s="88"/>
      <c r="BH50" s="93">
        <f t="shared" si="29"/>
      </c>
      <c r="BI50" s="93">
        <f t="shared" si="30"/>
      </c>
      <c r="BJ50" s="88"/>
      <c r="BK50" s="88"/>
      <c r="BL50" s="88"/>
      <c r="BM50" s="88"/>
      <c r="BN50" s="88"/>
      <c r="BO50" s="88"/>
      <c r="BP50" s="93">
        <f t="shared" si="31"/>
      </c>
      <c r="BQ50" s="79" t="s">
        <v>232</v>
      </c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</row>
    <row r="51" spans="1:84" s="88" customFormat="1" ht="15">
      <c r="A51" s="97" t="s">
        <v>130</v>
      </c>
      <c r="B51" s="108" t="s">
        <v>182</v>
      </c>
      <c r="C51" s="90" t="str">
        <f t="shared" si="20"/>
        <v>   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0" t="str">
        <f t="shared" si="50"/>
        <v>1    </v>
      </c>
      <c r="Q51" s="100">
        <v>1</v>
      </c>
      <c r="R51" s="100"/>
      <c r="S51" s="100"/>
      <c r="T51" s="100"/>
      <c r="U51" s="100"/>
      <c r="V51" s="44"/>
      <c r="W51" s="92">
        <v>65</v>
      </c>
      <c r="X51" s="47">
        <f>Y51+Z51+AA51</f>
        <v>36</v>
      </c>
      <c r="Y51" s="47">
        <f aca="true" t="shared" si="52" ref="Y51:AA55">AD51*AD$6+AG51*AG$6+AL51*AL$6+AO51*AO$6+AT51*AT$6+AW51*AW$6+BB51*BB$6+BE51*BE$6+BJ51*BJ$6+BM51*BM$6</f>
        <v>36</v>
      </c>
      <c r="Z51" s="47">
        <f t="shared" si="52"/>
        <v>0</v>
      </c>
      <c r="AA51" s="47">
        <f t="shared" si="52"/>
        <v>0</v>
      </c>
      <c r="AB51" s="47">
        <f>W51-X51</f>
        <v>29</v>
      </c>
      <c r="AC51" s="93" t="str">
        <f t="shared" si="22"/>
        <v>2//</v>
      </c>
      <c r="AD51" s="88">
        <v>2</v>
      </c>
      <c r="AJ51" s="93">
        <f t="shared" si="23"/>
      </c>
      <c r="AK51" s="93">
        <f t="shared" si="24"/>
      </c>
      <c r="AR51" s="93">
        <f t="shared" si="25"/>
      </c>
      <c r="AS51" s="93">
        <f t="shared" si="26"/>
      </c>
      <c r="AZ51" s="93">
        <f t="shared" si="27"/>
      </c>
      <c r="BA51" s="93">
        <f t="shared" si="28"/>
      </c>
      <c r="BH51" s="93">
        <f t="shared" si="29"/>
      </c>
      <c r="BI51" s="93">
        <f t="shared" si="30"/>
      </c>
      <c r="BP51" s="93">
        <f t="shared" si="31"/>
      </c>
      <c r="BQ51" s="79" t="s">
        <v>232</v>
      </c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</row>
    <row r="52" spans="1:84" s="88" customFormat="1" ht="15">
      <c r="A52" s="97" t="s">
        <v>131</v>
      </c>
      <c r="B52" s="109" t="s">
        <v>125</v>
      </c>
      <c r="C52" s="90" t="str">
        <f t="shared" si="20"/>
        <v>1   </v>
      </c>
      <c r="D52" s="91">
        <v>1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0" t="str">
        <f t="shared" si="50"/>
        <v>1    </v>
      </c>
      <c r="Q52" s="100">
        <v>1</v>
      </c>
      <c r="R52" s="100"/>
      <c r="S52" s="100"/>
      <c r="T52" s="100"/>
      <c r="U52" s="100"/>
      <c r="V52" s="44"/>
      <c r="W52" s="92">
        <v>65</v>
      </c>
      <c r="X52" s="47">
        <f>Y52+Z52+AA52</f>
        <v>54</v>
      </c>
      <c r="Y52" s="47">
        <f t="shared" si="52"/>
        <v>36</v>
      </c>
      <c r="Z52" s="47">
        <f t="shared" si="52"/>
        <v>0</v>
      </c>
      <c r="AA52" s="47">
        <f t="shared" si="52"/>
        <v>18</v>
      </c>
      <c r="AB52" s="47">
        <f>W52-X52</f>
        <v>11</v>
      </c>
      <c r="AC52" s="93" t="str">
        <f t="shared" si="22"/>
        <v>2//1</v>
      </c>
      <c r="AD52" s="88">
        <v>2</v>
      </c>
      <c r="AF52" s="88">
        <v>1</v>
      </c>
      <c r="AJ52" s="93">
        <f t="shared" si="23"/>
      </c>
      <c r="AK52" s="93">
        <f t="shared" si="24"/>
      </c>
      <c r="AR52" s="93">
        <f t="shared" si="25"/>
      </c>
      <c r="AS52" s="93">
        <f t="shared" si="26"/>
      </c>
      <c r="AZ52" s="93">
        <f t="shared" si="27"/>
      </c>
      <c r="BA52" s="93">
        <f t="shared" si="28"/>
      </c>
      <c r="BH52" s="93">
        <f t="shared" si="29"/>
      </c>
      <c r="BI52" s="93">
        <f t="shared" si="30"/>
      </c>
      <c r="BP52" s="93">
        <f t="shared" si="31"/>
      </c>
      <c r="BQ52" s="79" t="s">
        <v>232</v>
      </c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</row>
    <row r="53" spans="1:84" s="88" customFormat="1" ht="15">
      <c r="A53" s="97" t="s">
        <v>132</v>
      </c>
      <c r="B53" s="110" t="s">
        <v>102</v>
      </c>
      <c r="C53" s="90" t="str">
        <f t="shared" si="20"/>
        <v>2   </v>
      </c>
      <c r="D53" s="91">
        <v>2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0" t="str">
        <f t="shared" si="50"/>
        <v>2    </v>
      </c>
      <c r="Q53" s="100">
        <v>2</v>
      </c>
      <c r="R53" s="100"/>
      <c r="S53" s="100"/>
      <c r="T53" s="100"/>
      <c r="U53" s="100"/>
      <c r="V53" s="44"/>
      <c r="W53" s="92">
        <v>142</v>
      </c>
      <c r="X53" s="47">
        <f>Y53+Z53+AA53</f>
        <v>90</v>
      </c>
      <c r="Y53" s="47">
        <f t="shared" si="52"/>
        <v>54</v>
      </c>
      <c r="Z53" s="47">
        <f t="shared" si="52"/>
        <v>0</v>
      </c>
      <c r="AA53" s="47">
        <f t="shared" si="52"/>
        <v>36</v>
      </c>
      <c r="AB53" s="47">
        <f>W53-X53</f>
        <v>52</v>
      </c>
      <c r="AC53" s="93">
        <f t="shared" si="22"/>
      </c>
      <c r="AG53" s="88">
        <v>3</v>
      </c>
      <c r="AI53" s="88">
        <v>2</v>
      </c>
      <c r="AJ53" s="93" t="str">
        <f t="shared" si="23"/>
        <v>3//2</v>
      </c>
      <c r="AK53" s="93">
        <f t="shared" si="24"/>
      </c>
      <c r="AR53" s="93">
        <f t="shared" si="25"/>
      </c>
      <c r="AS53" s="93">
        <f t="shared" si="26"/>
      </c>
      <c r="AZ53" s="93">
        <f t="shared" si="27"/>
      </c>
      <c r="BA53" s="93">
        <f t="shared" si="28"/>
      </c>
      <c r="BH53" s="93">
        <f t="shared" si="29"/>
      </c>
      <c r="BI53" s="93">
        <f t="shared" si="30"/>
      </c>
      <c r="BP53" s="93">
        <f t="shared" si="31"/>
      </c>
      <c r="BQ53" s="79" t="s">
        <v>232</v>
      </c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</row>
    <row r="54" spans="1:84" s="88" customFormat="1" ht="15">
      <c r="A54" s="97" t="s">
        <v>51</v>
      </c>
      <c r="B54" s="96" t="s">
        <v>211</v>
      </c>
      <c r="C54" s="90" t="str">
        <f>D54&amp;" "&amp;E54&amp;" "&amp;F54&amp;" "&amp;G54&amp;" "&amp;H54&amp;" "&amp;I54&amp;" "&amp;J54&amp;" "&amp;K54&amp;" "&amp;L54&amp;" "&amp;M54&amp;" "&amp;N54&amp;" "&amp;O54</f>
        <v>3           </v>
      </c>
      <c r="D54" s="91">
        <v>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0" t="str">
        <f t="shared" si="50"/>
        <v>3    </v>
      </c>
      <c r="Q54" s="100">
        <v>3</v>
      </c>
      <c r="R54" s="100"/>
      <c r="S54" s="100"/>
      <c r="T54" s="100"/>
      <c r="U54" s="100"/>
      <c r="V54" s="47"/>
      <c r="W54" s="107">
        <v>272</v>
      </c>
      <c r="X54" s="47">
        <f>Y54+Z54+AA54</f>
        <v>144</v>
      </c>
      <c r="Y54" s="47">
        <f t="shared" si="52"/>
        <v>108</v>
      </c>
      <c r="Z54" s="47">
        <f t="shared" si="52"/>
        <v>0</v>
      </c>
      <c r="AA54" s="47">
        <f t="shared" si="52"/>
        <v>36</v>
      </c>
      <c r="AB54" s="47">
        <f>W54-X54</f>
        <v>128</v>
      </c>
      <c r="AC54" s="93">
        <f t="shared" si="22"/>
      </c>
      <c r="AJ54" s="93">
        <f t="shared" si="23"/>
      </c>
      <c r="AK54" s="93" t="str">
        <f t="shared" si="24"/>
        <v>6//2</v>
      </c>
      <c r="AL54" s="88">
        <v>6</v>
      </c>
      <c r="AN54" s="88">
        <v>2</v>
      </c>
      <c r="AR54" s="93">
        <f t="shared" si="25"/>
      </c>
      <c r="AS54" s="93">
        <f t="shared" si="26"/>
      </c>
      <c r="AZ54" s="93">
        <f t="shared" si="27"/>
      </c>
      <c r="BA54" s="93">
        <f t="shared" si="28"/>
      </c>
      <c r="BH54" s="93">
        <f t="shared" si="29"/>
      </c>
      <c r="BI54" s="93">
        <f t="shared" si="30"/>
      </c>
      <c r="BP54" s="93">
        <f t="shared" si="31"/>
      </c>
      <c r="BQ54" s="79" t="s">
        <v>232</v>
      </c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</row>
    <row r="55" spans="1:84" s="88" customFormat="1" ht="15">
      <c r="A55" s="97" t="s">
        <v>52</v>
      </c>
      <c r="B55" s="96" t="s">
        <v>103</v>
      </c>
      <c r="C55" s="90" t="str">
        <f>D55&amp;" "&amp;E55&amp;" "&amp;F55&amp;" "&amp;G55&amp;" "&amp;H55&amp;" "&amp;I55&amp;" "&amp;J55&amp;" "&amp;K55&amp;" "&amp;L55&amp;" "&amp;M55&amp;" "&amp;N55&amp;" "&amp;O55</f>
        <v>1 2 3 4 5 6      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/>
      <c r="K55" s="91"/>
      <c r="L55" s="91"/>
      <c r="M55" s="91"/>
      <c r="N55" s="91"/>
      <c r="O55" s="91"/>
      <c r="P55" s="90" t="str">
        <f t="shared" si="50"/>
        <v>2 4 6  </v>
      </c>
      <c r="Q55" s="100">
        <v>2</v>
      </c>
      <c r="R55" s="100">
        <v>4</v>
      </c>
      <c r="S55" s="100">
        <v>6</v>
      </c>
      <c r="T55" s="100"/>
      <c r="U55" s="100"/>
      <c r="V55" s="47"/>
      <c r="W55" s="92">
        <v>1088</v>
      </c>
      <c r="X55" s="47">
        <f>Y55+Z55+AA55</f>
        <v>520</v>
      </c>
      <c r="Y55" s="47">
        <f t="shared" si="52"/>
        <v>346</v>
      </c>
      <c r="Z55" s="47">
        <f t="shared" si="52"/>
        <v>0</v>
      </c>
      <c r="AA55" s="47">
        <f t="shared" si="52"/>
        <v>174</v>
      </c>
      <c r="AB55" s="47">
        <f>W55-X55</f>
        <v>568</v>
      </c>
      <c r="AC55" s="93" t="str">
        <f t="shared" si="22"/>
        <v>3//2</v>
      </c>
      <c r="AD55" s="88">
        <v>3</v>
      </c>
      <c r="AF55" s="88">
        <v>2</v>
      </c>
      <c r="AG55" s="88">
        <v>3</v>
      </c>
      <c r="AI55" s="88">
        <v>2</v>
      </c>
      <c r="AJ55" s="93" t="str">
        <f t="shared" si="23"/>
        <v>3//2</v>
      </c>
      <c r="AK55" s="93" t="str">
        <f t="shared" si="24"/>
        <v>3//1</v>
      </c>
      <c r="AL55" s="88">
        <v>3</v>
      </c>
      <c r="AN55" s="88">
        <v>1</v>
      </c>
      <c r="AO55" s="88">
        <v>3</v>
      </c>
      <c r="AQ55" s="88">
        <v>1</v>
      </c>
      <c r="AR55" s="93" t="str">
        <f t="shared" si="25"/>
        <v>3//1</v>
      </c>
      <c r="AS55" s="93" t="str">
        <f t="shared" si="26"/>
        <v>4//2</v>
      </c>
      <c r="AT55" s="88">
        <v>4</v>
      </c>
      <c r="AV55" s="88">
        <v>2</v>
      </c>
      <c r="AW55" s="88">
        <v>4</v>
      </c>
      <c r="AY55" s="88">
        <v>2</v>
      </c>
      <c r="AZ55" s="93" t="str">
        <f t="shared" si="27"/>
        <v>4//2</v>
      </c>
      <c r="BA55" s="93">
        <f t="shared" si="28"/>
      </c>
      <c r="BH55" s="93">
        <f t="shared" si="29"/>
      </c>
      <c r="BI55" s="93">
        <f t="shared" si="30"/>
      </c>
      <c r="BP55" s="93">
        <f t="shared" si="31"/>
      </c>
      <c r="BQ55" s="79" t="s">
        <v>232</v>
      </c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</row>
    <row r="56" spans="1:84" s="88" customFormat="1" ht="15">
      <c r="A56" s="97" t="s">
        <v>53</v>
      </c>
      <c r="B56" s="96" t="s">
        <v>104</v>
      </c>
      <c r="C56" s="90" t="str">
        <f aca="true" t="shared" si="53" ref="C56:C71">D56&amp;" "&amp;E56&amp;" "&amp;F56&amp;" "&amp;G56&amp;" "&amp;H56&amp;" "&amp;I56&amp;" "&amp;J56&amp;" "&amp;K56&amp;" "&amp;L56&amp;" "&amp;M56&amp;" "&amp;N56&amp;" "&amp;O56</f>
        <v>           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0" t="str">
        <f t="shared" si="50"/>
        <v>    </v>
      </c>
      <c r="Q56" s="100"/>
      <c r="R56" s="100"/>
      <c r="S56" s="100"/>
      <c r="T56" s="100"/>
      <c r="U56" s="100"/>
      <c r="V56" s="47"/>
      <c r="W56" s="47">
        <f aca="true" t="shared" si="54" ref="W56:AB56">SUM(W57:W60)</f>
        <v>1050</v>
      </c>
      <c r="X56" s="47">
        <f t="shared" si="54"/>
        <v>430</v>
      </c>
      <c r="Y56" s="47">
        <f t="shared" si="54"/>
        <v>298</v>
      </c>
      <c r="Z56" s="47">
        <f t="shared" si="54"/>
        <v>0</v>
      </c>
      <c r="AA56" s="47">
        <f t="shared" si="54"/>
        <v>132</v>
      </c>
      <c r="AB56" s="47">
        <f t="shared" si="54"/>
        <v>620</v>
      </c>
      <c r="AC56" s="93">
        <f t="shared" si="22"/>
      </c>
      <c r="AJ56" s="93">
        <f t="shared" si="23"/>
      </c>
      <c r="AK56" s="93">
        <f t="shared" si="24"/>
      </c>
      <c r="AR56" s="93">
        <f t="shared" si="25"/>
      </c>
      <c r="AS56" s="93">
        <f t="shared" si="26"/>
      </c>
      <c r="AZ56" s="93">
        <f t="shared" si="27"/>
      </c>
      <c r="BA56" s="93">
        <f t="shared" si="28"/>
      </c>
      <c r="BH56" s="93">
        <f t="shared" si="29"/>
      </c>
      <c r="BI56" s="93">
        <f t="shared" si="30"/>
      </c>
      <c r="BP56" s="93">
        <f t="shared" si="31"/>
      </c>
      <c r="BQ56" s="79" t="s">
        <v>232</v>
      </c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</row>
    <row r="57" spans="1:84" s="88" customFormat="1" ht="15">
      <c r="A57" s="97" t="s">
        <v>105</v>
      </c>
      <c r="B57" s="96" t="s">
        <v>172</v>
      </c>
      <c r="C57" s="90" t="str">
        <f t="shared" si="53"/>
        <v>4 5          </v>
      </c>
      <c r="D57" s="91">
        <v>4</v>
      </c>
      <c r="E57" s="91">
        <v>5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0" t="str">
        <f t="shared" si="50"/>
        <v>4 5   </v>
      </c>
      <c r="Q57" s="100">
        <v>4</v>
      </c>
      <c r="R57" s="100">
        <v>5</v>
      </c>
      <c r="S57" s="100"/>
      <c r="T57" s="100"/>
      <c r="U57" s="100"/>
      <c r="V57" s="44"/>
      <c r="W57" s="92">
        <v>320</v>
      </c>
      <c r="X57" s="47">
        <f>Y57+Z57+AA57</f>
        <v>136</v>
      </c>
      <c r="Y57" s="47">
        <f>AD57*AD$6+AG57*AG$6+AL57*AL$6+AO57*AO$6+AT57*AT$6+AW57*AW$6+BB57*BB$6+BE57*BE$6+BJ57*BJ$6+BM57*BM$6</f>
        <v>102</v>
      </c>
      <c r="Z57" s="47">
        <f>AE57*AE$6+AH57*AH$6+AM57*AM$6+AP57*AP$6+AU57*AU$6+AX57*AX$6+BC57*BC$6+BF57*BF$6+BK57*BK$6+BN57*BN$6</f>
        <v>0</v>
      </c>
      <c r="AA57" s="47">
        <f>AF57*AF$6+AI57*AI$6+AN57*AN$6+AQ57*AQ$6+AV57*AV$6+AY57*AY$6+BD57*BD$6+BG57*BG$6+BL57*BL$6+BO57*BO$6</f>
        <v>34</v>
      </c>
      <c r="AB57" s="47">
        <f aca="true" t="shared" si="55" ref="AB57:AB64">W57-X57</f>
        <v>184</v>
      </c>
      <c r="AC57" s="93">
        <f t="shared" si="22"/>
      </c>
      <c r="AJ57" s="93">
        <f t="shared" si="23"/>
      </c>
      <c r="AK57" s="93">
        <f t="shared" si="24"/>
      </c>
      <c r="AO57" s="88">
        <v>3</v>
      </c>
      <c r="AQ57" s="88">
        <v>1</v>
      </c>
      <c r="AR57" s="93" t="str">
        <f t="shared" si="25"/>
        <v>3//1</v>
      </c>
      <c r="AS57" s="93" t="str">
        <f t="shared" si="26"/>
        <v>3//1</v>
      </c>
      <c r="AT57" s="88">
        <v>3</v>
      </c>
      <c r="AV57" s="88">
        <v>1</v>
      </c>
      <c r="AZ57" s="93">
        <f t="shared" si="27"/>
      </c>
      <c r="BA57" s="93">
        <f t="shared" si="28"/>
      </c>
      <c r="BH57" s="93">
        <f t="shared" si="29"/>
      </c>
      <c r="BI57" s="93">
        <f t="shared" si="30"/>
      </c>
      <c r="BP57" s="93">
        <f t="shared" si="31"/>
      </c>
      <c r="BQ57" s="79" t="s">
        <v>232</v>
      </c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</row>
    <row r="58" spans="1:84" s="88" customFormat="1" ht="15">
      <c r="A58" s="97" t="s">
        <v>106</v>
      </c>
      <c r="B58" s="96" t="s">
        <v>139</v>
      </c>
      <c r="C58" s="90" t="str">
        <f>D58&amp;" "&amp;E58&amp;" "&amp;F58&amp;" "&amp;G58&amp;" "&amp;H58&amp;" "&amp;I58&amp;" "&amp;J58&amp;" "&amp;K58&amp;" "&amp;L58&amp;" "&amp;M58&amp;" "&amp;N58&amp;" "&amp;O58</f>
        <v>4 5          </v>
      </c>
      <c r="D58" s="91">
        <v>4</v>
      </c>
      <c r="E58" s="91">
        <v>5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0" t="str">
        <f t="shared" si="50"/>
        <v>4 5   </v>
      </c>
      <c r="Q58" s="100">
        <v>4</v>
      </c>
      <c r="R58" s="100">
        <v>5</v>
      </c>
      <c r="S58" s="100"/>
      <c r="T58" s="100"/>
      <c r="U58" s="100"/>
      <c r="V58" s="44"/>
      <c r="W58" s="92">
        <v>250</v>
      </c>
      <c r="X58" s="47">
        <f>Y58+Z58+AA58</f>
        <v>102</v>
      </c>
      <c r="Y58" s="47">
        <f aca="true" t="shared" si="56" ref="Y58:AA60">AD58*AD$6+AG58*AG$6+AL58*AL$6+AO58*AO$6+AT58*AT$6+AW58*AW$6+BB58*BB$6+BE58*BE$6+BJ58*BJ$6+BM58*BM$6</f>
        <v>68</v>
      </c>
      <c r="Z58" s="47">
        <f t="shared" si="56"/>
        <v>0</v>
      </c>
      <c r="AA58" s="47">
        <f t="shared" si="56"/>
        <v>34</v>
      </c>
      <c r="AB58" s="47">
        <f t="shared" si="55"/>
        <v>148</v>
      </c>
      <c r="AC58" s="93">
        <f>IF(SUM(AD58:AF58)&gt;0,AD58&amp;"/"&amp;AE58&amp;"/"&amp;AF58,"")</f>
      </c>
      <c r="AJ58" s="93">
        <f>IF(SUM(AG58:AI58)&gt;0,AG58&amp;"/"&amp;AH58&amp;"/"&amp;AI58,"")</f>
      </c>
      <c r="AK58" s="93">
        <f>IF(SUM(AL58:AN58)&gt;0,AL58&amp;"/"&amp;AM58&amp;"/"&amp;AN58,"")</f>
      </c>
      <c r="AO58" s="88">
        <v>2</v>
      </c>
      <c r="AQ58" s="88">
        <v>1</v>
      </c>
      <c r="AR58" s="93" t="str">
        <f>IF(SUM(AO58:AQ58)&gt;0,AO58&amp;"/"&amp;AP58&amp;"/"&amp;AQ58,"")</f>
        <v>2//1</v>
      </c>
      <c r="AS58" s="93" t="str">
        <f>IF(SUM(AT58:AV58)&gt;0,AT58&amp;"/"&amp;AU58&amp;"/"&amp;AV58,"")</f>
        <v>2//1</v>
      </c>
      <c r="AT58" s="88">
        <v>2</v>
      </c>
      <c r="AV58" s="88">
        <v>1</v>
      </c>
      <c r="AZ58" s="93">
        <f>IF(SUM(AW58:AY58)&gt;0,AW58&amp;"/"&amp;AX58&amp;"/"&amp;AY58,"")</f>
      </c>
      <c r="BA58" s="93">
        <f>IF(SUM(BB58:BD58)&gt;0,BB58&amp;"/"&amp;BC58&amp;"/"&amp;BD58,"")</f>
      </c>
      <c r="BH58" s="93">
        <f>IF(SUM(BE58:BG58)&gt;0,BE58&amp;"/"&amp;BF58&amp;"/"&amp;BG58,"")</f>
      </c>
      <c r="BI58" s="93">
        <f>IF(SUM(BJ58:BL58)&gt;0,BJ58&amp;"/"&amp;BK58&amp;"/"&amp;BL58,"")</f>
      </c>
      <c r="BP58" s="93">
        <f>IF(SUM(BM58:BO58)&gt;0,BM58&amp;"/"&amp;BN58&amp;"/"&amp;BO58,"")</f>
      </c>
      <c r="BQ58" s="79" t="s">
        <v>232</v>
      </c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</row>
    <row r="59" spans="1:84" s="88" customFormat="1" ht="15">
      <c r="A59" s="97" t="s">
        <v>141</v>
      </c>
      <c r="B59" s="96" t="s">
        <v>173</v>
      </c>
      <c r="C59" s="90" t="str">
        <f>D59&amp;" "&amp;E59&amp;" "&amp;F59&amp;" "&amp;G59&amp;" "&amp;H59&amp;" "&amp;I59&amp;" "&amp;J59&amp;" "&amp;K59&amp;" "&amp;L59&amp;" "&amp;M59&amp;" "&amp;N59&amp;" "&amp;O59</f>
        <v>6           </v>
      </c>
      <c r="D59" s="91">
        <v>6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0" t="str">
        <f t="shared" si="50"/>
        <v>6    </v>
      </c>
      <c r="Q59" s="100">
        <v>6</v>
      </c>
      <c r="R59" s="100"/>
      <c r="S59" s="100"/>
      <c r="T59" s="100"/>
      <c r="U59" s="100"/>
      <c r="V59" s="44"/>
      <c r="W59" s="92">
        <v>240</v>
      </c>
      <c r="X59" s="47">
        <f>Y59+Z59+AA59</f>
        <v>96</v>
      </c>
      <c r="Y59" s="47">
        <f t="shared" si="56"/>
        <v>64</v>
      </c>
      <c r="Z59" s="47">
        <f t="shared" si="56"/>
        <v>0</v>
      </c>
      <c r="AA59" s="47">
        <f t="shared" si="56"/>
        <v>32</v>
      </c>
      <c r="AB59" s="47">
        <f t="shared" si="55"/>
        <v>144</v>
      </c>
      <c r="AC59" s="93">
        <f>IF(SUM(AD59:AF59)&gt;0,AD59&amp;"/"&amp;AE59&amp;"/"&amp;AF59,"")</f>
      </c>
      <c r="AJ59" s="93">
        <f>IF(SUM(AG59:AI59)&gt;0,AG59&amp;"/"&amp;AH59&amp;"/"&amp;AI59,"")</f>
      </c>
      <c r="AK59" s="93">
        <f>IF(SUM(AL59:AN59)&gt;0,AL59&amp;"/"&amp;AM59&amp;"/"&amp;AN59,"")</f>
      </c>
      <c r="AR59" s="93">
        <f>IF(SUM(AO59:AQ59)&gt;0,AO59&amp;"/"&amp;AP59&amp;"/"&amp;AQ59,"")</f>
      </c>
      <c r="AS59" s="93">
        <f>IF(SUM(AT59:AV59)&gt;0,AT59&amp;"/"&amp;AU59&amp;"/"&amp;AV59,"")</f>
      </c>
      <c r="AW59" s="88">
        <v>4</v>
      </c>
      <c r="AY59" s="88">
        <v>2</v>
      </c>
      <c r="AZ59" s="93" t="str">
        <f>IF(SUM(AW59:AY59)&gt;0,AW59&amp;"/"&amp;AX59&amp;"/"&amp;AY59,"")</f>
        <v>4//2</v>
      </c>
      <c r="BA59" s="93">
        <f>IF(SUM(BB59:BD59)&gt;0,BB59&amp;"/"&amp;BC59&amp;"/"&amp;BD59,"")</f>
      </c>
      <c r="BH59" s="93">
        <f>IF(SUM(BE59:BG59)&gt;0,BE59&amp;"/"&amp;BF59&amp;"/"&amp;BG59,"")</f>
      </c>
      <c r="BI59" s="93">
        <f>IF(SUM(BJ59:BL59)&gt;0,BJ59&amp;"/"&amp;BK59&amp;"/"&amp;BL59,"")</f>
      </c>
      <c r="BP59" s="93">
        <f>IF(SUM(BM59:BO59)&gt;0,BM59&amp;"/"&amp;BN59&amp;"/"&amp;BO59,"")</f>
      </c>
      <c r="BQ59" s="79" t="s">
        <v>232</v>
      </c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</row>
    <row r="60" spans="1:84" s="88" customFormat="1" ht="15">
      <c r="A60" s="97" t="s">
        <v>142</v>
      </c>
      <c r="B60" s="96" t="s">
        <v>140</v>
      </c>
      <c r="C60" s="90" t="str">
        <f>D60&amp;" "&amp;E60&amp;" "&amp;F60&amp;" "&amp;G60&amp;" "&amp;H60&amp;" "&amp;I60&amp;" "&amp;J60&amp;" "&amp;K60&amp;" "&amp;L60&amp;" "&amp;M60&amp;" "&amp;N60&amp;" "&amp;O60</f>
        <v>6           </v>
      </c>
      <c r="D60" s="91">
        <v>6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0" t="str">
        <f t="shared" si="50"/>
        <v>6    </v>
      </c>
      <c r="Q60" s="100">
        <v>6</v>
      </c>
      <c r="R60" s="100"/>
      <c r="S60" s="100"/>
      <c r="T60" s="100"/>
      <c r="U60" s="100"/>
      <c r="V60" s="44"/>
      <c r="W60" s="92">
        <v>240</v>
      </c>
      <c r="X60" s="47">
        <f>Y60+Z60+AA60</f>
        <v>96</v>
      </c>
      <c r="Y60" s="47">
        <f t="shared" si="56"/>
        <v>64</v>
      </c>
      <c r="Z60" s="47">
        <f t="shared" si="56"/>
        <v>0</v>
      </c>
      <c r="AA60" s="47">
        <f t="shared" si="56"/>
        <v>32</v>
      </c>
      <c r="AB60" s="47">
        <f t="shared" si="55"/>
        <v>144</v>
      </c>
      <c r="AC60" s="93">
        <f>IF(SUM(AD60:AF60)&gt;0,AD60&amp;"/"&amp;AE60&amp;"/"&amp;AF60,"")</f>
      </c>
      <c r="AJ60" s="93">
        <f>IF(SUM(AG60:AI60)&gt;0,AG60&amp;"/"&amp;AH60&amp;"/"&amp;AI60,"")</f>
      </c>
      <c r="AK60" s="93">
        <f>IF(SUM(AL60:AN60)&gt;0,AL60&amp;"/"&amp;AM60&amp;"/"&amp;AN60,"")</f>
      </c>
      <c r="AR60" s="93">
        <f>IF(SUM(AO60:AQ60)&gt;0,AO60&amp;"/"&amp;AP60&amp;"/"&amp;AQ60,"")</f>
      </c>
      <c r="AS60" s="93">
        <f>IF(SUM(AT60:AV60)&gt;0,AT60&amp;"/"&amp;AU60&amp;"/"&amp;AV60,"")</f>
      </c>
      <c r="AW60" s="88">
        <v>4</v>
      </c>
      <c r="AY60" s="88">
        <v>2</v>
      </c>
      <c r="AZ60" s="93" t="str">
        <f>IF(SUM(AW60:AY60)&gt;0,AW60&amp;"/"&amp;AX60&amp;"/"&amp;AY60,"")</f>
        <v>4//2</v>
      </c>
      <c r="BA60" s="93">
        <f>IF(SUM(BB60:BD60)&gt;0,BB60&amp;"/"&amp;BC60&amp;"/"&amp;BD60,"")</f>
      </c>
      <c r="BH60" s="93">
        <f>IF(SUM(BE60:BG60)&gt;0,BE60&amp;"/"&amp;BF60&amp;"/"&amp;BG60,"")</f>
      </c>
      <c r="BI60" s="93">
        <f>IF(SUM(BJ60:BL60)&gt;0,BJ60&amp;"/"&amp;BK60&amp;"/"&amp;BL60,"")</f>
      </c>
      <c r="BP60" s="93">
        <f>IF(SUM(BM60:BO60)&gt;0,BM60&amp;"/"&amp;BN60&amp;"/"&amp;BO60,"")</f>
      </c>
      <c r="BQ60" s="79" t="s">
        <v>232</v>
      </c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</row>
    <row r="61" spans="1:84" s="88" customFormat="1" ht="15">
      <c r="A61" s="97" t="s">
        <v>54</v>
      </c>
      <c r="B61" s="96" t="s">
        <v>185</v>
      </c>
      <c r="C61" s="90" t="str">
        <f t="shared" si="53"/>
        <v>           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0" t="str">
        <f t="shared" si="50"/>
        <v>1    </v>
      </c>
      <c r="Q61" s="100">
        <v>1</v>
      </c>
      <c r="R61" s="100"/>
      <c r="S61" s="100"/>
      <c r="T61" s="100"/>
      <c r="U61" s="100"/>
      <c r="V61" s="44"/>
      <c r="W61" s="92">
        <v>72</v>
      </c>
      <c r="X61" s="47">
        <f>Y61+Z61+AA61</f>
        <v>36</v>
      </c>
      <c r="Y61" s="47">
        <f>AD61*AD$6+AG61*AG$6+AL61*AL$6+AO61*AO$6+AT61*AT$6+AW61*AW$6+BB61*BB$6+BE61*BE$6+BJ61*BJ$6+BM61*BM$6</f>
        <v>36</v>
      </c>
      <c r="Z61" s="47">
        <f>AE61*AE$6+AH61*AH$6+AM61*AM$6+AP61*AP$6+AU61*AU$6+AX61*AX$6+BC61*BC$6+BF61*BF$6+BK61*BK$6+BN61*BN$6</f>
        <v>0</v>
      </c>
      <c r="AA61" s="47">
        <f>AF61*AF$6+AI61*AI$6+AN61*AN$6+AQ61*AQ$6+AV61*AV$6+AY61*AY$6+BD61*BD$6+BG61*BG$6+BL61*BL$6+BO61*BO$6</f>
        <v>0</v>
      </c>
      <c r="AB61" s="47">
        <f t="shared" si="55"/>
        <v>36</v>
      </c>
      <c r="AC61" s="93" t="str">
        <f t="shared" si="22"/>
        <v>2//</v>
      </c>
      <c r="AD61" s="88">
        <v>2</v>
      </c>
      <c r="AJ61" s="93">
        <f t="shared" si="23"/>
      </c>
      <c r="AK61" s="93">
        <f t="shared" si="24"/>
      </c>
      <c r="AR61" s="93">
        <f t="shared" si="25"/>
      </c>
      <c r="AS61" s="93">
        <f t="shared" si="26"/>
      </c>
      <c r="AZ61" s="93">
        <f t="shared" si="27"/>
      </c>
      <c r="BA61" s="93">
        <f t="shared" si="28"/>
      </c>
      <c r="BH61" s="93">
        <f t="shared" si="29"/>
      </c>
      <c r="BI61" s="93">
        <f t="shared" si="30"/>
      </c>
      <c r="BP61" s="93">
        <f t="shared" si="31"/>
      </c>
      <c r="BQ61" s="79" t="s">
        <v>232</v>
      </c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</row>
    <row r="62" spans="1:84" s="88" customFormat="1" ht="15">
      <c r="A62" s="97" t="s">
        <v>107</v>
      </c>
      <c r="B62" s="89" t="s">
        <v>143</v>
      </c>
      <c r="C62" s="90" t="str">
        <f t="shared" si="53"/>
        <v>           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0" t="str">
        <f t="shared" si="50"/>
        <v>    </v>
      </c>
      <c r="Q62" s="100"/>
      <c r="R62" s="100"/>
      <c r="S62" s="100"/>
      <c r="T62" s="100"/>
      <c r="U62" s="100"/>
      <c r="V62" s="44"/>
      <c r="W62" s="92">
        <f>SUM(W63,W64)</f>
        <v>136</v>
      </c>
      <c r="X62" s="47">
        <f>SUM(X63,X64)</f>
        <v>102</v>
      </c>
      <c r="Y62" s="47">
        <f>SUM(Y63,Y64)</f>
        <v>68</v>
      </c>
      <c r="Z62" s="47">
        <f>SUM(Z63,Z64)</f>
        <v>0</v>
      </c>
      <c r="AA62" s="47">
        <f>SUM(AA63,AA64)</f>
        <v>34</v>
      </c>
      <c r="AB62" s="47">
        <f t="shared" si="55"/>
        <v>34</v>
      </c>
      <c r="AC62" s="93">
        <f t="shared" si="22"/>
      </c>
      <c r="AJ62" s="93">
        <f t="shared" si="23"/>
      </c>
      <c r="AK62" s="93">
        <f t="shared" si="24"/>
      </c>
      <c r="AR62" s="93">
        <f t="shared" si="25"/>
      </c>
      <c r="AS62" s="93">
        <f t="shared" si="26"/>
      </c>
      <c r="AZ62" s="93">
        <f t="shared" si="27"/>
      </c>
      <c r="BA62" s="93">
        <f t="shared" si="28"/>
      </c>
      <c r="BH62" s="93">
        <f t="shared" si="29"/>
      </c>
      <c r="BI62" s="93">
        <f t="shared" si="30"/>
      </c>
      <c r="BP62" s="93">
        <f t="shared" si="31"/>
      </c>
      <c r="BQ62" s="79" t="s">
        <v>232</v>
      </c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</row>
    <row r="63" spans="1:84" s="88" customFormat="1" ht="15">
      <c r="A63" s="97" t="s">
        <v>167</v>
      </c>
      <c r="B63" s="89" t="s">
        <v>169</v>
      </c>
      <c r="C63" s="90" t="str">
        <f>D63&amp;" "&amp;E63&amp;" "&amp;F63&amp;" "&amp;G63&amp;" "&amp;H63&amp;" "&amp;I63&amp;" "&amp;J63&amp;" "&amp;K63&amp;" "&amp;L63&amp;" "&amp;M63&amp;" "&amp;N63&amp;" "&amp;O63</f>
        <v>6           </v>
      </c>
      <c r="D63" s="91">
        <v>6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0" t="str">
        <f>Q63&amp;" "&amp;R63&amp;" "&amp;S63&amp;" "&amp;T63&amp;" "&amp;U63</f>
        <v>    </v>
      </c>
      <c r="Q63" s="100"/>
      <c r="R63" s="100"/>
      <c r="S63" s="100"/>
      <c r="T63" s="100"/>
      <c r="U63" s="100"/>
      <c r="V63" s="44"/>
      <c r="W63" s="92">
        <v>68</v>
      </c>
      <c r="X63" s="47">
        <f>Y63+Z63+AA63</f>
        <v>48</v>
      </c>
      <c r="Y63" s="47">
        <f aca="true" t="shared" si="57" ref="Y63:AA64">AD63*AD$6+AG63*AG$6+AL63*AL$6+AO63*AO$6+AT63*AT$6+AW63*AW$6+BB63*BB$6+BE63*BE$6+BJ63*BJ$6+BM63*BM$6</f>
        <v>32</v>
      </c>
      <c r="Z63" s="47">
        <f t="shared" si="57"/>
        <v>0</v>
      </c>
      <c r="AA63" s="47">
        <f t="shared" si="57"/>
        <v>16</v>
      </c>
      <c r="AB63" s="47">
        <f t="shared" si="55"/>
        <v>20</v>
      </c>
      <c r="AC63" s="93">
        <f aca="true" t="shared" si="58" ref="AC63:AC71">IF(SUM(AD63:AF63)&gt;0,AD63&amp;"/"&amp;AE63&amp;"/"&amp;AF63,"")</f>
      </c>
      <c r="AJ63" s="93">
        <f aca="true" t="shared" si="59" ref="AJ63:AJ71">IF(SUM(AG63:AI63)&gt;0,AG63&amp;"/"&amp;AH63&amp;"/"&amp;AI63,"")</f>
      </c>
      <c r="AK63" s="93">
        <f aca="true" t="shared" si="60" ref="AK63:AK71">IF(SUM(AL63:AN63)&gt;0,AL63&amp;"/"&amp;AM63&amp;"/"&amp;AN63,"")</f>
      </c>
      <c r="AR63" s="93">
        <f aca="true" t="shared" si="61" ref="AR63:AR71">IF(SUM(AO63:AQ63)&gt;0,AO63&amp;"/"&amp;AP63&amp;"/"&amp;AQ63,"")</f>
      </c>
      <c r="AS63" s="93">
        <f aca="true" t="shared" si="62" ref="AS63:AS71">IF(SUM(AT63:AV63)&gt;0,AT63&amp;"/"&amp;AU63&amp;"/"&amp;AV63,"")</f>
      </c>
      <c r="AW63" s="88">
        <v>2</v>
      </c>
      <c r="AY63" s="88">
        <v>1</v>
      </c>
      <c r="AZ63" s="93" t="str">
        <f aca="true" t="shared" si="63" ref="AZ63:AZ71">IF(SUM(AW63:AY63)&gt;0,AW63&amp;"/"&amp;AX63&amp;"/"&amp;AY63,"")</f>
        <v>2//1</v>
      </c>
      <c r="BA63" s="93">
        <f aca="true" t="shared" si="64" ref="BA63:BA71">IF(SUM(BB63:BD63)&gt;0,BB63&amp;"/"&amp;BC63&amp;"/"&amp;BD63,"")</f>
      </c>
      <c r="BH63" s="93">
        <f aca="true" t="shared" si="65" ref="BH63:BH71">IF(SUM(BE63:BG63)&gt;0,BE63&amp;"/"&amp;BF63&amp;"/"&amp;BG63,"")</f>
      </c>
      <c r="BI63" s="93">
        <f aca="true" t="shared" si="66" ref="BI63:BI71">IF(SUM(BJ63:BL63)&gt;0,BJ63&amp;"/"&amp;BK63&amp;"/"&amp;BL63,"")</f>
      </c>
      <c r="BP63" s="93">
        <f aca="true" t="shared" si="67" ref="BP63:BP71">IF(SUM(BM63:BO63)&gt;0,BM63&amp;"/"&amp;BN63&amp;"/"&amp;BO63,"")</f>
      </c>
      <c r="BQ63" s="79" t="s">
        <v>232</v>
      </c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</row>
    <row r="64" spans="1:84" s="88" customFormat="1" ht="15">
      <c r="A64" s="97" t="s">
        <v>168</v>
      </c>
      <c r="B64" s="89" t="s">
        <v>170</v>
      </c>
      <c r="C64" s="90" t="str">
        <f>D64&amp;" "&amp;E64&amp;" "&amp;F64&amp;" "&amp;G64&amp;" "&amp;H64&amp;" "&amp;I64&amp;" "&amp;J64&amp;" "&amp;K64&amp;" "&amp;L64&amp;" "&amp;M64&amp;" "&amp;N64&amp;" "&amp;O64</f>
        <v>           </v>
      </c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0" t="str">
        <f>Q64&amp;" "&amp;R64&amp;" "&amp;S64&amp;" "&amp;T64&amp;" "&amp;U64</f>
        <v>5    </v>
      </c>
      <c r="Q64" s="100">
        <v>5</v>
      </c>
      <c r="R64" s="100"/>
      <c r="S64" s="100"/>
      <c r="T64" s="100"/>
      <c r="U64" s="100"/>
      <c r="V64" s="44"/>
      <c r="W64" s="92">
        <v>68</v>
      </c>
      <c r="X64" s="47">
        <f>Y64+Z64+AA64</f>
        <v>54</v>
      </c>
      <c r="Y64" s="47">
        <f t="shared" si="57"/>
        <v>36</v>
      </c>
      <c r="Z64" s="47">
        <f t="shared" si="57"/>
        <v>0</v>
      </c>
      <c r="AA64" s="47">
        <f t="shared" si="57"/>
        <v>18</v>
      </c>
      <c r="AB64" s="47">
        <f t="shared" si="55"/>
        <v>14</v>
      </c>
      <c r="AC64" s="93">
        <f t="shared" si="58"/>
      </c>
      <c r="AJ64" s="93">
        <f t="shared" si="59"/>
      </c>
      <c r="AK64" s="93">
        <f t="shared" si="60"/>
      </c>
      <c r="AR64" s="93">
        <f t="shared" si="61"/>
      </c>
      <c r="AS64" s="93" t="str">
        <f t="shared" si="62"/>
        <v>2//1</v>
      </c>
      <c r="AT64" s="88">
        <v>2</v>
      </c>
      <c r="AV64" s="88">
        <v>1</v>
      </c>
      <c r="AZ64" s="93">
        <f t="shared" si="63"/>
      </c>
      <c r="BA64" s="93">
        <f t="shared" si="64"/>
      </c>
      <c r="BH64" s="93">
        <f t="shared" si="65"/>
      </c>
      <c r="BI64" s="93">
        <f t="shared" si="66"/>
      </c>
      <c r="BP64" s="93">
        <f t="shared" si="67"/>
      </c>
      <c r="BQ64" s="79" t="s">
        <v>232</v>
      </c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</row>
    <row r="65" spans="1:84" s="88" customFormat="1" ht="15">
      <c r="A65" s="97" t="s">
        <v>108</v>
      </c>
      <c r="B65" s="89" t="s">
        <v>109</v>
      </c>
      <c r="C65" s="90" t="str">
        <f t="shared" si="53"/>
        <v>           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0" t="str">
        <f t="shared" si="50"/>
        <v>4    </v>
      </c>
      <c r="Q65" s="100">
        <v>4</v>
      </c>
      <c r="R65" s="100"/>
      <c r="S65" s="100"/>
      <c r="T65" s="100"/>
      <c r="U65" s="100"/>
      <c r="V65" s="44"/>
      <c r="W65" s="92">
        <v>72</v>
      </c>
      <c r="X65" s="47">
        <f>Y65+Z65+AA65</f>
        <v>48</v>
      </c>
      <c r="Y65" s="47">
        <f aca="true" t="shared" si="68" ref="Y65:AA66">AD65*AD$6+AG65*AG$6+AL65*AL$6+AO65*AO$6+AT65*AT$6+AW65*AW$6+BB65*BB$6+BE65*BE$6+BJ65*BJ$6+BM65*BM$6</f>
        <v>32</v>
      </c>
      <c r="Z65" s="47">
        <f t="shared" si="68"/>
        <v>0</v>
      </c>
      <c r="AA65" s="47">
        <f t="shared" si="68"/>
        <v>16</v>
      </c>
      <c r="AB65" s="47">
        <f>W65-X65</f>
        <v>24</v>
      </c>
      <c r="AC65" s="93">
        <f t="shared" si="58"/>
      </c>
      <c r="AJ65" s="93">
        <f t="shared" si="59"/>
      </c>
      <c r="AK65" s="93">
        <f t="shared" si="60"/>
      </c>
      <c r="AO65" s="88">
        <v>2</v>
      </c>
      <c r="AQ65" s="88">
        <v>1</v>
      </c>
      <c r="AR65" s="93" t="str">
        <f t="shared" si="61"/>
        <v>2//1</v>
      </c>
      <c r="AS65" s="93">
        <f t="shared" si="62"/>
      </c>
      <c r="AZ65" s="93">
        <f t="shared" si="63"/>
      </c>
      <c r="BA65" s="93">
        <f t="shared" si="64"/>
      </c>
      <c r="BH65" s="93">
        <f t="shared" si="65"/>
      </c>
      <c r="BI65" s="93">
        <f t="shared" si="66"/>
      </c>
      <c r="BP65" s="93">
        <f t="shared" si="67"/>
      </c>
      <c r="BQ65" s="79" t="s">
        <v>232</v>
      </c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</row>
    <row r="66" spans="1:84" s="88" customFormat="1" ht="15">
      <c r="A66" s="97" t="s">
        <v>145</v>
      </c>
      <c r="B66" s="89" t="s">
        <v>231</v>
      </c>
      <c r="C66" s="90" t="str">
        <f>D66&amp;" "&amp;E66&amp;" "&amp;F66&amp;" "&amp;G66&amp;" "&amp;H66&amp;" "&amp;I66&amp;" "&amp;J66&amp;" "&amp;K66&amp;" "&amp;L66&amp;" "&amp;M66&amp;" "&amp;N66&amp;" "&amp;O66</f>
        <v>           </v>
      </c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0" t="str">
        <f t="shared" si="50"/>
        <v>3    </v>
      </c>
      <c r="Q66" s="100">
        <v>3</v>
      </c>
      <c r="R66" s="100"/>
      <c r="S66" s="100"/>
      <c r="T66" s="100"/>
      <c r="U66" s="100"/>
      <c r="V66" s="44"/>
      <c r="W66" s="92">
        <v>72</v>
      </c>
      <c r="X66" s="47">
        <f>Y66+Z66+AA66</f>
        <v>36</v>
      </c>
      <c r="Y66" s="47">
        <f t="shared" si="68"/>
        <v>36</v>
      </c>
      <c r="Z66" s="47">
        <f t="shared" si="68"/>
        <v>0</v>
      </c>
      <c r="AA66" s="47">
        <f t="shared" si="68"/>
        <v>0</v>
      </c>
      <c r="AB66" s="47">
        <f>W66-X66</f>
        <v>36</v>
      </c>
      <c r="AC66" s="93">
        <f t="shared" si="58"/>
      </c>
      <c r="AJ66" s="93">
        <f t="shared" si="59"/>
      </c>
      <c r="AK66" s="93" t="str">
        <f t="shared" si="60"/>
        <v>2//</v>
      </c>
      <c r="AL66" s="88">
        <v>2</v>
      </c>
      <c r="AR66" s="93">
        <f t="shared" si="61"/>
      </c>
      <c r="AS66" s="93">
        <f t="shared" si="62"/>
      </c>
      <c r="AZ66" s="93">
        <f t="shared" si="63"/>
      </c>
      <c r="BA66" s="93">
        <f t="shared" si="64"/>
      </c>
      <c r="BH66" s="93">
        <f t="shared" si="65"/>
      </c>
      <c r="BI66" s="93">
        <f t="shared" si="66"/>
      </c>
      <c r="BP66" s="93">
        <f t="shared" si="67"/>
      </c>
      <c r="BQ66" s="79" t="s">
        <v>232</v>
      </c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</row>
    <row r="67" spans="1:84" s="86" customFormat="1" ht="15">
      <c r="A67" s="98" t="s">
        <v>47</v>
      </c>
      <c r="B67" s="94" t="s">
        <v>24</v>
      </c>
      <c r="C67" s="104" t="str">
        <f t="shared" si="53"/>
        <v>           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0" t="str">
        <f t="shared" si="50"/>
        <v>    </v>
      </c>
      <c r="Q67" s="42"/>
      <c r="R67" s="42"/>
      <c r="S67" s="42"/>
      <c r="T67" s="42"/>
      <c r="U67" s="42"/>
      <c r="V67" s="43"/>
      <c r="W67" s="84">
        <f aca="true" t="shared" si="69" ref="W67:AB67">SUM(W68:W70)</f>
        <v>200</v>
      </c>
      <c r="X67" s="84">
        <f t="shared" si="69"/>
        <v>136</v>
      </c>
      <c r="Y67" s="84">
        <f t="shared" si="69"/>
        <v>136</v>
      </c>
      <c r="Z67" s="84">
        <f t="shared" si="69"/>
        <v>0</v>
      </c>
      <c r="AA67" s="84">
        <f t="shared" si="69"/>
        <v>0</v>
      </c>
      <c r="AB67" s="84">
        <f t="shared" si="69"/>
        <v>64</v>
      </c>
      <c r="AC67" s="85">
        <f t="shared" si="58"/>
      </c>
      <c r="AJ67" s="85">
        <f t="shared" si="59"/>
      </c>
      <c r="AK67" s="85">
        <f t="shared" si="60"/>
      </c>
      <c r="AR67" s="85">
        <f t="shared" si="61"/>
      </c>
      <c r="AS67" s="85">
        <f t="shared" si="62"/>
      </c>
      <c r="AZ67" s="85">
        <f t="shared" si="63"/>
      </c>
      <c r="BA67" s="85">
        <f t="shared" si="64"/>
      </c>
      <c r="BH67" s="85">
        <f t="shared" si="65"/>
      </c>
      <c r="BI67" s="85">
        <f t="shared" si="66"/>
      </c>
      <c r="BP67" s="85">
        <f t="shared" si="67"/>
      </c>
      <c r="BQ67" s="79" t="s">
        <v>232</v>
      </c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</row>
    <row r="68" spans="1:84" s="86" customFormat="1" ht="15">
      <c r="A68" s="97" t="s">
        <v>62</v>
      </c>
      <c r="B68" s="96" t="s">
        <v>222</v>
      </c>
      <c r="C68" s="90" t="str">
        <f>D68&amp;" "&amp;E68&amp;" "&amp;F68&amp;" "&amp;G68&amp;" "&amp;H68&amp;" "&amp;I68&amp;" "&amp;J68&amp;" "&amp;K68&amp;" "&amp;L68&amp;" "&amp;M68&amp;" "&amp;N68&amp;" "&amp;O68</f>
        <v>2           </v>
      </c>
      <c r="D68" s="91">
        <v>2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0" t="str">
        <f>Q68&amp;" "&amp;R68&amp;" "&amp;S68&amp;" "&amp;T68&amp;" "&amp;U68</f>
        <v>    </v>
      </c>
      <c r="Q68" s="100"/>
      <c r="R68" s="100"/>
      <c r="S68" s="100"/>
      <c r="T68" s="100"/>
      <c r="U68" s="100"/>
      <c r="V68" s="44"/>
      <c r="W68" s="92">
        <v>50</v>
      </c>
      <c r="X68" s="47">
        <f>Y68+Z68+AA68</f>
        <v>36</v>
      </c>
      <c r="Y68" s="47">
        <f>AD68*AD$6+AG68*AG$6+AL68*AL$6+AO68*AO$6+AT68*AT$6+AW68*AW$6+BB68*BB$6+BE68*BE$6+BJ68*BJ$6+BM68*BM$6</f>
        <v>36</v>
      </c>
      <c r="Z68" s="47">
        <f>AE68*AE$6+AH68*AH$6+AM68*AM$6+AP68*AP$6+AU68*AU$6+AX68*AX$6+BC68*BC$6+BF68*BF$6+BK68*BK$6+BN68*BN$6</f>
        <v>0</v>
      </c>
      <c r="AA68" s="47">
        <f>AF68*AF$6+AI68*AI$6+AN68*AN$6+AQ68*AQ$6+AV68*AV$6+AY68*AY$6+BD68*BD$6+BG68*BG$6+BL68*BL$6+BO68*BO$6</f>
        <v>0</v>
      </c>
      <c r="AB68" s="47">
        <f>W68-X68</f>
        <v>14</v>
      </c>
      <c r="AC68" s="93">
        <f>IF(SUM(AD68:AF68)&gt;0,AD68&amp;"/"&amp;AE68&amp;"/"&amp;AF68,"")</f>
      </c>
      <c r="AD68" s="88"/>
      <c r="AE68" s="88"/>
      <c r="AF68" s="88"/>
      <c r="AG68" s="88">
        <v>2</v>
      </c>
      <c r="AH68" s="88"/>
      <c r="AI68" s="88"/>
      <c r="AJ68" s="93" t="str">
        <f>IF(SUM(AG68:AI68)&gt;0,AG68&amp;"/"&amp;AH68&amp;"/"&amp;AI68,"")</f>
        <v>2//</v>
      </c>
      <c r="AK68" s="93">
        <f>IF(SUM(AL68:AN68)&gt;0,AL68&amp;"/"&amp;AM68&amp;"/"&amp;AN68,"")</f>
      </c>
      <c r="AL68" s="88"/>
      <c r="AM68" s="88"/>
      <c r="AN68" s="88"/>
      <c r="AO68" s="88"/>
      <c r="AP68" s="88"/>
      <c r="AQ68" s="88"/>
      <c r="AR68" s="93">
        <f>IF(SUM(AO68:AQ68)&gt;0,AO68&amp;"/"&amp;AP68&amp;"/"&amp;AQ68,"")</f>
      </c>
      <c r="AS68" s="93">
        <f>IF(SUM(AT68:AV68)&gt;0,AT68&amp;"/"&amp;AU68&amp;"/"&amp;AV68,"")</f>
      </c>
      <c r="AT68" s="88"/>
      <c r="AU68" s="88"/>
      <c r="AV68" s="88"/>
      <c r="AW68" s="88"/>
      <c r="AX68" s="88"/>
      <c r="AY68" s="88"/>
      <c r="AZ68" s="93">
        <f>IF(SUM(AW68:AY68)&gt;0,AW68&amp;"/"&amp;AX68&amp;"/"&amp;AY68,"")</f>
      </c>
      <c r="BA68" s="93">
        <f>IF(SUM(BB68:BD68)&gt;0,BB68&amp;"/"&amp;BC68&amp;"/"&amp;BD68,"")</f>
      </c>
      <c r="BB68" s="88"/>
      <c r="BC68" s="88"/>
      <c r="BD68" s="88"/>
      <c r="BE68" s="88"/>
      <c r="BF68" s="88"/>
      <c r="BG68" s="88"/>
      <c r="BH68" s="93">
        <f>IF(SUM(BE68:BG68)&gt;0,BE68&amp;"/"&amp;BF68&amp;"/"&amp;BG68,"")</f>
      </c>
      <c r="BI68" s="93">
        <f>IF(SUM(BJ68:BL68)&gt;0,BJ68&amp;"/"&amp;BK68&amp;"/"&amp;BL68,"")</f>
      </c>
      <c r="BJ68" s="88"/>
      <c r="BK68" s="88"/>
      <c r="BL68" s="88"/>
      <c r="BM68" s="88"/>
      <c r="BN68" s="88"/>
      <c r="BO68" s="88"/>
      <c r="BP68" s="93">
        <f>IF(SUM(BM68:BO68)&gt;0,BM68&amp;"/"&amp;BN68&amp;"/"&amp;BO68,"")</f>
      </c>
      <c r="BQ68" s="79" t="s">
        <v>232</v>
      </c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</row>
    <row r="69" spans="1:84" s="88" customFormat="1" ht="15">
      <c r="A69" s="97" t="s">
        <v>110</v>
      </c>
      <c r="B69" s="96" t="s">
        <v>171</v>
      </c>
      <c r="C69" s="90" t="str">
        <f t="shared" si="53"/>
        <v>4           </v>
      </c>
      <c r="D69" s="91">
        <v>4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0" t="str">
        <f t="shared" si="50"/>
        <v>    </v>
      </c>
      <c r="Q69" s="100"/>
      <c r="R69" s="100"/>
      <c r="S69" s="100"/>
      <c r="T69" s="100"/>
      <c r="U69" s="100"/>
      <c r="V69" s="44"/>
      <c r="W69" s="92">
        <v>94</v>
      </c>
      <c r="X69" s="47">
        <f>Y69+Z69+AA69</f>
        <v>64</v>
      </c>
      <c r="Y69" s="47">
        <f aca="true" t="shared" si="70" ref="Y69:AA70">AD69*AD$6+AG69*AG$6+AL69*AL$6+AO69*AO$6+AT69*AT$6+AW69*AW$6+BB69*BB$6+BE69*BE$6+BJ69*BJ$6+BM69*BM$6</f>
        <v>64</v>
      </c>
      <c r="Z69" s="47">
        <f t="shared" si="70"/>
        <v>0</v>
      </c>
      <c r="AA69" s="47">
        <f t="shared" si="70"/>
        <v>0</v>
      </c>
      <c r="AB69" s="47">
        <f>W69-X69</f>
        <v>30</v>
      </c>
      <c r="AC69" s="93">
        <f t="shared" si="58"/>
      </c>
      <c r="AJ69" s="93">
        <f t="shared" si="59"/>
      </c>
      <c r="AK69" s="93">
        <f t="shared" si="60"/>
      </c>
      <c r="AO69" s="88">
        <v>4</v>
      </c>
      <c r="AR69" s="93" t="str">
        <f t="shared" si="61"/>
        <v>4//</v>
      </c>
      <c r="AS69" s="93">
        <f t="shared" si="62"/>
      </c>
      <c r="AZ69" s="93">
        <f t="shared" si="63"/>
      </c>
      <c r="BA69" s="93">
        <f t="shared" si="64"/>
      </c>
      <c r="BH69" s="93">
        <f t="shared" si="65"/>
      </c>
      <c r="BI69" s="93">
        <f t="shared" si="66"/>
      </c>
      <c r="BP69" s="93">
        <f t="shared" si="67"/>
      </c>
      <c r="BQ69" s="79" t="s">
        <v>232</v>
      </c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</row>
    <row r="70" spans="1:84" s="88" customFormat="1" ht="15">
      <c r="A70" s="97" t="s">
        <v>221</v>
      </c>
      <c r="B70" s="96" t="s">
        <v>111</v>
      </c>
      <c r="C70" s="90" t="str">
        <f t="shared" si="53"/>
        <v>           </v>
      </c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0" t="str">
        <f t="shared" si="50"/>
        <v>5    </v>
      </c>
      <c r="Q70" s="100">
        <v>5</v>
      </c>
      <c r="R70" s="100"/>
      <c r="S70" s="100"/>
      <c r="T70" s="100"/>
      <c r="U70" s="100"/>
      <c r="V70" s="44"/>
      <c r="W70" s="92">
        <v>56</v>
      </c>
      <c r="X70" s="47">
        <f>Y70+Z70+AA70</f>
        <v>36</v>
      </c>
      <c r="Y70" s="47">
        <f t="shared" si="70"/>
        <v>36</v>
      </c>
      <c r="Z70" s="47">
        <f t="shared" si="70"/>
        <v>0</v>
      </c>
      <c r="AA70" s="47">
        <f t="shared" si="70"/>
        <v>0</v>
      </c>
      <c r="AB70" s="47">
        <f>W70-X70</f>
        <v>20</v>
      </c>
      <c r="AC70" s="93">
        <f t="shared" si="58"/>
      </c>
      <c r="AJ70" s="93">
        <f t="shared" si="59"/>
      </c>
      <c r="AK70" s="93">
        <f t="shared" si="60"/>
      </c>
      <c r="AR70" s="93">
        <f t="shared" si="61"/>
      </c>
      <c r="AS70" s="93" t="str">
        <f t="shared" si="62"/>
        <v>2//</v>
      </c>
      <c r="AT70" s="88">
        <v>2</v>
      </c>
      <c r="AZ70" s="93">
        <f t="shared" si="63"/>
      </c>
      <c r="BA70" s="93">
        <f t="shared" si="64"/>
      </c>
      <c r="BH70" s="93">
        <f t="shared" si="65"/>
      </c>
      <c r="BI70" s="93">
        <f t="shared" si="66"/>
      </c>
      <c r="BP70" s="93">
        <f t="shared" si="67"/>
      </c>
      <c r="BQ70" s="79" t="s">
        <v>232</v>
      </c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</row>
    <row r="71" spans="1:84" s="88" customFormat="1" ht="25.5">
      <c r="A71" s="98" t="s">
        <v>56</v>
      </c>
      <c r="B71" s="94" t="s">
        <v>100</v>
      </c>
      <c r="C71" s="90" t="str">
        <f t="shared" si="53"/>
        <v>           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0" t="str">
        <f t="shared" si="50"/>
        <v>    </v>
      </c>
      <c r="Q71" s="100"/>
      <c r="R71" s="100"/>
      <c r="S71" s="100"/>
      <c r="T71" s="100"/>
      <c r="U71" s="100"/>
      <c r="V71" s="44"/>
      <c r="W71" s="84">
        <f aca="true" t="shared" si="71" ref="W71:AB71">SUM(W72:W74)</f>
        <v>200</v>
      </c>
      <c r="X71" s="84">
        <f t="shared" si="71"/>
        <v>116</v>
      </c>
      <c r="Y71" s="84">
        <f t="shared" si="71"/>
        <v>116</v>
      </c>
      <c r="Z71" s="84">
        <f t="shared" si="71"/>
        <v>0</v>
      </c>
      <c r="AA71" s="84">
        <f t="shared" si="71"/>
        <v>0</v>
      </c>
      <c r="AB71" s="84">
        <f t="shared" si="71"/>
        <v>84</v>
      </c>
      <c r="AC71" s="93">
        <f t="shared" si="58"/>
      </c>
      <c r="AJ71" s="93">
        <f t="shared" si="59"/>
      </c>
      <c r="AK71" s="93">
        <f t="shared" si="60"/>
      </c>
      <c r="AR71" s="93">
        <f t="shared" si="61"/>
      </c>
      <c r="AS71" s="93">
        <f t="shared" si="62"/>
      </c>
      <c r="AZ71" s="93">
        <f t="shared" si="63"/>
      </c>
      <c r="BA71" s="93">
        <f t="shared" si="64"/>
      </c>
      <c r="BH71" s="93">
        <f t="shared" si="65"/>
      </c>
      <c r="BI71" s="93">
        <f t="shared" si="66"/>
      </c>
      <c r="BP71" s="93">
        <f t="shared" si="67"/>
      </c>
      <c r="BQ71" s="79" t="s">
        <v>232</v>
      </c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</row>
    <row r="72" spans="1:84" s="88" customFormat="1" ht="15">
      <c r="A72" s="97" t="s">
        <v>176</v>
      </c>
      <c r="B72" s="106" t="s">
        <v>190</v>
      </c>
      <c r="C72" s="90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0" t="str">
        <f t="shared" si="50"/>
        <v>2    </v>
      </c>
      <c r="Q72" s="38">
        <v>2</v>
      </c>
      <c r="R72" s="38"/>
      <c r="S72" s="38"/>
      <c r="T72" s="38"/>
      <c r="U72" s="38"/>
      <c r="V72" s="44"/>
      <c r="W72" s="92">
        <v>65</v>
      </c>
      <c r="X72" s="47">
        <f>Y72+Z72+AA72</f>
        <v>36</v>
      </c>
      <c r="Y72" s="47">
        <f aca="true" t="shared" si="72" ref="Y72:AA74">AD72*AD$6+AG72*AG$6+AL72*AL$6+AO72*AO$6+AT72*AT$6+AW72*AW$6+BB72*BB$6+BE72*BE$6+BJ72*BJ$6+BM72*BM$6</f>
        <v>36</v>
      </c>
      <c r="Z72" s="47">
        <f t="shared" si="72"/>
        <v>0</v>
      </c>
      <c r="AA72" s="47">
        <f t="shared" si="72"/>
        <v>0</v>
      </c>
      <c r="AB72" s="47">
        <f>W72-X72</f>
        <v>29</v>
      </c>
      <c r="AC72" s="93">
        <f>IF(SUM(AD72:AF72)&gt;0,AD72&amp;"/"&amp;AE72&amp;"/"&amp;AF72,"")</f>
      </c>
      <c r="AG72" s="88">
        <v>2</v>
      </c>
      <c r="AJ72" s="93" t="str">
        <f>IF(SUM(AG72:AI72)&gt;0,AG72&amp;"/"&amp;AH72&amp;"/"&amp;AI72,"")</f>
        <v>2//</v>
      </c>
      <c r="AK72" s="93">
        <f>IF(SUM(AL72:AN72)&gt;0,AL72&amp;"/"&amp;AM72&amp;"/"&amp;AN72,"")</f>
      </c>
      <c r="AR72" s="93">
        <f>IF(SUM(AO72:AQ72)&gt;0,AO72&amp;"/"&amp;AP72&amp;"/"&amp;AQ72,"")</f>
      </c>
      <c r="AS72" s="93">
        <f>IF(SUM(AT72:AV72)&gt;0,AT72&amp;"/"&amp;AU72&amp;"/"&amp;AV72,"")</f>
      </c>
      <c r="AZ72" s="93">
        <f>IF(SUM(AW72:AY72)&gt;0,AW72&amp;"/"&amp;AX72&amp;"/"&amp;AY72,"")</f>
      </c>
      <c r="BA72" s="93">
        <f>IF(SUM(BB72:BD72)&gt;0,BB72&amp;"/"&amp;BC72&amp;"/"&amp;BD72,"")</f>
      </c>
      <c r="BH72" s="93">
        <f>IF(SUM(BE72:BG72)&gt;0,BE72&amp;"/"&amp;BF72&amp;"/"&amp;BG72,"")</f>
      </c>
      <c r="BI72" s="93">
        <f>IF(SUM(BJ72:BL72)&gt;0,BJ72&amp;"/"&amp;BK72&amp;"/"&amp;BL72,"")</f>
      </c>
      <c r="BP72" s="93">
        <f>IF(SUM(BM72:BO72)&gt;0,BM72&amp;"/"&amp;BN72&amp;"/"&amp;BO72,"")</f>
      </c>
      <c r="BQ72" s="79" t="s">
        <v>232</v>
      </c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</row>
    <row r="73" spans="1:84" s="88" customFormat="1" ht="25.5">
      <c r="A73" s="97" t="s">
        <v>177</v>
      </c>
      <c r="B73" s="111" t="s">
        <v>230</v>
      </c>
      <c r="C73" s="90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0" t="str">
        <f t="shared" si="50"/>
        <v>4    </v>
      </c>
      <c r="Q73" s="38">
        <v>4</v>
      </c>
      <c r="R73" s="38"/>
      <c r="S73" s="38"/>
      <c r="T73" s="38"/>
      <c r="U73" s="38"/>
      <c r="V73" s="44"/>
      <c r="W73" s="92">
        <v>65</v>
      </c>
      <c r="X73" s="47">
        <f>Y73+Z73+AA73</f>
        <v>32</v>
      </c>
      <c r="Y73" s="47">
        <f t="shared" si="72"/>
        <v>32</v>
      </c>
      <c r="Z73" s="47">
        <f t="shared" si="72"/>
        <v>0</v>
      </c>
      <c r="AA73" s="47">
        <f t="shared" si="72"/>
        <v>0</v>
      </c>
      <c r="AB73" s="47">
        <f>W73-X73</f>
        <v>33</v>
      </c>
      <c r="AC73" s="93">
        <f>IF(SUM(AD73:AF73)&gt;0,AD73&amp;"/"&amp;AE73&amp;"/"&amp;AF73,"")</f>
      </c>
      <c r="AJ73" s="93">
        <f>IF(SUM(AG73:AI73)&gt;0,AG73&amp;"/"&amp;AH73&amp;"/"&amp;AI73,"")</f>
      </c>
      <c r="AK73" s="93">
        <f>IF(SUM(AL73:AN73)&gt;0,AL73&amp;"/"&amp;AM73&amp;"/"&amp;AN73,"")</f>
      </c>
      <c r="AO73" s="88">
        <v>2</v>
      </c>
      <c r="AR73" s="93" t="str">
        <f>IF(SUM(AO73:AQ73)&gt;0,AO73&amp;"/"&amp;AP73&amp;"/"&amp;AQ73,"")</f>
        <v>2//</v>
      </c>
      <c r="AS73" s="93">
        <f>IF(SUM(AT73:AV73)&gt;0,AT73&amp;"/"&amp;AU73&amp;"/"&amp;AV73,"")</f>
      </c>
      <c r="AZ73" s="93">
        <f>IF(SUM(AW73:AY73)&gt;0,AW73&amp;"/"&amp;AX73&amp;"/"&amp;AY73,"")</f>
      </c>
      <c r="BA73" s="93">
        <f>IF(SUM(BB73:BD73)&gt;0,BB73&amp;"/"&amp;BC73&amp;"/"&amp;BD73,"")</f>
      </c>
      <c r="BH73" s="93">
        <f>IF(SUM(BE73:BG73)&gt;0,BE73&amp;"/"&amp;BF73&amp;"/"&amp;BG73,"")</f>
      </c>
      <c r="BI73" s="93">
        <f>IF(SUM(BJ73:BL73)&gt;0,BJ73&amp;"/"&amp;BK73&amp;"/"&amp;BL73,"")</f>
      </c>
      <c r="BP73" s="93">
        <f>IF(SUM(BM73:BO73)&gt;0,BM73&amp;"/"&amp;BN73&amp;"/"&amp;BO73,"")</f>
      </c>
      <c r="BQ73" s="79" t="s">
        <v>232</v>
      </c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</row>
    <row r="74" spans="1:84" s="88" customFormat="1" ht="25.5">
      <c r="A74" s="97" t="s">
        <v>178</v>
      </c>
      <c r="B74" s="106" t="s">
        <v>229</v>
      </c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0" t="str">
        <f t="shared" si="50"/>
        <v>6    </v>
      </c>
      <c r="Q74" s="38">
        <v>6</v>
      </c>
      <c r="R74" s="38"/>
      <c r="S74" s="38"/>
      <c r="T74" s="38"/>
      <c r="U74" s="38"/>
      <c r="V74" s="44"/>
      <c r="W74" s="92">
        <v>70</v>
      </c>
      <c r="X74" s="47">
        <f>Y74+Z74+AA74</f>
        <v>48</v>
      </c>
      <c r="Y74" s="47">
        <f t="shared" si="72"/>
        <v>48</v>
      </c>
      <c r="Z74" s="47">
        <f t="shared" si="72"/>
        <v>0</v>
      </c>
      <c r="AA74" s="47">
        <f t="shared" si="72"/>
        <v>0</v>
      </c>
      <c r="AB74" s="47">
        <f>W74-X74</f>
        <v>22</v>
      </c>
      <c r="AC74" s="93">
        <f>IF(SUM(AD74:AF74)&gt;0,AD74&amp;"/"&amp;AE74&amp;"/"&amp;AF74,"")</f>
      </c>
      <c r="AJ74" s="93">
        <f>IF(SUM(AG74:AI74)&gt;0,AG74&amp;"/"&amp;AH74&amp;"/"&amp;AI74,"")</f>
      </c>
      <c r="AK74" s="93">
        <f>IF(SUM(AL74:AN74)&gt;0,AL74&amp;"/"&amp;AM74&amp;"/"&amp;AN74,"")</f>
      </c>
      <c r="AR74" s="93">
        <f>IF(SUM(AO74:AQ74)&gt;0,AO74&amp;"/"&amp;AP74&amp;"/"&amp;AQ74,"")</f>
      </c>
      <c r="AS74" s="93">
        <f>IF(SUM(AT74:AV74)&gt;0,AT74&amp;"/"&amp;AU74&amp;"/"&amp;AV74,"")</f>
      </c>
      <c r="AW74" s="88">
        <v>3</v>
      </c>
      <c r="AZ74" s="93" t="str">
        <f>IF(SUM(AW74:AY74)&gt;0,AW74&amp;"/"&amp;AX74&amp;"/"&amp;AY74,"")</f>
        <v>3//</v>
      </c>
      <c r="BA74" s="93">
        <f>IF(SUM(BB74:BD74)&gt;0,BB74&amp;"/"&amp;BC74&amp;"/"&amp;BD74,"")</f>
      </c>
      <c r="BH74" s="93">
        <f>IF(SUM(BE74:BG74)&gt;0,BE74&amp;"/"&amp;BF74&amp;"/"&amp;BG74,"")</f>
      </c>
      <c r="BI74" s="93">
        <f>IF(SUM(BJ74:BL74)&gt;0,BJ74&amp;"/"&amp;BK74&amp;"/"&amp;BL74,"")</f>
      </c>
      <c r="BP74" s="93">
        <f>IF(SUM(BM74:BO74)&gt;0,BM74&amp;"/"&amp;BN74&amp;"/"&amp;BO74,"")</f>
      </c>
      <c r="BQ74" s="79" t="s">
        <v>232</v>
      </c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</row>
    <row r="75" spans="1:84" s="88" customFormat="1" ht="30" customHeight="1">
      <c r="A75" s="112" t="s">
        <v>215</v>
      </c>
      <c r="B75" s="141" t="s">
        <v>179</v>
      </c>
      <c r="C75" s="113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3"/>
      <c r="Q75" s="115"/>
      <c r="R75" s="115"/>
      <c r="S75" s="115"/>
      <c r="T75" s="115"/>
      <c r="U75" s="115"/>
      <c r="V75" s="48"/>
      <c r="W75" s="116">
        <f aca="true" t="shared" si="73" ref="W75:AB75">SUM(W76:W80)</f>
        <v>1500</v>
      </c>
      <c r="X75" s="116">
        <f t="shared" si="73"/>
        <v>812</v>
      </c>
      <c r="Y75" s="116">
        <f t="shared" si="73"/>
        <v>148</v>
      </c>
      <c r="Z75" s="116">
        <f t="shared" si="73"/>
        <v>0</v>
      </c>
      <c r="AA75" s="116">
        <f t="shared" si="73"/>
        <v>664</v>
      </c>
      <c r="AB75" s="116">
        <f t="shared" si="73"/>
        <v>688</v>
      </c>
      <c r="AC75" s="117"/>
      <c r="AD75" s="118"/>
      <c r="AE75" s="118"/>
      <c r="AF75" s="118"/>
      <c r="AG75" s="118"/>
      <c r="AH75" s="118"/>
      <c r="AI75" s="118"/>
      <c r="AJ75" s="117"/>
      <c r="AK75" s="117"/>
      <c r="AL75" s="118"/>
      <c r="AM75" s="118"/>
      <c r="AN75" s="118"/>
      <c r="AO75" s="118"/>
      <c r="AP75" s="118"/>
      <c r="AQ75" s="118"/>
      <c r="AR75" s="117"/>
      <c r="AS75" s="117"/>
      <c r="AT75" s="118"/>
      <c r="AU75" s="118"/>
      <c r="AV75" s="118"/>
      <c r="AW75" s="118"/>
      <c r="AX75" s="118"/>
      <c r="AY75" s="118"/>
      <c r="AZ75" s="117"/>
      <c r="BA75" s="117"/>
      <c r="BB75" s="118"/>
      <c r="BC75" s="118"/>
      <c r="BD75" s="118"/>
      <c r="BE75" s="118"/>
      <c r="BF75" s="118"/>
      <c r="BG75" s="118"/>
      <c r="BH75" s="117"/>
      <c r="BI75" s="117"/>
      <c r="BJ75" s="118"/>
      <c r="BK75" s="118"/>
      <c r="BL75" s="118"/>
      <c r="BM75" s="118"/>
      <c r="BN75" s="118"/>
      <c r="BO75" s="118"/>
      <c r="BP75" s="117"/>
      <c r="BQ75" s="79" t="s">
        <v>232</v>
      </c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</row>
    <row r="76" spans="1:84" s="88" customFormat="1" ht="15">
      <c r="A76" s="101" t="s">
        <v>216</v>
      </c>
      <c r="B76" s="106" t="s">
        <v>174</v>
      </c>
      <c r="C76" s="90" t="str">
        <f>D76&amp;" "&amp;E76&amp;" "&amp;F76&amp;" "&amp;G76&amp;" "&amp;H76&amp;" "&amp;I76&amp;" "&amp;J76&amp;" "&amp;K76&amp;" "&amp;L76&amp;" "&amp;M76&amp;" "&amp;N76&amp;" "&amp;O76</f>
        <v>3 5 8 9 10       </v>
      </c>
      <c r="D76" s="91">
        <v>3</v>
      </c>
      <c r="E76" s="91">
        <v>5</v>
      </c>
      <c r="F76" s="91">
        <v>8</v>
      </c>
      <c r="G76" s="91">
        <v>9</v>
      </c>
      <c r="H76" s="91">
        <v>10</v>
      </c>
      <c r="I76" s="91"/>
      <c r="J76" s="91"/>
      <c r="K76" s="91"/>
      <c r="L76" s="91"/>
      <c r="M76" s="91"/>
      <c r="N76" s="91"/>
      <c r="O76" s="91"/>
      <c r="P76" s="90" t="str">
        <f aca="true" t="shared" si="74" ref="P76:P81">Q76&amp;" "&amp;R76&amp;" "&amp;S76&amp;" "&amp;T76&amp;" "&amp;U76</f>
        <v>4 6 7  </v>
      </c>
      <c r="Q76" s="100">
        <v>4</v>
      </c>
      <c r="R76" s="100">
        <v>6</v>
      </c>
      <c r="S76" s="100">
        <v>7</v>
      </c>
      <c r="T76" s="100"/>
      <c r="U76" s="100"/>
      <c r="V76" s="44"/>
      <c r="W76" s="92">
        <v>1212</v>
      </c>
      <c r="X76" s="47">
        <f aca="true" t="shared" si="75" ref="X76:X81">Y76+Z76+AA76</f>
        <v>664</v>
      </c>
      <c r="Y76" s="47">
        <f aca="true" t="shared" si="76" ref="Y76:AA81">AD76*AD$6+AG76*AG$6+AL76*AL$6+AO76*AO$6+AT76*AT$6+AW76*AW$6+BB76*BB$6+BE76*BE$6+BJ76*BJ$6+BM76*BM$6</f>
        <v>0</v>
      </c>
      <c r="Z76" s="47">
        <f t="shared" si="76"/>
        <v>0</v>
      </c>
      <c r="AA76" s="47">
        <f t="shared" si="76"/>
        <v>664</v>
      </c>
      <c r="AB76" s="47">
        <f aca="true" t="shared" si="77" ref="AB76:AB81">W76-X76</f>
        <v>548</v>
      </c>
      <c r="AC76" s="93">
        <f aca="true" t="shared" si="78" ref="AC76:AC81">IF(SUM(AD76:AF76)&gt;0,AD76&amp;"/"&amp;AE76&amp;"/"&amp;AF76,"")</f>
      </c>
      <c r="AJ76" s="93">
        <f aca="true" t="shared" si="79" ref="AJ76:AJ81">IF(SUM(AG76:AI76)&gt;0,AG76&amp;"/"&amp;AH76&amp;"/"&amp;AI76,"")</f>
      </c>
      <c r="AK76" s="93" t="str">
        <f aca="true" t="shared" si="80" ref="AK76:AK81">IF(SUM(AL76:AN76)&gt;0,AL76&amp;"/"&amp;AM76&amp;"/"&amp;AN76,"")</f>
        <v>//5</v>
      </c>
      <c r="AN76" s="88">
        <v>5</v>
      </c>
      <c r="AQ76" s="88">
        <v>5</v>
      </c>
      <c r="AR76" s="93" t="str">
        <f aca="true" t="shared" si="81" ref="AR76:AR81">IF(SUM(AO76:AQ76)&gt;0,AO76&amp;"/"&amp;AP76&amp;"/"&amp;AQ76,"")</f>
        <v>//5</v>
      </c>
      <c r="AS76" s="93" t="str">
        <f aca="true" t="shared" si="82" ref="AS76:AS81">IF(SUM(AT76:AV76)&gt;0,AT76&amp;"/"&amp;AU76&amp;"/"&amp;AV76,"")</f>
        <v>//5</v>
      </c>
      <c r="AV76" s="88">
        <v>5</v>
      </c>
      <c r="AY76" s="88">
        <v>5</v>
      </c>
      <c r="AZ76" s="93" t="str">
        <f aca="true" t="shared" si="83" ref="AZ76:AZ81">IF(SUM(AW76:AY76)&gt;0,AW76&amp;"/"&amp;AX76&amp;"/"&amp;AY76,"")</f>
        <v>//5</v>
      </c>
      <c r="BA76" s="93" t="str">
        <f aca="true" t="shared" si="84" ref="BA76:BA81">IF(SUM(BB76:BD76)&gt;0,BB76&amp;"/"&amp;BC76&amp;"/"&amp;BD76,"")</f>
        <v>//4</v>
      </c>
      <c r="BD76" s="88">
        <v>4</v>
      </c>
      <c r="BG76" s="88">
        <v>4</v>
      </c>
      <c r="BH76" s="93" t="str">
        <f aca="true" t="shared" si="85" ref="BH76:BH81">IF(SUM(BE76:BG76)&gt;0,BE76&amp;"/"&amp;BF76&amp;"/"&amp;BG76,"")</f>
        <v>//4</v>
      </c>
      <c r="BI76" s="93" t="str">
        <f aca="true" t="shared" si="86" ref="BI76:BI81">IF(SUM(BJ76:BL76)&gt;0,BJ76&amp;"/"&amp;BK76&amp;"/"&amp;BL76,"")</f>
        <v>//10</v>
      </c>
      <c r="BL76" s="88">
        <v>10</v>
      </c>
      <c r="BO76" s="88">
        <v>10</v>
      </c>
      <c r="BP76" s="93" t="str">
        <f aca="true" t="shared" si="87" ref="BP76:BP81">IF(SUM(BM76:BO76)&gt;0,BM76&amp;"/"&amp;BN76&amp;"/"&amp;BO76,"")</f>
        <v>//10</v>
      </c>
      <c r="BQ76" s="79" t="s">
        <v>232</v>
      </c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</row>
    <row r="77" spans="1:84" s="88" customFormat="1" ht="15">
      <c r="A77" s="101" t="s">
        <v>217</v>
      </c>
      <c r="B77" s="111" t="s">
        <v>160</v>
      </c>
      <c r="C77" s="90" t="str">
        <f>D77&amp;" "&amp;E77&amp;" "&amp;F77&amp;" "&amp;G77&amp;" "&amp;H77&amp;" "&amp;I77&amp;" "&amp;J77&amp;" "&amp;K77&amp;" "&amp;L77&amp;" "&amp;M77&amp;" "&amp;N77&amp;" "&amp;O77</f>
        <v>           </v>
      </c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0" t="str">
        <f t="shared" si="74"/>
        <v>1    </v>
      </c>
      <c r="Q77" s="100">
        <v>1</v>
      </c>
      <c r="R77" s="100"/>
      <c r="S77" s="100"/>
      <c r="T77" s="100"/>
      <c r="U77" s="100"/>
      <c r="V77" s="44"/>
      <c r="W77" s="92">
        <v>72</v>
      </c>
      <c r="X77" s="47">
        <f t="shared" si="75"/>
        <v>36</v>
      </c>
      <c r="Y77" s="47">
        <f t="shared" si="76"/>
        <v>36</v>
      </c>
      <c r="Z77" s="47">
        <f t="shared" si="76"/>
        <v>0</v>
      </c>
      <c r="AA77" s="47">
        <f t="shared" si="76"/>
        <v>0</v>
      </c>
      <c r="AB77" s="47">
        <f t="shared" si="77"/>
        <v>36</v>
      </c>
      <c r="AC77" s="93" t="str">
        <f t="shared" si="78"/>
        <v>2//</v>
      </c>
      <c r="AD77" s="88">
        <v>2</v>
      </c>
      <c r="AJ77" s="93">
        <f t="shared" si="79"/>
      </c>
      <c r="AK77" s="93">
        <f t="shared" si="80"/>
      </c>
      <c r="AR77" s="93">
        <f t="shared" si="81"/>
      </c>
      <c r="AS77" s="93">
        <f t="shared" si="82"/>
      </c>
      <c r="AZ77" s="93">
        <f t="shared" si="83"/>
      </c>
      <c r="BA77" s="93">
        <f t="shared" si="84"/>
      </c>
      <c r="BH77" s="93">
        <f t="shared" si="85"/>
      </c>
      <c r="BI77" s="93">
        <f t="shared" si="86"/>
      </c>
      <c r="BP77" s="93">
        <f t="shared" si="87"/>
      </c>
      <c r="BQ77" s="79" t="s">
        <v>232</v>
      </c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</row>
    <row r="78" spans="1:84" s="88" customFormat="1" ht="15">
      <c r="A78" s="101" t="s">
        <v>218</v>
      </c>
      <c r="B78" s="111" t="s">
        <v>161</v>
      </c>
      <c r="C78" s="90" t="str">
        <f>D78&amp;" "&amp;E78&amp;" "&amp;F78&amp;" "&amp;G78&amp;" "&amp;H78&amp;" "&amp;I78&amp;" "&amp;J78&amp;" "&amp;K78&amp;" "&amp;L78&amp;" "&amp;M78&amp;" "&amp;N78&amp;" "&amp;O78</f>
        <v>           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0" t="str">
        <f t="shared" si="74"/>
        <v>3    </v>
      </c>
      <c r="Q78" s="100">
        <v>3</v>
      </c>
      <c r="R78" s="100"/>
      <c r="S78" s="100"/>
      <c r="T78" s="100"/>
      <c r="U78" s="100"/>
      <c r="V78" s="44"/>
      <c r="W78" s="92">
        <v>72</v>
      </c>
      <c r="X78" s="47">
        <f t="shared" si="75"/>
        <v>36</v>
      </c>
      <c r="Y78" s="47">
        <f t="shared" si="76"/>
        <v>36</v>
      </c>
      <c r="Z78" s="47">
        <f t="shared" si="76"/>
        <v>0</v>
      </c>
      <c r="AA78" s="47">
        <f t="shared" si="76"/>
        <v>0</v>
      </c>
      <c r="AB78" s="47">
        <f t="shared" si="77"/>
        <v>36</v>
      </c>
      <c r="AC78" s="93">
        <f t="shared" si="78"/>
      </c>
      <c r="AJ78" s="93">
        <f t="shared" si="79"/>
      </c>
      <c r="AK78" s="93" t="str">
        <f t="shared" si="80"/>
        <v>2//</v>
      </c>
      <c r="AL78" s="88">
        <v>2</v>
      </c>
      <c r="AR78" s="93">
        <f t="shared" si="81"/>
      </c>
      <c r="AS78" s="93">
        <f t="shared" si="82"/>
      </c>
      <c r="AZ78" s="93">
        <f t="shared" si="83"/>
      </c>
      <c r="BA78" s="93">
        <f t="shared" si="84"/>
      </c>
      <c r="BH78" s="93">
        <f t="shared" si="85"/>
      </c>
      <c r="BI78" s="93">
        <f t="shared" si="86"/>
      </c>
      <c r="BP78" s="93">
        <f t="shared" si="87"/>
      </c>
      <c r="BQ78" s="79" t="s">
        <v>232</v>
      </c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</row>
    <row r="79" spans="1:84" s="88" customFormat="1" ht="15">
      <c r="A79" s="101" t="s">
        <v>219</v>
      </c>
      <c r="B79" s="111" t="s">
        <v>162</v>
      </c>
      <c r="C79" s="90" t="str">
        <f>D79&amp;" "&amp;E79&amp;" "&amp;F79&amp;" "&amp;G79&amp;" "&amp;H79&amp;" "&amp;I79&amp;" "&amp;J79&amp;" "&amp;K79&amp;" "&amp;L79&amp;" "&amp;M79&amp;" "&amp;N79&amp;" "&amp;O79</f>
        <v>           </v>
      </c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0" t="str">
        <f t="shared" si="74"/>
        <v>5    </v>
      </c>
      <c r="Q79" s="100">
        <v>5</v>
      </c>
      <c r="R79" s="100"/>
      <c r="S79" s="100"/>
      <c r="T79" s="100"/>
      <c r="U79" s="100"/>
      <c r="V79" s="44"/>
      <c r="W79" s="92">
        <v>72</v>
      </c>
      <c r="X79" s="47">
        <f t="shared" si="75"/>
        <v>36</v>
      </c>
      <c r="Y79" s="47">
        <f t="shared" si="76"/>
        <v>36</v>
      </c>
      <c r="Z79" s="47">
        <f t="shared" si="76"/>
        <v>0</v>
      </c>
      <c r="AA79" s="47">
        <f t="shared" si="76"/>
        <v>0</v>
      </c>
      <c r="AB79" s="47">
        <f t="shared" si="77"/>
        <v>36</v>
      </c>
      <c r="AC79" s="93">
        <f t="shared" si="78"/>
      </c>
      <c r="AJ79" s="93">
        <f t="shared" si="79"/>
      </c>
      <c r="AK79" s="93">
        <f t="shared" si="80"/>
      </c>
      <c r="AR79" s="93">
        <f t="shared" si="81"/>
      </c>
      <c r="AS79" s="93" t="str">
        <f t="shared" si="82"/>
        <v>2//</v>
      </c>
      <c r="AT79" s="88">
        <v>2</v>
      </c>
      <c r="AZ79" s="93">
        <f t="shared" si="83"/>
      </c>
      <c r="BA79" s="93">
        <f t="shared" si="84"/>
      </c>
      <c r="BH79" s="93">
        <f t="shared" si="85"/>
      </c>
      <c r="BI79" s="93">
        <f t="shared" si="86"/>
      </c>
      <c r="BP79" s="93">
        <f t="shared" si="87"/>
      </c>
      <c r="BQ79" s="79" t="s">
        <v>232</v>
      </c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</row>
    <row r="80" spans="1:84" s="88" customFormat="1" ht="15">
      <c r="A80" s="101" t="s">
        <v>220</v>
      </c>
      <c r="B80" s="111" t="s">
        <v>163</v>
      </c>
      <c r="C80" s="90" t="str">
        <f>D80&amp;" "&amp;E80&amp;" "&amp;F80&amp;" "&amp;G80&amp;" "&amp;H80&amp;" "&amp;I80&amp;" "&amp;J80&amp;" "&amp;K80&amp;" "&amp;L80&amp;" "&amp;M80&amp;" "&amp;N80&amp;" "&amp;O80</f>
        <v>           </v>
      </c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0" t="str">
        <f t="shared" si="74"/>
        <v>10    </v>
      </c>
      <c r="Q80" s="100">
        <v>10</v>
      </c>
      <c r="R80" s="100"/>
      <c r="S80" s="100"/>
      <c r="T80" s="100"/>
      <c r="U80" s="100"/>
      <c r="V80" s="44"/>
      <c r="W80" s="92">
        <v>72</v>
      </c>
      <c r="X80" s="47">
        <f t="shared" si="75"/>
        <v>40</v>
      </c>
      <c r="Y80" s="47">
        <f t="shared" si="76"/>
        <v>40</v>
      </c>
      <c r="Z80" s="47">
        <f t="shared" si="76"/>
        <v>0</v>
      </c>
      <c r="AA80" s="47">
        <f t="shared" si="76"/>
        <v>0</v>
      </c>
      <c r="AB80" s="47">
        <f t="shared" si="77"/>
        <v>32</v>
      </c>
      <c r="AC80" s="93">
        <f t="shared" si="78"/>
      </c>
      <c r="AJ80" s="93">
        <f t="shared" si="79"/>
      </c>
      <c r="AK80" s="93">
        <f t="shared" si="80"/>
      </c>
      <c r="AR80" s="93">
        <f t="shared" si="81"/>
      </c>
      <c r="AS80" s="93">
        <f t="shared" si="82"/>
      </c>
      <c r="AZ80" s="93">
        <f t="shared" si="83"/>
      </c>
      <c r="BA80" s="93">
        <f t="shared" si="84"/>
      </c>
      <c r="BH80" s="93">
        <f t="shared" si="85"/>
      </c>
      <c r="BI80" s="93">
        <f t="shared" si="86"/>
      </c>
      <c r="BM80" s="88">
        <v>4</v>
      </c>
      <c r="BP80" s="93" t="str">
        <f t="shared" si="87"/>
        <v>4//</v>
      </c>
      <c r="BQ80" s="79" t="s">
        <v>232</v>
      </c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</row>
    <row r="81" spans="1:84" s="125" customFormat="1" ht="29.25" customHeight="1">
      <c r="A81" s="73" t="s">
        <v>83</v>
      </c>
      <c r="B81" s="74" t="s">
        <v>175</v>
      </c>
      <c r="C81" s="119" t="str">
        <f>D81&amp;" "&amp;M81&amp;" "&amp;N81&amp;" "&amp;O81</f>
        <v>   </v>
      </c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19" t="str">
        <f t="shared" si="74"/>
        <v>7-10.    </v>
      </c>
      <c r="Q81" s="121" t="s">
        <v>214</v>
      </c>
      <c r="R81" s="122"/>
      <c r="S81" s="122"/>
      <c r="T81" s="122"/>
      <c r="U81" s="122"/>
      <c r="V81" s="54"/>
      <c r="W81" s="116">
        <v>450</v>
      </c>
      <c r="X81" s="116">
        <f t="shared" si="75"/>
        <v>216</v>
      </c>
      <c r="Y81" s="116">
        <f t="shared" si="76"/>
        <v>216</v>
      </c>
      <c r="Z81" s="116">
        <f t="shared" si="76"/>
        <v>0</v>
      </c>
      <c r="AA81" s="116">
        <f t="shared" si="76"/>
        <v>0</v>
      </c>
      <c r="AB81" s="116">
        <f t="shared" si="77"/>
        <v>234</v>
      </c>
      <c r="AC81" s="123">
        <f t="shared" si="78"/>
      </c>
      <c r="AD81" s="124"/>
      <c r="AE81" s="124"/>
      <c r="AF81" s="124"/>
      <c r="AG81" s="124"/>
      <c r="AH81" s="124"/>
      <c r="AI81" s="124"/>
      <c r="AJ81" s="123">
        <f t="shared" si="79"/>
      </c>
      <c r="AK81" s="123">
        <f t="shared" si="80"/>
      </c>
      <c r="AL81" s="124"/>
      <c r="AM81" s="124"/>
      <c r="AN81" s="124"/>
      <c r="AO81" s="124"/>
      <c r="AP81" s="124"/>
      <c r="AQ81" s="124"/>
      <c r="AR81" s="123">
        <f t="shared" si="81"/>
      </c>
      <c r="AS81" s="123">
        <f t="shared" si="82"/>
      </c>
      <c r="AT81" s="124"/>
      <c r="AU81" s="124"/>
      <c r="AV81" s="124"/>
      <c r="AW81" s="124"/>
      <c r="AX81" s="124"/>
      <c r="AY81" s="124"/>
      <c r="AZ81" s="123">
        <f t="shared" si="83"/>
      </c>
      <c r="BA81" s="123" t="str">
        <f t="shared" si="84"/>
        <v>4//</v>
      </c>
      <c r="BB81" s="124">
        <v>4</v>
      </c>
      <c r="BC81" s="124"/>
      <c r="BD81" s="124"/>
      <c r="BE81" s="124">
        <v>4</v>
      </c>
      <c r="BF81" s="124"/>
      <c r="BG81" s="124"/>
      <c r="BH81" s="123" t="str">
        <f t="shared" si="85"/>
        <v>4//</v>
      </c>
      <c r="BI81" s="123" t="str">
        <f t="shared" si="86"/>
        <v>4//</v>
      </c>
      <c r="BJ81" s="124">
        <v>4</v>
      </c>
      <c r="BK81" s="124"/>
      <c r="BL81" s="124"/>
      <c r="BM81" s="124">
        <v>4</v>
      </c>
      <c r="BN81" s="124"/>
      <c r="BO81" s="124"/>
      <c r="BP81" s="123" t="str">
        <f t="shared" si="87"/>
        <v>4//</v>
      </c>
      <c r="BQ81" s="79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</row>
    <row r="82" spans="2:84" s="88" customFormat="1" ht="15.75" thickBot="1">
      <c r="B82" s="126" t="s">
        <v>57</v>
      </c>
      <c r="C82" s="127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7"/>
      <c r="Q82" s="129"/>
      <c r="R82" s="129"/>
      <c r="S82" s="129"/>
      <c r="T82" s="129"/>
      <c r="U82" s="129"/>
      <c r="V82" s="49"/>
      <c r="W82" s="130">
        <f aca="true" t="shared" si="88" ref="W82:AB82">SUM(W8,W23,W30,W48,W81)</f>
        <v>8884</v>
      </c>
      <c r="X82" s="130">
        <f t="shared" si="88"/>
        <v>4724</v>
      </c>
      <c r="Y82" s="130">
        <f t="shared" si="88"/>
        <v>2544</v>
      </c>
      <c r="Z82" s="130">
        <f t="shared" si="88"/>
        <v>104</v>
      </c>
      <c r="AA82" s="130">
        <f t="shared" si="88"/>
        <v>2076</v>
      </c>
      <c r="AB82" s="130">
        <f t="shared" si="88"/>
        <v>4160</v>
      </c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79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</row>
    <row r="83" spans="1:84" s="81" customFormat="1" ht="15.75" thickBot="1">
      <c r="A83" s="132"/>
      <c r="B83" s="133" t="s">
        <v>15</v>
      </c>
      <c r="C83" s="134" t="s">
        <v>191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134"/>
      <c r="Q83" s="129"/>
      <c r="R83" s="129"/>
      <c r="S83" s="129"/>
      <c r="T83" s="129"/>
      <c r="U83" s="129"/>
      <c r="V83" s="97"/>
      <c r="W83" s="88"/>
      <c r="X83" s="134"/>
      <c r="Y83" s="134"/>
      <c r="Z83" s="134"/>
      <c r="AA83" s="134"/>
      <c r="AB83" s="134"/>
      <c r="AC83" s="131">
        <f>SUM(AD83:AF83)</f>
        <v>23</v>
      </c>
      <c r="AD83" s="131">
        <f aca="true" t="shared" si="89" ref="AD83:AI83">SUM(AD10:AD80)-AD11</f>
        <v>13</v>
      </c>
      <c r="AE83" s="131">
        <f t="shared" si="89"/>
        <v>0</v>
      </c>
      <c r="AF83" s="131">
        <f t="shared" si="89"/>
        <v>10</v>
      </c>
      <c r="AG83" s="131">
        <f t="shared" si="89"/>
        <v>14</v>
      </c>
      <c r="AH83" s="131">
        <f t="shared" si="89"/>
        <v>0</v>
      </c>
      <c r="AI83" s="131">
        <f t="shared" si="89"/>
        <v>11</v>
      </c>
      <c r="AJ83" s="131">
        <f>SUM(AG83:AI83)</f>
        <v>25</v>
      </c>
      <c r="AK83" s="131">
        <f>SUM(AL83:AN83)</f>
        <v>24</v>
      </c>
      <c r="AL83" s="131">
        <f aca="true" t="shared" si="90" ref="AL83:AQ83">SUM(AL10:AL80)-AL11</f>
        <v>14</v>
      </c>
      <c r="AM83" s="131">
        <f t="shared" si="90"/>
        <v>2</v>
      </c>
      <c r="AN83" s="131">
        <f t="shared" si="90"/>
        <v>8</v>
      </c>
      <c r="AO83" s="131">
        <f t="shared" si="90"/>
        <v>18</v>
      </c>
      <c r="AP83" s="131">
        <f t="shared" si="90"/>
        <v>0</v>
      </c>
      <c r="AQ83" s="131">
        <f t="shared" si="90"/>
        <v>9</v>
      </c>
      <c r="AR83" s="131">
        <f>SUM(AO83:AQ83)</f>
        <v>27</v>
      </c>
      <c r="AS83" s="131">
        <f>SUM(AT83:AV83)</f>
        <v>27</v>
      </c>
      <c r="AT83" s="131">
        <f aca="true" t="shared" si="91" ref="AT83:AY83">SUM(AT10:AT80)-AT11</f>
        <v>17</v>
      </c>
      <c r="AU83" s="131">
        <f t="shared" si="91"/>
        <v>0</v>
      </c>
      <c r="AV83" s="131">
        <f t="shared" si="91"/>
        <v>10</v>
      </c>
      <c r="AW83" s="131">
        <f t="shared" si="91"/>
        <v>17</v>
      </c>
      <c r="AX83" s="131">
        <f t="shared" si="91"/>
        <v>2</v>
      </c>
      <c r="AY83" s="131">
        <f t="shared" si="91"/>
        <v>12</v>
      </c>
      <c r="AZ83" s="131">
        <f>SUM(AW83:AY83)</f>
        <v>31</v>
      </c>
      <c r="BA83" s="131">
        <f>SUM(BB83:BD83)</f>
        <v>30</v>
      </c>
      <c r="BB83" s="131">
        <f aca="true" t="shared" si="92" ref="BB83:BG83">SUM(BB10:BB80)-BB11</f>
        <v>16</v>
      </c>
      <c r="BC83" s="131">
        <f t="shared" si="92"/>
        <v>0</v>
      </c>
      <c r="BD83" s="131">
        <f t="shared" si="92"/>
        <v>14</v>
      </c>
      <c r="BE83" s="131">
        <f t="shared" si="92"/>
        <v>18</v>
      </c>
      <c r="BF83" s="131">
        <f t="shared" si="92"/>
        <v>2</v>
      </c>
      <c r="BG83" s="131">
        <f t="shared" si="92"/>
        <v>11</v>
      </c>
      <c r="BH83" s="131">
        <f>SUM(BE83:BG83)</f>
        <v>31</v>
      </c>
      <c r="BI83" s="131">
        <f>SUM(BJ83:BL83)</f>
        <v>14</v>
      </c>
      <c r="BJ83" s="131">
        <f aca="true" t="shared" si="93" ref="BJ83:BO83">SUM(BJ10:BJ80)-BJ11</f>
        <v>4</v>
      </c>
      <c r="BK83" s="131">
        <f t="shared" si="93"/>
        <v>0</v>
      </c>
      <c r="BL83" s="131">
        <f t="shared" si="93"/>
        <v>10</v>
      </c>
      <c r="BM83" s="131">
        <f t="shared" si="93"/>
        <v>8</v>
      </c>
      <c r="BN83" s="131">
        <f t="shared" si="93"/>
        <v>0</v>
      </c>
      <c r="BO83" s="131">
        <f t="shared" si="93"/>
        <v>10</v>
      </c>
      <c r="BP83" s="131">
        <f>SUM(BM83:BO83)</f>
        <v>18</v>
      </c>
      <c r="BQ83" s="79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</row>
    <row r="84" spans="1:84" s="135" customFormat="1" ht="15.75" thickBot="1">
      <c r="A84" s="132"/>
      <c r="B84" s="110">
        <f>(X82-X81-X11)/158</f>
        <v>25.949367088607595</v>
      </c>
      <c r="C84" s="90" t="s">
        <v>225</v>
      </c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129"/>
      <c r="R84" s="129"/>
      <c r="S84" s="129"/>
      <c r="T84" s="129"/>
      <c r="U84" s="129"/>
      <c r="V84" s="97"/>
      <c r="W84" s="88"/>
      <c r="X84" s="134"/>
      <c r="Y84" s="134"/>
      <c r="Z84" s="134"/>
      <c r="AA84" s="134"/>
      <c r="AB84" s="134"/>
      <c r="AC84" s="134">
        <f>SUM(AD9:AF81)*AC6</f>
        <v>486</v>
      </c>
      <c r="AD84" s="134"/>
      <c r="AE84" s="134"/>
      <c r="AF84" s="134"/>
      <c r="AG84" s="134"/>
      <c r="AH84" s="134"/>
      <c r="AI84" s="134"/>
      <c r="AJ84" s="134">
        <f>SUM(AG9:AI81)*AJ6</f>
        <v>522</v>
      </c>
      <c r="AK84" s="134">
        <f>SUM(AL9:AN81)*AK6</f>
        <v>504</v>
      </c>
      <c r="AL84" s="134"/>
      <c r="AM84" s="134"/>
      <c r="AN84" s="134"/>
      <c r="AO84" s="134"/>
      <c r="AP84" s="134"/>
      <c r="AQ84" s="134"/>
      <c r="AR84" s="134">
        <f>SUM(AO9:AQ81)*AR6</f>
        <v>496</v>
      </c>
      <c r="AS84" s="134">
        <f>SUM(AT9:AV81)*AS6</f>
        <v>522</v>
      </c>
      <c r="AT84" s="134"/>
      <c r="AU84" s="134"/>
      <c r="AV84" s="134"/>
      <c r="AW84" s="134"/>
      <c r="AX84" s="134"/>
      <c r="AY84" s="134"/>
      <c r="AZ84" s="134">
        <f>SUM(AW9:AY81)*AZ6</f>
        <v>528</v>
      </c>
      <c r="BA84" s="134">
        <f>SUM(BB9:BD81)*BA6</f>
        <v>648</v>
      </c>
      <c r="BB84" s="134"/>
      <c r="BC84" s="134"/>
      <c r="BD84" s="134"/>
      <c r="BE84" s="134"/>
      <c r="BF84" s="134"/>
      <c r="BG84" s="134"/>
      <c r="BH84" s="134">
        <f>SUM(BE9:BG81)*BH6</f>
        <v>666</v>
      </c>
      <c r="BI84" s="134">
        <f>SUM(BJ9:BL81)*BI6</f>
        <v>144</v>
      </c>
      <c r="BJ84" s="134"/>
      <c r="BK84" s="134"/>
      <c r="BL84" s="134"/>
      <c r="BM84" s="134"/>
      <c r="BN84" s="134"/>
      <c r="BO84" s="134"/>
      <c r="BP84" s="134">
        <f>SUM(BM9:BO81)*BP6</f>
        <v>220</v>
      </c>
      <c r="BQ84" s="79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</row>
    <row r="85" spans="1:84" s="139" customFormat="1" ht="15">
      <c r="A85" s="132"/>
      <c r="B85" s="136"/>
      <c r="C85" s="134" t="s">
        <v>226</v>
      </c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137"/>
      <c r="Q85" s="138"/>
      <c r="R85" s="138"/>
      <c r="S85" s="138"/>
      <c r="T85" s="138"/>
      <c r="U85" s="138"/>
      <c r="V85" s="97"/>
      <c r="W85" s="88"/>
      <c r="X85" s="134"/>
      <c r="Y85" s="134">
        <f>SUM(AC85:BP85)</f>
        <v>3</v>
      </c>
      <c r="Z85" s="134"/>
      <c r="AA85" s="134"/>
      <c r="AB85" s="134"/>
      <c r="AC85" s="134"/>
      <c r="AD85" s="97"/>
      <c r="AE85" s="97"/>
      <c r="AF85" s="97"/>
      <c r="AG85" s="97"/>
      <c r="AH85" s="97"/>
      <c r="AI85" s="97"/>
      <c r="AJ85" s="134"/>
      <c r="AK85" s="134"/>
      <c r="AL85" s="97"/>
      <c r="AM85" s="97"/>
      <c r="AN85" s="97"/>
      <c r="AO85" s="97"/>
      <c r="AP85" s="97"/>
      <c r="AQ85" s="97"/>
      <c r="AR85" s="97">
        <v>1</v>
      </c>
      <c r="AS85" s="97"/>
      <c r="AT85" s="97"/>
      <c r="AU85" s="97"/>
      <c r="AV85" s="97"/>
      <c r="AW85" s="97"/>
      <c r="AX85" s="97"/>
      <c r="AY85" s="97"/>
      <c r="AZ85" s="97">
        <v>1</v>
      </c>
      <c r="BA85" s="97"/>
      <c r="BB85" s="97"/>
      <c r="BC85" s="97"/>
      <c r="BD85" s="97"/>
      <c r="BE85" s="97"/>
      <c r="BF85" s="97"/>
      <c r="BG85" s="97"/>
      <c r="BH85" s="97">
        <v>1</v>
      </c>
      <c r="BI85" s="97"/>
      <c r="BJ85" s="97"/>
      <c r="BK85" s="97"/>
      <c r="BL85" s="97"/>
      <c r="BM85" s="97"/>
      <c r="BN85" s="97"/>
      <c r="BO85" s="97"/>
      <c r="BP85" s="97"/>
      <c r="BQ85" s="79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</row>
    <row r="86" spans="1:84" s="139" customFormat="1" ht="15">
      <c r="A86" s="132"/>
      <c r="B86" s="136"/>
      <c r="C86" s="134" t="s">
        <v>227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137"/>
      <c r="Q86" s="138"/>
      <c r="R86" s="138"/>
      <c r="S86" s="138"/>
      <c r="T86" s="138"/>
      <c r="U86" s="138"/>
      <c r="V86" s="97"/>
      <c r="W86" s="88"/>
      <c r="X86" s="134"/>
      <c r="Y86" s="134">
        <f>SUM(AC86:BP86)</f>
        <v>33</v>
      </c>
      <c r="Z86" s="134"/>
      <c r="AA86" s="134"/>
      <c r="AB86" s="134"/>
      <c r="AC86" s="140">
        <f aca="true" t="shared" si="94" ref="AC86:BP86">COUNTIF($D$9:$O$80,AC5)</f>
        <v>3</v>
      </c>
      <c r="AD86" s="140">
        <f t="shared" si="94"/>
        <v>0</v>
      </c>
      <c r="AE86" s="140">
        <f t="shared" si="94"/>
        <v>0</v>
      </c>
      <c r="AF86" s="140">
        <f t="shared" si="94"/>
        <v>0</v>
      </c>
      <c r="AG86" s="140">
        <f t="shared" si="94"/>
        <v>0</v>
      </c>
      <c r="AH86" s="140">
        <f t="shared" si="94"/>
        <v>0</v>
      </c>
      <c r="AI86" s="140">
        <f t="shared" si="94"/>
        <v>0</v>
      </c>
      <c r="AJ86" s="140">
        <f t="shared" si="94"/>
        <v>4</v>
      </c>
      <c r="AK86" s="140">
        <f t="shared" si="94"/>
        <v>4</v>
      </c>
      <c r="AL86" s="140">
        <f t="shared" si="94"/>
        <v>0</v>
      </c>
      <c r="AM86" s="140">
        <f t="shared" si="94"/>
        <v>0</v>
      </c>
      <c r="AN86" s="140">
        <f t="shared" si="94"/>
        <v>0</v>
      </c>
      <c r="AO86" s="140">
        <f t="shared" si="94"/>
        <v>0</v>
      </c>
      <c r="AP86" s="140">
        <f t="shared" si="94"/>
        <v>0</v>
      </c>
      <c r="AQ86" s="140">
        <f t="shared" si="94"/>
        <v>0</v>
      </c>
      <c r="AR86" s="140">
        <f t="shared" si="94"/>
        <v>4</v>
      </c>
      <c r="AS86" s="140">
        <f t="shared" si="94"/>
        <v>4</v>
      </c>
      <c r="AT86" s="140">
        <f t="shared" si="94"/>
        <v>0</v>
      </c>
      <c r="AU86" s="140">
        <f t="shared" si="94"/>
        <v>0</v>
      </c>
      <c r="AV86" s="140">
        <f t="shared" si="94"/>
        <v>0</v>
      </c>
      <c r="AW86" s="140">
        <f t="shared" si="94"/>
        <v>0</v>
      </c>
      <c r="AX86" s="140">
        <f t="shared" si="94"/>
        <v>0</v>
      </c>
      <c r="AY86" s="140">
        <f t="shared" si="94"/>
        <v>0</v>
      </c>
      <c r="AZ86" s="140">
        <f t="shared" si="94"/>
        <v>4</v>
      </c>
      <c r="BA86" s="140">
        <f t="shared" si="94"/>
        <v>4</v>
      </c>
      <c r="BB86" s="140">
        <f t="shared" si="94"/>
        <v>0</v>
      </c>
      <c r="BC86" s="140">
        <f t="shared" si="94"/>
        <v>0</v>
      </c>
      <c r="BD86" s="140">
        <f t="shared" si="94"/>
        <v>0</v>
      </c>
      <c r="BE86" s="140">
        <f t="shared" si="94"/>
        <v>0</v>
      </c>
      <c r="BF86" s="140">
        <f t="shared" si="94"/>
        <v>0</v>
      </c>
      <c r="BG86" s="140">
        <f t="shared" si="94"/>
        <v>0</v>
      </c>
      <c r="BH86" s="140">
        <f t="shared" si="94"/>
        <v>4</v>
      </c>
      <c r="BI86" s="140">
        <f t="shared" si="94"/>
        <v>1</v>
      </c>
      <c r="BJ86" s="140">
        <f t="shared" si="94"/>
        <v>0</v>
      </c>
      <c r="BK86" s="140">
        <f t="shared" si="94"/>
        <v>0</v>
      </c>
      <c r="BL86" s="140">
        <f t="shared" si="94"/>
        <v>0</v>
      </c>
      <c r="BM86" s="140">
        <f t="shared" si="94"/>
        <v>0</v>
      </c>
      <c r="BN86" s="140">
        <f t="shared" si="94"/>
        <v>0</v>
      </c>
      <c r="BO86" s="140">
        <f t="shared" si="94"/>
        <v>0</v>
      </c>
      <c r="BP86" s="140">
        <f t="shared" si="94"/>
        <v>1</v>
      </c>
      <c r="BQ86" s="79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</row>
    <row r="87" spans="1:84" s="139" customFormat="1" ht="15">
      <c r="A87" s="132"/>
      <c r="B87" s="136"/>
      <c r="C87" s="134" t="s">
        <v>228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137"/>
      <c r="Q87" s="138"/>
      <c r="R87" s="138"/>
      <c r="S87" s="138"/>
      <c r="T87" s="138"/>
      <c r="U87" s="138"/>
      <c r="V87" s="97"/>
      <c r="W87" s="88"/>
      <c r="X87" s="134"/>
      <c r="Y87" s="134">
        <f>SUM(AC87:BP87)</f>
        <v>49</v>
      </c>
      <c r="Z87" s="134"/>
      <c r="AA87" s="134"/>
      <c r="AB87" s="134"/>
      <c r="AC87" s="140">
        <f aca="true" t="shared" si="95" ref="AC87:BP87">COUNTIF($Q$9:$U$80,AC5)</f>
        <v>6</v>
      </c>
      <c r="AD87" s="140">
        <f t="shared" si="95"/>
        <v>0</v>
      </c>
      <c r="AE87" s="140">
        <f t="shared" si="95"/>
        <v>0</v>
      </c>
      <c r="AF87" s="140">
        <f t="shared" si="95"/>
        <v>0</v>
      </c>
      <c r="AG87" s="140">
        <f t="shared" si="95"/>
        <v>0</v>
      </c>
      <c r="AH87" s="140">
        <f t="shared" si="95"/>
        <v>0</v>
      </c>
      <c r="AI87" s="140">
        <f t="shared" si="95"/>
        <v>0</v>
      </c>
      <c r="AJ87" s="140">
        <f t="shared" si="95"/>
        <v>6</v>
      </c>
      <c r="AK87" s="140">
        <f t="shared" si="95"/>
        <v>3</v>
      </c>
      <c r="AL87" s="140">
        <f t="shared" si="95"/>
        <v>0</v>
      </c>
      <c r="AM87" s="140">
        <f t="shared" si="95"/>
        <v>0</v>
      </c>
      <c r="AN87" s="140">
        <f t="shared" si="95"/>
        <v>0</v>
      </c>
      <c r="AO87" s="140">
        <f t="shared" si="95"/>
        <v>0</v>
      </c>
      <c r="AP87" s="140">
        <f t="shared" si="95"/>
        <v>0</v>
      </c>
      <c r="AQ87" s="140">
        <f t="shared" si="95"/>
        <v>0</v>
      </c>
      <c r="AR87" s="140">
        <f t="shared" si="95"/>
        <v>7</v>
      </c>
      <c r="AS87" s="140">
        <f t="shared" si="95"/>
        <v>6</v>
      </c>
      <c r="AT87" s="140">
        <f t="shared" si="95"/>
        <v>0</v>
      </c>
      <c r="AU87" s="140">
        <f t="shared" si="95"/>
        <v>0</v>
      </c>
      <c r="AV87" s="140">
        <f t="shared" si="95"/>
        <v>0</v>
      </c>
      <c r="AW87" s="140">
        <f t="shared" si="95"/>
        <v>0</v>
      </c>
      <c r="AX87" s="140">
        <f t="shared" si="95"/>
        <v>0</v>
      </c>
      <c r="AY87" s="140">
        <f t="shared" si="95"/>
        <v>0</v>
      </c>
      <c r="AZ87" s="140">
        <f t="shared" si="95"/>
        <v>6</v>
      </c>
      <c r="BA87" s="140">
        <f t="shared" si="95"/>
        <v>5</v>
      </c>
      <c r="BB87" s="140">
        <f t="shared" si="95"/>
        <v>0</v>
      </c>
      <c r="BC87" s="140">
        <f t="shared" si="95"/>
        <v>0</v>
      </c>
      <c r="BD87" s="140">
        <f t="shared" si="95"/>
        <v>0</v>
      </c>
      <c r="BE87" s="140">
        <f t="shared" si="95"/>
        <v>0</v>
      </c>
      <c r="BF87" s="140">
        <f t="shared" si="95"/>
        <v>0</v>
      </c>
      <c r="BG87" s="140">
        <f t="shared" si="95"/>
        <v>0</v>
      </c>
      <c r="BH87" s="140">
        <f t="shared" si="95"/>
        <v>7</v>
      </c>
      <c r="BI87" s="140">
        <f t="shared" si="95"/>
        <v>1</v>
      </c>
      <c r="BJ87" s="140">
        <f t="shared" si="95"/>
        <v>0</v>
      </c>
      <c r="BK87" s="140">
        <f t="shared" si="95"/>
        <v>0</v>
      </c>
      <c r="BL87" s="140">
        <f t="shared" si="95"/>
        <v>0</v>
      </c>
      <c r="BM87" s="140">
        <f t="shared" si="95"/>
        <v>0</v>
      </c>
      <c r="BN87" s="140">
        <f t="shared" si="95"/>
        <v>0</v>
      </c>
      <c r="BO87" s="140">
        <f t="shared" si="95"/>
        <v>0</v>
      </c>
      <c r="BP87" s="140">
        <f t="shared" si="95"/>
        <v>2</v>
      </c>
      <c r="BQ87" s="79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</row>
    <row r="88" spans="68:84" ht="40.5" customHeight="1">
      <c r="BP88" s="13"/>
      <c r="BQ88" s="55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</row>
    <row r="89" spans="1:84" s="160" customFormat="1" ht="30.75" customHeight="1">
      <c r="A89" s="159"/>
      <c r="B89" s="198" t="s">
        <v>126</v>
      </c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61"/>
      <c r="R89" s="161"/>
      <c r="S89" s="161"/>
      <c r="T89" s="161"/>
      <c r="U89" s="161"/>
      <c r="V89" s="199" t="s">
        <v>64</v>
      </c>
      <c r="W89" s="199"/>
      <c r="X89" s="199"/>
      <c r="Y89" s="199"/>
      <c r="Z89" s="199"/>
      <c r="AA89" s="199"/>
      <c r="AB89" s="199"/>
      <c r="AC89" s="199" t="s">
        <v>65</v>
      </c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59"/>
      <c r="BJ89" s="159"/>
      <c r="BK89" s="159"/>
      <c r="BL89" s="159"/>
      <c r="BM89" s="159"/>
      <c r="BN89" s="159"/>
      <c r="BO89" s="159"/>
      <c r="BP89" s="159"/>
      <c r="BQ89" s="157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</row>
    <row r="90" spans="1:84" s="154" customFormat="1" ht="18.75" customHeight="1">
      <c r="A90" s="148"/>
      <c r="B90" s="197" t="s">
        <v>96</v>
      </c>
      <c r="C90" s="197" t="s">
        <v>246</v>
      </c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97" t="s">
        <v>247</v>
      </c>
      <c r="Q90" s="151"/>
      <c r="R90" s="151"/>
      <c r="S90" s="151"/>
      <c r="T90" s="151"/>
      <c r="U90" s="151"/>
      <c r="V90" s="200" t="s">
        <v>96</v>
      </c>
      <c r="W90" s="200"/>
      <c r="X90" s="200"/>
      <c r="Y90" s="200"/>
      <c r="Z90" s="200"/>
      <c r="AA90" s="200" t="s">
        <v>246</v>
      </c>
      <c r="AB90" s="200" t="s">
        <v>247</v>
      </c>
      <c r="AC90" s="203" t="s">
        <v>118</v>
      </c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4" t="s">
        <v>248</v>
      </c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148"/>
      <c r="BJ90" s="148"/>
      <c r="BK90" s="148"/>
      <c r="BL90" s="148"/>
      <c r="BM90" s="148"/>
      <c r="BN90" s="148"/>
      <c r="BO90" s="148"/>
      <c r="BP90" s="148"/>
      <c r="BQ90" s="152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</row>
    <row r="91" spans="1:84" s="154" customFormat="1" ht="18.75" customHeight="1">
      <c r="A91" s="148"/>
      <c r="B91" s="197"/>
      <c r="C91" s="197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97"/>
      <c r="Q91" s="151"/>
      <c r="R91" s="151"/>
      <c r="S91" s="151"/>
      <c r="T91" s="151"/>
      <c r="U91" s="151"/>
      <c r="V91" s="200"/>
      <c r="W91" s="200"/>
      <c r="X91" s="200"/>
      <c r="Y91" s="200"/>
      <c r="Z91" s="200"/>
      <c r="AA91" s="200"/>
      <c r="AB91" s="200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148"/>
      <c r="BJ91" s="148"/>
      <c r="BK91" s="148"/>
      <c r="BL91" s="148"/>
      <c r="BM91" s="148"/>
      <c r="BN91" s="148"/>
      <c r="BO91" s="148"/>
      <c r="BP91" s="148"/>
      <c r="BQ91" s="152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</row>
    <row r="92" spans="1:84" s="154" customFormat="1" ht="39.75" customHeight="1">
      <c r="A92" s="148"/>
      <c r="B92" s="52" t="s">
        <v>198</v>
      </c>
      <c r="C92" s="155">
        <v>4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5">
        <v>4</v>
      </c>
      <c r="Q92" s="151"/>
      <c r="R92" s="151"/>
      <c r="S92" s="151"/>
      <c r="T92" s="151"/>
      <c r="U92" s="151"/>
      <c r="V92" s="201" t="s">
        <v>200</v>
      </c>
      <c r="W92" s="202"/>
      <c r="X92" s="202"/>
      <c r="Y92" s="202"/>
      <c r="Z92" s="202"/>
      <c r="AA92" s="147">
        <v>9</v>
      </c>
      <c r="AB92" s="147">
        <v>8</v>
      </c>
      <c r="AC92" s="204" t="s">
        <v>249</v>
      </c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 t="s">
        <v>127</v>
      </c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148"/>
      <c r="BJ92" s="148"/>
      <c r="BK92" s="148"/>
      <c r="BL92" s="148"/>
      <c r="BM92" s="148"/>
      <c r="BN92" s="148"/>
      <c r="BO92" s="148"/>
      <c r="BP92" s="148"/>
      <c r="BQ92" s="152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</row>
    <row r="93" spans="1:84" s="154" customFormat="1" ht="30.75" customHeight="1">
      <c r="A93" s="148"/>
      <c r="B93" s="53" t="s">
        <v>128</v>
      </c>
      <c r="C93" s="155">
        <v>6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5">
        <v>4</v>
      </c>
      <c r="Q93" s="151"/>
      <c r="R93" s="151"/>
      <c r="S93" s="151"/>
      <c r="T93" s="151"/>
      <c r="U93" s="151"/>
      <c r="V93" s="201" t="s">
        <v>199</v>
      </c>
      <c r="W93" s="202"/>
      <c r="X93" s="202"/>
      <c r="Y93" s="202"/>
      <c r="Z93" s="202"/>
      <c r="AA93" s="147">
        <v>10</v>
      </c>
      <c r="AB93" s="147">
        <v>4</v>
      </c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 t="s">
        <v>180</v>
      </c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148"/>
      <c r="BJ93" s="148"/>
      <c r="BK93" s="148"/>
      <c r="BL93" s="148"/>
      <c r="BM93" s="148"/>
      <c r="BN93" s="148"/>
      <c r="BO93" s="148"/>
      <c r="BP93" s="148"/>
      <c r="BQ93" s="152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</row>
    <row r="94" spans="1:84" s="154" customFormat="1" ht="15">
      <c r="A94" s="148"/>
      <c r="B94" s="150" t="s">
        <v>250</v>
      </c>
      <c r="C94" s="150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5">
        <f>SUM(P92:P93)</f>
        <v>8</v>
      </c>
      <c r="Q94" s="151"/>
      <c r="R94" s="151"/>
      <c r="S94" s="151"/>
      <c r="T94" s="151"/>
      <c r="U94" s="151"/>
      <c r="V94" s="205" t="s">
        <v>57</v>
      </c>
      <c r="W94" s="206"/>
      <c r="X94" s="206"/>
      <c r="Y94" s="206"/>
      <c r="Z94" s="207"/>
      <c r="AA94" s="147"/>
      <c r="AB94" s="147">
        <f>SUM(AB92:AB93)</f>
        <v>12</v>
      </c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148"/>
      <c r="BJ94" s="148"/>
      <c r="BK94" s="148"/>
      <c r="BL94" s="148"/>
      <c r="BM94" s="148"/>
      <c r="BN94" s="148"/>
      <c r="BO94" s="148"/>
      <c r="BP94" s="148"/>
      <c r="BQ94" s="152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</row>
    <row r="95" spans="1:84" s="18" customFormat="1" ht="15">
      <c r="A95" s="19"/>
      <c r="B95" s="23"/>
      <c r="C95" s="1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20"/>
      <c r="R95" s="20"/>
      <c r="S95" s="20"/>
      <c r="T95" s="20"/>
      <c r="U95" s="20"/>
      <c r="V95" s="19"/>
      <c r="W95" s="22"/>
      <c r="X95" s="21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5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2:84" ht="15">
      <c r="B96" s="162" t="s">
        <v>251</v>
      </c>
      <c r="BQ96" s="55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2:84" ht="15">
      <c r="B97" s="162" t="s">
        <v>138</v>
      </c>
      <c r="BQ97" s="55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2:84" ht="15">
      <c r="B98" s="163"/>
      <c r="BQ98" s="55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2:84" ht="15">
      <c r="B99" s="163" t="s">
        <v>80</v>
      </c>
      <c r="BQ99" s="55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2:84" ht="15">
      <c r="B100" s="163"/>
      <c r="BQ100" s="55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1:84" s="30" customFormat="1" ht="15.75">
      <c r="A101" s="164"/>
      <c r="B101" s="165" t="s">
        <v>201</v>
      </c>
      <c r="C101" s="164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4"/>
      <c r="Q101" s="166"/>
      <c r="R101" s="166"/>
      <c r="S101" s="166"/>
      <c r="T101" s="166"/>
      <c r="U101" s="166"/>
      <c r="V101" s="164"/>
      <c r="W101" s="167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8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</row>
    <row r="102" spans="1:84" s="30" customFormat="1" ht="15.75">
      <c r="A102" s="164"/>
      <c r="B102" s="165"/>
      <c r="C102" s="164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4"/>
      <c r="Q102" s="166"/>
      <c r="R102" s="166"/>
      <c r="S102" s="166"/>
      <c r="T102" s="166"/>
      <c r="U102" s="166"/>
      <c r="V102" s="164"/>
      <c r="W102" s="167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8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</row>
    <row r="103" spans="1:84" s="30" customFormat="1" ht="15.75">
      <c r="A103" s="164"/>
      <c r="B103" s="165" t="s">
        <v>79</v>
      </c>
      <c r="C103" s="164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4"/>
      <c r="Q103" s="166"/>
      <c r="R103" s="166"/>
      <c r="S103" s="166"/>
      <c r="T103" s="166"/>
      <c r="U103" s="166"/>
      <c r="V103" s="164"/>
      <c r="W103" s="167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8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</row>
    <row r="104" spans="1:84" s="30" customFormat="1" ht="15.75">
      <c r="A104" s="164"/>
      <c r="B104" s="165"/>
      <c r="C104" s="164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4"/>
      <c r="Q104" s="166"/>
      <c r="R104" s="166"/>
      <c r="S104" s="166"/>
      <c r="T104" s="166"/>
      <c r="U104" s="166"/>
      <c r="V104" s="164"/>
      <c r="W104" s="167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8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</row>
    <row r="105" spans="1:84" s="30" customFormat="1" ht="15.75">
      <c r="A105" s="164"/>
      <c r="B105" s="165" t="s">
        <v>252</v>
      </c>
      <c r="C105" s="164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4"/>
      <c r="Q105" s="166"/>
      <c r="R105" s="166"/>
      <c r="S105" s="166"/>
      <c r="T105" s="166"/>
      <c r="U105" s="166"/>
      <c r="V105" s="164"/>
      <c r="W105" s="167"/>
      <c r="Y105" s="164"/>
      <c r="Z105" s="164"/>
      <c r="AA105" s="164" t="s">
        <v>254</v>
      </c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8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</row>
    <row r="106" spans="2:84" ht="15">
      <c r="B106" s="163"/>
      <c r="BQ106" s="55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</row>
    <row r="107" spans="2:84" ht="15">
      <c r="B107" s="163" t="s">
        <v>253</v>
      </c>
      <c r="AA107" s="19" t="s">
        <v>224</v>
      </c>
      <c r="BQ107" s="55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</row>
    <row r="108" spans="2:84" ht="15">
      <c r="B108" s="163"/>
      <c r="BQ108" s="55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</row>
    <row r="109" spans="69:84" ht="15">
      <c r="BQ109" s="55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</row>
    <row r="110" spans="69:84" ht="15">
      <c r="BQ110" s="55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</row>
    <row r="111" spans="69:84" ht="15">
      <c r="BQ111" s="55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</row>
    <row r="112" spans="69:84" ht="15">
      <c r="BQ112" s="55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</row>
    <row r="113" spans="69:84" ht="15">
      <c r="BQ113" s="55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</row>
    <row r="114" spans="69:84" ht="15">
      <c r="BQ114" s="55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</row>
  </sheetData>
  <mergeCells count="37">
    <mergeCell ref="AC3:BP3"/>
    <mergeCell ref="X4:AA4"/>
    <mergeCell ref="W3:AB3"/>
    <mergeCell ref="AC4:AJ4"/>
    <mergeCell ref="AK4:AR4"/>
    <mergeCell ref="AS4:AZ4"/>
    <mergeCell ref="BA4:BH4"/>
    <mergeCell ref="BI4:BP4"/>
    <mergeCell ref="C3:V4"/>
    <mergeCell ref="A3:A6"/>
    <mergeCell ref="B3:B6"/>
    <mergeCell ref="C5:C6"/>
    <mergeCell ref="P5:P6"/>
    <mergeCell ref="AB90:AB91"/>
    <mergeCell ref="AA90:AA91"/>
    <mergeCell ref="V89:AB89"/>
    <mergeCell ref="V5:V6"/>
    <mergeCell ref="W4:W6"/>
    <mergeCell ref="AB4:AB6"/>
    <mergeCell ref="X5:X6"/>
    <mergeCell ref="Y5:Y6"/>
    <mergeCell ref="Z5:Z6"/>
    <mergeCell ref="AA5:AA6"/>
    <mergeCell ref="AC89:BH89"/>
    <mergeCell ref="V90:Z91"/>
    <mergeCell ref="V92:Z92"/>
    <mergeCell ref="V93:Z93"/>
    <mergeCell ref="AC90:AR91"/>
    <mergeCell ref="AC92:AR94"/>
    <mergeCell ref="AS90:BH91"/>
    <mergeCell ref="AS92:BH92"/>
    <mergeCell ref="AS93:BH94"/>
    <mergeCell ref="V94:Z94"/>
    <mergeCell ref="P90:P91"/>
    <mergeCell ref="C90:C91"/>
    <mergeCell ref="B90:B91"/>
    <mergeCell ref="B89:P89"/>
  </mergeCells>
  <printOptions/>
  <pageMargins left="0.17" right="0.23" top="0.17" bottom="0.16" header="0.17" footer="0.16"/>
  <pageSetup horizontalDpi="360" verticalDpi="36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TSPU</cp:lastModifiedBy>
  <cp:lastPrinted>2000-01-01T02:25:04Z</cp:lastPrinted>
  <dcterms:created xsi:type="dcterms:W3CDTF">1997-10-13T08:55:40Z</dcterms:created>
  <dcterms:modified xsi:type="dcterms:W3CDTF">2000-01-01T02:25:05Z</dcterms:modified>
  <cp:category/>
  <cp:version/>
  <cp:contentType/>
  <cp:contentStatus/>
</cp:coreProperties>
</file>