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371" windowWidth="11475" windowHeight="6285" tabRatio="618" activeTab="0"/>
  </bookViews>
  <sheets>
    <sheet name="титул" sheetId="1" r:id="rId1"/>
    <sheet name="план" sheetId="2" r:id="rId2"/>
  </sheets>
  <definedNames>
    <definedName name="_xlnm.Print_Area" localSheetId="1">'план'!$A$1:$BP$288</definedName>
  </definedNames>
  <calcPr fullCalcOnLoad="1"/>
</workbook>
</file>

<file path=xl/sharedStrings.xml><?xml version="1.0" encoding="utf-8"?>
<sst xmlns="http://schemas.openxmlformats.org/spreadsheetml/2006/main" count="815" uniqueCount="262">
  <si>
    <t>Учебный план</t>
  </si>
  <si>
    <t>Курсы</t>
  </si>
  <si>
    <t>Каникулы</t>
  </si>
  <si>
    <t>Всего</t>
  </si>
  <si>
    <t>сессия</t>
  </si>
  <si>
    <t>Аудиторные занятия</t>
  </si>
  <si>
    <t>1 курс</t>
  </si>
  <si>
    <t>2 курс</t>
  </si>
  <si>
    <t>3 курс</t>
  </si>
  <si>
    <t>4 курс</t>
  </si>
  <si>
    <t>Индекс</t>
  </si>
  <si>
    <t>Название дисциплины</t>
  </si>
  <si>
    <t>Экз.</t>
  </si>
  <si>
    <t>Зач.</t>
  </si>
  <si>
    <t>Философия</t>
  </si>
  <si>
    <t>Среднее число часов в неделю</t>
  </si>
  <si>
    <t>ГСЭ</t>
  </si>
  <si>
    <t>ГСЭ.Ф.00</t>
  </si>
  <si>
    <t>Федеральный компонент</t>
  </si>
  <si>
    <t>ГСЭ.Ф.01</t>
  </si>
  <si>
    <t>ГСЭ.Ф.02</t>
  </si>
  <si>
    <t>Русский язык и культура речи</t>
  </si>
  <si>
    <t>ГСЭ.Р.00</t>
  </si>
  <si>
    <t>Национально-региональный (вузовский) компонент</t>
  </si>
  <si>
    <t>ГСЭ.В.00</t>
  </si>
  <si>
    <t>ЕН</t>
  </si>
  <si>
    <t>ЕН.Ф.00</t>
  </si>
  <si>
    <t>ЕН.Ф.01</t>
  </si>
  <si>
    <t>ЕН.Р.00</t>
  </si>
  <si>
    <t>ОПД</t>
  </si>
  <si>
    <t>ОПД.Ф.00</t>
  </si>
  <si>
    <t>ОПД.Ф.01</t>
  </si>
  <si>
    <t>Психология</t>
  </si>
  <si>
    <t>ОПД.Ф.02</t>
  </si>
  <si>
    <t>Педагогика</t>
  </si>
  <si>
    <t>ОПД.Ф.03</t>
  </si>
  <si>
    <t>Основы специальной педагогики и психологии</t>
  </si>
  <si>
    <t>ОПД.Ф.05</t>
  </si>
  <si>
    <t>ОПД.Ф.06</t>
  </si>
  <si>
    <t>ОПД.Ф.07</t>
  </si>
  <si>
    <t>Безопасность жизнедеятельности</t>
  </si>
  <si>
    <t>ОПД.Р.00</t>
  </si>
  <si>
    <t>ОПД.В.00</t>
  </si>
  <si>
    <t>ДПП</t>
  </si>
  <si>
    <t>Дисциплины предметной подготовки</t>
  </si>
  <si>
    <t>ДПП.Ф.00</t>
  </si>
  <si>
    <t>ДПП.Р.00</t>
  </si>
  <si>
    <t>ЕН.Ф.02</t>
  </si>
  <si>
    <t>ГСЭ.Р.01</t>
  </si>
  <si>
    <t>ГСЭ.Р.02</t>
  </si>
  <si>
    <t>ДПП.Ф.02</t>
  </si>
  <si>
    <t>ДПП.Ф.03</t>
  </si>
  <si>
    <t>ДПП.Ф.04</t>
  </si>
  <si>
    <t>ДПП.Ф.05</t>
  </si>
  <si>
    <t>ЕН.Р.01</t>
  </si>
  <si>
    <t>ДПП.В.00</t>
  </si>
  <si>
    <t>Итого</t>
  </si>
  <si>
    <t>ЕН.Ф.03</t>
  </si>
  <si>
    <t>История образования в Сибири</t>
  </si>
  <si>
    <t>______________ В.В. Обухов</t>
  </si>
  <si>
    <t>ОПД.Ф.04</t>
  </si>
  <si>
    <t>ДПП.Р.01</t>
  </si>
  <si>
    <t>Лекции</t>
  </si>
  <si>
    <t>Производственная практика</t>
  </si>
  <si>
    <t>Итоговая государственная аттестация</t>
  </si>
  <si>
    <t>1. График  учебного процесса</t>
  </si>
  <si>
    <t>Условные обозначения:</t>
  </si>
  <si>
    <t>Председатель Ученого совета, ректор</t>
  </si>
  <si>
    <t>Государственное образовательное учреждение высшего профессионального образования</t>
  </si>
  <si>
    <t>"Томский  государственный педагогический университет"</t>
  </si>
  <si>
    <t>( Т Г П У )</t>
  </si>
  <si>
    <t xml:space="preserve">Форма обучения </t>
  </si>
  <si>
    <t>–</t>
  </si>
  <si>
    <t>очная</t>
  </si>
  <si>
    <t>Базовое образование</t>
  </si>
  <si>
    <t>среднее</t>
  </si>
  <si>
    <t xml:space="preserve">Квалификация специалиста </t>
  </si>
  <si>
    <t xml:space="preserve">Срок обучения </t>
  </si>
  <si>
    <t>5 лет</t>
  </si>
  <si>
    <t>__________________________________</t>
  </si>
  <si>
    <t>Согласовано:</t>
  </si>
  <si>
    <t xml:space="preserve"> - производственная практика,</t>
  </si>
  <si>
    <t>ГСЭ.Р.03</t>
  </si>
  <si>
    <t>ФТД.00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</si>
  <si>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</si>
  <si>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</si>
  <si>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</si>
  <si>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</si>
  <si>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</si>
  <si>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</si>
  <si>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</si>
  <si>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</si>
  <si>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</si>
  <si>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</si>
  <si>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</si>
  <si>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</si>
  <si>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Название практики</t>
  </si>
  <si>
    <t>Математика и информатика</t>
  </si>
  <si>
    <t>Концепции современного естествознания</t>
  </si>
  <si>
    <t>Компьютерные презентационные технологии</t>
  </si>
  <si>
    <t>Дисциплины и курсы по выбору студента, устанавливаемые вузом.</t>
  </si>
  <si>
    <t>История древнего мира</t>
  </si>
  <si>
    <t>История античности</t>
  </si>
  <si>
    <t>История  России</t>
  </si>
  <si>
    <t>Новая и новейшая история зарубежных стран</t>
  </si>
  <si>
    <t>ДПП.Ф.04.1</t>
  </si>
  <si>
    <t>ДПП.Ф.04.2</t>
  </si>
  <si>
    <t>ДПП.Ф.06</t>
  </si>
  <si>
    <t>ДПП.Ф.07</t>
  </si>
  <si>
    <t>Источниковедение</t>
  </si>
  <si>
    <t>Вспомогательные исторические дисциплины</t>
  </si>
  <si>
    <t>ДПП.Р.02</t>
  </si>
  <si>
    <t>Историческое краеведение</t>
  </si>
  <si>
    <t>ДПП.ДС</t>
  </si>
  <si>
    <t xml:space="preserve">        Распределение по семестрам (час \ неделю)</t>
  </si>
  <si>
    <t>5 курс</t>
  </si>
  <si>
    <t>лек</t>
  </si>
  <si>
    <t>лаб</t>
  </si>
  <si>
    <t>пр</t>
  </si>
  <si>
    <t>Защита выпускной квалификационной (дипломной) работы</t>
  </si>
  <si>
    <t xml:space="preserve"> _________________________________</t>
  </si>
  <si>
    <t>У    - учебная практика,</t>
  </si>
  <si>
    <t>П</t>
  </si>
  <si>
    <t>К - каникулы,</t>
  </si>
  <si>
    <t>Экзаменационная</t>
  </si>
  <si>
    <t>Иностранный язык*</t>
  </si>
  <si>
    <t>Общепрофессиональные дисциплины</t>
  </si>
  <si>
    <t>История Древнего Востока</t>
  </si>
  <si>
    <t>Учебная практика</t>
  </si>
  <si>
    <t>Архивная</t>
  </si>
  <si>
    <t>ДПП.Ф.01</t>
  </si>
  <si>
    <t>ДПП.Ф. 01.1</t>
  </si>
  <si>
    <t>ДПП.Ф. 01.2</t>
  </si>
  <si>
    <t>ДПП.Ф. 01.3</t>
  </si>
  <si>
    <t>Физическая культура**</t>
  </si>
  <si>
    <t>Э</t>
  </si>
  <si>
    <t>У</t>
  </si>
  <si>
    <t>К</t>
  </si>
  <si>
    <t>Г</t>
  </si>
  <si>
    <t>** не входит в число экзаменов, зачетов, среднее число часов в неделю</t>
  </si>
  <si>
    <t>Новая история стран Азии и Африки</t>
  </si>
  <si>
    <t xml:space="preserve">Новейшая история стран Азии и Африки  </t>
  </si>
  <si>
    <t>ДПП.Ф.04.3</t>
  </si>
  <si>
    <t>ДПП.Ф.04.4</t>
  </si>
  <si>
    <t>Историография</t>
  </si>
  <si>
    <t>Дисциплины специализации</t>
  </si>
  <si>
    <t>Музееведение</t>
  </si>
  <si>
    <t>Экономика Сибирского региона</t>
  </si>
  <si>
    <t>ДПП.Ф.08</t>
  </si>
  <si>
    <t>Дисциплины и курсы по выбору студента, устанавливаемые вузом</t>
  </si>
  <si>
    <t>Общие математические и естественнонаучные дисциплины</t>
  </si>
  <si>
    <t>I</t>
  </si>
  <si>
    <t>II</t>
  </si>
  <si>
    <t>III</t>
  </si>
  <si>
    <t>IV</t>
  </si>
  <si>
    <t>V</t>
  </si>
  <si>
    <t>ГСЭ.В.01</t>
  </si>
  <si>
    <t>ГСЭ.В.02</t>
  </si>
  <si>
    <t>ГСЭ.В.03</t>
  </si>
  <si>
    <t>ОПД.В.01</t>
  </si>
  <si>
    <t>ОПД.В.02</t>
  </si>
  <si>
    <t>История и культура народов Сибири</t>
  </si>
  <si>
    <t>Культурно-историческое пространство Томска</t>
  </si>
  <si>
    <t>Этносоциология</t>
  </si>
  <si>
    <t>Этнопсихология</t>
  </si>
  <si>
    <t>Археология Западной Сибири</t>
  </si>
  <si>
    <t>ГСЭ.Ф.05</t>
  </si>
  <si>
    <t>Политология</t>
  </si>
  <si>
    <t xml:space="preserve">История  Сибири </t>
  </si>
  <si>
    <t>ДПП.В.01</t>
  </si>
  <si>
    <t>ДПП.В.02</t>
  </si>
  <si>
    <t>ДПП.В.03</t>
  </si>
  <si>
    <t>ДПП.Ф.06.1</t>
  </si>
  <si>
    <t>Отечественная историография</t>
  </si>
  <si>
    <t>ДПП.Ф.06.2</t>
  </si>
  <si>
    <t>Зарубежная историография</t>
  </si>
  <si>
    <t>Введение в антропологию</t>
  </si>
  <si>
    <t>Особенности модернизации на Востоке</t>
  </si>
  <si>
    <t>Социально-исторические теории в западной науке</t>
  </si>
  <si>
    <t>Музейная педагогика и организация музейного дела</t>
  </si>
  <si>
    <t>Историческое краеведение города и села</t>
  </si>
  <si>
    <t>Особенности развития культуры и общества Запада</t>
  </si>
  <si>
    <t>1.  Психология личности / 2.Психология межличностных отношений</t>
  </si>
  <si>
    <t>Факультативы**</t>
  </si>
  <si>
    <t>1.Практические навыки оказания первой медицинской помощи / 2.Структурно-функциональные особенности обучения</t>
  </si>
  <si>
    <t>История первобытного общества</t>
  </si>
  <si>
    <t>ОПД.Р.01</t>
  </si>
  <si>
    <t>Археология</t>
  </si>
  <si>
    <t>1.Культурология / 2.Мировая художественная культура / 3.История русской культуры</t>
  </si>
  <si>
    <t>1.Правоведение / 2.История политических партий / 3.Политический экстремизм</t>
  </si>
  <si>
    <t>1.Социология / 2.Социология труда</t>
  </si>
  <si>
    <t>Новая история стран Запада</t>
  </si>
  <si>
    <t>Новейшая история стран Запада</t>
  </si>
  <si>
    <t>Число часов в неделю</t>
  </si>
  <si>
    <t>Общие гуманитарные и социально-экономические дисциплины</t>
  </si>
  <si>
    <t>Специализация: 032604 "Археология"</t>
  </si>
  <si>
    <t>ДПП.ДС.01</t>
  </si>
  <si>
    <t>ДПП.ДС.02</t>
  </si>
  <si>
    <t>ДПП.ДС.03</t>
  </si>
  <si>
    <t>________________________</t>
  </si>
  <si>
    <t>Специализация: 032606 "Этнология"</t>
  </si>
  <si>
    <t>Введение в уралистику</t>
  </si>
  <si>
    <t>Специализация: 032614 "Историческое краеведение и музееведение"</t>
  </si>
  <si>
    <t>Специализация: 032608 "История стран Азии и Африки"</t>
  </si>
  <si>
    <t xml:space="preserve">Миф и история </t>
  </si>
  <si>
    <t>Специализация: 032618 "История стран Европы и Америки"</t>
  </si>
  <si>
    <t>Федеральное агентство по образованию</t>
  </si>
  <si>
    <t>Историко-географический факультет</t>
  </si>
  <si>
    <t>Музейная или археологическая</t>
  </si>
  <si>
    <t xml:space="preserve">Педагогическая </t>
  </si>
  <si>
    <t>9, 10</t>
  </si>
  <si>
    <t>Государственный экзамен</t>
  </si>
  <si>
    <t>Проректор по УР    М.П. Войтеховская</t>
  </si>
  <si>
    <t>ГСЭ.Ф.07</t>
  </si>
  <si>
    <t>ГСЭ.Ф.09</t>
  </si>
  <si>
    <t>Использование современных информационных и коммуникационных технологий в учебном процессе</t>
  </si>
  <si>
    <t>Возрастная анатомия и физиология</t>
  </si>
  <si>
    <t>Основы медицинских знаний здорового образа жизни</t>
  </si>
  <si>
    <t>ОПД.Ф.08</t>
  </si>
  <si>
    <t>Современные средства оценивания результатов обучения</t>
  </si>
  <si>
    <t>ОПД.Р.02</t>
  </si>
  <si>
    <t>Теория и методика обучения обществознанию</t>
  </si>
  <si>
    <t>История Средних веков</t>
  </si>
  <si>
    <t>1-8.</t>
  </si>
  <si>
    <t>Утвержден Ученым советом ТГПУ</t>
  </si>
  <si>
    <t>Г - итоговая государственная аттестация, включая подготовку и защиту выпускной квалификационной (дипломной) работы</t>
  </si>
  <si>
    <t>Теория  и методика обучения истории</t>
  </si>
  <si>
    <t>7-10.</t>
  </si>
  <si>
    <t>ДПП.Р.03</t>
  </si>
  <si>
    <t>Этнология</t>
  </si>
  <si>
    <t>1.Этнография народов России / 2.Историческая география</t>
  </si>
  <si>
    <t>1.История античной культуры / 2.Социально-исторические теории</t>
  </si>
  <si>
    <t>II. Сводные данные по бюджету времени (в неделях)</t>
  </si>
  <si>
    <t>Число часов учебных занятий</t>
  </si>
  <si>
    <t>Число курсовых работ</t>
  </si>
  <si>
    <t>Число экзаменов</t>
  </si>
  <si>
    <t>Число зачетов</t>
  </si>
  <si>
    <t>Зам. проректора по УР А.Ю. Михайличенко</t>
  </si>
  <si>
    <t xml:space="preserve">1.История науки / 2.Современная Россия и проблемы ее реформирования </t>
  </si>
  <si>
    <t>1001</t>
  </si>
  <si>
    <t xml:space="preserve">     Форма контроля</t>
  </si>
  <si>
    <t>Обьем (час)</t>
  </si>
  <si>
    <t>Самост раб.</t>
  </si>
  <si>
    <t>Курс. раб.</t>
  </si>
  <si>
    <t>Лаб. зан.</t>
  </si>
  <si>
    <t>Практ. зан.</t>
  </si>
  <si>
    <t>Семестр</t>
  </si>
  <si>
    <t>Число недель</t>
  </si>
  <si>
    <t>по специальности                                                       "История"</t>
  </si>
  <si>
    <t>1.История России и методика преподавания истории</t>
  </si>
  <si>
    <t xml:space="preserve">Итого </t>
  </si>
  <si>
    <t>* - лекции / лабораторные занятия / практические занятия</t>
  </si>
  <si>
    <t>Декан ИГФ    Т.А. Сафонова</t>
  </si>
  <si>
    <t>4 6</t>
  </si>
  <si>
    <t xml:space="preserve">III. План учебного процесса </t>
  </si>
  <si>
    <t>"____" ___________ 2007 г.</t>
  </si>
  <si>
    <t>(полное) общее</t>
  </si>
  <si>
    <t>Э - экзаменационная сессия,</t>
  </si>
  <si>
    <t>Теоретическое обучение</t>
  </si>
  <si>
    <t>Государственная аттестация</t>
  </si>
  <si>
    <r>
      <t xml:space="preserve">Специальность: </t>
    </r>
    <r>
      <rPr>
        <b/>
        <sz val="14"/>
        <rFont val="Times New Roman Cyr"/>
        <family val="0"/>
      </rPr>
      <t xml:space="preserve">032600  "История" </t>
    </r>
  </si>
  <si>
    <t>"учитель истории"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</si>
</sst>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&quot;руб.&quot;;\-#,##0&quot;руб.&quot;"/>
    <numFmt numFmtId="181" formatCode="#,##0&quot;руб.&quot;;[Red]\-#,##0&quot;руб.&quot;"/>
    <numFmt numFmtId="182" formatCode="#,##0.00&quot;руб.&quot;;\-#,##0.00&quot;руб.&quot;"/>
    <numFmt numFmtId="183" formatCode="#,##0.00&quot;руб.&quot;;[Red]\-#,##0.00&quot;руб.&quot;"/>
    <numFmt numFmtId="184" formatCode="_-* #,##0&quot;руб.&quot;_-;\-* #,##0&quot;руб.&quot;_-;_-* &quot;-&quot;&quot;руб.&quot;_-;_-@_-"/>
    <numFmt numFmtId="185" formatCode="_-* #,##0_р_у_б_._-;\-* #,##0_р_у_б_._-;_-* &quot;-&quot;_р_у_б_._-;_-@_-"/>
    <numFmt numFmtId="186" formatCode="_-* #,##0.00&quot;руб.&quot;_-;\-* #,##0.00&quot;руб.&quot;_-;_-* &quot;-&quot;??&quot;руб.&quot;_-;_-@_-"/>
    <numFmt numFmtId="187" formatCode="_-* #,##0.00_р_у_б_._-;\-* #,##0.00_р_у_б_._-;_-* &quot;-&quot;??_р_у_б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00"/>
    <numFmt numFmtId="197" formatCode="##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</numFmts>
  <fonts count="23">
    <font>
      <sz val="12"/>
      <name val="Academy"/>
      <family val="0"/>
    </font>
    <font>
      <b/>
      <sz val="12"/>
      <name val="Academy"/>
      <family val="0"/>
    </font>
    <font>
      <i/>
      <sz val="12"/>
      <name val="Academy"/>
      <family val="0"/>
    </font>
    <font>
      <b/>
      <i/>
      <sz val="12"/>
      <name val="Academy"/>
      <family val="0"/>
    </font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i/>
      <sz val="10"/>
      <name val="Times New Roman Cyr"/>
      <family val="1"/>
    </font>
    <font>
      <b/>
      <sz val="10"/>
      <name val="Times New Roman Cyr"/>
      <family val="1"/>
    </font>
    <font>
      <u val="single"/>
      <sz val="9"/>
      <color indexed="12"/>
      <name val="Academy"/>
      <family val="0"/>
    </font>
    <font>
      <u val="single"/>
      <sz val="9"/>
      <color indexed="36"/>
      <name val="Academy"/>
      <family val="0"/>
    </font>
    <font>
      <sz val="10"/>
      <color indexed="10"/>
      <name val="Times New Roman Cyr"/>
      <family val="1"/>
    </font>
    <font>
      <sz val="8"/>
      <name val="Times New Roman Cyr"/>
      <family val="1"/>
    </font>
    <font>
      <b/>
      <sz val="16"/>
      <name val="Times New Roman CYR"/>
      <family val="1"/>
    </font>
    <font>
      <b/>
      <sz val="11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cademy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18" applyFont="1">
      <alignment/>
      <protection/>
    </xf>
    <xf numFmtId="0" fontId="7" fillId="0" borderId="0" xfId="18" applyFont="1">
      <alignment/>
      <protection/>
    </xf>
    <xf numFmtId="0" fontId="6" fillId="0" borderId="0" xfId="18" applyFont="1" applyBorder="1">
      <alignment/>
      <protection/>
    </xf>
    <xf numFmtId="0" fontId="8" fillId="0" borderId="0" xfId="18" applyFont="1">
      <alignment/>
      <protection/>
    </xf>
    <xf numFmtId="0" fontId="9" fillId="0" borderId="0" xfId="18" applyFont="1">
      <alignment/>
      <protection/>
    </xf>
    <xf numFmtId="0" fontId="6" fillId="0" borderId="0" xfId="18" applyFont="1" applyAlignment="1">
      <alignment vertical="top"/>
      <protection/>
    </xf>
    <xf numFmtId="0" fontId="7" fillId="0" borderId="0" xfId="18" applyFont="1" applyBorder="1">
      <alignment/>
      <protection/>
    </xf>
    <xf numFmtId="0" fontId="6" fillId="0" borderId="0" xfId="18" applyFont="1" applyBorder="1" applyAlignment="1">
      <alignment horizontal="center"/>
      <protection/>
    </xf>
    <xf numFmtId="0" fontId="6" fillId="0" borderId="0" xfId="18" applyFont="1" applyAlignment="1">
      <alignment horizontal="center"/>
      <protection/>
    </xf>
    <xf numFmtId="0" fontId="7" fillId="0" borderId="0" xfId="18" applyFont="1" applyAlignment="1">
      <alignment horizontal="left"/>
      <protection/>
    </xf>
    <xf numFmtId="0" fontId="7" fillId="0" borderId="0" xfId="18" applyFont="1" applyBorder="1" applyAlignment="1">
      <alignment horizontal="left"/>
      <protection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7" fillId="0" borderId="0" xfId="18" applyFont="1" applyProtection="1">
      <alignment/>
      <protection locked="0"/>
    </xf>
    <xf numFmtId="0" fontId="6" fillId="0" borderId="0" xfId="18" applyFont="1" applyProtection="1">
      <alignment/>
      <protection locked="0"/>
    </xf>
    <xf numFmtId="0" fontId="7" fillId="0" borderId="0" xfId="18" applyFont="1" applyBorder="1" applyProtection="1">
      <alignment/>
      <protection locked="0"/>
    </xf>
    <xf numFmtId="0" fontId="12" fillId="0" borderId="0" xfId="18" applyFont="1" applyProtection="1">
      <alignment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6" fillId="2" borderId="2" xfId="0" applyFont="1" applyFill="1" applyBorder="1" applyAlignment="1">
      <alignment/>
    </xf>
    <xf numFmtId="0" fontId="6" fillId="0" borderId="2" xfId="0" applyFont="1" applyBorder="1" applyAlignment="1">
      <alignment/>
    </xf>
    <xf numFmtId="0" fontId="17" fillId="0" borderId="0" xfId="18" applyFont="1">
      <alignment/>
      <protection/>
    </xf>
    <xf numFmtId="0" fontId="7" fillId="0" borderId="0" xfId="0" applyFont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NumberFormat="1" applyFont="1" applyAlignment="1" applyProtection="1">
      <alignment horizontal="left" wrapText="1"/>
      <protection locked="0"/>
    </xf>
    <xf numFmtId="0" fontId="6" fillId="0" borderId="0" xfId="0" applyFont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/>
    </xf>
    <xf numFmtId="0" fontId="6" fillId="0" borderId="1" xfId="0" applyFont="1" applyBorder="1" applyAlignment="1" applyProtection="1">
      <alignment/>
      <protection locked="0"/>
    </xf>
    <xf numFmtId="0" fontId="12" fillId="2" borderId="1" xfId="0" applyFont="1" applyFill="1" applyBorder="1" applyAlignment="1" applyProtection="1">
      <alignment horizontal="center" wrapText="1"/>
      <protection locked="0"/>
    </xf>
    <xf numFmtId="0" fontId="6" fillId="2" borderId="1" xfId="0" applyFont="1" applyFill="1" applyBorder="1" applyAlignment="1" applyProtection="1">
      <alignment/>
      <protection locked="0"/>
    </xf>
    <xf numFmtId="0" fontId="6" fillId="2" borderId="1" xfId="0" applyNumberFormat="1" applyFont="1" applyFill="1" applyBorder="1" applyAlignment="1" applyProtection="1">
      <alignment/>
      <protection locked="0"/>
    </xf>
    <xf numFmtId="0" fontId="12" fillId="2" borderId="1" xfId="0" applyFont="1" applyFill="1" applyBorder="1" applyAlignment="1" applyProtection="1">
      <alignment/>
      <protection locked="0"/>
    </xf>
    <xf numFmtId="0" fontId="6" fillId="2" borderId="1" xfId="0" applyFont="1" applyFill="1" applyBorder="1" applyAlignment="1" applyProtection="1">
      <alignment/>
      <protection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 quotePrefix="1">
      <alignment horizontal="left" wrapText="1"/>
      <protection locked="0"/>
    </xf>
    <xf numFmtId="2" fontId="6" fillId="0" borderId="1" xfId="0" applyNumberFormat="1" applyFont="1" applyFill="1" applyBorder="1" applyAlignment="1" applyProtection="1">
      <alignment horizontal="left" wrapText="1"/>
      <protection/>
    </xf>
    <xf numFmtId="0" fontId="6" fillId="0" borderId="1" xfId="0" applyFont="1" applyFill="1" applyBorder="1" applyAlignment="1" applyProtection="1">
      <alignment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wrapText="1"/>
      <protection/>
    </xf>
    <xf numFmtId="0" fontId="6" fillId="0" borderId="1" xfId="0" applyFont="1" applyFill="1" applyBorder="1" applyAlignment="1" applyProtection="1">
      <alignment/>
      <protection/>
    </xf>
    <xf numFmtId="0" fontId="12" fillId="2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left"/>
      <protection/>
    </xf>
    <xf numFmtId="0" fontId="6" fillId="0" borderId="1" xfId="0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 horizontal="center"/>
      <protection/>
    </xf>
    <xf numFmtId="1" fontId="12" fillId="0" borderId="1" xfId="0" applyNumberFormat="1" applyFont="1" applyFill="1" applyBorder="1" applyAlignment="1" applyProtection="1">
      <alignment horizontal="center"/>
      <protection/>
    </xf>
    <xf numFmtId="1" fontId="6" fillId="0" borderId="1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justify"/>
      <protection/>
    </xf>
    <xf numFmtId="0" fontId="6" fillId="0" borderId="1" xfId="0" applyNumberFormat="1" applyFont="1" applyFill="1" applyBorder="1" applyAlignment="1" applyProtection="1">
      <alignment horizontal="justify"/>
      <protection locked="0"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 locked="0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8" fillId="0" borderId="0" xfId="0" applyFont="1" applyAlignment="1">
      <alignment horizontal="center"/>
    </xf>
    <xf numFmtId="0" fontId="7" fillId="0" borderId="0" xfId="18" applyFont="1" applyAlignment="1" applyProtection="1">
      <alignment horizontal="left"/>
      <protection locked="0"/>
    </xf>
    <xf numFmtId="49" fontId="0" fillId="0" borderId="0" xfId="0" applyNumberFormat="1" applyAlignment="1">
      <alignment/>
    </xf>
    <xf numFmtId="49" fontId="6" fillId="0" borderId="0" xfId="0" applyNumberFormat="1" applyFont="1" applyFill="1" applyBorder="1" applyAlignment="1">
      <alignment/>
    </xf>
    <xf numFmtId="1" fontId="6" fillId="0" borderId="1" xfId="0" applyNumberFormat="1" applyFont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1" fontId="6" fillId="0" borderId="6" xfId="0" applyNumberFormat="1" applyFont="1" applyBorder="1" applyAlignment="1">
      <alignment horizontal="left"/>
    </xf>
    <xf numFmtId="1" fontId="6" fillId="0" borderId="7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6" fillId="0" borderId="1" xfId="0" applyNumberFormat="1" applyFont="1" applyBorder="1" applyAlignment="1" applyProtection="1">
      <alignment horizontal="left" vertical="center" wrapText="1"/>
      <protection locked="0"/>
    </xf>
    <xf numFmtId="1" fontId="6" fillId="0" borderId="1" xfId="0" applyNumberFormat="1" applyFont="1" applyBorder="1" applyAlignment="1" applyProtection="1">
      <alignment vertical="center" wrapText="1"/>
      <protection locked="0"/>
    </xf>
    <xf numFmtId="1" fontId="19" fillId="0" borderId="1" xfId="0" applyNumberFormat="1" applyFont="1" applyFill="1" applyBorder="1" applyAlignment="1" applyProtection="1">
      <alignment horizontal="center" vertical="center"/>
      <protection locked="0"/>
    </xf>
    <xf numFmtId="1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 applyProtection="1">
      <alignment vertical="center" wrapText="1"/>
      <protection locked="0"/>
    </xf>
    <xf numFmtId="0" fontId="10" fillId="0" borderId="1" xfId="0" applyNumberFormat="1" applyFont="1" applyBorder="1" applyAlignment="1" applyProtection="1">
      <alignment vertical="center" wrapText="1"/>
      <protection locked="0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NumberFormat="1" applyFont="1" applyBorder="1" applyAlignment="1" applyProtection="1">
      <alignment vertical="center" wrapText="1"/>
      <protection locked="0"/>
    </xf>
    <xf numFmtId="0" fontId="19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 quotePrefix="1">
      <alignment horizontal="left" vertical="center" wrapText="1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1" fontId="19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Font="1" applyFill="1" applyAlignment="1" applyProtection="1">
      <alignment horizontal="left" wrapText="1"/>
      <protection locked="0"/>
    </xf>
    <xf numFmtId="0" fontId="7" fillId="0" borderId="0" xfId="0" applyFont="1" applyAlignment="1" applyProtection="1">
      <alignment/>
      <protection locked="0"/>
    </xf>
    <xf numFmtId="0" fontId="21" fillId="0" borderId="0" xfId="0" applyFont="1" applyFill="1" applyAlignment="1" applyProtection="1">
      <alignment horizontal="left" wrapText="1"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2" borderId="1" xfId="0" applyFont="1" applyFill="1" applyBorder="1" applyAlignment="1" applyProtection="1">
      <alignment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2" borderId="1" xfId="0" applyNumberFormat="1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/>
    </xf>
    <xf numFmtId="0" fontId="6" fillId="2" borderId="2" xfId="0" applyFont="1" applyFill="1" applyBorder="1" applyAlignment="1">
      <alignment vertical="center" wrapText="1"/>
    </xf>
    <xf numFmtId="0" fontId="12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 applyProtection="1">
      <alignment vertical="center" wrapText="1"/>
      <protection/>
    </xf>
    <xf numFmtId="0" fontId="12" fillId="0" borderId="1" xfId="0" applyNumberFormat="1" applyFont="1" applyFill="1" applyBorder="1" applyAlignment="1">
      <alignment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0" fontId="12" fillId="0" borderId="1" xfId="0" applyNumberFormat="1" applyFont="1" applyFill="1" applyBorder="1" applyAlignment="1" applyProtection="1">
      <alignment vertical="center" wrapText="1"/>
      <protection/>
    </xf>
    <xf numFmtId="0" fontId="12" fillId="0" borderId="1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vertical="center" wrapText="1"/>
      <protection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/>
    </xf>
    <xf numFmtId="0" fontId="12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2" fillId="3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>
      <alignment vertical="center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 quotePrefix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 applyProtection="1">
      <alignment horizontal="left" vertical="center" wrapText="1"/>
      <protection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12" fillId="0" borderId="9" xfId="0" applyFont="1" applyFill="1" applyBorder="1" applyAlignment="1" applyProtection="1">
      <alignment vertical="center" wrapText="1"/>
      <protection locked="0"/>
    </xf>
    <xf numFmtId="0" fontId="6" fillId="0" borderId="1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6" fillId="2" borderId="1" xfId="0" applyNumberFormat="1" applyFont="1" applyFill="1" applyBorder="1" applyAlignment="1">
      <alignment vertical="center" wrapText="1"/>
    </xf>
    <xf numFmtId="16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  <protection/>
    </xf>
    <xf numFmtId="0" fontId="6" fillId="2" borderId="1" xfId="0" applyNumberFormat="1" applyFont="1" applyFill="1" applyBorder="1" applyAlignment="1" applyProtection="1">
      <alignment vertical="center" wrapText="1"/>
      <protection/>
    </xf>
    <xf numFmtId="0" fontId="6" fillId="2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wrapText="1"/>
      <protection locked="0"/>
    </xf>
    <xf numFmtId="0" fontId="12" fillId="2" borderId="1" xfId="0" applyFont="1" applyFill="1" applyBorder="1" applyAlignment="1" applyProtection="1" quotePrefix="1">
      <alignment horizontal="left" vertical="center" wrapText="1"/>
      <protection locked="0"/>
    </xf>
    <xf numFmtId="0" fontId="5" fillId="0" borderId="0" xfId="18" applyFont="1" applyAlignment="1">
      <alignment horizontal="center" wrapText="1"/>
      <protection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7" fillId="0" borderId="0" xfId="18" applyFont="1" applyAlignment="1">
      <alignment/>
      <protection/>
    </xf>
    <xf numFmtId="0" fontId="6" fillId="0" borderId="3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22" fillId="0" borderId="0" xfId="18" applyFont="1">
      <alignment/>
      <protection/>
    </xf>
    <xf numFmtId="0" fontId="7" fillId="0" borderId="0" xfId="18" applyFont="1" applyAlignment="1">
      <alignment horizontal="center" vertical="center" wrapText="1"/>
      <protection/>
    </xf>
    <xf numFmtId="0" fontId="0" fillId="0" borderId="0" xfId="18" applyFont="1" applyAlignment="1">
      <alignment horizontal="center" vertical="center" wrapText="1"/>
      <protection/>
    </xf>
    <xf numFmtId="0" fontId="0" fillId="0" borderId="0" xfId="18" applyFont="1">
      <alignment/>
      <protection/>
    </xf>
    <xf numFmtId="0" fontId="7" fillId="0" borderId="10" xfId="18" applyFont="1" applyFill="1" applyBorder="1" applyAlignment="1" applyProtection="1">
      <alignment horizontal="center" vertical="center" wrapText="1"/>
      <protection/>
    </xf>
    <xf numFmtId="0" fontId="7" fillId="0" borderId="11" xfId="18" applyFont="1" applyFill="1" applyBorder="1" applyAlignment="1" applyProtection="1">
      <alignment horizontal="center" vertical="center" wrapText="1"/>
      <protection/>
    </xf>
    <xf numFmtId="0" fontId="9" fillId="0" borderId="0" xfId="18" applyFont="1" applyAlignment="1">
      <alignment horizontal="center" wrapText="1"/>
      <protection/>
    </xf>
    <xf numFmtId="1" fontId="7" fillId="0" borderId="1" xfId="18" applyNumberFormat="1" applyFont="1" applyFill="1" applyBorder="1" applyAlignment="1" applyProtection="1">
      <alignment horizont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18" applyFont="1" applyAlignment="1" applyProtection="1">
      <alignment horizontal="left"/>
      <protection locked="0"/>
    </xf>
    <xf numFmtId="0" fontId="16" fillId="0" borderId="1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7" fillId="0" borderId="1" xfId="18" applyFont="1" applyFill="1" applyBorder="1" applyAlignment="1" applyProtection="1">
      <alignment horizontal="center" vertical="center" wrapText="1"/>
      <protection/>
    </xf>
    <xf numFmtId="0" fontId="7" fillId="0" borderId="0" xfId="18" applyFont="1" applyAlignment="1">
      <alignment horizontal="center"/>
      <protection/>
    </xf>
    <xf numFmtId="0" fontId="7" fillId="0" borderId="0" xfId="18" applyFont="1" applyAlignment="1">
      <alignment horizontal="center"/>
      <protection/>
    </xf>
    <xf numFmtId="0" fontId="21" fillId="0" borderId="12" xfId="0" applyNumberFormat="1" applyFont="1" applyFill="1" applyBorder="1" applyAlignment="1" applyProtection="1">
      <alignment horizontal="center"/>
      <protection/>
    </xf>
    <xf numFmtId="0" fontId="21" fillId="0" borderId="13" xfId="0" applyNumberFormat="1" applyFont="1" applyFill="1" applyBorder="1" applyAlignment="1" applyProtection="1">
      <alignment horizontal="center"/>
      <protection/>
    </xf>
    <xf numFmtId="0" fontId="21" fillId="0" borderId="4" xfId="0" applyNumberFormat="1" applyFont="1" applyFill="1" applyBorder="1" applyAlignment="1" applyProtection="1">
      <alignment horizontal="center"/>
      <protection/>
    </xf>
    <xf numFmtId="0" fontId="7" fillId="0" borderId="5" xfId="18" applyFont="1" applyFill="1" applyBorder="1" applyAlignment="1" applyProtection="1">
      <alignment horizontal="center" vertical="center" wrapText="1"/>
      <protection/>
    </xf>
    <xf numFmtId="0" fontId="21" fillId="0" borderId="1" xfId="0" applyNumberFormat="1" applyFont="1" applyFill="1" applyBorder="1" applyAlignment="1" applyProtection="1">
      <alignment horizontal="center"/>
      <protection/>
    </xf>
    <xf numFmtId="0" fontId="7" fillId="0" borderId="12" xfId="18" applyFont="1" applyBorder="1" applyAlignment="1">
      <alignment horizontal="center"/>
      <protection/>
    </xf>
    <xf numFmtId="0" fontId="7" fillId="0" borderId="13" xfId="18" applyFont="1" applyBorder="1" applyAlignment="1">
      <alignment horizontal="center"/>
      <protection/>
    </xf>
    <xf numFmtId="0" fontId="7" fillId="0" borderId="4" xfId="18" applyFont="1" applyBorder="1" applyAlignment="1">
      <alignment horizontal="center"/>
      <protection/>
    </xf>
    <xf numFmtId="0" fontId="5" fillId="0" borderId="0" xfId="18" applyFont="1" applyAlignment="1">
      <alignment horizontal="center"/>
      <protection/>
    </xf>
    <xf numFmtId="0" fontId="7" fillId="0" borderId="15" xfId="18" applyFont="1" applyFill="1" applyBorder="1" applyAlignment="1" applyProtection="1">
      <alignment horizontal="center" vertical="center" wrapText="1"/>
      <protection/>
    </xf>
    <xf numFmtId="0" fontId="7" fillId="0" borderId="16" xfId="18" applyFont="1" applyFill="1" applyBorder="1" applyAlignment="1" applyProtection="1">
      <alignment horizontal="center" vertical="center" wrapText="1"/>
      <protection/>
    </xf>
    <xf numFmtId="0" fontId="7" fillId="0" borderId="17" xfId="18" applyFont="1" applyFill="1" applyBorder="1" applyAlignment="1" applyProtection="1">
      <alignment horizontal="center" vertical="center" wrapText="1"/>
      <protection/>
    </xf>
    <xf numFmtId="0" fontId="7" fillId="0" borderId="15" xfId="18" applyFont="1" applyBorder="1" applyAlignment="1">
      <alignment horizontal="center" vertical="center" wrapText="1"/>
      <protection/>
    </xf>
    <xf numFmtId="0" fontId="7" fillId="0" borderId="16" xfId="18" applyFont="1" applyBorder="1" applyAlignment="1">
      <alignment horizontal="center" vertical="center" wrapText="1"/>
      <protection/>
    </xf>
    <xf numFmtId="0" fontId="7" fillId="0" borderId="17" xfId="18" applyFont="1" applyBorder="1" applyAlignment="1">
      <alignment horizontal="center" vertical="center" wrapText="1"/>
      <protection/>
    </xf>
    <xf numFmtId="0" fontId="7" fillId="0" borderId="10" xfId="18" applyFont="1" applyBorder="1" applyAlignment="1">
      <alignment horizontal="center" vertical="center" wrapText="1"/>
      <protection/>
    </xf>
    <xf numFmtId="0" fontId="7" fillId="0" borderId="11" xfId="18" applyFont="1" applyBorder="1" applyAlignment="1">
      <alignment horizontal="center" vertical="center" wrapText="1"/>
      <protection/>
    </xf>
    <xf numFmtId="0" fontId="7" fillId="0" borderId="5" xfId="18" applyFont="1" applyBorder="1" applyAlignment="1">
      <alignment horizontal="center" vertical="center" wrapText="1"/>
      <protection/>
    </xf>
    <xf numFmtId="0" fontId="6" fillId="0" borderId="1" xfId="0" applyFont="1" applyBorder="1" applyAlignment="1" applyProtection="1">
      <alignment horizontal="center"/>
      <protection locked="0"/>
    </xf>
    <xf numFmtId="0" fontId="19" fillId="0" borderId="1" xfId="0" applyFont="1" applyFill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7" fillId="0" borderId="0" xfId="0" applyFont="1" applyAlignment="1">
      <alignment horizontal="left" wrapText="1"/>
    </xf>
    <xf numFmtId="0" fontId="19" fillId="0" borderId="4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19" fillId="0" borderId="4" xfId="0" applyFont="1" applyFill="1" applyBorder="1" applyAlignment="1">
      <alignment horizontal="center" vertical="center" wrapText="1"/>
    </xf>
    <xf numFmtId="1" fontId="6" fillId="0" borderId="14" xfId="0" applyNumberFormat="1" applyFont="1" applyBorder="1" applyAlignment="1" applyProtection="1">
      <alignment horizontal="center" vertical="center" wrapText="1"/>
      <protection locked="0"/>
    </xf>
    <xf numFmtId="1" fontId="6" fillId="0" borderId="3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quotePrefix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4"/>
  <sheetViews>
    <sheetView tabSelected="1" zoomScale="72" zoomScaleNormal="72" workbookViewId="0" topLeftCell="A13">
      <selection activeCell="F44" sqref="F44"/>
    </sheetView>
  </sheetViews>
  <sheetFormatPr defaultColWidth="8.796875" defaultRowHeight="15"/>
  <cols>
    <col min="1" max="1" width="4.59765625" style="10" customWidth="1"/>
    <col min="2" max="19" width="2.8984375" style="2" customWidth="1"/>
    <col min="20" max="25" width="3.09765625" style="2" customWidth="1"/>
    <col min="26" max="53" width="2.8984375" style="2" customWidth="1"/>
    <col min="54" max="58" width="2.296875" style="2" customWidth="1"/>
    <col min="59" max="16384" width="9" style="2" customWidth="1"/>
  </cols>
  <sheetData>
    <row r="1" spans="1:53" s="3" customFormat="1" ht="36" customHeight="1">
      <c r="A1" s="195" t="s">
        <v>206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</row>
    <row r="2" spans="1:53" s="3" customFormat="1" ht="21.75" customHeight="1">
      <c r="A2" s="195" t="s">
        <v>68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</row>
    <row r="3" spans="1:53" s="3" customFormat="1" ht="21.75" customHeight="1">
      <c r="A3" s="195" t="s">
        <v>69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</row>
    <row r="4" spans="1:53" s="3" customFormat="1" ht="21.75" customHeight="1">
      <c r="A4" s="195" t="s">
        <v>70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</row>
    <row r="5" spans="1:53" s="3" customFormat="1" ht="21.75" customHeight="1">
      <c r="A5" s="196" t="s">
        <v>207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</row>
    <row r="6" spans="1:41" ht="18.75">
      <c r="A6" s="9"/>
      <c r="O6" s="1"/>
      <c r="V6" s="3"/>
      <c r="Z6" s="3"/>
      <c r="AO6" s="6"/>
    </row>
    <row r="7" spans="2:41" ht="19.5" customHeight="1">
      <c r="B7" s="3"/>
      <c r="C7" s="3"/>
      <c r="D7" s="3"/>
      <c r="E7" s="3"/>
      <c r="F7" s="3"/>
      <c r="G7" s="3"/>
      <c r="T7" s="5"/>
      <c r="X7" s="35" t="s">
        <v>0</v>
      </c>
      <c r="AO7" s="1"/>
    </row>
    <row r="8" spans="2:41" ht="11.25" customHeight="1">
      <c r="B8" s="8"/>
      <c r="C8" s="8"/>
      <c r="D8" s="8"/>
      <c r="E8" s="8"/>
      <c r="F8" s="8"/>
      <c r="G8" s="8"/>
      <c r="X8" s="7"/>
      <c r="AO8" s="1"/>
    </row>
    <row r="9" spans="2:43" ht="12" customHeight="1">
      <c r="B9" s="8"/>
      <c r="C9" s="8"/>
      <c r="D9" s="8"/>
      <c r="E9" s="3"/>
      <c r="F9" s="3"/>
      <c r="G9" s="3"/>
      <c r="M9" s="173"/>
      <c r="N9" s="173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73"/>
      <c r="AN9" s="173"/>
      <c r="AO9" s="173"/>
      <c r="AP9" s="173"/>
      <c r="AQ9" s="173"/>
    </row>
    <row r="10" spans="1:52" ht="18.75">
      <c r="A10" s="11" t="s">
        <v>224</v>
      </c>
      <c r="B10" s="8"/>
      <c r="C10" s="8"/>
      <c r="D10" s="8"/>
      <c r="E10" s="8"/>
      <c r="F10" s="8"/>
      <c r="G10" s="8"/>
      <c r="O10" s="186" t="s">
        <v>260</v>
      </c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O10" s="1"/>
      <c r="AP10" s="3" t="s">
        <v>76</v>
      </c>
      <c r="AX10" s="6" t="s">
        <v>72</v>
      </c>
      <c r="AY10" s="6"/>
      <c r="AZ10" s="6"/>
    </row>
    <row r="11" spans="1:42" ht="18.75">
      <c r="A11" s="12" t="s">
        <v>255</v>
      </c>
      <c r="K11" s="6"/>
      <c r="O11" s="6"/>
      <c r="X11" s="77"/>
      <c r="Y11" s="77"/>
      <c r="Z11" s="77"/>
      <c r="AA11" s="77"/>
      <c r="AB11" s="77"/>
      <c r="AC11" s="77"/>
      <c r="AD11" s="77"/>
      <c r="AO11" s="1"/>
      <c r="AP11" s="36" t="s">
        <v>261</v>
      </c>
    </row>
    <row r="12" spans="1:51" ht="18.75">
      <c r="A12" s="12" t="s">
        <v>67</v>
      </c>
      <c r="AO12" s="6"/>
      <c r="AP12" s="3" t="s">
        <v>77</v>
      </c>
      <c r="AU12" s="6"/>
      <c r="AW12" s="6"/>
      <c r="AX12" s="6" t="s">
        <v>72</v>
      </c>
      <c r="AY12" s="3" t="s">
        <v>78</v>
      </c>
    </row>
    <row r="13" spans="1:51" ht="18.75">
      <c r="A13" s="11"/>
      <c r="AP13" s="3" t="s">
        <v>71</v>
      </c>
      <c r="AW13" s="6"/>
      <c r="AX13" s="6" t="s">
        <v>72</v>
      </c>
      <c r="AY13" s="3" t="s">
        <v>73</v>
      </c>
    </row>
    <row r="14" spans="1:51" ht="18.75">
      <c r="A14" s="11" t="s">
        <v>59</v>
      </c>
      <c r="AP14" s="3" t="s">
        <v>74</v>
      </c>
      <c r="AW14" s="6"/>
      <c r="AX14" s="6" t="s">
        <v>72</v>
      </c>
      <c r="AY14" s="3" t="s">
        <v>75</v>
      </c>
    </row>
    <row r="15" spans="42:47" ht="16.5" customHeight="1">
      <c r="AP15" s="3" t="s">
        <v>256</v>
      </c>
      <c r="AU15" s="3"/>
    </row>
    <row r="16" spans="15:38" ht="18" customHeight="1">
      <c r="O16" s="205" t="s">
        <v>65</v>
      </c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</row>
    <row r="18" spans="1:54" ht="15.75" customHeight="1">
      <c r="A18" s="192" t="s">
        <v>1</v>
      </c>
      <c r="B18" s="188" t="s">
        <v>84</v>
      </c>
      <c r="C18" s="189"/>
      <c r="D18" s="189"/>
      <c r="E18" s="189"/>
      <c r="F18" s="190"/>
      <c r="G18" s="188" t="s">
        <v>85</v>
      </c>
      <c r="H18" s="189"/>
      <c r="I18" s="189"/>
      <c r="J18" s="190"/>
      <c r="K18" s="188" t="s">
        <v>86</v>
      </c>
      <c r="L18" s="189"/>
      <c r="M18" s="189"/>
      <c r="N18" s="190"/>
      <c r="O18" s="188" t="s">
        <v>87</v>
      </c>
      <c r="P18" s="189"/>
      <c r="Q18" s="189"/>
      <c r="R18" s="189"/>
      <c r="S18" s="190"/>
      <c r="T18" s="188" t="s">
        <v>88</v>
      </c>
      <c r="U18" s="189"/>
      <c r="V18" s="189"/>
      <c r="W18" s="190"/>
      <c r="X18" s="188" t="s">
        <v>89</v>
      </c>
      <c r="Y18" s="189"/>
      <c r="Z18" s="189"/>
      <c r="AA18" s="190"/>
      <c r="AB18" s="188" t="s">
        <v>90</v>
      </c>
      <c r="AC18" s="189"/>
      <c r="AD18" s="189"/>
      <c r="AE18" s="189"/>
      <c r="AF18" s="190"/>
      <c r="AG18" s="188" t="s">
        <v>91</v>
      </c>
      <c r="AH18" s="189"/>
      <c r="AI18" s="189"/>
      <c r="AJ18" s="190"/>
      <c r="AK18" s="188" t="s">
        <v>92</v>
      </c>
      <c r="AL18" s="189"/>
      <c r="AM18" s="189"/>
      <c r="AN18" s="190"/>
      <c r="AO18" s="188" t="s">
        <v>93</v>
      </c>
      <c r="AP18" s="189"/>
      <c r="AQ18" s="189"/>
      <c r="AR18" s="189"/>
      <c r="AS18" s="190"/>
      <c r="AT18" s="188" t="s">
        <v>94</v>
      </c>
      <c r="AU18" s="189"/>
      <c r="AV18" s="189"/>
      <c r="AW18" s="190"/>
      <c r="AX18" s="188" t="s">
        <v>95</v>
      </c>
      <c r="AY18" s="189"/>
      <c r="AZ18" s="189"/>
      <c r="BA18" s="190"/>
      <c r="BB18" s="44"/>
    </row>
    <row r="19" spans="1:53" ht="12.75">
      <c r="A19" s="193"/>
      <c r="B19" s="43">
        <v>1</v>
      </c>
      <c r="C19" s="43">
        <v>2</v>
      </c>
      <c r="D19" s="43">
        <v>3</v>
      </c>
      <c r="E19" s="43">
        <v>4</v>
      </c>
      <c r="F19" s="43">
        <v>5</v>
      </c>
      <c r="G19" s="43">
        <v>6</v>
      </c>
      <c r="H19" s="43">
        <v>7</v>
      </c>
      <c r="I19" s="43">
        <v>8</v>
      </c>
      <c r="J19" s="43">
        <v>9</v>
      </c>
      <c r="K19" s="43">
        <v>10</v>
      </c>
      <c r="L19" s="43">
        <v>11</v>
      </c>
      <c r="M19" s="43">
        <v>12</v>
      </c>
      <c r="N19" s="43">
        <v>13</v>
      </c>
      <c r="O19" s="43">
        <v>14</v>
      </c>
      <c r="P19" s="43">
        <v>15</v>
      </c>
      <c r="Q19" s="43">
        <v>16</v>
      </c>
      <c r="R19" s="43">
        <v>17</v>
      </c>
      <c r="S19" s="43">
        <v>18</v>
      </c>
      <c r="T19" s="43">
        <v>19</v>
      </c>
      <c r="U19" s="43">
        <v>20</v>
      </c>
      <c r="V19" s="43">
        <v>21</v>
      </c>
      <c r="W19" s="43">
        <v>22</v>
      </c>
      <c r="X19" s="43">
        <v>23</v>
      </c>
      <c r="Y19" s="43">
        <v>24</v>
      </c>
      <c r="Z19" s="43">
        <v>25</v>
      </c>
      <c r="AA19" s="43">
        <v>26</v>
      </c>
      <c r="AB19" s="43">
        <v>27</v>
      </c>
      <c r="AC19" s="43">
        <v>28</v>
      </c>
      <c r="AD19" s="43">
        <v>29</v>
      </c>
      <c r="AE19" s="43">
        <v>30</v>
      </c>
      <c r="AF19" s="43">
        <v>31</v>
      </c>
      <c r="AG19" s="40">
        <v>32</v>
      </c>
      <c r="AH19" s="43">
        <v>33</v>
      </c>
      <c r="AI19" s="43">
        <v>34</v>
      </c>
      <c r="AJ19" s="42">
        <v>35</v>
      </c>
      <c r="AK19" s="41">
        <v>36</v>
      </c>
      <c r="AL19" s="43">
        <v>37</v>
      </c>
      <c r="AM19" s="43">
        <v>38</v>
      </c>
      <c r="AN19" s="43">
        <v>39</v>
      </c>
      <c r="AO19" s="40">
        <v>40</v>
      </c>
      <c r="AP19" s="43">
        <v>41</v>
      </c>
      <c r="AQ19" s="43">
        <v>42</v>
      </c>
      <c r="AR19" s="43">
        <v>43</v>
      </c>
      <c r="AS19" s="43">
        <v>44</v>
      </c>
      <c r="AT19" s="40">
        <v>45</v>
      </c>
      <c r="AU19" s="43">
        <v>46</v>
      </c>
      <c r="AV19" s="43">
        <v>47</v>
      </c>
      <c r="AW19" s="43">
        <v>48</v>
      </c>
      <c r="AX19" s="40">
        <v>49</v>
      </c>
      <c r="AY19" s="43">
        <v>50</v>
      </c>
      <c r="AZ19" s="43">
        <v>51</v>
      </c>
      <c r="BA19" s="43">
        <v>52</v>
      </c>
    </row>
    <row r="20" spans="1:53" s="177" customFormat="1" ht="21" customHeight="1">
      <c r="A20" s="174" t="s">
        <v>151</v>
      </c>
      <c r="B20" s="175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 t="s">
        <v>135</v>
      </c>
      <c r="U20" s="176" t="s">
        <v>135</v>
      </c>
      <c r="V20" s="176" t="s">
        <v>135</v>
      </c>
      <c r="W20" s="176" t="s">
        <v>137</v>
      </c>
      <c r="X20" s="176" t="s">
        <v>137</v>
      </c>
      <c r="Y20" s="176"/>
      <c r="Z20" s="176"/>
      <c r="AA20" s="176"/>
      <c r="AB20" s="176"/>
      <c r="AC20" s="176"/>
      <c r="AD20" s="176"/>
      <c r="AE20" s="176"/>
      <c r="AF20" s="176"/>
      <c r="AG20" s="175"/>
      <c r="AH20" s="176"/>
      <c r="AI20" s="176"/>
      <c r="AJ20" s="176"/>
      <c r="AK20" s="175"/>
      <c r="AL20" s="176"/>
      <c r="AM20" s="176"/>
      <c r="AN20" s="176"/>
      <c r="AO20" s="176"/>
      <c r="AP20" s="176"/>
      <c r="AQ20" s="176" t="s">
        <v>135</v>
      </c>
      <c r="AR20" s="176" t="s">
        <v>135</v>
      </c>
      <c r="AS20" s="176" t="s">
        <v>135</v>
      </c>
      <c r="AT20" s="176" t="s">
        <v>137</v>
      </c>
      <c r="AU20" s="176" t="s">
        <v>137</v>
      </c>
      <c r="AV20" s="176" t="s">
        <v>137</v>
      </c>
      <c r="AW20" s="176" t="s">
        <v>137</v>
      </c>
      <c r="AX20" s="175" t="s">
        <v>137</v>
      </c>
      <c r="AY20" s="176" t="s">
        <v>137</v>
      </c>
      <c r="AZ20" s="176" t="s">
        <v>137</v>
      </c>
      <c r="BA20" s="176" t="s">
        <v>137</v>
      </c>
    </row>
    <row r="21" spans="1:53" s="177" customFormat="1" ht="21" customHeight="1">
      <c r="A21" s="174" t="s">
        <v>152</v>
      </c>
      <c r="B21" s="178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 t="s">
        <v>135</v>
      </c>
      <c r="U21" s="179" t="s">
        <v>135</v>
      </c>
      <c r="V21" s="179" t="s">
        <v>135</v>
      </c>
      <c r="W21" s="179" t="s">
        <v>137</v>
      </c>
      <c r="X21" s="179" t="s">
        <v>137</v>
      </c>
      <c r="Y21" s="179"/>
      <c r="Z21" s="179"/>
      <c r="AA21" s="179"/>
      <c r="AB21" s="179"/>
      <c r="AC21" s="179"/>
      <c r="AD21" s="179"/>
      <c r="AE21" s="179"/>
      <c r="AF21" s="179"/>
      <c r="AG21" s="178"/>
      <c r="AH21" s="179"/>
      <c r="AI21" s="179"/>
      <c r="AJ21" s="179"/>
      <c r="AK21" s="178"/>
      <c r="AL21" s="179"/>
      <c r="AM21" s="179"/>
      <c r="AN21" s="179"/>
      <c r="AO21" s="176" t="s">
        <v>135</v>
      </c>
      <c r="AP21" s="176" t="s">
        <v>135</v>
      </c>
      <c r="AQ21" s="176" t="s">
        <v>135</v>
      </c>
      <c r="AR21" s="178" t="s">
        <v>136</v>
      </c>
      <c r="AS21" s="178" t="s">
        <v>136</v>
      </c>
      <c r="AT21" s="178" t="s">
        <v>136</v>
      </c>
      <c r="AU21" s="178" t="s">
        <v>136</v>
      </c>
      <c r="AV21" s="179" t="s">
        <v>137</v>
      </c>
      <c r="AW21" s="179" t="s">
        <v>137</v>
      </c>
      <c r="AX21" s="178" t="s">
        <v>137</v>
      </c>
      <c r="AY21" s="179" t="s">
        <v>137</v>
      </c>
      <c r="AZ21" s="179" t="s">
        <v>137</v>
      </c>
      <c r="BA21" s="179" t="s">
        <v>137</v>
      </c>
    </row>
    <row r="22" spans="1:53" s="177" customFormat="1" ht="21" customHeight="1">
      <c r="A22" s="174" t="s">
        <v>153</v>
      </c>
      <c r="B22" s="178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 t="s">
        <v>135</v>
      </c>
      <c r="U22" s="179" t="s">
        <v>135</v>
      </c>
      <c r="V22" s="179" t="s">
        <v>135</v>
      </c>
      <c r="W22" s="179" t="s">
        <v>137</v>
      </c>
      <c r="X22" s="179" t="s">
        <v>137</v>
      </c>
      <c r="Y22" s="179"/>
      <c r="Z22" s="179"/>
      <c r="AA22" s="179"/>
      <c r="AB22" s="179"/>
      <c r="AC22" s="179"/>
      <c r="AD22" s="179"/>
      <c r="AE22" s="179"/>
      <c r="AF22" s="179"/>
      <c r="AG22" s="178"/>
      <c r="AH22" s="179"/>
      <c r="AI22" s="179"/>
      <c r="AJ22" s="179"/>
      <c r="AK22" s="178"/>
      <c r="AL22" s="179"/>
      <c r="AM22" s="179"/>
      <c r="AN22" s="179"/>
      <c r="AO22" s="176" t="s">
        <v>135</v>
      </c>
      <c r="AP22" s="176" t="s">
        <v>135</v>
      </c>
      <c r="AQ22" s="176" t="s">
        <v>135</v>
      </c>
      <c r="AR22" s="178" t="s">
        <v>136</v>
      </c>
      <c r="AS22" s="178" t="s">
        <v>136</v>
      </c>
      <c r="AT22" s="178" t="s">
        <v>136</v>
      </c>
      <c r="AU22" s="178" t="s">
        <v>136</v>
      </c>
      <c r="AV22" s="179" t="s">
        <v>137</v>
      </c>
      <c r="AW22" s="179" t="s">
        <v>137</v>
      </c>
      <c r="AX22" s="178" t="s">
        <v>137</v>
      </c>
      <c r="AY22" s="179" t="s">
        <v>137</v>
      </c>
      <c r="AZ22" s="179" t="s">
        <v>137</v>
      </c>
      <c r="BA22" s="179" t="s">
        <v>137</v>
      </c>
    </row>
    <row r="23" spans="1:53" s="177" customFormat="1" ht="21" customHeight="1">
      <c r="A23" s="174" t="s">
        <v>154</v>
      </c>
      <c r="B23" s="178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 t="s">
        <v>135</v>
      </c>
      <c r="U23" s="179" t="s">
        <v>135</v>
      </c>
      <c r="V23" s="179" t="s">
        <v>135</v>
      </c>
      <c r="W23" s="179" t="s">
        <v>137</v>
      </c>
      <c r="X23" s="179" t="s">
        <v>137</v>
      </c>
      <c r="Y23" s="178"/>
      <c r="Z23" s="178"/>
      <c r="AA23" s="178"/>
      <c r="AB23" s="178"/>
      <c r="AC23" s="179"/>
      <c r="AD23" s="179"/>
      <c r="AE23" s="179"/>
      <c r="AF23" s="179"/>
      <c r="AG23" s="178"/>
      <c r="AH23" s="179"/>
      <c r="AI23" s="179"/>
      <c r="AJ23" s="179"/>
      <c r="AK23" s="178"/>
      <c r="AL23" s="179"/>
      <c r="AM23" s="179"/>
      <c r="AN23" s="179"/>
      <c r="AO23" s="179"/>
      <c r="AP23" s="179"/>
      <c r="AQ23" s="179" t="s">
        <v>135</v>
      </c>
      <c r="AR23" s="179" t="s">
        <v>135</v>
      </c>
      <c r="AS23" s="179" t="s">
        <v>135</v>
      </c>
      <c r="AT23" s="179" t="s">
        <v>137</v>
      </c>
      <c r="AU23" s="179" t="s">
        <v>137</v>
      </c>
      <c r="AV23" s="179" t="s">
        <v>137</v>
      </c>
      <c r="AW23" s="179" t="s">
        <v>137</v>
      </c>
      <c r="AX23" s="178" t="s">
        <v>137</v>
      </c>
      <c r="AY23" s="179" t="s">
        <v>137</v>
      </c>
      <c r="AZ23" s="179" t="s">
        <v>137</v>
      </c>
      <c r="BA23" s="179" t="s">
        <v>137</v>
      </c>
    </row>
    <row r="24" spans="1:53" s="177" customFormat="1" ht="21" customHeight="1">
      <c r="A24" s="174" t="s">
        <v>155</v>
      </c>
      <c r="B24" s="178" t="s">
        <v>122</v>
      </c>
      <c r="C24" s="178" t="s">
        <v>122</v>
      </c>
      <c r="D24" s="178" t="s">
        <v>122</v>
      </c>
      <c r="E24" s="178" t="s">
        <v>122</v>
      </c>
      <c r="F24" s="178" t="s">
        <v>122</v>
      </c>
      <c r="G24" s="178" t="s">
        <v>122</v>
      </c>
      <c r="H24" s="178" t="s">
        <v>122</v>
      </c>
      <c r="I24" s="178" t="s">
        <v>122</v>
      </c>
      <c r="J24" s="178"/>
      <c r="K24" s="178"/>
      <c r="L24" s="178"/>
      <c r="M24" s="178"/>
      <c r="N24" s="179"/>
      <c r="O24" s="179"/>
      <c r="P24" s="179"/>
      <c r="Q24" s="179"/>
      <c r="R24" s="179" t="s">
        <v>135</v>
      </c>
      <c r="S24" s="179" t="s">
        <v>135</v>
      </c>
      <c r="T24" s="179" t="s">
        <v>137</v>
      </c>
      <c r="U24" s="179" t="s">
        <v>137</v>
      </c>
      <c r="V24" s="179" t="s">
        <v>122</v>
      </c>
      <c r="W24" s="179" t="s">
        <v>122</v>
      </c>
      <c r="X24" s="179" t="s">
        <v>122</v>
      </c>
      <c r="Y24" s="179" t="s">
        <v>122</v>
      </c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 t="s">
        <v>135</v>
      </c>
      <c r="AK24" s="179" t="s">
        <v>135</v>
      </c>
      <c r="AL24" s="179" t="s">
        <v>138</v>
      </c>
      <c r="AM24" s="179" t="s">
        <v>138</v>
      </c>
      <c r="AN24" s="179" t="s">
        <v>138</v>
      </c>
      <c r="AO24" s="178" t="s">
        <v>138</v>
      </c>
      <c r="AP24" s="179" t="s">
        <v>138</v>
      </c>
      <c r="AQ24" s="179" t="s">
        <v>138</v>
      </c>
      <c r="AR24" s="179" t="s">
        <v>138</v>
      </c>
      <c r="AS24" s="179" t="s">
        <v>138</v>
      </c>
      <c r="AT24" s="179" t="s">
        <v>137</v>
      </c>
      <c r="AU24" s="179" t="s">
        <v>137</v>
      </c>
      <c r="AV24" s="179" t="s">
        <v>137</v>
      </c>
      <c r="AW24" s="179" t="s">
        <v>137</v>
      </c>
      <c r="AX24" s="178" t="s">
        <v>137</v>
      </c>
      <c r="AY24" s="179" t="s">
        <v>137</v>
      </c>
      <c r="AZ24" s="179" t="s">
        <v>137</v>
      </c>
      <c r="BA24" s="179" t="s">
        <v>137</v>
      </c>
    </row>
    <row r="25" ht="15.75">
      <c r="C25" s="3" t="s">
        <v>66</v>
      </c>
    </row>
    <row r="26" spans="1:53" ht="15.75">
      <c r="A26" s="16" t="s">
        <v>121</v>
      </c>
      <c r="B26" s="17"/>
      <c r="C26" s="17"/>
      <c r="D26" s="17"/>
      <c r="E26" s="17"/>
      <c r="F26" s="17"/>
      <c r="G26" s="17"/>
      <c r="H26" s="17"/>
      <c r="I26" s="18" t="s">
        <v>122</v>
      </c>
      <c r="J26" s="16" t="s">
        <v>81</v>
      </c>
      <c r="K26" s="17"/>
      <c r="L26" s="17"/>
      <c r="M26" s="17"/>
      <c r="N26" s="17"/>
      <c r="O26" s="17"/>
      <c r="P26" s="17"/>
      <c r="Q26" s="17"/>
      <c r="R26" s="17"/>
      <c r="S26" s="17"/>
      <c r="T26" s="16" t="s">
        <v>257</v>
      </c>
      <c r="U26" s="17"/>
      <c r="V26" s="17"/>
      <c r="W26" s="18"/>
      <c r="X26" s="18"/>
      <c r="Y26" s="17"/>
      <c r="Z26" s="19"/>
      <c r="AA26" s="17"/>
      <c r="AB26" s="16"/>
      <c r="AC26" s="17"/>
      <c r="AD26" s="18" t="s">
        <v>123</v>
      </c>
      <c r="AE26" s="17"/>
      <c r="AF26" s="17"/>
      <c r="AG26" s="17"/>
      <c r="AH26" s="17"/>
      <c r="AI26" s="17"/>
      <c r="AJ26" s="17"/>
      <c r="AK26" s="17"/>
      <c r="AL26" s="16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</row>
    <row r="27" spans="1:53" ht="15.75">
      <c r="A27" s="191" t="s">
        <v>225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7"/>
      <c r="AL27" s="16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</row>
    <row r="28" spans="1:53" ht="15.75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17"/>
      <c r="AL28" s="16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</row>
    <row r="29" spans="1:54" s="180" customFormat="1" ht="20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05" t="s">
        <v>232</v>
      </c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s="180" customFormat="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s="182" customFormat="1" ht="15.75" customHeight="1">
      <c r="A31" s="181"/>
      <c r="B31" s="181"/>
      <c r="C31" s="181"/>
      <c r="D31" s="181"/>
      <c r="E31" s="181"/>
      <c r="F31" s="194" t="s">
        <v>258</v>
      </c>
      <c r="G31" s="194"/>
      <c r="H31" s="194"/>
      <c r="I31" s="194"/>
      <c r="J31" s="194"/>
      <c r="K31" s="206" t="s">
        <v>124</v>
      </c>
      <c r="L31" s="207"/>
      <c r="M31" s="207"/>
      <c r="N31" s="207"/>
      <c r="O31" s="208"/>
      <c r="P31" s="206" t="s">
        <v>128</v>
      </c>
      <c r="Q31" s="207"/>
      <c r="R31" s="207"/>
      <c r="S31" s="207"/>
      <c r="T31" s="208"/>
      <c r="U31" s="206" t="s">
        <v>63</v>
      </c>
      <c r="V31" s="207"/>
      <c r="W31" s="207"/>
      <c r="X31" s="207"/>
      <c r="Y31" s="208"/>
      <c r="Z31" s="209" t="s">
        <v>259</v>
      </c>
      <c r="AA31" s="210"/>
      <c r="AB31" s="210"/>
      <c r="AC31" s="210"/>
      <c r="AD31" s="211"/>
      <c r="AE31" s="209" t="s">
        <v>2</v>
      </c>
      <c r="AF31" s="210"/>
      <c r="AG31" s="210"/>
      <c r="AH31" s="210"/>
      <c r="AI31" s="211"/>
      <c r="AJ31" s="209" t="s">
        <v>3</v>
      </c>
      <c r="AK31" s="210"/>
      <c r="AL31" s="210"/>
      <c r="AM31" s="210"/>
      <c r="AN31" s="211"/>
      <c r="AO31" s="209" t="s">
        <v>1</v>
      </c>
      <c r="AP31" s="210"/>
      <c r="AQ31" s="210"/>
      <c r="AR31" s="210"/>
      <c r="AS31" s="211"/>
      <c r="AT31" s="181"/>
      <c r="AU31" s="2"/>
      <c r="AV31" s="2"/>
      <c r="AW31" s="181"/>
      <c r="AX31" s="181"/>
      <c r="AY31" s="181"/>
      <c r="AZ31" s="181"/>
      <c r="BA31" s="181"/>
      <c r="BB31" s="181"/>
    </row>
    <row r="32" spans="1:54" s="182" customFormat="1" ht="15" customHeight="1">
      <c r="A32" s="181"/>
      <c r="B32" s="181"/>
      <c r="C32" s="181"/>
      <c r="D32" s="181"/>
      <c r="E32" s="181"/>
      <c r="F32" s="194"/>
      <c r="G32" s="194"/>
      <c r="H32" s="194"/>
      <c r="I32" s="194"/>
      <c r="J32" s="194"/>
      <c r="K32" s="184" t="s">
        <v>4</v>
      </c>
      <c r="L32" s="185"/>
      <c r="M32" s="185"/>
      <c r="N32" s="185"/>
      <c r="O32" s="200"/>
      <c r="P32" s="184"/>
      <c r="Q32" s="185"/>
      <c r="R32" s="185"/>
      <c r="S32" s="185"/>
      <c r="T32" s="200"/>
      <c r="U32" s="184"/>
      <c r="V32" s="185"/>
      <c r="W32" s="185"/>
      <c r="X32" s="185"/>
      <c r="Y32" s="200"/>
      <c r="Z32" s="212"/>
      <c r="AA32" s="213"/>
      <c r="AB32" s="213"/>
      <c r="AC32" s="213"/>
      <c r="AD32" s="214"/>
      <c r="AE32" s="212"/>
      <c r="AF32" s="213"/>
      <c r="AG32" s="213"/>
      <c r="AH32" s="213"/>
      <c r="AI32" s="214"/>
      <c r="AJ32" s="212"/>
      <c r="AK32" s="213"/>
      <c r="AL32" s="213"/>
      <c r="AM32" s="213"/>
      <c r="AN32" s="214"/>
      <c r="AO32" s="212"/>
      <c r="AP32" s="213"/>
      <c r="AQ32" s="213"/>
      <c r="AR32" s="213"/>
      <c r="AS32" s="214"/>
      <c r="AT32" s="181"/>
      <c r="AU32" s="2"/>
      <c r="AV32" s="2"/>
      <c r="AW32" s="181"/>
      <c r="AX32" s="181"/>
      <c r="AY32" s="181"/>
      <c r="AZ32" s="181"/>
      <c r="BA32" s="181"/>
      <c r="BB32" s="181"/>
    </row>
    <row r="33" spans="1:54" s="183" customFormat="1" ht="21.75" customHeight="1">
      <c r="A33" s="3"/>
      <c r="B33" s="3"/>
      <c r="C33" s="3"/>
      <c r="D33" s="3"/>
      <c r="E33" s="3"/>
      <c r="F33" s="187">
        <f>AJ33-SUM(K33:AI33)</f>
        <v>36</v>
      </c>
      <c r="G33" s="187"/>
      <c r="H33" s="187"/>
      <c r="I33" s="187"/>
      <c r="J33" s="187"/>
      <c r="K33" s="197">
        <f>COUNTIF(B20:BA20,"Э")</f>
        <v>6</v>
      </c>
      <c r="L33" s="198"/>
      <c r="M33" s="198"/>
      <c r="N33" s="198"/>
      <c r="O33" s="199"/>
      <c r="P33" s="197">
        <f>COUNTIF(B20:BA20,"У")</f>
        <v>0</v>
      </c>
      <c r="Q33" s="198"/>
      <c r="R33" s="198"/>
      <c r="S33" s="198"/>
      <c r="T33" s="199"/>
      <c r="U33" s="201">
        <f>COUNTIF(B20:BA20,"П")</f>
        <v>0</v>
      </c>
      <c r="V33" s="201"/>
      <c r="W33" s="201"/>
      <c r="X33" s="201"/>
      <c r="Y33" s="201"/>
      <c r="Z33" s="198">
        <f>COUNTIF(B20:BA20,"Г")</f>
        <v>0</v>
      </c>
      <c r="AA33" s="198"/>
      <c r="AB33" s="198"/>
      <c r="AC33" s="198"/>
      <c r="AD33" s="199"/>
      <c r="AE33" s="202">
        <f>COUNTIF(B20:BA20,"К")</f>
        <v>10</v>
      </c>
      <c r="AF33" s="203"/>
      <c r="AG33" s="203"/>
      <c r="AH33" s="203"/>
      <c r="AI33" s="204"/>
      <c r="AJ33" s="202">
        <v>52</v>
      </c>
      <c r="AK33" s="203"/>
      <c r="AL33" s="203"/>
      <c r="AM33" s="203"/>
      <c r="AN33" s="204"/>
      <c r="AO33" s="202" t="s">
        <v>151</v>
      </c>
      <c r="AP33" s="203"/>
      <c r="AQ33" s="203"/>
      <c r="AR33" s="203"/>
      <c r="AS33" s="204"/>
      <c r="AT33" s="3"/>
      <c r="AU33" s="3"/>
      <c r="AV33" s="3"/>
      <c r="AW33" s="3"/>
      <c r="AX33" s="3"/>
      <c r="AY33" s="3"/>
      <c r="AZ33" s="3"/>
      <c r="BA33" s="3"/>
      <c r="BB33" s="3"/>
    </row>
    <row r="34" spans="1:54" s="183" customFormat="1" ht="21.75" customHeight="1">
      <c r="A34" s="3"/>
      <c r="B34" s="3"/>
      <c r="C34" s="3"/>
      <c r="D34" s="3"/>
      <c r="E34" s="3"/>
      <c r="F34" s="187">
        <f>AJ34-SUM(K34:AI34)</f>
        <v>34</v>
      </c>
      <c r="G34" s="187"/>
      <c r="H34" s="187"/>
      <c r="I34" s="187"/>
      <c r="J34" s="187"/>
      <c r="K34" s="197">
        <f>COUNTIF(B21:BA21,"Э")</f>
        <v>6</v>
      </c>
      <c r="L34" s="198"/>
      <c r="M34" s="198"/>
      <c r="N34" s="198"/>
      <c r="O34" s="199"/>
      <c r="P34" s="197">
        <f>COUNTIF(B21:BA21,"У")</f>
        <v>4</v>
      </c>
      <c r="Q34" s="198"/>
      <c r="R34" s="198"/>
      <c r="S34" s="198"/>
      <c r="T34" s="199"/>
      <c r="U34" s="201">
        <f>COUNTIF(B21:BA21,"П")</f>
        <v>0</v>
      </c>
      <c r="V34" s="201"/>
      <c r="W34" s="201"/>
      <c r="X34" s="201"/>
      <c r="Y34" s="201"/>
      <c r="Z34" s="198">
        <f>COUNTIF(B21:BA21,"Г")</f>
        <v>0</v>
      </c>
      <c r="AA34" s="198"/>
      <c r="AB34" s="198"/>
      <c r="AC34" s="198"/>
      <c r="AD34" s="199"/>
      <c r="AE34" s="202">
        <f>COUNTIF(B21:BA21,"К")</f>
        <v>8</v>
      </c>
      <c r="AF34" s="203"/>
      <c r="AG34" s="203"/>
      <c r="AH34" s="203"/>
      <c r="AI34" s="204"/>
      <c r="AJ34" s="202">
        <v>52</v>
      </c>
      <c r="AK34" s="203"/>
      <c r="AL34" s="203"/>
      <c r="AM34" s="203"/>
      <c r="AN34" s="204"/>
      <c r="AO34" s="202" t="s">
        <v>152</v>
      </c>
      <c r="AP34" s="203"/>
      <c r="AQ34" s="203"/>
      <c r="AR34" s="203"/>
      <c r="AS34" s="204"/>
      <c r="AT34" s="3"/>
      <c r="AU34" s="3"/>
      <c r="AV34" s="3"/>
      <c r="AW34" s="3"/>
      <c r="AX34" s="3"/>
      <c r="AY34" s="3"/>
      <c r="AZ34" s="3"/>
      <c r="BA34" s="3"/>
      <c r="BB34" s="3"/>
    </row>
    <row r="35" spans="1:54" s="183" customFormat="1" ht="21.75" customHeight="1">
      <c r="A35" s="3"/>
      <c r="B35" s="3"/>
      <c r="C35" s="3"/>
      <c r="D35" s="3"/>
      <c r="E35" s="3"/>
      <c r="F35" s="187">
        <f>AJ35-SUM(K35:AI35)</f>
        <v>34</v>
      </c>
      <c r="G35" s="187"/>
      <c r="H35" s="187"/>
      <c r="I35" s="187"/>
      <c r="J35" s="187"/>
      <c r="K35" s="197">
        <f>COUNTIF(B22:BA22,"Э")</f>
        <v>6</v>
      </c>
      <c r="L35" s="198"/>
      <c r="M35" s="198"/>
      <c r="N35" s="198"/>
      <c r="O35" s="199"/>
      <c r="P35" s="197">
        <f>COUNTIF(B22:BA22,"У")</f>
        <v>4</v>
      </c>
      <c r="Q35" s="198"/>
      <c r="R35" s="198"/>
      <c r="S35" s="198"/>
      <c r="T35" s="199"/>
      <c r="U35" s="201">
        <f>COUNTIF(B22:BA22,"П")</f>
        <v>0</v>
      </c>
      <c r="V35" s="201"/>
      <c r="W35" s="201"/>
      <c r="X35" s="201"/>
      <c r="Y35" s="201"/>
      <c r="Z35" s="198">
        <f>COUNTIF(B22:BA22,"Г")</f>
        <v>0</v>
      </c>
      <c r="AA35" s="198"/>
      <c r="AB35" s="198"/>
      <c r="AC35" s="198"/>
      <c r="AD35" s="199"/>
      <c r="AE35" s="202">
        <f>COUNTIF(B22:BA22,"К")</f>
        <v>8</v>
      </c>
      <c r="AF35" s="203"/>
      <c r="AG35" s="203"/>
      <c r="AH35" s="203"/>
      <c r="AI35" s="204"/>
      <c r="AJ35" s="202">
        <v>52</v>
      </c>
      <c r="AK35" s="203"/>
      <c r="AL35" s="203"/>
      <c r="AM35" s="203"/>
      <c r="AN35" s="204"/>
      <c r="AO35" s="202" t="s">
        <v>153</v>
      </c>
      <c r="AP35" s="203"/>
      <c r="AQ35" s="203"/>
      <c r="AR35" s="203"/>
      <c r="AS35" s="204"/>
      <c r="AT35" s="3"/>
      <c r="AU35" s="3"/>
      <c r="AV35" s="3"/>
      <c r="AW35" s="3"/>
      <c r="AX35" s="3"/>
      <c r="AY35" s="3"/>
      <c r="AZ35" s="3"/>
      <c r="BA35" s="3"/>
      <c r="BB35" s="3"/>
    </row>
    <row r="36" spans="1:54" s="183" customFormat="1" ht="21.75" customHeight="1">
      <c r="A36" s="3"/>
      <c r="B36" s="3"/>
      <c r="C36" s="3"/>
      <c r="D36" s="3"/>
      <c r="E36" s="3"/>
      <c r="F36" s="187">
        <f>AJ36-SUM(K36:AI36)</f>
        <v>36</v>
      </c>
      <c r="G36" s="187"/>
      <c r="H36" s="187"/>
      <c r="I36" s="187"/>
      <c r="J36" s="187"/>
      <c r="K36" s="197">
        <f>COUNTIF(B23:BA23,"Э")</f>
        <v>6</v>
      </c>
      <c r="L36" s="198"/>
      <c r="M36" s="198"/>
      <c r="N36" s="198"/>
      <c r="O36" s="199"/>
      <c r="P36" s="197">
        <f>COUNTIF(B23:BA23,"У")</f>
        <v>0</v>
      </c>
      <c r="Q36" s="198"/>
      <c r="R36" s="198"/>
      <c r="S36" s="198"/>
      <c r="T36" s="199"/>
      <c r="U36" s="201">
        <f>COUNTIF(B23:BA23,"П")</f>
        <v>0</v>
      </c>
      <c r="V36" s="201"/>
      <c r="W36" s="201"/>
      <c r="X36" s="201"/>
      <c r="Y36" s="201"/>
      <c r="Z36" s="198">
        <f>COUNTIF(B23:BA23,"Г")</f>
        <v>0</v>
      </c>
      <c r="AA36" s="198"/>
      <c r="AB36" s="198"/>
      <c r="AC36" s="198"/>
      <c r="AD36" s="199"/>
      <c r="AE36" s="202">
        <f>COUNTIF(B23:BA23,"К")</f>
        <v>10</v>
      </c>
      <c r="AF36" s="203"/>
      <c r="AG36" s="203"/>
      <c r="AH36" s="203"/>
      <c r="AI36" s="204"/>
      <c r="AJ36" s="202">
        <v>52</v>
      </c>
      <c r="AK36" s="203"/>
      <c r="AL36" s="203"/>
      <c r="AM36" s="203"/>
      <c r="AN36" s="204"/>
      <c r="AO36" s="202" t="s">
        <v>154</v>
      </c>
      <c r="AP36" s="203"/>
      <c r="AQ36" s="203"/>
      <c r="AR36" s="203"/>
      <c r="AS36" s="204"/>
      <c r="AT36" s="3"/>
      <c r="AU36" s="3"/>
      <c r="AV36" s="3"/>
      <c r="AW36" s="3"/>
      <c r="AX36" s="3"/>
      <c r="AY36" s="3"/>
      <c r="AZ36" s="3"/>
      <c r="BA36" s="3"/>
      <c r="BB36" s="3"/>
    </row>
    <row r="37" spans="1:54" s="183" customFormat="1" ht="21.75" customHeight="1">
      <c r="A37" s="3"/>
      <c r="B37" s="3"/>
      <c r="C37" s="3"/>
      <c r="D37" s="3"/>
      <c r="E37" s="3"/>
      <c r="F37" s="187">
        <f>AJ37-SUM(K37:AI37)</f>
        <v>18</v>
      </c>
      <c r="G37" s="187"/>
      <c r="H37" s="187"/>
      <c r="I37" s="187"/>
      <c r="J37" s="187"/>
      <c r="K37" s="197">
        <f>COUNTIF(B24:BA24,"Э")</f>
        <v>4</v>
      </c>
      <c r="L37" s="198"/>
      <c r="M37" s="198"/>
      <c r="N37" s="198"/>
      <c r="O37" s="199"/>
      <c r="P37" s="197">
        <f>COUNTIF(B24:BA24,"У")</f>
        <v>0</v>
      </c>
      <c r="Q37" s="198"/>
      <c r="R37" s="198"/>
      <c r="S37" s="198"/>
      <c r="T37" s="199"/>
      <c r="U37" s="201">
        <f>COUNTIF(B24:BA24,"П")</f>
        <v>12</v>
      </c>
      <c r="V37" s="201"/>
      <c r="W37" s="201"/>
      <c r="X37" s="201"/>
      <c r="Y37" s="201"/>
      <c r="Z37" s="198">
        <f>COUNTIF(B24:BA24,"Г")</f>
        <v>8</v>
      </c>
      <c r="AA37" s="198"/>
      <c r="AB37" s="198"/>
      <c r="AC37" s="198"/>
      <c r="AD37" s="199"/>
      <c r="AE37" s="202">
        <f>COUNTIF(B24:BA24,"К")</f>
        <v>10</v>
      </c>
      <c r="AF37" s="203"/>
      <c r="AG37" s="203"/>
      <c r="AH37" s="203"/>
      <c r="AI37" s="204"/>
      <c r="AJ37" s="202">
        <v>52</v>
      </c>
      <c r="AK37" s="203"/>
      <c r="AL37" s="203"/>
      <c r="AM37" s="203"/>
      <c r="AN37" s="204"/>
      <c r="AO37" s="202" t="s">
        <v>155</v>
      </c>
      <c r="AP37" s="203"/>
      <c r="AQ37" s="203"/>
      <c r="AR37" s="203"/>
      <c r="AS37" s="204"/>
      <c r="AT37" s="3"/>
      <c r="AU37" s="3"/>
      <c r="AV37" s="3"/>
      <c r="AW37" s="3"/>
      <c r="AX37" s="3"/>
      <c r="AY37" s="3"/>
      <c r="AZ37" s="3"/>
      <c r="BA37" s="3"/>
      <c r="BB37" s="3"/>
    </row>
    <row r="38" spans="1:54" s="183" customFormat="1" ht="27" customHeight="1">
      <c r="A38" s="3"/>
      <c r="B38" s="3"/>
      <c r="C38" s="3"/>
      <c r="D38" s="3"/>
      <c r="E38" s="3"/>
      <c r="F38" s="187">
        <f>SUM(F33:J37)</f>
        <v>158</v>
      </c>
      <c r="G38" s="187"/>
      <c r="H38" s="187"/>
      <c r="I38" s="187"/>
      <c r="J38" s="187"/>
      <c r="K38" s="187">
        <f>SUM(K33:O37)</f>
        <v>28</v>
      </c>
      <c r="L38" s="187"/>
      <c r="M38" s="187"/>
      <c r="N38" s="187"/>
      <c r="O38" s="187"/>
      <c r="P38" s="187">
        <f>SUM(P33:T37)</f>
        <v>8</v>
      </c>
      <c r="Q38" s="187"/>
      <c r="R38" s="187"/>
      <c r="S38" s="187"/>
      <c r="T38" s="187"/>
      <c r="U38" s="187">
        <f>SUM(U33:Y37)</f>
        <v>12</v>
      </c>
      <c r="V38" s="187"/>
      <c r="W38" s="187"/>
      <c r="X38" s="187"/>
      <c r="Y38" s="187"/>
      <c r="Z38" s="187">
        <f>SUM(Z33:AD37)</f>
        <v>8</v>
      </c>
      <c r="AA38" s="187"/>
      <c r="AB38" s="187"/>
      <c r="AC38" s="187"/>
      <c r="AD38" s="187"/>
      <c r="AE38" s="187">
        <f>SUM(AE33:AI37)</f>
        <v>46</v>
      </c>
      <c r="AF38" s="187"/>
      <c r="AG38" s="187"/>
      <c r="AH38" s="187"/>
      <c r="AI38" s="187"/>
      <c r="AJ38" s="187">
        <f>SUM(F38:AI38)</f>
        <v>260</v>
      </c>
      <c r="AK38" s="187"/>
      <c r="AL38" s="187"/>
      <c r="AM38" s="187"/>
      <c r="AN38" s="187"/>
      <c r="AO38" s="202" t="s">
        <v>56</v>
      </c>
      <c r="AP38" s="203"/>
      <c r="AQ38" s="203"/>
      <c r="AR38" s="203"/>
      <c r="AS38" s="204"/>
      <c r="AT38" s="3"/>
      <c r="AU38" s="3"/>
      <c r="AV38" s="3"/>
      <c r="AW38" s="3"/>
      <c r="AX38" s="3"/>
      <c r="AY38" s="3"/>
      <c r="AZ38" s="3"/>
      <c r="BA38" s="3"/>
      <c r="BB38" s="3"/>
    </row>
    <row r="41" ht="12.75">
      <c r="AN41" s="4"/>
    </row>
    <row r="43" ht="12.75">
      <c r="H43" s="37"/>
    </row>
    <row r="44" ht="12.75">
      <c r="F44" s="10"/>
    </row>
  </sheetData>
  <mergeCells count="80">
    <mergeCell ref="AJ38:AN38"/>
    <mergeCell ref="AO38:AS38"/>
    <mergeCell ref="O16:AL16"/>
    <mergeCell ref="AO36:AS36"/>
    <mergeCell ref="AE37:AI37"/>
    <mergeCell ref="AJ37:AN37"/>
    <mergeCell ref="AO37:AS37"/>
    <mergeCell ref="AO34:AS34"/>
    <mergeCell ref="AE35:AI35"/>
    <mergeCell ref="AJ35:AN35"/>
    <mergeCell ref="F37:J37"/>
    <mergeCell ref="P37:T37"/>
    <mergeCell ref="U37:Y37"/>
    <mergeCell ref="Z37:AD37"/>
    <mergeCell ref="K37:O37"/>
    <mergeCell ref="F35:J35"/>
    <mergeCell ref="P35:T35"/>
    <mergeCell ref="U35:Y35"/>
    <mergeCell ref="Z35:AD35"/>
    <mergeCell ref="AO35:AS35"/>
    <mergeCell ref="AO31:AS32"/>
    <mergeCell ref="F33:J33"/>
    <mergeCell ref="K33:O33"/>
    <mergeCell ref="P33:T33"/>
    <mergeCell ref="U33:Y33"/>
    <mergeCell ref="Z33:AD33"/>
    <mergeCell ref="AE33:AI33"/>
    <mergeCell ref="AJ33:AN33"/>
    <mergeCell ref="AO33:AS33"/>
    <mergeCell ref="AJ34:AN34"/>
    <mergeCell ref="AE36:AI36"/>
    <mergeCell ref="AJ36:AN36"/>
    <mergeCell ref="O29:AL29"/>
    <mergeCell ref="K31:O31"/>
    <mergeCell ref="P31:T32"/>
    <mergeCell ref="U31:Y32"/>
    <mergeCell ref="Z31:AD32"/>
    <mergeCell ref="AE31:AI32"/>
    <mergeCell ref="AJ31:AN32"/>
    <mergeCell ref="Z38:AD38"/>
    <mergeCell ref="AE34:AI34"/>
    <mergeCell ref="Z34:AD34"/>
    <mergeCell ref="U36:Y36"/>
    <mergeCell ref="Z36:AD36"/>
    <mergeCell ref="AE38:AI38"/>
    <mergeCell ref="K34:O34"/>
    <mergeCell ref="K35:O35"/>
    <mergeCell ref="U34:Y34"/>
    <mergeCell ref="K38:O38"/>
    <mergeCell ref="P38:T38"/>
    <mergeCell ref="U38:Y38"/>
    <mergeCell ref="P36:T36"/>
    <mergeCell ref="F36:J36"/>
    <mergeCell ref="F38:J38"/>
    <mergeCell ref="A5:BA5"/>
    <mergeCell ref="K36:O36"/>
    <mergeCell ref="K18:N18"/>
    <mergeCell ref="AG18:AJ18"/>
    <mergeCell ref="O18:S18"/>
    <mergeCell ref="T18:W18"/>
    <mergeCell ref="P34:T34"/>
    <mergeCell ref="K32:O32"/>
    <mergeCell ref="A1:BA1"/>
    <mergeCell ref="A2:BA2"/>
    <mergeCell ref="A3:BA3"/>
    <mergeCell ref="A4:BA4"/>
    <mergeCell ref="A18:A19"/>
    <mergeCell ref="B18:F18"/>
    <mergeCell ref="G18:J18"/>
    <mergeCell ref="F31:J32"/>
    <mergeCell ref="O9:AL9"/>
    <mergeCell ref="O10:AL10"/>
    <mergeCell ref="F34:J34"/>
    <mergeCell ref="AX18:BA18"/>
    <mergeCell ref="AK18:AN18"/>
    <mergeCell ref="AO18:AS18"/>
    <mergeCell ref="AT18:AW18"/>
    <mergeCell ref="X18:AA18"/>
    <mergeCell ref="AB18:AF18"/>
    <mergeCell ref="A27:AJ27"/>
  </mergeCells>
  <printOptions horizontalCentered="1" verticalCentered="1"/>
  <pageMargins left="0.35" right="0.45" top="0.18" bottom="0.29" header="0.28" footer="0.17"/>
  <pageSetup blackAndWhite="1" fitToHeight="1" fitToWidth="1" horizontalDpi="360" verticalDpi="360" orientation="landscape" paperSize="9" scale="74" r:id="rId1"/>
  <colBreaks count="1" manualBreakCount="1">
    <brk id="5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F292"/>
  <sheetViews>
    <sheetView view="pageBreakPreview" zoomScale="75" zoomScaleNormal="75" zoomScaleSheetLayoutView="75" workbookViewId="0" topLeftCell="A70">
      <selection activeCell="B82" sqref="B82:P82"/>
    </sheetView>
  </sheetViews>
  <sheetFormatPr defaultColWidth="8.796875" defaultRowHeight="15" outlineLevelCol="1"/>
  <cols>
    <col min="1" max="1" width="10.19921875" style="23" customWidth="1"/>
    <col min="2" max="2" width="38.296875" style="27" customWidth="1"/>
    <col min="3" max="3" width="7.3984375" style="23" customWidth="1" collapsed="1"/>
    <col min="4" max="15" width="4.09765625" style="24" hidden="1" customWidth="1" outlineLevel="1"/>
    <col min="16" max="16" width="7.09765625" style="23" customWidth="1" collapsed="1"/>
    <col min="17" max="21" width="4.19921875" style="24" hidden="1" customWidth="1" outlineLevel="1"/>
    <col min="22" max="22" width="4.8984375" style="23" customWidth="1" collapsed="1"/>
    <col min="23" max="23" width="5.3984375" style="26" customWidth="1"/>
    <col min="24" max="24" width="5.3984375" style="25" customWidth="1"/>
    <col min="25" max="26" width="5.3984375" style="23" customWidth="1"/>
    <col min="27" max="27" width="5.796875" style="23" customWidth="1"/>
    <col min="28" max="28" width="5.3984375" style="23" customWidth="1"/>
    <col min="29" max="29" width="3.8984375" style="23" customWidth="1" collapsed="1"/>
    <col min="30" max="35" width="4.19921875" style="23" hidden="1" customWidth="1" outlineLevel="1"/>
    <col min="36" max="37" width="3.796875" style="23" customWidth="1" collapsed="1"/>
    <col min="38" max="43" width="4.19921875" style="23" hidden="1" customWidth="1" outlineLevel="1"/>
    <col min="44" max="44" width="3.796875" style="23" customWidth="1" collapsed="1"/>
    <col min="45" max="45" width="3.8984375" style="23" customWidth="1" collapsed="1"/>
    <col min="46" max="51" width="4.19921875" style="23" hidden="1" customWidth="1" outlineLevel="1"/>
    <col min="52" max="53" width="3.796875" style="23" customWidth="1" collapsed="1"/>
    <col min="54" max="59" width="4.19921875" style="23" hidden="1" customWidth="1" outlineLevel="1"/>
    <col min="60" max="60" width="3.8984375" style="23" customWidth="1" collapsed="1"/>
    <col min="61" max="61" width="3.796875" style="23" customWidth="1" collapsed="1"/>
    <col min="62" max="67" width="4.19921875" style="23" hidden="1" customWidth="1" outlineLevel="1"/>
    <col min="68" max="68" width="3.8984375" style="23" customWidth="1" collapsed="1"/>
    <col min="69" max="69" width="9" style="80" customWidth="1"/>
    <col min="70" max="73" width="9" style="15" customWidth="1"/>
    <col min="74" max="16384" width="9" style="25" customWidth="1"/>
  </cols>
  <sheetData>
    <row r="1" spans="1:84" ht="15.75">
      <c r="A1" s="28" t="s">
        <v>254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1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BA1" s="32"/>
      <c r="BQ1" s="79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</row>
    <row r="2" spans="1:84" ht="3" customHeight="1">
      <c r="A2" s="28"/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1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BA2" s="32"/>
      <c r="BQ2" s="79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</row>
    <row r="3" spans="1:84" s="21" customFormat="1" ht="15">
      <c r="A3" s="224" t="s">
        <v>10</v>
      </c>
      <c r="B3" s="226" t="s">
        <v>11</v>
      </c>
      <c r="C3" s="227" t="s">
        <v>240</v>
      </c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9"/>
      <c r="W3" s="223" t="s">
        <v>241</v>
      </c>
      <c r="X3" s="224"/>
      <c r="Y3" s="224"/>
      <c r="Z3" s="224"/>
      <c r="AA3" s="224"/>
      <c r="AB3" s="224"/>
      <c r="AC3" s="215" t="s">
        <v>114</v>
      </c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79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</row>
    <row r="4" spans="1:84" s="21" customFormat="1" ht="15.75" thickBot="1">
      <c r="A4" s="224"/>
      <c r="B4" s="226"/>
      <c r="C4" s="230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2"/>
      <c r="W4" s="233" t="s">
        <v>3</v>
      </c>
      <c r="X4" s="216" t="s">
        <v>5</v>
      </c>
      <c r="Y4" s="216"/>
      <c r="Z4" s="216"/>
      <c r="AA4" s="216"/>
      <c r="AB4" s="225" t="s">
        <v>242</v>
      </c>
      <c r="AC4" s="217" t="s">
        <v>6</v>
      </c>
      <c r="AD4" s="218"/>
      <c r="AE4" s="218"/>
      <c r="AF4" s="218"/>
      <c r="AG4" s="218"/>
      <c r="AH4" s="218"/>
      <c r="AI4" s="218"/>
      <c r="AJ4" s="219"/>
      <c r="AK4" s="217" t="s">
        <v>7</v>
      </c>
      <c r="AL4" s="218"/>
      <c r="AM4" s="218"/>
      <c r="AN4" s="218"/>
      <c r="AO4" s="218"/>
      <c r="AP4" s="218"/>
      <c r="AQ4" s="218"/>
      <c r="AR4" s="219"/>
      <c r="AS4" s="217" t="s">
        <v>8</v>
      </c>
      <c r="AT4" s="218"/>
      <c r="AU4" s="218"/>
      <c r="AV4" s="218"/>
      <c r="AW4" s="218"/>
      <c r="AX4" s="218"/>
      <c r="AY4" s="218"/>
      <c r="AZ4" s="219"/>
      <c r="BA4" s="217" t="s">
        <v>9</v>
      </c>
      <c r="BB4" s="218"/>
      <c r="BC4" s="218"/>
      <c r="BD4" s="218"/>
      <c r="BE4" s="218"/>
      <c r="BF4" s="218"/>
      <c r="BG4" s="218"/>
      <c r="BH4" s="219"/>
      <c r="BI4" s="217" t="s">
        <v>115</v>
      </c>
      <c r="BJ4" s="218"/>
      <c r="BK4" s="218"/>
      <c r="BL4" s="218"/>
      <c r="BM4" s="218"/>
      <c r="BN4" s="218"/>
      <c r="BO4" s="218"/>
      <c r="BP4" s="219"/>
      <c r="BQ4" s="79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</row>
    <row r="5" spans="1:84" s="83" customFormat="1" ht="15">
      <c r="A5" s="224"/>
      <c r="B5" s="225"/>
      <c r="C5" s="234" t="s">
        <v>12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234" t="s">
        <v>13</v>
      </c>
      <c r="Q5" s="86"/>
      <c r="R5" s="86"/>
      <c r="S5" s="86"/>
      <c r="T5" s="86"/>
      <c r="U5" s="86"/>
      <c r="V5" s="234" t="s">
        <v>243</v>
      </c>
      <c r="W5" s="216"/>
      <c r="X5" s="216" t="s">
        <v>3</v>
      </c>
      <c r="Y5" s="225" t="s">
        <v>62</v>
      </c>
      <c r="Z5" s="225" t="s">
        <v>244</v>
      </c>
      <c r="AA5" s="225" t="s">
        <v>245</v>
      </c>
      <c r="AB5" s="225"/>
      <c r="AC5" s="81">
        <v>1</v>
      </c>
      <c r="AD5" s="81" t="s">
        <v>116</v>
      </c>
      <c r="AE5" s="81" t="s">
        <v>117</v>
      </c>
      <c r="AF5" s="81" t="s">
        <v>118</v>
      </c>
      <c r="AG5" s="81" t="s">
        <v>116</v>
      </c>
      <c r="AH5" s="81" t="s">
        <v>117</v>
      </c>
      <c r="AI5" s="81" t="s">
        <v>118</v>
      </c>
      <c r="AJ5" s="81">
        <v>2</v>
      </c>
      <c r="AK5" s="81">
        <v>3</v>
      </c>
      <c r="AL5" s="81" t="s">
        <v>116</v>
      </c>
      <c r="AM5" s="81" t="s">
        <v>117</v>
      </c>
      <c r="AN5" s="81" t="s">
        <v>118</v>
      </c>
      <c r="AO5" s="81" t="s">
        <v>116</v>
      </c>
      <c r="AP5" s="81" t="s">
        <v>117</v>
      </c>
      <c r="AQ5" s="81" t="s">
        <v>118</v>
      </c>
      <c r="AR5" s="81">
        <v>4</v>
      </c>
      <c r="AS5" s="81">
        <v>5</v>
      </c>
      <c r="AT5" s="81" t="s">
        <v>116</v>
      </c>
      <c r="AU5" s="81" t="s">
        <v>117</v>
      </c>
      <c r="AV5" s="81" t="s">
        <v>118</v>
      </c>
      <c r="AW5" s="81" t="s">
        <v>116</v>
      </c>
      <c r="AX5" s="81" t="s">
        <v>117</v>
      </c>
      <c r="AY5" s="81" t="s">
        <v>118</v>
      </c>
      <c r="AZ5" s="81">
        <v>6</v>
      </c>
      <c r="BA5" s="81">
        <v>7</v>
      </c>
      <c r="BB5" s="81" t="s">
        <v>116</v>
      </c>
      <c r="BC5" s="81" t="s">
        <v>117</v>
      </c>
      <c r="BD5" s="81" t="s">
        <v>118</v>
      </c>
      <c r="BE5" s="81" t="s">
        <v>116</v>
      </c>
      <c r="BF5" s="81" t="s">
        <v>117</v>
      </c>
      <c r="BG5" s="81" t="s">
        <v>118</v>
      </c>
      <c r="BH5" s="81">
        <v>8</v>
      </c>
      <c r="BI5" s="81">
        <v>9</v>
      </c>
      <c r="BJ5" s="81" t="s">
        <v>116</v>
      </c>
      <c r="BK5" s="81" t="s">
        <v>117</v>
      </c>
      <c r="BL5" s="81" t="s">
        <v>118</v>
      </c>
      <c r="BM5" s="81" t="s">
        <v>116</v>
      </c>
      <c r="BN5" s="81" t="s">
        <v>117</v>
      </c>
      <c r="BO5" s="81" t="s">
        <v>118</v>
      </c>
      <c r="BP5" s="81">
        <v>10</v>
      </c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</row>
    <row r="6" spans="1:84" s="84" customFormat="1" ht="15.75" thickBot="1">
      <c r="A6" s="224"/>
      <c r="B6" s="225"/>
      <c r="C6" s="235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235"/>
      <c r="Q6" s="87"/>
      <c r="R6" s="87"/>
      <c r="S6" s="87"/>
      <c r="T6" s="87"/>
      <c r="U6" s="87"/>
      <c r="V6" s="235"/>
      <c r="W6" s="216"/>
      <c r="X6" s="216"/>
      <c r="Y6" s="225"/>
      <c r="Z6" s="225"/>
      <c r="AA6" s="225"/>
      <c r="AB6" s="225"/>
      <c r="AC6" s="81">
        <v>18</v>
      </c>
      <c r="AD6" s="81">
        <v>18</v>
      </c>
      <c r="AE6" s="81">
        <v>18</v>
      </c>
      <c r="AF6" s="81">
        <v>18</v>
      </c>
      <c r="AG6" s="81">
        <v>18</v>
      </c>
      <c r="AH6" s="81">
        <v>18</v>
      </c>
      <c r="AI6" s="81">
        <v>18</v>
      </c>
      <c r="AJ6" s="81">
        <v>18</v>
      </c>
      <c r="AK6" s="81">
        <v>18</v>
      </c>
      <c r="AL6" s="81">
        <v>18</v>
      </c>
      <c r="AM6" s="81">
        <v>18</v>
      </c>
      <c r="AN6" s="81">
        <v>18</v>
      </c>
      <c r="AO6" s="81">
        <v>16</v>
      </c>
      <c r="AP6" s="81">
        <v>16</v>
      </c>
      <c r="AQ6" s="81">
        <v>16</v>
      </c>
      <c r="AR6" s="81">
        <v>16</v>
      </c>
      <c r="AS6" s="81">
        <v>18</v>
      </c>
      <c r="AT6" s="81">
        <v>18</v>
      </c>
      <c r="AU6" s="81">
        <v>18</v>
      </c>
      <c r="AV6" s="81">
        <v>18</v>
      </c>
      <c r="AW6" s="81">
        <v>16</v>
      </c>
      <c r="AX6" s="81">
        <v>16</v>
      </c>
      <c r="AY6" s="81">
        <v>16</v>
      </c>
      <c r="AZ6" s="81">
        <v>16</v>
      </c>
      <c r="BA6" s="81">
        <v>18</v>
      </c>
      <c r="BB6" s="81">
        <v>18</v>
      </c>
      <c r="BC6" s="81">
        <v>18</v>
      </c>
      <c r="BD6" s="81">
        <v>18</v>
      </c>
      <c r="BE6" s="81">
        <v>18</v>
      </c>
      <c r="BF6" s="81">
        <v>18</v>
      </c>
      <c r="BG6" s="81">
        <v>18</v>
      </c>
      <c r="BH6" s="81">
        <v>18</v>
      </c>
      <c r="BI6" s="81">
        <v>8</v>
      </c>
      <c r="BJ6" s="81">
        <v>8</v>
      </c>
      <c r="BK6" s="81">
        <v>8</v>
      </c>
      <c r="BL6" s="81">
        <v>8</v>
      </c>
      <c r="BM6" s="81">
        <v>10</v>
      </c>
      <c r="BN6" s="81">
        <v>10</v>
      </c>
      <c r="BO6" s="81">
        <v>10</v>
      </c>
      <c r="BP6" s="81">
        <v>10</v>
      </c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</row>
    <row r="7" spans="1:84" s="85" customFormat="1" ht="15.75" thickBot="1">
      <c r="A7" s="88">
        <v>1</v>
      </c>
      <c r="B7" s="89">
        <v>2</v>
      </c>
      <c r="C7" s="81">
        <v>3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>
        <v>4</v>
      </c>
      <c r="Q7" s="81"/>
      <c r="R7" s="81"/>
      <c r="S7" s="81"/>
      <c r="T7" s="81"/>
      <c r="U7" s="81"/>
      <c r="V7" s="81">
        <v>5</v>
      </c>
      <c r="W7" s="90">
        <v>6</v>
      </c>
      <c r="X7" s="90">
        <v>7</v>
      </c>
      <c r="Y7" s="88">
        <v>8</v>
      </c>
      <c r="Z7" s="88">
        <v>9</v>
      </c>
      <c r="AA7" s="88">
        <v>10</v>
      </c>
      <c r="AB7" s="88">
        <v>11</v>
      </c>
      <c r="AC7" s="81">
        <v>12</v>
      </c>
      <c r="AD7" s="81"/>
      <c r="AE7" s="81"/>
      <c r="AF7" s="81"/>
      <c r="AG7" s="81"/>
      <c r="AH7" s="81"/>
      <c r="AI7" s="81"/>
      <c r="AJ7" s="81">
        <v>13</v>
      </c>
      <c r="AK7" s="81">
        <v>14</v>
      </c>
      <c r="AL7" s="81"/>
      <c r="AM7" s="81"/>
      <c r="AN7" s="81"/>
      <c r="AO7" s="81"/>
      <c r="AP7" s="81"/>
      <c r="AQ7" s="81"/>
      <c r="AR7" s="81">
        <v>15</v>
      </c>
      <c r="AS7" s="81">
        <v>16</v>
      </c>
      <c r="AT7" s="81"/>
      <c r="AU7" s="81"/>
      <c r="AV7" s="81"/>
      <c r="AW7" s="81"/>
      <c r="AX7" s="81"/>
      <c r="AY7" s="81"/>
      <c r="AZ7" s="81">
        <v>17</v>
      </c>
      <c r="BA7" s="81">
        <v>18</v>
      </c>
      <c r="BB7" s="81"/>
      <c r="BC7" s="81"/>
      <c r="BD7" s="81"/>
      <c r="BE7" s="81"/>
      <c r="BF7" s="81"/>
      <c r="BG7" s="81"/>
      <c r="BH7" s="81">
        <v>19</v>
      </c>
      <c r="BI7" s="81">
        <v>20</v>
      </c>
      <c r="BJ7" s="81"/>
      <c r="BK7" s="81"/>
      <c r="BL7" s="81"/>
      <c r="BM7" s="81"/>
      <c r="BN7" s="81"/>
      <c r="BO7" s="81"/>
      <c r="BP7" s="81">
        <v>21</v>
      </c>
      <c r="BQ7" s="82">
        <v>22</v>
      </c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</row>
    <row r="8" spans="1:84" s="119" customFormat="1" ht="27.75" customHeight="1" thickBot="1">
      <c r="A8" s="114" t="s">
        <v>16</v>
      </c>
      <c r="B8" s="170" t="s">
        <v>194</v>
      </c>
      <c r="C8" s="116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6"/>
      <c r="Q8" s="117"/>
      <c r="R8" s="117"/>
      <c r="S8" s="117"/>
      <c r="T8" s="117"/>
      <c r="U8" s="117"/>
      <c r="V8" s="116"/>
      <c r="W8" s="115">
        <f aca="true" t="shared" si="0" ref="W8:AB8">SUM(W9,W15,W19)</f>
        <v>1500</v>
      </c>
      <c r="X8" s="115">
        <f t="shared" si="0"/>
        <v>984</v>
      </c>
      <c r="Y8" s="115">
        <f t="shared" si="0"/>
        <v>288</v>
      </c>
      <c r="Z8" s="115">
        <f t="shared" si="0"/>
        <v>0</v>
      </c>
      <c r="AA8" s="115">
        <f t="shared" si="0"/>
        <v>696</v>
      </c>
      <c r="AB8" s="115">
        <f t="shared" si="0"/>
        <v>516</v>
      </c>
      <c r="AC8" s="118"/>
      <c r="AD8" s="116"/>
      <c r="AE8" s="116"/>
      <c r="AF8" s="116"/>
      <c r="AG8" s="116"/>
      <c r="AH8" s="116"/>
      <c r="AI8" s="116"/>
      <c r="AJ8" s="118"/>
      <c r="AK8" s="118"/>
      <c r="AL8" s="116"/>
      <c r="AM8" s="116"/>
      <c r="AN8" s="116"/>
      <c r="AO8" s="116"/>
      <c r="AP8" s="116"/>
      <c r="AQ8" s="116"/>
      <c r="AR8" s="118"/>
      <c r="AS8" s="118"/>
      <c r="AT8" s="116"/>
      <c r="AU8" s="116"/>
      <c r="AV8" s="116"/>
      <c r="AW8" s="116"/>
      <c r="AX8" s="116"/>
      <c r="AY8" s="116"/>
      <c r="AZ8" s="118"/>
      <c r="BA8" s="118"/>
      <c r="BB8" s="116"/>
      <c r="BC8" s="116"/>
      <c r="BD8" s="116"/>
      <c r="BE8" s="116"/>
      <c r="BF8" s="116"/>
      <c r="BG8" s="116"/>
      <c r="BH8" s="118"/>
      <c r="BI8" s="118"/>
      <c r="BJ8" s="116"/>
      <c r="BK8" s="116"/>
      <c r="BL8" s="116"/>
      <c r="BM8" s="116"/>
      <c r="BN8" s="116"/>
      <c r="BO8" s="116"/>
      <c r="BP8" s="118"/>
      <c r="BQ8" s="100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</row>
    <row r="9" spans="1:84" s="129" customFormat="1" ht="15">
      <c r="A9" s="120" t="s">
        <v>17</v>
      </c>
      <c r="B9" s="121" t="s">
        <v>18</v>
      </c>
      <c r="C9" s="122" t="str">
        <f aca="true" t="shared" si="1" ref="C9:C16">D9&amp;" "&amp;M9&amp;" "&amp;N9&amp;" "&amp;O9</f>
        <v>   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2" t="str">
        <f>Q9&amp;" "&amp;S9&amp;" "&amp;T9&amp;" "&amp;U9</f>
        <v>   </v>
      </c>
      <c r="Q9" s="124"/>
      <c r="R9" s="124"/>
      <c r="S9" s="124"/>
      <c r="T9" s="124"/>
      <c r="U9" s="124"/>
      <c r="V9" s="125"/>
      <c r="W9" s="126">
        <f aca="true" t="shared" si="2" ref="W9:AB9">SUM(W10:W14)</f>
        <v>1050</v>
      </c>
      <c r="X9" s="126">
        <f t="shared" si="2"/>
        <v>768</v>
      </c>
      <c r="Y9" s="126">
        <f t="shared" si="2"/>
        <v>72</v>
      </c>
      <c r="Z9" s="126">
        <f t="shared" si="2"/>
        <v>0</v>
      </c>
      <c r="AA9" s="126">
        <f t="shared" si="2"/>
        <v>696</v>
      </c>
      <c r="AB9" s="126">
        <f t="shared" si="2"/>
        <v>282</v>
      </c>
      <c r="AC9" s="127">
        <f aca="true" t="shared" si="3" ref="AC9:AC14">IF(SUM(AD9:AF9)&gt;0,AD9&amp;"/"&amp;AE9&amp;"/"&amp;AF9,"")</f>
      </c>
      <c r="AD9" s="128"/>
      <c r="AE9" s="128"/>
      <c r="AF9" s="128"/>
      <c r="AG9" s="128"/>
      <c r="AH9" s="128"/>
      <c r="AI9" s="128"/>
      <c r="AJ9" s="127">
        <f aca="true" t="shared" si="4" ref="AJ9:AJ14">IF(SUM(AG9:AI9)&gt;0,AG9&amp;"/"&amp;AH9&amp;"/"&amp;AI9,"")</f>
      </c>
      <c r="AK9" s="127">
        <f aca="true" t="shared" si="5" ref="AK9:AK14">IF(SUM(AL9:AN9)&gt;0,AL9&amp;"/"&amp;AM9&amp;"/"&amp;AN9,"")</f>
      </c>
      <c r="AL9" s="128"/>
      <c r="AM9" s="128"/>
      <c r="AN9" s="128"/>
      <c r="AO9" s="128"/>
      <c r="AP9" s="128"/>
      <c r="AQ9" s="128"/>
      <c r="AR9" s="127">
        <f aca="true" t="shared" si="6" ref="AR9:AR14">IF(SUM(AO9:AQ9)&gt;0,AO9&amp;"/"&amp;AP9&amp;"/"&amp;AQ9,"")</f>
      </c>
      <c r="AS9" s="127">
        <f aca="true" t="shared" si="7" ref="AS9:AS14">IF(SUM(AT9:AV9)&gt;0,AT9&amp;"/"&amp;AU9&amp;"/"&amp;AV9,"")</f>
      </c>
      <c r="AT9" s="128"/>
      <c r="AU9" s="128"/>
      <c r="AV9" s="128"/>
      <c r="AW9" s="128"/>
      <c r="AX9" s="128"/>
      <c r="AY9" s="128"/>
      <c r="AZ9" s="127">
        <f aca="true" t="shared" si="8" ref="AZ9:AZ14">IF(SUM(AW9:AY9)&gt;0,AW9&amp;"/"&amp;AX9&amp;"/"&amp;AY9,"")</f>
      </c>
      <c r="BA9" s="127">
        <f aca="true" t="shared" si="9" ref="BA9:BA14">IF(SUM(BB9:BD9)&gt;0,BB9&amp;"/"&amp;BC9&amp;"/"&amp;BD9,"")</f>
      </c>
      <c r="BB9" s="128"/>
      <c r="BC9" s="128"/>
      <c r="BD9" s="128"/>
      <c r="BE9" s="128"/>
      <c r="BF9" s="128"/>
      <c r="BG9" s="128"/>
      <c r="BH9" s="127">
        <f aca="true" t="shared" si="10" ref="BH9:BH14">IF(SUM(BE9:BG9)&gt;0,BE9&amp;"/"&amp;BF9&amp;"/"&amp;BG9,"")</f>
      </c>
      <c r="BI9" s="127">
        <f aca="true" t="shared" si="11" ref="BI9:BI14">IF(SUM(BJ9:BL9)&gt;0,BJ9&amp;"/"&amp;BK9&amp;"/"&amp;BL9,"")</f>
      </c>
      <c r="BJ9" s="128"/>
      <c r="BK9" s="128"/>
      <c r="BL9" s="128"/>
      <c r="BM9" s="128"/>
      <c r="BN9" s="128"/>
      <c r="BO9" s="128"/>
      <c r="BP9" s="127">
        <f aca="true" t="shared" si="12" ref="BP9:BP14">IF(SUM(BM9:BO9)&gt;0,BM9&amp;"/"&amp;BN9&amp;"/"&amp;BO9,"")</f>
      </c>
      <c r="BQ9" s="100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</row>
    <row r="10" spans="1:84" s="130" customFormat="1" ht="15">
      <c r="A10" s="130" t="s">
        <v>19</v>
      </c>
      <c r="B10" s="131" t="s">
        <v>125</v>
      </c>
      <c r="C10" s="132" t="str">
        <f t="shared" si="1"/>
        <v>1 2  </v>
      </c>
      <c r="D10" s="133">
        <v>1</v>
      </c>
      <c r="E10" s="133"/>
      <c r="F10" s="133"/>
      <c r="G10" s="133"/>
      <c r="H10" s="133"/>
      <c r="I10" s="133"/>
      <c r="J10" s="133"/>
      <c r="K10" s="133"/>
      <c r="L10" s="133"/>
      <c r="M10" s="133">
        <v>2</v>
      </c>
      <c r="N10" s="133"/>
      <c r="O10" s="133"/>
      <c r="P10" s="132" t="str">
        <f aca="true" t="shared" si="13" ref="P10:P22">Q10&amp;" "&amp;R10&amp;" "&amp;S10&amp;" "&amp;T10&amp;" "&amp;U10</f>
        <v>    </v>
      </c>
      <c r="Q10" s="134"/>
      <c r="R10" s="134"/>
      <c r="S10" s="134"/>
      <c r="T10" s="134"/>
      <c r="U10" s="134"/>
      <c r="V10" s="135"/>
      <c r="W10" s="136">
        <v>340</v>
      </c>
      <c r="X10" s="137">
        <f>Y10+Z10+AA10</f>
        <v>180</v>
      </c>
      <c r="Y10" s="137">
        <f aca="true" t="shared" si="14" ref="Y10:AA11">AD10*AD$6+AG10*AG$6+AL10*AL$6+AO10*AO$6+AT10*AT$6+AW10*AW$6+BB10*BB$6+BE10*BE$6+BJ10*BJ$6+BM10*BM$6</f>
        <v>0</v>
      </c>
      <c r="Z10" s="137">
        <f t="shared" si="14"/>
        <v>0</v>
      </c>
      <c r="AA10" s="137">
        <f t="shared" si="14"/>
        <v>180</v>
      </c>
      <c r="AB10" s="137">
        <f>W10-X10</f>
        <v>160</v>
      </c>
      <c r="AC10" s="138" t="str">
        <f t="shared" si="3"/>
        <v>//5</v>
      </c>
      <c r="AF10" s="130">
        <v>5</v>
      </c>
      <c r="AI10" s="130">
        <v>5</v>
      </c>
      <c r="AJ10" s="138" t="str">
        <f t="shared" si="4"/>
        <v>//5</v>
      </c>
      <c r="AK10" s="138">
        <f t="shared" si="5"/>
      </c>
      <c r="AR10" s="138">
        <f t="shared" si="6"/>
      </c>
      <c r="AS10" s="138">
        <f t="shared" si="7"/>
      </c>
      <c r="AZ10" s="138">
        <f t="shared" si="8"/>
      </c>
      <c r="BA10" s="138">
        <f t="shared" si="9"/>
      </c>
      <c r="BH10" s="138">
        <f t="shared" si="10"/>
      </c>
      <c r="BI10" s="138">
        <f t="shared" si="11"/>
      </c>
      <c r="BP10" s="138">
        <f t="shared" si="12"/>
      </c>
      <c r="BQ10" s="100" t="s">
        <v>239</v>
      </c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</row>
    <row r="11" spans="1:84" s="130" customFormat="1" ht="15">
      <c r="A11" s="130" t="s">
        <v>20</v>
      </c>
      <c r="B11" s="131" t="s">
        <v>134</v>
      </c>
      <c r="C11" s="132" t="str">
        <f t="shared" si="1"/>
        <v>   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2" t="str">
        <f t="shared" si="13"/>
        <v> 1-8.   </v>
      </c>
      <c r="Q11" s="134"/>
      <c r="R11" s="134" t="s">
        <v>223</v>
      </c>
      <c r="S11" s="134"/>
      <c r="T11" s="134"/>
      <c r="U11" s="134"/>
      <c r="V11" s="135"/>
      <c r="W11" s="136">
        <v>408</v>
      </c>
      <c r="X11" s="137">
        <f>Y11+Z11+AA11</f>
        <v>408</v>
      </c>
      <c r="Y11" s="137">
        <f t="shared" si="14"/>
        <v>0</v>
      </c>
      <c r="Z11" s="137">
        <f t="shared" si="14"/>
        <v>0</v>
      </c>
      <c r="AA11" s="137">
        <v>408</v>
      </c>
      <c r="AB11" s="137">
        <f>W11-X11</f>
        <v>0</v>
      </c>
      <c r="AC11" s="138" t="str">
        <f t="shared" si="3"/>
        <v>//4</v>
      </c>
      <c r="AF11" s="130">
        <v>4</v>
      </c>
      <c r="AI11" s="130">
        <v>4</v>
      </c>
      <c r="AJ11" s="138" t="str">
        <f t="shared" si="4"/>
        <v>//4</v>
      </c>
      <c r="AK11" s="138" t="str">
        <f t="shared" si="5"/>
        <v>//4</v>
      </c>
      <c r="AN11" s="130">
        <v>4</v>
      </c>
      <c r="AQ11" s="130">
        <v>4</v>
      </c>
      <c r="AR11" s="138" t="str">
        <f t="shared" si="6"/>
        <v>//4</v>
      </c>
      <c r="AS11" s="138" t="str">
        <f t="shared" si="7"/>
        <v>//2</v>
      </c>
      <c r="AV11" s="130">
        <v>2</v>
      </c>
      <c r="AY11" s="130">
        <v>2</v>
      </c>
      <c r="AZ11" s="138" t="str">
        <f t="shared" si="8"/>
        <v>//2</v>
      </c>
      <c r="BA11" s="138" t="str">
        <f t="shared" si="9"/>
        <v>//2</v>
      </c>
      <c r="BD11" s="130">
        <v>2</v>
      </c>
      <c r="BG11" s="130">
        <v>2</v>
      </c>
      <c r="BH11" s="138" t="str">
        <f t="shared" si="10"/>
        <v>//2</v>
      </c>
      <c r="BI11" s="138">
        <f t="shared" si="11"/>
      </c>
      <c r="BP11" s="138">
        <f t="shared" si="12"/>
      </c>
      <c r="BQ11" s="100" t="s">
        <v>239</v>
      </c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</row>
    <row r="12" spans="1:84" s="130" customFormat="1" ht="15">
      <c r="A12" s="130" t="s">
        <v>166</v>
      </c>
      <c r="B12" s="131" t="s">
        <v>167</v>
      </c>
      <c r="C12" s="132" t="str">
        <f t="shared" si="1"/>
        <v>   </v>
      </c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2" t="str">
        <f t="shared" si="13"/>
        <v>2    </v>
      </c>
      <c r="Q12" s="134">
        <v>2</v>
      </c>
      <c r="R12" s="134"/>
      <c r="S12" s="134"/>
      <c r="T12" s="134"/>
      <c r="U12" s="134"/>
      <c r="V12" s="135"/>
      <c r="W12" s="136">
        <v>100</v>
      </c>
      <c r="X12" s="137">
        <f>Y12+Z12+AA12</f>
        <v>36</v>
      </c>
      <c r="Y12" s="137">
        <f aca="true" t="shared" si="15" ref="Y12:Z14">AD12*AD$6+AG12*AG$6+AL12*AL$6+AO12*AO$6+AT12*AT$6+AW12*AW$6+BB12*BB$6+BE12*BE$6+BJ12*BJ$6+BM12*BM$6</f>
        <v>36</v>
      </c>
      <c r="Z12" s="137">
        <f t="shared" si="15"/>
        <v>0</v>
      </c>
      <c r="AA12" s="137">
        <f>AF12*AF$6+AI12*AI$6+AN12*AN$6+AQ12*AQ$6+AV12*AV$6+AY12*AY$6+BD12*BD$6+BG12*BG$6+BL12*BL$6+BO12*BO$6</f>
        <v>0</v>
      </c>
      <c r="AB12" s="137">
        <f>W12-X12</f>
        <v>64</v>
      </c>
      <c r="AC12" s="138">
        <f t="shared" si="3"/>
      </c>
      <c r="AG12" s="130">
        <v>2</v>
      </c>
      <c r="AJ12" s="138" t="str">
        <f t="shared" si="4"/>
        <v>2//</v>
      </c>
      <c r="AK12" s="138">
        <f t="shared" si="5"/>
      </c>
      <c r="AR12" s="138">
        <f t="shared" si="6"/>
      </c>
      <c r="AS12" s="138">
        <f t="shared" si="7"/>
      </c>
      <c r="AZ12" s="138">
        <f t="shared" si="8"/>
      </c>
      <c r="BA12" s="138">
        <f t="shared" si="9"/>
      </c>
      <c r="BH12" s="138">
        <f t="shared" si="10"/>
      </c>
      <c r="BI12" s="138">
        <f t="shared" si="11"/>
      </c>
      <c r="BP12" s="138">
        <f t="shared" si="12"/>
      </c>
      <c r="BQ12" s="100" t="s">
        <v>239</v>
      </c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</row>
    <row r="13" spans="1:84" s="130" customFormat="1" ht="15">
      <c r="A13" s="130" t="s">
        <v>213</v>
      </c>
      <c r="B13" s="131" t="s">
        <v>21</v>
      </c>
      <c r="C13" s="132" t="str">
        <f t="shared" si="1"/>
        <v>   </v>
      </c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2" t="str">
        <f t="shared" si="13"/>
        <v>1 2   </v>
      </c>
      <c r="Q13" s="134">
        <v>1</v>
      </c>
      <c r="R13" s="134">
        <v>2</v>
      </c>
      <c r="S13" s="134"/>
      <c r="T13" s="134"/>
      <c r="U13" s="134"/>
      <c r="V13" s="135"/>
      <c r="W13" s="136">
        <v>100</v>
      </c>
      <c r="X13" s="137">
        <f>Y13+Z13+AA13</f>
        <v>72</v>
      </c>
      <c r="Y13" s="137">
        <f t="shared" si="15"/>
        <v>0</v>
      </c>
      <c r="Z13" s="137">
        <f t="shared" si="15"/>
        <v>0</v>
      </c>
      <c r="AA13" s="137">
        <f>AF13*AF$6+AI13*AI$6+AN13*AN$6+AQ13*AQ$6+AV13*AV$6+AY13*AY$6+BD13*BD$6+BG13*BG$6+BL13*BL$6+BO13*BO$6</f>
        <v>72</v>
      </c>
      <c r="AB13" s="137">
        <f>W13-X13</f>
        <v>28</v>
      </c>
      <c r="AC13" s="138" t="str">
        <f t="shared" si="3"/>
        <v>//2</v>
      </c>
      <c r="AF13" s="130">
        <v>2</v>
      </c>
      <c r="AI13" s="130">
        <v>2</v>
      </c>
      <c r="AJ13" s="138" t="str">
        <f t="shared" si="4"/>
        <v>//2</v>
      </c>
      <c r="AK13" s="138">
        <f t="shared" si="5"/>
      </c>
      <c r="AR13" s="138">
        <f t="shared" si="6"/>
      </c>
      <c r="AS13" s="138">
        <f t="shared" si="7"/>
      </c>
      <c r="AZ13" s="138">
        <f t="shared" si="8"/>
      </c>
      <c r="BA13" s="138">
        <f t="shared" si="9"/>
      </c>
      <c r="BH13" s="138">
        <f t="shared" si="10"/>
      </c>
      <c r="BI13" s="138">
        <f t="shared" si="11"/>
      </c>
      <c r="BP13" s="138">
        <f t="shared" si="12"/>
      </c>
      <c r="BQ13" s="100" t="s">
        <v>239</v>
      </c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</row>
    <row r="14" spans="1:84" s="130" customFormat="1" ht="15">
      <c r="A14" s="130" t="s">
        <v>214</v>
      </c>
      <c r="B14" s="131" t="s">
        <v>14</v>
      </c>
      <c r="C14" s="132" t="str">
        <f t="shared" si="1"/>
        <v>7   </v>
      </c>
      <c r="D14" s="133">
        <v>7</v>
      </c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2" t="str">
        <f t="shared" si="13"/>
        <v>    </v>
      </c>
      <c r="Q14" s="134"/>
      <c r="R14" s="134"/>
      <c r="S14" s="134"/>
      <c r="T14" s="134"/>
      <c r="U14" s="134"/>
      <c r="V14" s="135"/>
      <c r="W14" s="136">
        <v>102</v>
      </c>
      <c r="X14" s="137">
        <f>Y14+Z14+AA14</f>
        <v>72</v>
      </c>
      <c r="Y14" s="137">
        <f t="shared" si="15"/>
        <v>36</v>
      </c>
      <c r="Z14" s="137">
        <f t="shared" si="15"/>
        <v>0</v>
      </c>
      <c r="AA14" s="137">
        <f>AF14*AF$6+AI14*AI$6+AN14*AN$6+AQ14*AQ$6+AV14*AV$6+AY14*AY$6+BD14*BD$6+BG14*BG$6+BL14*BL$6+BO14*BO$6</f>
        <v>36</v>
      </c>
      <c r="AB14" s="137">
        <f>W14-X14</f>
        <v>30</v>
      </c>
      <c r="AC14" s="138">
        <f t="shared" si="3"/>
      </c>
      <c r="AJ14" s="138">
        <f t="shared" si="4"/>
      </c>
      <c r="AK14" s="138">
        <f t="shared" si="5"/>
      </c>
      <c r="AR14" s="138">
        <f t="shared" si="6"/>
      </c>
      <c r="AS14" s="138">
        <f t="shared" si="7"/>
      </c>
      <c r="AZ14" s="138">
        <f t="shared" si="8"/>
      </c>
      <c r="BA14" s="138" t="str">
        <f t="shared" si="9"/>
        <v>2//2</v>
      </c>
      <c r="BB14" s="130">
        <v>2</v>
      </c>
      <c r="BD14" s="130">
        <v>2</v>
      </c>
      <c r="BH14" s="138">
        <f t="shared" si="10"/>
      </c>
      <c r="BI14" s="138">
        <f t="shared" si="11"/>
      </c>
      <c r="BP14" s="138">
        <f t="shared" si="12"/>
      </c>
      <c r="BQ14" s="100" t="s">
        <v>239</v>
      </c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</row>
    <row r="15" spans="1:84" s="128" customFormat="1" ht="15">
      <c r="A15" s="128" t="s">
        <v>22</v>
      </c>
      <c r="B15" s="139" t="s">
        <v>23</v>
      </c>
      <c r="C15" s="140" t="str">
        <f t="shared" si="1"/>
        <v>   </v>
      </c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32" t="str">
        <f t="shared" si="13"/>
        <v>    </v>
      </c>
      <c r="Q15" s="124"/>
      <c r="R15" s="124"/>
      <c r="S15" s="124"/>
      <c r="T15" s="124"/>
      <c r="U15" s="124"/>
      <c r="V15" s="125"/>
      <c r="W15" s="126">
        <f>SUM(W16:W18)</f>
        <v>225</v>
      </c>
      <c r="X15" s="126">
        <f>SUM(X16:X18)</f>
        <v>108</v>
      </c>
      <c r="Y15" s="126">
        <f>SUM(Y16:Y18)</f>
        <v>108</v>
      </c>
      <c r="Z15" s="126">
        <f>SUM(Z17:Z18)</f>
        <v>0</v>
      </c>
      <c r="AA15" s="126">
        <f>SUM(AA17:AA18)</f>
        <v>0</v>
      </c>
      <c r="AB15" s="126">
        <f>SUM(AB16:AB18)</f>
        <v>117</v>
      </c>
      <c r="AC15" s="127">
        <f aca="true" t="shared" si="16" ref="AC15:AC60">IF(SUM(AD15:AF15)&gt;0,AD15&amp;"/"&amp;AE15&amp;"/"&amp;AF15,"")</f>
      </c>
      <c r="AJ15" s="127">
        <f aca="true" t="shared" si="17" ref="AJ15:AJ60">IF(SUM(AG15:AI15)&gt;0,AG15&amp;"/"&amp;AH15&amp;"/"&amp;AI15,"")</f>
      </c>
      <c r="AK15" s="127">
        <f aca="true" t="shared" si="18" ref="AK15:AK60">IF(SUM(AL15:AN15)&gt;0,AL15&amp;"/"&amp;AM15&amp;"/"&amp;AN15,"")</f>
      </c>
      <c r="AR15" s="127">
        <f aca="true" t="shared" si="19" ref="AR15:AR60">IF(SUM(AO15:AQ15)&gt;0,AO15&amp;"/"&amp;AP15&amp;"/"&amp;AQ15,"")</f>
      </c>
      <c r="AS15" s="127">
        <f aca="true" t="shared" si="20" ref="AS15:AS60">IF(SUM(AT15:AV15)&gt;0,AT15&amp;"/"&amp;AU15&amp;"/"&amp;AV15,"")</f>
      </c>
      <c r="AZ15" s="127">
        <f aca="true" t="shared" si="21" ref="AZ15:AZ60">IF(SUM(AW15:AY15)&gt;0,AW15&amp;"/"&amp;AX15&amp;"/"&amp;AY15,"")</f>
      </c>
      <c r="BA15" s="127">
        <f aca="true" t="shared" si="22" ref="BA15:BA60">IF(SUM(BB15:BD15)&gt;0,BB15&amp;"/"&amp;BC15&amp;"/"&amp;BD15,"")</f>
      </c>
      <c r="BH15" s="127">
        <f aca="true" t="shared" si="23" ref="BH15:BH60">IF(SUM(BE15:BG15)&gt;0,BE15&amp;"/"&amp;BF15&amp;"/"&amp;BG15,"")</f>
      </c>
      <c r="BI15" s="127">
        <f aca="true" t="shared" si="24" ref="BI15:BI60">IF(SUM(BJ15:BL15)&gt;0,BJ15&amp;"/"&amp;BK15&amp;"/"&amp;BL15,"")</f>
      </c>
      <c r="BP15" s="127">
        <f aca="true" t="shared" si="25" ref="BP15:BP60">IF(SUM(BM15:BO15)&gt;0,BM15&amp;"/"&amp;BN15&amp;"/"&amp;BO15,"")</f>
      </c>
      <c r="BQ15" s="100" t="s">
        <v>239</v>
      </c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</row>
    <row r="16" spans="1:84" s="130" customFormat="1" ht="15">
      <c r="A16" s="130" t="s">
        <v>48</v>
      </c>
      <c r="B16" s="142" t="s">
        <v>161</v>
      </c>
      <c r="C16" s="132" t="str">
        <f t="shared" si="1"/>
        <v>   </v>
      </c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2" t="str">
        <f t="shared" si="13"/>
        <v>2    </v>
      </c>
      <c r="Q16" s="134">
        <v>2</v>
      </c>
      <c r="R16" s="134"/>
      <c r="S16" s="134"/>
      <c r="T16" s="134"/>
      <c r="U16" s="134"/>
      <c r="V16" s="135"/>
      <c r="W16" s="136">
        <v>75</v>
      </c>
      <c r="X16" s="137">
        <f>Y16+Z16+AA16</f>
        <v>36</v>
      </c>
      <c r="Y16" s="137">
        <f aca="true" t="shared" si="26" ref="Y16:AA17">AD16*AD$6+AG16*AG$6+AL16*AL$6+AO16*AO$6+AT16*AT$6+AW16*AW$6+BB16*BB$6+BE16*BE$6+BJ16*BJ$6+BM16*BM$6</f>
        <v>36</v>
      </c>
      <c r="Z16" s="137">
        <f t="shared" si="26"/>
        <v>0</v>
      </c>
      <c r="AA16" s="137">
        <f t="shared" si="26"/>
        <v>0</v>
      </c>
      <c r="AB16" s="137">
        <f>W16-X16</f>
        <v>39</v>
      </c>
      <c r="AC16" s="138">
        <f>IF(SUM(AD16:AF16)&gt;0,AD16&amp;"/"&amp;AE16&amp;"/"&amp;AF16,"")</f>
      </c>
      <c r="AG16" s="130">
        <v>2</v>
      </c>
      <c r="AJ16" s="138" t="str">
        <f>IF(SUM(AG16:AI16)&gt;0,AG16&amp;"/"&amp;AH16&amp;"/"&amp;AI16,"")</f>
        <v>2//</v>
      </c>
      <c r="AK16" s="138">
        <f>IF(SUM(AL16:AN16)&gt;0,AL16&amp;"/"&amp;AM16&amp;"/"&amp;AN16,"")</f>
      </c>
      <c r="AR16" s="138">
        <f>IF(SUM(AO16:AQ16)&gt;0,AO16&amp;"/"&amp;AP16&amp;"/"&amp;AQ16,"")</f>
      </c>
      <c r="AS16" s="138">
        <f>IF(SUM(AT16:AV16)&gt;0,AT16&amp;"/"&amp;AU16&amp;"/"&amp;AV16,"")</f>
      </c>
      <c r="AZ16" s="138">
        <f>IF(SUM(AW16:AY16)&gt;0,AW16&amp;"/"&amp;AX16&amp;"/"&amp;AY16,"")</f>
      </c>
      <c r="BA16" s="138">
        <f>IF(SUM(BB16:BD16)&gt;0,BB16&amp;"/"&amp;BC16&amp;"/"&amp;BD16,"")</f>
      </c>
      <c r="BH16" s="138">
        <f>IF(SUM(BE16:BG16)&gt;0,BE16&amp;"/"&amp;BF16&amp;"/"&amp;BG16,"")</f>
      </c>
      <c r="BI16" s="138">
        <f>IF(SUM(BJ16:BL16)&gt;0,BJ16&amp;"/"&amp;BK16&amp;"/"&amp;BL16,"")</f>
      </c>
      <c r="BP16" s="138">
        <f>IF(SUM(BM16:BO16)&gt;0,BM16&amp;"/"&amp;BN16&amp;"/"&amp;BO16,"")</f>
      </c>
      <c r="BQ16" s="100" t="s">
        <v>239</v>
      </c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</row>
    <row r="17" spans="1:84" s="130" customFormat="1" ht="15">
      <c r="A17" s="143" t="s">
        <v>49</v>
      </c>
      <c r="B17" s="142" t="s">
        <v>162</v>
      </c>
      <c r="C17" s="132" t="str">
        <f>D17&amp;" "&amp;E17&amp;" "&amp;F17&amp;" "&amp;G17&amp;" "&amp;H17&amp;" "&amp;I17&amp;" "&amp;J17&amp;" "&amp;K17&amp;" "&amp;L17&amp;" "&amp;M17&amp;" "&amp;N17&amp;" "&amp;O17</f>
        <v>           </v>
      </c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2" t="str">
        <f t="shared" si="13"/>
        <v>1    </v>
      </c>
      <c r="Q17" s="134">
        <v>1</v>
      </c>
      <c r="R17" s="134"/>
      <c r="S17" s="134"/>
      <c r="T17" s="134"/>
      <c r="U17" s="134"/>
      <c r="V17" s="135"/>
      <c r="W17" s="136">
        <v>75</v>
      </c>
      <c r="X17" s="137">
        <f>Y17+Z17+AA17</f>
        <v>36</v>
      </c>
      <c r="Y17" s="137">
        <f t="shared" si="26"/>
        <v>36</v>
      </c>
      <c r="Z17" s="137">
        <f t="shared" si="26"/>
        <v>0</v>
      </c>
      <c r="AA17" s="137">
        <f t="shared" si="26"/>
        <v>0</v>
      </c>
      <c r="AB17" s="137">
        <f>W17-X17</f>
        <v>39</v>
      </c>
      <c r="AC17" s="138" t="str">
        <f>IF(SUM(AD17:AF17)&gt;0,AD17&amp;"/"&amp;AE17&amp;"/"&amp;AF17,"")</f>
        <v>2//</v>
      </c>
      <c r="AD17" s="130">
        <v>2</v>
      </c>
      <c r="AJ17" s="138">
        <f>IF(SUM(AG17:AI17)&gt;0,AG17&amp;"/"&amp;AH17&amp;"/"&amp;AI17,"")</f>
      </c>
      <c r="AK17" s="138">
        <f>IF(SUM(AL17:AN17)&gt;0,AL17&amp;"/"&amp;AM17&amp;"/"&amp;AN17,"")</f>
      </c>
      <c r="AR17" s="138">
        <f>IF(SUM(AO17:AQ17)&gt;0,AO17&amp;"/"&amp;AP17&amp;"/"&amp;AQ17,"")</f>
      </c>
      <c r="AS17" s="138">
        <f>IF(SUM(AT17:AV17)&gt;0,AT17&amp;"/"&amp;AU17&amp;"/"&amp;AV17,"")</f>
      </c>
      <c r="AZ17" s="138">
        <f>IF(SUM(AW17:AY17)&gt;0,AW17&amp;"/"&amp;AX17&amp;"/"&amp;AY17,"")</f>
      </c>
      <c r="BA17" s="138">
        <f>IF(SUM(BB17:BD17)&gt;0,BB17&amp;"/"&amp;BC17&amp;"/"&amp;BD17,"")</f>
      </c>
      <c r="BH17" s="138">
        <f>IF(SUM(BE17:BG17)&gt;0,BE17&amp;"/"&amp;BF17&amp;"/"&amp;BG17,"")</f>
      </c>
      <c r="BI17" s="138">
        <f>IF(SUM(BJ17:BL17)&gt;0,BJ17&amp;"/"&amp;BK17&amp;"/"&amp;BL17,"")</f>
      </c>
      <c r="BP17" s="138">
        <f>IF(SUM(BM17:BO17)&gt;0,BM17&amp;"/"&amp;BN17&amp;"/"&amp;BO17,"")</f>
      </c>
      <c r="BQ17" s="100" t="s">
        <v>239</v>
      </c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</row>
    <row r="18" spans="1:84" s="130" customFormat="1" ht="15">
      <c r="A18" s="143" t="s">
        <v>82</v>
      </c>
      <c r="B18" s="142" t="s">
        <v>147</v>
      </c>
      <c r="C18" s="132" t="str">
        <f aca="true" t="shared" si="27" ref="C18:C30">D18&amp;" "&amp;M18&amp;" "&amp;N18&amp;" "&amp;O18</f>
        <v>   </v>
      </c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2" t="str">
        <f t="shared" si="13"/>
        <v>5    </v>
      </c>
      <c r="Q18" s="134">
        <v>5</v>
      </c>
      <c r="R18" s="134"/>
      <c r="S18" s="134"/>
      <c r="T18" s="134"/>
      <c r="U18" s="134"/>
      <c r="V18" s="135"/>
      <c r="W18" s="136">
        <v>75</v>
      </c>
      <c r="X18" s="137">
        <f>Y18+Z18+AA18</f>
        <v>36</v>
      </c>
      <c r="Y18" s="137">
        <f>AD18*AD$6+AG18*AG$6+AL18*AL$6+AO18*AO$6+AT18*AT$6+AW18*AW$6+BB18*BB$6+BE18*BE$6+BJ18*BJ$6+BM18*BM$6</f>
        <v>36</v>
      </c>
      <c r="Z18" s="137">
        <f>AE18*AE$6+AH18*AH$6+AM18*AM$6+AP18*AP$6+AU18*AU$6+AX18*AX$6+BC18*BC$6+BF18*BF$6+BK18*BK$6+BN18*BN$6</f>
        <v>0</v>
      </c>
      <c r="AA18" s="137">
        <f>AF18*AF$6+AI18*AI$6+AN18*AN$6+AQ18*AQ$6+AV18*AV$6+AY18*AY$6+BD18*BD$6+BG18*BG$6+BL18*BL$6+BO18*BO$6</f>
        <v>0</v>
      </c>
      <c r="AB18" s="137">
        <f>W18-X18</f>
        <v>39</v>
      </c>
      <c r="AC18" s="138">
        <f t="shared" si="16"/>
      </c>
      <c r="AJ18" s="138">
        <f t="shared" si="17"/>
      </c>
      <c r="AK18" s="138">
        <f t="shared" si="18"/>
      </c>
      <c r="AR18" s="138">
        <f t="shared" si="19"/>
      </c>
      <c r="AS18" s="138" t="str">
        <f t="shared" si="20"/>
        <v>2//</v>
      </c>
      <c r="AT18" s="130">
        <v>2</v>
      </c>
      <c r="AZ18" s="138">
        <f t="shared" si="21"/>
      </c>
      <c r="BA18" s="138">
        <f t="shared" si="22"/>
      </c>
      <c r="BH18" s="138">
        <f t="shared" si="23"/>
      </c>
      <c r="BI18" s="138">
        <f t="shared" si="24"/>
      </c>
      <c r="BP18" s="138">
        <f t="shared" si="25"/>
      </c>
      <c r="BQ18" s="100" t="s">
        <v>239</v>
      </c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</row>
    <row r="19" spans="1:84" s="130" customFormat="1" ht="25.5">
      <c r="A19" s="144" t="s">
        <v>24</v>
      </c>
      <c r="B19" s="145" t="s">
        <v>149</v>
      </c>
      <c r="C19" s="132" t="str">
        <f t="shared" si="27"/>
        <v>   </v>
      </c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2" t="str">
        <f t="shared" si="13"/>
        <v>    </v>
      </c>
      <c r="Q19" s="134"/>
      <c r="R19" s="134"/>
      <c r="S19" s="134"/>
      <c r="T19" s="134"/>
      <c r="U19" s="134"/>
      <c r="V19" s="125"/>
      <c r="W19" s="126">
        <f aca="true" t="shared" si="28" ref="W19:AB19">SUM(W20:W22)</f>
        <v>225</v>
      </c>
      <c r="X19" s="126">
        <f t="shared" si="28"/>
        <v>108</v>
      </c>
      <c r="Y19" s="126">
        <f t="shared" si="28"/>
        <v>108</v>
      </c>
      <c r="Z19" s="126">
        <f t="shared" si="28"/>
        <v>0</v>
      </c>
      <c r="AA19" s="126">
        <f t="shared" si="28"/>
        <v>0</v>
      </c>
      <c r="AB19" s="126">
        <f t="shared" si="28"/>
        <v>117</v>
      </c>
      <c r="AC19" s="127">
        <f>IF(SUM(AD19:AF19)&gt;0,AD19&amp;"/"&amp;AE19&amp;"/"&amp;AF19,"")</f>
      </c>
      <c r="AD19" s="128"/>
      <c r="AE19" s="128"/>
      <c r="AF19" s="128"/>
      <c r="AG19" s="128"/>
      <c r="AH19" s="128"/>
      <c r="AI19" s="128"/>
      <c r="AJ19" s="138">
        <f>IF(SUM(AG19:AI19)&gt;0,AG19&amp;"/"&amp;AH19&amp;"/"&amp;AI19,"")</f>
      </c>
      <c r="AK19" s="138">
        <f>IF(SUM(AL19:AN19)&gt;0,AL19&amp;"/"&amp;AM19&amp;"/"&amp;AN19,"")</f>
      </c>
      <c r="AR19" s="138">
        <f>IF(SUM(AO19:AQ19)&gt;0,AO19&amp;"/"&amp;AP19&amp;"/"&amp;AQ19,"")</f>
      </c>
      <c r="AS19" s="138">
        <f>IF(SUM(AT19:AV19)&gt;0,AT19&amp;"/"&amp;AU19&amp;"/"&amp;AV19,"")</f>
      </c>
      <c r="AZ19" s="138">
        <f>IF(SUM(AW19:AY19)&gt;0,AW19&amp;"/"&amp;AX19&amp;"/"&amp;AY19,"")</f>
      </c>
      <c r="BA19" s="138">
        <f>IF(SUM(BB19:BD19)&gt;0,BB19&amp;"/"&amp;BC19&amp;"/"&amp;BD19,"")</f>
      </c>
      <c r="BH19" s="138">
        <f>IF(SUM(BE19:BG19)&gt;0,BE19&amp;"/"&amp;BF19&amp;"/"&amp;BG19,"")</f>
      </c>
      <c r="BI19" s="138">
        <f>IF(SUM(BJ19:BL19)&gt;0,BJ19&amp;"/"&amp;BK19&amp;"/"&amp;BL19,"")</f>
      </c>
      <c r="BP19" s="138">
        <f>IF(SUM(BM19:BO19)&gt;0,BM19&amp;"/"&amp;BN19&amp;"/"&amp;BO19,"")</f>
      </c>
      <c r="BQ19" s="100" t="s">
        <v>239</v>
      </c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</row>
    <row r="20" spans="1:84" s="130" customFormat="1" ht="25.5">
      <c r="A20" s="146" t="s">
        <v>156</v>
      </c>
      <c r="B20" s="142" t="s">
        <v>188</v>
      </c>
      <c r="C20" s="132" t="str">
        <f t="shared" si="27"/>
        <v>   </v>
      </c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2" t="str">
        <f t="shared" si="13"/>
        <v>8    </v>
      </c>
      <c r="Q20" s="134">
        <v>8</v>
      </c>
      <c r="R20" s="134"/>
      <c r="S20" s="134"/>
      <c r="T20" s="134"/>
      <c r="U20" s="134"/>
      <c r="V20" s="125"/>
      <c r="W20" s="136">
        <v>75</v>
      </c>
      <c r="X20" s="136">
        <f>Y20+Z20+AA20</f>
        <v>36</v>
      </c>
      <c r="Y20" s="136">
        <f aca="true" t="shared" si="29" ref="Y20:AA22">AD20*AD$6+AG20*AG$6+AL20*AL$6+AO20*AO$6+AT20*AT$6+AW20*AW$6+BB20*BB$6+BE20*BE$6+BJ20*BJ$6+BM20*BM$6</f>
        <v>36</v>
      </c>
      <c r="Z20" s="136">
        <f t="shared" si="29"/>
        <v>0</v>
      </c>
      <c r="AA20" s="136">
        <f t="shared" si="29"/>
        <v>0</v>
      </c>
      <c r="AB20" s="136">
        <f>W20-X20</f>
        <v>39</v>
      </c>
      <c r="AC20" s="127">
        <f>IF(SUM(AD20:AF20)&gt;0,AD20&amp;"/"&amp;AE20&amp;"/"&amp;AF20,"")</f>
      </c>
      <c r="AD20" s="128"/>
      <c r="AE20" s="128"/>
      <c r="AF20" s="128"/>
      <c r="AG20" s="128"/>
      <c r="AH20" s="128"/>
      <c r="AI20" s="128"/>
      <c r="AJ20" s="138">
        <f>IF(SUM(AG20:AI20)&gt;0,AG20&amp;"/"&amp;AH20&amp;"/"&amp;AI20,"")</f>
      </c>
      <c r="AK20" s="138">
        <f>IF(SUM(AL20:AN20)&gt;0,AL20&amp;"/"&amp;AM20&amp;"/"&amp;AN20,"")</f>
      </c>
      <c r="AR20" s="138">
        <f>IF(SUM(AO20:AQ20)&gt;0,AO20&amp;"/"&amp;AP20&amp;"/"&amp;AQ20,"")</f>
      </c>
      <c r="AS20" s="138">
        <f>IF(SUM(AT20:AV20)&gt;0,AT20&amp;"/"&amp;AU20&amp;"/"&amp;AV20,"")</f>
      </c>
      <c r="AZ20" s="138">
        <f>IF(SUM(AW20:AY20)&gt;0,AW20&amp;"/"&amp;AX20&amp;"/"&amp;AY20,"")</f>
      </c>
      <c r="BA20" s="138">
        <f>IF(SUM(BB20:BD20)&gt;0,BB20&amp;"/"&amp;BC20&amp;"/"&amp;BD20,"")</f>
      </c>
      <c r="BE20" s="130">
        <v>2</v>
      </c>
      <c r="BH20" s="138" t="str">
        <f>IF(SUM(BE20:BG20)&gt;0,BE20&amp;"/"&amp;BF20&amp;"/"&amp;BG20,"")</f>
        <v>2//</v>
      </c>
      <c r="BI20" s="138">
        <f>IF(SUM(BJ20:BL20)&gt;0,BJ20&amp;"/"&amp;BK20&amp;"/"&amp;BL20,"")</f>
      </c>
      <c r="BP20" s="138">
        <f>IF(SUM(BM20:BO20)&gt;0,BM20&amp;"/"&amp;BN20&amp;"/"&amp;BO20,"")</f>
      </c>
      <c r="BQ20" s="100" t="s">
        <v>239</v>
      </c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</row>
    <row r="21" spans="1:84" s="130" customFormat="1" ht="25.5">
      <c r="A21" s="146" t="s">
        <v>157</v>
      </c>
      <c r="B21" s="142" t="s">
        <v>189</v>
      </c>
      <c r="C21" s="132" t="str">
        <f t="shared" si="27"/>
        <v>   </v>
      </c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2" t="str">
        <f t="shared" si="13"/>
        <v>9    </v>
      </c>
      <c r="Q21" s="134">
        <v>9</v>
      </c>
      <c r="R21" s="134"/>
      <c r="S21" s="134"/>
      <c r="T21" s="134"/>
      <c r="U21" s="134"/>
      <c r="V21" s="125"/>
      <c r="W21" s="136">
        <v>75</v>
      </c>
      <c r="X21" s="136">
        <f>Y21+Z21+AA21</f>
        <v>32</v>
      </c>
      <c r="Y21" s="136">
        <f t="shared" si="29"/>
        <v>32</v>
      </c>
      <c r="Z21" s="136">
        <f t="shared" si="29"/>
        <v>0</v>
      </c>
      <c r="AA21" s="136">
        <f t="shared" si="29"/>
        <v>0</v>
      </c>
      <c r="AB21" s="136">
        <f>W21-X21</f>
        <v>43</v>
      </c>
      <c r="AC21" s="127">
        <f>IF(SUM(AD21:AF21)&gt;0,AD21&amp;"/"&amp;AE21&amp;"/"&amp;AF21,"")</f>
      </c>
      <c r="AD21" s="128"/>
      <c r="AE21" s="128"/>
      <c r="AF21" s="128"/>
      <c r="AG21" s="128"/>
      <c r="AH21" s="128"/>
      <c r="AI21" s="128"/>
      <c r="AJ21" s="138">
        <f>IF(SUM(AG21:AI21)&gt;0,AG21&amp;"/"&amp;AH21&amp;"/"&amp;AI21,"")</f>
      </c>
      <c r="AK21" s="138">
        <f>IF(SUM(AL21:AN21)&gt;0,AL21&amp;"/"&amp;AM21&amp;"/"&amp;AN21,"")</f>
      </c>
      <c r="AR21" s="138">
        <f>IF(SUM(AO21:AQ21)&gt;0,AO21&amp;"/"&amp;AP21&amp;"/"&amp;AQ21,"")</f>
      </c>
      <c r="AS21" s="138">
        <f>IF(SUM(AT21:AV21)&gt;0,AT21&amp;"/"&amp;AU21&amp;"/"&amp;AV21,"")</f>
      </c>
      <c r="AZ21" s="138">
        <f>IF(SUM(AW21:AY21)&gt;0,AW21&amp;"/"&amp;AX21&amp;"/"&amp;AY21,"")</f>
      </c>
      <c r="BA21" s="138">
        <f>IF(SUM(BB21:BD21)&gt;0,BB21&amp;"/"&amp;BC21&amp;"/"&amp;BD21,"")</f>
      </c>
      <c r="BH21" s="138">
        <f>IF(SUM(BE21:BG21)&gt;0,BE21&amp;"/"&amp;BF21&amp;"/"&amp;BG21,"")</f>
      </c>
      <c r="BI21" s="138" t="str">
        <f>IF(SUM(BJ21:BL21)&gt;0,BJ21&amp;"/"&amp;BK21&amp;"/"&amp;BL21,"")</f>
        <v>4//</v>
      </c>
      <c r="BJ21" s="130">
        <v>4</v>
      </c>
      <c r="BP21" s="138">
        <f>IF(SUM(BM21:BO21)&gt;0,BM21&amp;"/"&amp;BN21&amp;"/"&amp;BO21,"")</f>
      </c>
      <c r="BQ21" s="100" t="s">
        <v>239</v>
      </c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</row>
    <row r="22" spans="1:84" s="128" customFormat="1" ht="15">
      <c r="A22" s="146" t="s">
        <v>158</v>
      </c>
      <c r="B22" s="142" t="s">
        <v>190</v>
      </c>
      <c r="C22" s="132" t="str">
        <f t="shared" si="27"/>
        <v>   </v>
      </c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2" t="str">
        <f t="shared" si="13"/>
        <v>10    </v>
      </c>
      <c r="Q22" s="134">
        <v>10</v>
      </c>
      <c r="R22" s="134"/>
      <c r="S22" s="134"/>
      <c r="T22" s="134"/>
      <c r="U22" s="134"/>
      <c r="V22" s="125"/>
      <c r="W22" s="136">
        <v>75</v>
      </c>
      <c r="X22" s="136">
        <f>Y22+Z22+AA22</f>
        <v>40</v>
      </c>
      <c r="Y22" s="136">
        <f t="shared" si="29"/>
        <v>40</v>
      </c>
      <c r="Z22" s="136">
        <f t="shared" si="29"/>
        <v>0</v>
      </c>
      <c r="AA22" s="136">
        <f t="shared" si="29"/>
        <v>0</v>
      </c>
      <c r="AB22" s="136">
        <f>W22-X22</f>
        <v>35</v>
      </c>
      <c r="AC22" s="127">
        <f>IF(SUM(AD22:AF22)&gt;0,AD22&amp;"/"&amp;AE22&amp;"/"&amp;AF22,"")</f>
      </c>
      <c r="AJ22" s="138">
        <f>IF(SUM(AG22:AI22)&gt;0,AG22&amp;"/"&amp;AH22&amp;"/"&amp;AI22,"")</f>
      </c>
      <c r="AK22" s="138">
        <f>IF(SUM(AL22:AN22)&gt;0,AL22&amp;"/"&amp;AM22&amp;"/"&amp;AN22,"")</f>
      </c>
      <c r="AL22" s="130"/>
      <c r="AM22" s="130"/>
      <c r="AN22" s="130"/>
      <c r="AO22" s="130"/>
      <c r="AP22" s="130"/>
      <c r="AQ22" s="130"/>
      <c r="AR22" s="138">
        <f>IF(SUM(AO22:AQ22)&gt;0,AO22&amp;"/"&amp;AP22&amp;"/"&amp;AQ22,"")</f>
      </c>
      <c r="AS22" s="138">
        <f>IF(SUM(AT22:AV22)&gt;0,AT22&amp;"/"&amp;AU22&amp;"/"&amp;AV22,"")</f>
      </c>
      <c r="AT22" s="130"/>
      <c r="AU22" s="130"/>
      <c r="AV22" s="130"/>
      <c r="AW22" s="130"/>
      <c r="AX22" s="130"/>
      <c r="AY22" s="130"/>
      <c r="AZ22" s="138">
        <f>IF(SUM(AW22:AY22)&gt;0,AW22&amp;"/"&amp;AX22&amp;"/"&amp;AY22,"")</f>
      </c>
      <c r="BA22" s="138">
        <f>IF(SUM(BB22:BD22)&gt;0,BB22&amp;"/"&amp;BC22&amp;"/"&amp;BD22,"")</f>
      </c>
      <c r="BB22" s="130"/>
      <c r="BC22" s="130"/>
      <c r="BD22" s="130"/>
      <c r="BE22" s="130"/>
      <c r="BF22" s="130"/>
      <c r="BG22" s="130"/>
      <c r="BH22" s="138">
        <f>IF(SUM(BE22:BG22)&gt;0,BE22&amp;"/"&amp;BF22&amp;"/"&amp;BG22,"")</f>
      </c>
      <c r="BI22" s="138">
        <f>IF(SUM(BJ22:BL22)&gt;0,BJ22&amp;"/"&amp;BK22&amp;"/"&amp;BL22,"")</f>
      </c>
      <c r="BJ22" s="130"/>
      <c r="BK22" s="130"/>
      <c r="BL22" s="130"/>
      <c r="BM22" s="130">
        <v>4</v>
      </c>
      <c r="BN22" s="130"/>
      <c r="BO22" s="130"/>
      <c r="BP22" s="138" t="str">
        <f>IF(SUM(BM22:BO22)&gt;0,BM22&amp;"/"&amp;BN22&amp;"/"&amp;BO22,"")</f>
        <v>4//</v>
      </c>
      <c r="BQ22" s="100" t="s">
        <v>239</v>
      </c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</row>
    <row r="23" spans="1:84" s="130" customFormat="1" ht="27.75" customHeight="1" thickBot="1">
      <c r="A23" s="114" t="s">
        <v>25</v>
      </c>
      <c r="B23" s="170" t="s">
        <v>150</v>
      </c>
      <c r="C23" s="147" t="str">
        <f t="shared" si="27"/>
        <v>   </v>
      </c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7" t="str">
        <f>Q23&amp;" "&amp;S23&amp;" "&amp;T23&amp;" "&amp;U23</f>
        <v>   </v>
      </c>
      <c r="Q23" s="149"/>
      <c r="R23" s="149"/>
      <c r="S23" s="149"/>
      <c r="T23" s="149"/>
      <c r="U23" s="149"/>
      <c r="V23" s="150"/>
      <c r="W23" s="115">
        <f aca="true" t="shared" si="30" ref="W23:AB23">SUM(W24,W28)</f>
        <v>400</v>
      </c>
      <c r="X23" s="115">
        <f t="shared" si="30"/>
        <v>154</v>
      </c>
      <c r="Y23" s="115">
        <f t="shared" si="30"/>
        <v>50</v>
      </c>
      <c r="Z23" s="115">
        <f t="shared" si="30"/>
        <v>104</v>
      </c>
      <c r="AA23" s="115">
        <f t="shared" si="30"/>
        <v>0</v>
      </c>
      <c r="AB23" s="115">
        <f t="shared" si="30"/>
        <v>246</v>
      </c>
      <c r="AC23" s="118">
        <f t="shared" si="16"/>
      </c>
      <c r="AD23" s="116"/>
      <c r="AE23" s="116"/>
      <c r="AF23" s="116"/>
      <c r="AG23" s="116"/>
      <c r="AH23" s="116"/>
      <c r="AI23" s="116"/>
      <c r="AJ23" s="118">
        <f t="shared" si="17"/>
      </c>
      <c r="AK23" s="118">
        <f t="shared" si="18"/>
      </c>
      <c r="AL23" s="116"/>
      <c r="AM23" s="116"/>
      <c r="AN23" s="116"/>
      <c r="AO23" s="116"/>
      <c r="AP23" s="116"/>
      <c r="AQ23" s="116"/>
      <c r="AR23" s="118">
        <f t="shared" si="19"/>
      </c>
      <c r="AS23" s="118">
        <f t="shared" si="20"/>
      </c>
      <c r="AT23" s="116"/>
      <c r="AU23" s="116"/>
      <c r="AV23" s="116"/>
      <c r="AW23" s="116"/>
      <c r="AX23" s="116"/>
      <c r="AY23" s="116"/>
      <c r="AZ23" s="118">
        <f t="shared" si="21"/>
      </c>
      <c r="BA23" s="118">
        <f t="shared" si="22"/>
      </c>
      <c r="BB23" s="116"/>
      <c r="BC23" s="116"/>
      <c r="BD23" s="116"/>
      <c r="BE23" s="116"/>
      <c r="BF23" s="116"/>
      <c r="BG23" s="116"/>
      <c r="BH23" s="118">
        <f t="shared" si="23"/>
      </c>
      <c r="BI23" s="118">
        <f t="shared" si="24"/>
      </c>
      <c r="BJ23" s="116"/>
      <c r="BK23" s="116"/>
      <c r="BL23" s="116"/>
      <c r="BM23" s="116"/>
      <c r="BN23" s="116"/>
      <c r="BO23" s="116"/>
      <c r="BP23" s="118">
        <f t="shared" si="25"/>
      </c>
      <c r="BQ23" s="100" t="s">
        <v>239</v>
      </c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</row>
    <row r="24" spans="1:84" s="151" customFormat="1" ht="15.75" thickBot="1">
      <c r="A24" s="144" t="s">
        <v>26</v>
      </c>
      <c r="B24" s="139" t="s">
        <v>18</v>
      </c>
      <c r="C24" s="140" t="str">
        <f t="shared" si="27"/>
        <v>   </v>
      </c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0" t="str">
        <f>Q24&amp;" "&amp;S24&amp;" "&amp;T24&amp;" "&amp;U24</f>
        <v>   </v>
      </c>
      <c r="Q24" s="124"/>
      <c r="R24" s="124"/>
      <c r="S24" s="124"/>
      <c r="T24" s="124"/>
      <c r="U24" s="124"/>
      <c r="V24" s="125"/>
      <c r="W24" s="126">
        <f aca="true" t="shared" si="31" ref="W24:AB24">SUM(W25:W27)</f>
        <v>320</v>
      </c>
      <c r="X24" s="126">
        <f t="shared" si="31"/>
        <v>122</v>
      </c>
      <c r="Y24" s="126">
        <f t="shared" si="31"/>
        <v>50</v>
      </c>
      <c r="Z24" s="126">
        <f t="shared" si="31"/>
        <v>72</v>
      </c>
      <c r="AA24" s="126">
        <f t="shared" si="31"/>
        <v>0</v>
      </c>
      <c r="AB24" s="126">
        <f t="shared" si="31"/>
        <v>198</v>
      </c>
      <c r="AC24" s="127">
        <f t="shared" si="16"/>
      </c>
      <c r="AD24" s="128"/>
      <c r="AE24" s="128"/>
      <c r="AF24" s="128"/>
      <c r="AG24" s="128"/>
      <c r="AH24" s="128"/>
      <c r="AI24" s="128"/>
      <c r="AJ24" s="127">
        <f t="shared" si="17"/>
      </c>
      <c r="AK24" s="127">
        <f t="shared" si="18"/>
      </c>
      <c r="AL24" s="128"/>
      <c r="AM24" s="128"/>
      <c r="AN24" s="128"/>
      <c r="AO24" s="128"/>
      <c r="AP24" s="128"/>
      <c r="AQ24" s="128"/>
      <c r="AR24" s="127">
        <f t="shared" si="19"/>
      </c>
      <c r="AS24" s="127">
        <f t="shared" si="20"/>
      </c>
      <c r="AT24" s="128"/>
      <c r="AU24" s="128"/>
      <c r="AV24" s="128"/>
      <c r="AW24" s="128"/>
      <c r="AX24" s="128"/>
      <c r="AY24" s="128"/>
      <c r="AZ24" s="127">
        <f t="shared" si="21"/>
      </c>
      <c r="BA24" s="127">
        <f t="shared" si="22"/>
      </c>
      <c r="BB24" s="128"/>
      <c r="BC24" s="128"/>
      <c r="BD24" s="128"/>
      <c r="BE24" s="128"/>
      <c r="BF24" s="128"/>
      <c r="BG24" s="128"/>
      <c r="BH24" s="127">
        <f t="shared" si="23"/>
      </c>
      <c r="BI24" s="127">
        <f t="shared" si="24"/>
      </c>
      <c r="BJ24" s="128"/>
      <c r="BK24" s="128"/>
      <c r="BL24" s="128"/>
      <c r="BM24" s="128"/>
      <c r="BN24" s="128"/>
      <c r="BO24" s="128"/>
      <c r="BP24" s="127">
        <f t="shared" si="25"/>
      </c>
      <c r="BQ24" s="100" t="s">
        <v>239</v>
      </c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</row>
    <row r="25" spans="1:84" s="130" customFormat="1" ht="15">
      <c r="A25" s="143" t="s">
        <v>27</v>
      </c>
      <c r="B25" s="142" t="s">
        <v>97</v>
      </c>
      <c r="C25" s="132" t="str">
        <f t="shared" si="27"/>
        <v>3   </v>
      </c>
      <c r="D25" s="133">
        <v>3</v>
      </c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2" t="str">
        <f>Q25&amp;" "&amp;R25&amp;" "&amp;S25&amp;" "&amp;T25&amp;" "&amp;U25</f>
        <v>    </v>
      </c>
      <c r="Q25" s="134"/>
      <c r="R25" s="134"/>
      <c r="S25" s="134"/>
      <c r="T25" s="134"/>
      <c r="U25" s="134"/>
      <c r="V25" s="135"/>
      <c r="W25" s="136">
        <v>114</v>
      </c>
      <c r="X25" s="137">
        <f>Y25+Z25+AA25</f>
        <v>54</v>
      </c>
      <c r="Y25" s="137">
        <f aca="true" t="shared" si="32" ref="Y25:AA27">AD25*AD$6+AG25*AG$6+AL25*AL$6+AO25*AO$6+AT25*AT$6+AW25*AW$6+BB25*BB$6+BE25*BE$6+BJ25*BJ$6+BM25*BM$6</f>
        <v>18</v>
      </c>
      <c r="Z25" s="137">
        <f t="shared" si="32"/>
        <v>36</v>
      </c>
      <c r="AA25" s="137">
        <f t="shared" si="32"/>
        <v>0</v>
      </c>
      <c r="AB25" s="137">
        <f>W25-X25</f>
        <v>60</v>
      </c>
      <c r="AC25" s="138">
        <f t="shared" si="16"/>
      </c>
      <c r="AJ25" s="138">
        <f t="shared" si="17"/>
      </c>
      <c r="AK25" s="138" t="str">
        <f t="shared" si="18"/>
        <v>1/2/</v>
      </c>
      <c r="AL25" s="130">
        <v>1</v>
      </c>
      <c r="AM25" s="130">
        <v>2</v>
      </c>
      <c r="AR25" s="138">
        <f t="shared" si="19"/>
      </c>
      <c r="AS25" s="138">
        <f t="shared" si="20"/>
      </c>
      <c r="AZ25" s="138">
        <f t="shared" si="21"/>
      </c>
      <c r="BA25" s="138">
        <f t="shared" si="22"/>
      </c>
      <c r="BH25" s="138">
        <f t="shared" si="23"/>
      </c>
      <c r="BI25" s="138">
        <f t="shared" si="24"/>
      </c>
      <c r="BP25" s="138">
        <f t="shared" si="25"/>
      </c>
      <c r="BQ25" s="100" t="s">
        <v>239</v>
      </c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</row>
    <row r="26" spans="1:84" s="130" customFormat="1" ht="15">
      <c r="A26" s="143" t="s">
        <v>47</v>
      </c>
      <c r="B26" s="142" t="s">
        <v>98</v>
      </c>
      <c r="C26" s="132" t="str">
        <f t="shared" si="27"/>
        <v>   </v>
      </c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2" t="str">
        <f>Q26&amp;" "&amp;R26&amp;" "&amp;S26&amp;" "&amp;T26&amp;" "&amp;U26</f>
        <v>4    </v>
      </c>
      <c r="Q26" s="134">
        <v>4</v>
      </c>
      <c r="R26" s="134"/>
      <c r="S26" s="134"/>
      <c r="T26" s="134"/>
      <c r="U26" s="134"/>
      <c r="V26" s="135"/>
      <c r="W26" s="136">
        <v>134</v>
      </c>
      <c r="X26" s="137">
        <f>Y26+Z26+AA26</f>
        <v>32</v>
      </c>
      <c r="Y26" s="137">
        <f t="shared" si="32"/>
        <v>32</v>
      </c>
      <c r="Z26" s="137">
        <f t="shared" si="32"/>
        <v>0</v>
      </c>
      <c r="AA26" s="137">
        <f t="shared" si="32"/>
        <v>0</v>
      </c>
      <c r="AB26" s="137">
        <f>W26-X26</f>
        <v>102</v>
      </c>
      <c r="AC26" s="138">
        <f t="shared" si="16"/>
      </c>
      <c r="AJ26" s="138">
        <f t="shared" si="17"/>
      </c>
      <c r="AK26" s="138">
        <f t="shared" si="18"/>
      </c>
      <c r="AO26" s="130">
        <v>2</v>
      </c>
      <c r="AR26" s="138" t="str">
        <f t="shared" si="19"/>
        <v>2//</v>
      </c>
      <c r="AS26" s="138">
        <f t="shared" si="20"/>
      </c>
      <c r="AZ26" s="138">
        <f t="shared" si="21"/>
      </c>
      <c r="BA26" s="138">
        <f t="shared" si="22"/>
      </c>
      <c r="BH26" s="138">
        <f t="shared" si="23"/>
      </c>
      <c r="BI26" s="138">
        <f t="shared" si="24"/>
      </c>
      <c r="BP26" s="138">
        <f t="shared" si="25"/>
      </c>
      <c r="BQ26" s="100" t="s">
        <v>239</v>
      </c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</row>
    <row r="27" spans="1:84" s="130" customFormat="1" ht="25.5">
      <c r="A27" s="143" t="s">
        <v>57</v>
      </c>
      <c r="B27" s="142" t="s">
        <v>215</v>
      </c>
      <c r="C27" s="132" t="str">
        <f t="shared" si="27"/>
        <v>   </v>
      </c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2" t="str">
        <f>Q27&amp;" "&amp;R27&amp;" "&amp;S27&amp;" "&amp;T27&amp;" "&amp;U27</f>
        <v>8    </v>
      </c>
      <c r="Q27" s="134">
        <v>8</v>
      </c>
      <c r="R27" s="134"/>
      <c r="S27" s="134"/>
      <c r="T27" s="134"/>
      <c r="U27" s="134"/>
      <c r="V27" s="135"/>
      <c r="W27" s="136">
        <v>72</v>
      </c>
      <c r="X27" s="137">
        <f>Y27+Z27+AA27</f>
        <v>36</v>
      </c>
      <c r="Y27" s="137">
        <f t="shared" si="32"/>
        <v>0</v>
      </c>
      <c r="Z27" s="137">
        <f t="shared" si="32"/>
        <v>36</v>
      </c>
      <c r="AA27" s="137">
        <f t="shared" si="32"/>
        <v>0</v>
      </c>
      <c r="AB27" s="137">
        <f>W27-X27</f>
        <v>36</v>
      </c>
      <c r="AC27" s="138">
        <f t="shared" si="16"/>
      </c>
      <c r="AJ27" s="138">
        <f t="shared" si="17"/>
      </c>
      <c r="AK27" s="138">
        <f t="shared" si="18"/>
      </c>
      <c r="AR27" s="138">
        <f t="shared" si="19"/>
      </c>
      <c r="AS27" s="138">
        <f t="shared" si="20"/>
      </c>
      <c r="AZ27" s="138">
        <f t="shared" si="21"/>
      </c>
      <c r="BA27" s="138">
        <f t="shared" si="22"/>
      </c>
      <c r="BF27" s="130">
        <v>2</v>
      </c>
      <c r="BH27" s="138" t="str">
        <f t="shared" si="23"/>
        <v>/2/</v>
      </c>
      <c r="BI27" s="138">
        <f t="shared" si="24"/>
      </c>
      <c r="BP27" s="138">
        <f t="shared" si="25"/>
      </c>
      <c r="BQ27" s="100" t="s">
        <v>239</v>
      </c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</row>
    <row r="28" spans="1:84" s="128" customFormat="1" ht="15">
      <c r="A28" s="144" t="s">
        <v>28</v>
      </c>
      <c r="B28" s="139" t="s">
        <v>23</v>
      </c>
      <c r="C28" s="140" t="str">
        <f t="shared" si="27"/>
        <v>   </v>
      </c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32" t="str">
        <f>Q28&amp;" "&amp;R28&amp;" "&amp;S28&amp;" "&amp;T28&amp;" "&amp;U28</f>
        <v>    </v>
      </c>
      <c r="Q28" s="124"/>
      <c r="R28" s="124"/>
      <c r="S28" s="124"/>
      <c r="T28" s="124"/>
      <c r="U28" s="124"/>
      <c r="V28" s="125"/>
      <c r="W28" s="126">
        <f aca="true" t="shared" si="33" ref="W28:AB28">W29</f>
        <v>80</v>
      </c>
      <c r="X28" s="126">
        <f t="shared" si="33"/>
        <v>32</v>
      </c>
      <c r="Y28" s="126">
        <f t="shared" si="33"/>
        <v>0</v>
      </c>
      <c r="Z28" s="126">
        <f t="shared" si="33"/>
        <v>32</v>
      </c>
      <c r="AA28" s="126">
        <f t="shared" si="33"/>
        <v>0</v>
      </c>
      <c r="AB28" s="126">
        <f t="shared" si="33"/>
        <v>48</v>
      </c>
      <c r="AC28" s="127">
        <f t="shared" si="16"/>
      </c>
      <c r="AJ28" s="127">
        <f t="shared" si="17"/>
      </c>
      <c r="AK28" s="127">
        <f t="shared" si="18"/>
      </c>
      <c r="AR28" s="127">
        <f t="shared" si="19"/>
      </c>
      <c r="AS28" s="127">
        <f t="shared" si="20"/>
      </c>
      <c r="AZ28" s="127">
        <f t="shared" si="21"/>
      </c>
      <c r="BA28" s="127">
        <f t="shared" si="22"/>
      </c>
      <c r="BH28" s="127">
        <f t="shared" si="23"/>
      </c>
      <c r="BI28" s="127">
        <f t="shared" si="24"/>
      </c>
      <c r="BP28" s="127">
        <f t="shared" si="25"/>
      </c>
      <c r="BQ28" s="100" t="s">
        <v>239</v>
      </c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</row>
    <row r="29" spans="1:84" s="130" customFormat="1" ht="15">
      <c r="A29" s="143" t="s">
        <v>54</v>
      </c>
      <c r="B29" s="142" t="s">
        <v>99</v>
      </c>
      <c r="C29" s="132" t="str">
        <f t="shared" si="27"/>
        <v>   </v>
      </c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2" t="str">
        <f>Q29&amp;" "&amp;R29&amp;" "&amp;S29&amp;" "&amp;T29&amp;" "&amp;U29</f>
        <v>6    </v>
      </c>
      <c r="Q29" s="134">
        <v>6</v>
      </c>
      <c r="R29" s="134"/>
      <c r="S29" s="134"/>
      <c r="T29" s="134"/>
      <c r="U29" s="134"/>
      <c r="V29" s="135"/>
      <c r="W29" s="136">
        <v>80</v>
      </c>
      <c r="X29" s="137">
        <f>Y29+Z29+AA29</f>
        <v>32</v>
      </c>
      <c r="Y29" s="137">
        <f>AD29*AD$6+AG29*AG$6+AL29*AL$6+AO29*AO$6+AT29*AT$6+AW29*AW$6+BB29*BB$6+BE29*BE$6+BJ29*BJ$6+BM29*BM$6</f>
        <v>0</v>
      </c>
      <c r="Z29" s="137">
        <f>AE29*AE$6+AH29*AH$6+AM29*AM$6+AP29*AP$6+AU29*AU$6+AX29*AX$6+BC29*BC$6+BF29*BF$6+BK29*BK$6+BN29*BN$6</f>
        <v>32</v>
      </c>
      <c r="AA29" s="137">
        <f>AF29*AF$6+AI29*AI$6+AN29*AN$6+AQ29*AQ$6+AV29*AV$6+AY29*AY$6+BD29*BD$6+BG29*BG$6+BL29*BL$6+BO29*BO$6</f>
        <v>0</v>
      </c>
      <c r="AB29" s="137">
        <f>W29-X29</f>
        <v>48</v>
      </c>
      <c r="AC29" s="138">
        <f t="shared" si="16"/>
      </c>
      <c r="AJ29" s="138">
        <f t="shared" si="17"/>
      </c>
      <c r="AK29" s="138">
        <f t="shared" si="18"/>
      </c>
      <c r="AR29" s="138">
        <f t="shared" si="19"/>
      </c>
      <c r="AS29" s="138">
        <f t="shared" si="20"/>
      </c>
      <c r="AX29" s="130">
        <v>2</v>
      </c>
      <c r="AZ29" s="138" t="str">
        <f t="shared" si="21"/>
        <v>/2/</v>
      </c>
      <c r="BA29" s="138">
        <f t="shared" si="22"/>
      </c>
      <c r="BH29" s="138">
        <f t="shared" si="23"/>
      </c>
      <c r="BI29" s="138">
        <f t="shared" si="24"/>
      </c>
      <c r="BP29" s="138">
        <f t="shared" si="25"/>
      </c>
      <c r="BQ29" s="100" t="s">
        <v>239</v>
      </c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</row>
    <row r="30" spans="1:84" s="130" customFormat="1" ht="15.75" customHeight="1" thickBot="1">
      <c r="A30" s="114" t="s">
        <v>29</v>
      </c>
      <c r="B30" s="170" t="s">
        <v>126</v>
      </c>
      <c r="C30" s="147" t="str">
        <f t="shared" si="27"/>
        <v>   </v>
      </c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7" t="str">
        <f>Q30&amp;" "&amp;S30&amp;" "&amp;T30&amp;" "&amp;U30</f>
        <v>   </v>
      </c>
      <c r="Q30" s="149"/>
      <c r="R30" s="149"/>
      <c r="S30" s="149"/>
      <c r="T30" s="149"/>
      <c r="U30" s="149"/>
      <c r="V30" s="152"/>
      <c r="W30" s="115">
        <f aca="true" t="shared" si="34" ref="W30:AB30">SUM(W31,W40,W43)</f>
        <v>1600</v>
      </c>
      <c r="X30" s="115">
        <f t="shared" si="34"/>
        <v>774</v>
      </c>
      <c r="Y30" s="115">
        <f t="shared" si="34"/>
        <v>504</v>
      </c>
      <c r="Z30" s="115">
        <f t="shared" si="34"/>
        <v>0</v>
      </c>
      <c r="AA30" s="115">
        <f t="shared" si="34"/>
        <v>270</v>
      </c>
      <c r="AB30" s="115">
        <f t="shared" si="34"/>
        <v>826</v>
      </c>
      <c r="AC30" s="118">
        <f t="shared" si="16"/>
      </c>
      <c r="AD30" s="116"/>
      <c r="AE30" s="116"/>
      <c r="AF30" s="116"/>
      <c r="AG30" s="116"/>
      <c r="AH30" s="116"/>
      <c r="AI30" s="116"/>
      <c r="AJ30" s="118">
        <f t="shared" si="17"/>
      </c>
      <c r="AK30" s="118">
        <f t="shared" si="18"/>
      </c>
      <c r="AL30" s="116"/>
      <c r="AM30" s="116"/>
      <c r="AN30" s="116"/>
      <c r="AO30" s="116"/>
      <c r="AP30" s="116"/>
      <c r="AQ30" s="116"/>
      <c r="AR30" s="118">
        <f t="shared" si="19"/>
      </c>
      <c r="AS30" s="118">
        <f t="shared" si="20"/>
      </c>
      <c r="AT30" s="116"/>
      <c r="AU30" s="116"/>
      <c r="AV30" s="116"/>
      <c r="AW30" s="116"/>
      <c r="AX30" s="116"/>
      <c r="AY30" s="116"/>
      <c r="AZ30" s="118">
        <f t="shared" si="21"/>
      </c>
      <c r="BA30" s="118">
        <f t="shared" si="22"/>
      </c>
      <c r="BB30" s="116"/>
      <c r="BC30" s="116"/>
      <c r="BD30" s="116"/>
      <c r="BE30" s="116"/>
      <c r="BF30" s="116"/>
      <c r="BG30" s="116"/>
      <c r="BH30" s="118">
        <f t="shared" si="23"/>
      </c>
      <c r="BI30" s="118">
        <f t="shared" si="24"/>
      </c>
      <c r="BJ30" s="116"/>
      <c r="BK30" s="116"/>
      <c r="BL30" s="116"/>
      <c r="BM30" s="116"/>
      <c r="BN30" s="116"/>
      <c r="BO30" s="116"/>
      <c r="BP30" s="118">
        <f t="shared" si="25"/>
      </c>
      <c r="BQ30" s="100" t="s">
        <v>239</v>
      </c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</row>
    <row r="31" spans="1:84" s="151" customFormat="1" ht="15.75" thickBot="1">
      <c r="A31" s="144" t="s">
        <v>30</v>
      </c>
      <c r="B31" s="139" t="s">
        <v>18</v>
      </c>
      <c r="C31" s="132" t="str">
        <f aca="true" t="shared" si="35" ref="C31:C52">D31&amp;" "&amp;E31&amp;" "&amp;F31&amp;" "&amp;G31&amp;" "&amp;H31&amp;" "&amp;I31&amp;" "&amp;J31&amp;" "&amp;K31&amp;" "&amp;L31&amp;" "&amp;M31&amp;" "&amp;N31&amp;" "&amp;O31</f>
        <v>           </v>
      </c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32" t="str">
        <f aca="true" t="shared" si="36" ref="P31:P52">Q31&amp;" "&amp;R31&amp;" "&amp;S31&amp;" "&amp;T31&amp;" "&amp;U31</f>
        <v>    </v>
      </c>
      <c r="Q31" s="124"/>
      <c r="R31" s="124"/>
      <c r="S31" s="124"/>
      <c r="T31" s="124"/>
      <c r="U31" s="124"/>
      <c r="V31" s="125"/>
      <c r="W31" s="126">
        <f aca="true" t="shared" si="37" ref="W31:AB31">SUM(W32:W35,W36:W39)</f>
        <v>1280</v>
      </c>
      <c r="X31" s="126">
        <f t="shared" si="37"/>
        <v>612</v>
      </c>
      <c r="Y31" s="126">
        <f t="shared" si="37"/>
        <v>360</v>
      </c>
      <c r="Z31" s="126">
        <f t="shared" si="37"/>
        <v>0</v>
      </c>
      <c r="AA31" s="126">
        <f t="shared" si="37"/>
        <v>252</v>
      </c>
      <c r="AB31" s="126">
        <f t="shared" si="37"/>
        <v>668</v>
      </c>
      <c r="AC31" s="127">
        <f t="shared" si="16"/>
      </c>
      <c r="AD31" s="128"/>
      <c r="AE31" s="128"/>
      <c r="AF31" s="128"/>
      <c r="AG31" s="128"/>
      <c r="AH31" s="128"/>
      <c r="AI31" s="128"/>
      <c r="AJ31" s="127">
        <f t="shared" si="17"/>
      </c>
      <c r="AK31" s="127">
        <f t="shared" si="18"/>
      </c>
      <c r="AL31" s="128"/>
      <c r="AM31" s="128"/>
      <c r="AN31" s="128"/>
      <c r="AO31" s="128"/>
      <c r="AP31" s="128"/>
      <c r="AQ31" s="128"/>
      <c r="AR31" s="127">
        <f t="shared" si="19"/>
      </c>
      <c r="AS31" s="127">
        <f t="shared" si="20"/>
      </c>
      <c r="AT31" s="128"/>
      <c r="AU31" s="128"/>
      <c r="AV31" s="128"/>
      <c r="AW31" s="128"/>
      <c r="AX31" s="128"/>
      <c r="AY31" s="128"/>
      <c r="AZ31" s="127">
        <f t="shared" si="21"/>
      </c>
      <c r="BA31" s="127">
        <f t="shared" si="22"/>
      </c>
      <c r="BB31" s="128"/>
      <c r="BC31" s="128"/>
      <c r="BD31" s="128"/>
      <c r="BE31" s="128"/>
      <c r="BF31" s="128"/>
      <c r="BG31" s="128"/>
      <c r="BH31" s="127">
        <f t="shared" si="23"/>
      </c>
      <c r="BI31" s="127">
        <f t="shared" si="24"/>
      </c>
      <c r="BJ31" s="128"/>
      <c r="BK31" s="128"/>
      <c r="BL31" s="128"/>
      <c r="BM31" s="128"/>
      <c r="BN31" s="128"/>
      <c r="BO31" s="128"/>
      <c r="BP31" s="127">
        <f t="shared" si="25"/>
      </c>
      <c r="BQ31" s="100" t="s">
        <v>239</v>
      </c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</row>
    <row r="32" spans="1:84" s="130" customFormat="1" ht="15">
      <c r="A32" s="143" t="s">
        <v>31</v>
      </c>
      <c r="B32" s="142" t="s">
        <v>32</v>
      </c>
      <c r="C32" s="132" t="str">
        <f t="shared" si="35"/>
        <v>7 8          </v>
      </c>
      <c r="D32" s="133">
        <v>7</v>
      </c>
      <c r="E32" s="133">
        <v>8</v>
      </c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2" t="str">
        <f t="shared" si="36"/>
        <v>    </v>
      </c>
      <c r="Q32" s="134"/>
      <c r="R32" s="134"/>
      <c r="S32" s="134"/>
      <c r="T32" s="134"/>
      <c r="U32" s="134"/>
      <c r="V32" s="135"/>
      <c r="W32" s="136">
        <v>240</v>
      </c>
      <c r="X32" s="137">
        <f aca="true" t="shared" si="38" ref="X32:X38">Y32+Z32+AA32</f>
        <v>144</v>
      </c>
      <c r="Y32" s="137">
        <f aca="true" t="shared" si="39" ref="Y32:AA38">AD32*AD$6+AG32*AG$6+AL32*AL$6+AO32*AO$6+AT32*AT$6+AW32*AW$6+BB32*BB$6+BE32*BE$6+BJ32*BJ$6+BM32*BM$6</f>
        <v>72</v>
      </c>
      <c r="Z32" s="137">
        <f t="shared" si="39"/>
        <v>0</v>
      </c>
      <c r="AA32" s="137">
        <f t="shared" si="39"/>
        <v>72</v>
      </c>
      <c r="AB32" s="137">
        <f aca="true" t="shared" si="40" ref="AB32:AB38">W32-X32</f>
        <v>96</v>
      </c>
      <c r="AC32" s="138">
        <f aca="true" t="shared" si="41" ref="AC32:AC38">IF(SUM(AD32:AF32)&gt;0,AD32&amp;"/"&amp;AE32&amp;"/"&amp;AF32,"")</f>
      </c>
      <c r="AJ32" s="138">
        <f aca="true" t="shared" si="42" ref="AJ32:AJ38">IF(SUM(AG32:AI32)&gt;0,AG32&amp;"/"&amp;AH32&amp;"/"&amp;AI32,"")</f>
      </c>
      <c r="AK32" s="138">
        <f aca="true" t="shared" si="43" ref="AK32:AK38">IF(SUM(AL32:AN32)&gt;0,AL32&amp;"/"&amp;AM32&amp;"/"&amp;AN32,"")</f>
      </c>
      <c r="AR32" s="138">
        <f aca="true" t="shared" si="44" ref="AR32:AR38">IF(SUM(AO32:AQ32)&gt;0,AO32&amp;"/"&amp;AP32&amp;"/"&amp;AQ32,"")</f>
      </c>
      <c r="AS32" s="138">
        <f aca="true" t="shared" si="45" ref="AS32:AS38">IF(SUM(AT32:AV32)&gt;0,AT32&amp;"/"&amp;AU32&amp;"/"&amp;AV32,"")</f>
      </c>
      <c r="AZ32" s="138">
        <f aca="true" t="shared" si="46" ref="AZ32:AZ38">IF(SUM(AW32:AY32)&gt;0,AW32&amp;"/"&amp;AX32&amp;"/"&amp;AY32,"")</f>
      </c>
      <c r="BA32" s="138" t="str">
        <f aca="true" t="shared" si="47" ref="BA32:BA38">IF(SUM(BB32:BD32)&gt;0,BB32&amp;"/"&amp;BC32&amp;"/"&amp;BD32,"")</f>
        <v>2//2</v>
      </c>
      <c r="BB32" s="130">
        <v>2</v>
      </c>
      <c r="BD32" s="130">
        <v>2</v>
      </c>
      <c r="BE32" s="130">
        <v>2</v>
      </c>
      <c r="BG32" s="130">
        <v>2</v>
      </c>
      <c r="BH32" s="138" t="str">
        <f aca="true" t="shared" si="48" ref="BH32:BH38">IF(SUM(BE32:BG32)&gt;0,BE32&amp;"/"&amp;BF32&amp;"/"&amp;BG32,"")</f>
        <v>2//2</v>
      </c>
      <c r="BI32" s="138">
        <f aca="true" t="shared" si="49" ref="BI32:BI38">IF(SUM(BJ32:BL32)&gt;0,BJ32&amp;"/"&amp;BK32&amp;"/"&amp;BL32,"")</f>
      </c>
      <c r="BP32" s="138">
        <f aca="true" t="shared" si="50" ref="BP32:BP38">IF(SUM(BM32:BO32)&gt;0,BM32&amp;"/"&amp;BN32&amp;"/"&amp;BO32,"")</f>
      </c>
      <c r="BQ32" s="100" t="s">
        <v>239</v>
      </c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</row>
    <row r="33" spans="1:84" s="130" customFormat="1" ht="15">
      <c r="A33" s="130" t="s">
        <v>33</v>
      </c>
      <c r="B33" s="131" t="s">
        <v>34</v>
      </c>
      <c r="C33" s="132" t="str">
        <f t="shared" si="35"/>
        <v>7 8          </v>
      </c>
      <c r="D33" s="133">
        <v>7</v>
      </c>
      <c r="E33" s="133">
        <v>8</v>
      </c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2" t="str">
        <f t="shared" si="36"/>
        <v>    </v>
      </c>
      <c r="Q33" s="134"/>
      <c r="R33" s="134"/>
      <c r="S33" s="134"/>
      <c r="T33" s="134"/>
      <c r="U33" s="134"/>
      <c r="V33" s="135"/>
      <c r="W33" s="136">
        <v>270</v>
      </c>
      <c r="X33" s="137">
        <f t="shared" si="38"/>
        <v>144</v>
      </c>
      <c r="Y33" s="137">
        <f t="shared" si="39"/>
        <v>72</v>
      </c>
      <c r="Z33" s="137">
        <f t="shared" si="39"/>
        <v>0</v>
      </c>
      <c r="AA33" s="137">
        <f t="shared" si="39"/>
        <v>72</v>
      </c>
      <c r="AB33" s="137">
        <f t="shared" si="40"/>
        <v>126</v>
      </c>
      <c r="AC33" s="138">
        <f t="shared" si="41"/>
      </c>
      <c r="AJ33" s="138">
        <f t="shared" si="42"/>
      </c>
      <c r="AK33" s="138">
        <f t="shared" si="43"/>
      </c>
      <c r="AR33" s="138">
        <f t="shared" si="44"/>
      </c>
      <c r="AS33" s="138">
        <f t="shared" si="45"/>
      </c>
      <c r="AZ33" s="138">
        <f t="shared" si="46"/>
      </c>
      <c r="BA33" s="138" t="str">
        <f t="shared" si="47"/>
        <v>2//2</v>
      </c>
      <c r="BB33" s="130">
        <v>2</v>
      </c>
      <c r="BD33" s="130">
        <v>2</v>
      </c>
      <c r="BE33" s="130">
        <v>2</v>
      </c>
      <c r="BG33" s="130">
        <v>2</v>
      </c>
      <c r="BH33" s="138" t="str">
        <f t="shared" si="48"/>
        <v>2//2</v>
      </c>
      <c r="BI33" s="138">
        <f t="shared" si="49"/>
      </c>
      <c r="BP33" s="138">
        <f t="shared" si="50"/>
      </c>
      <c r="BQ33" s="100" t="s">
        <v>239</v>
      </c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</row>
    <row r="34" spans="1:84" s="130" customFormat="1" ht="15">
      <c r="A34" s="130" t="s">
        <v>35</v>
      </c>
      <c r="B34" s="131" t="s">
        <v>36</v>
      </c>
      <c r="C34" s="132" t="str">
        <f t="shared" si="35"/>
        <v>           </v>
      </c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2" t="str">
        <f t="shared" si="36"/>
        <v>8    </v>
      </c>
      <c r="Q34" s="134">
        <v>8</v>
      </c>
      <c r="R34" s="134"/>
      <c r="S34" s="134"/>
      <c r="T34" s="134"/>
      <c r="U34" s="134"/>
      <c r="V34" s="135"/>
      <c r="W34" s="136">
        <v>72</v>
      </c>
      <c r="X34" s="137">
        <f t="shared" si="38"/>
        <v>36</v>
      </c>
      <c r="Y34" s="137">
        <f t="shared" si="39"/>
        <v>36</v>
      </c>
      <c r="Z34" s="137">
        <f t="shared" si="39"/>
        <v>0</v>
      </c>
      <c r="AA34" s="137">
        <f t="shared" si="39"/>
        <v>0</v>
      </c>
      <c r="AB34" s="137">
        <f t="shared" si="40"/>
        <v>36</v>
      </c>
      <c r="AC34" s="138">
        <f t="shared" si="41"/>
      </c>
      <c r="AJ34" s="138">
        <f t="shared" si="42"/>
      </c>
      <c r="AK34" s="138">
        <f t="shared" si="43"/>
      </c>
      <c r="AR34" s="138">
        <f t="shared" si="44"/>
      </c>
      <c r="AS34" s="138">
        <f t="shared" si="45"/>
      </c>
      <c r="AZ34" s="138">
        <f t="shared" si="46"/>
      </c>
      <c r="BA34" s="138">
        <f t="shared" si="47"/>
      </c>
      <c r="BE34" s="130">
        <v>2</v>
      </c>
      <c r="BH34" s="138" t="str">
        <f t="shared" si="48"/>
        <v>2//</v>
      </c>
      <c r="BI34" s="138">
        <f t="shared" si="49"/>
      </c>
      <c r="BP34" s="138">
        <f t="shared" si="50"/>
      </c>
      <c r="BQ34" s="100" t="s">
        <v>239</v>
      </c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</row>
    <row r="35" spans="1:84" s="130" customFormat="1" ht="15">
      <c r="A35" s="130" t="s">
        <v>60</v>
      </c>
      <c r="B35" s="131" t="s">
        <v>226</v>
      </c>
      <c r="C35" s="132" t="str">
        <f>D35&amp;" "&amp;E35&amp;" "&amp;F35&amp;" "&amp;G35&amp;" "&amp;H35&amp;" "&amp;I35&amp;" "&amp;J35&amp;" "&amp;K35&amp;" "&amp;L35&amp;" "&amp;M35&amp;" "&amp;N35&amp;" "&amp;O35</f>
        <v>7           </v>
      </c>
      <c r="D35" s="133">
        <v>7</v>
      </c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2" t="str">
        <f>Q35&amp;" "&amp;R35&amp;" "&amp;S35&amp;" "&amp;T35&amp;" "&amp;U35</f>
        <v>    </v>
      </c>
      <c r="Q35" s="134"/>
      <c r="R35" s="134"/>
      <c r="S35" s="134"/>
      <c r="T35" s="134"/>
      <c r="U35" s="134"/>
      <c r="V35" s="125">
        <v>8</v>
      </c>
      <c r="W35" s="136">
        <v>410</v>
      </c>
      <c r="X35" s="137">
        <f>Y35+Z35+AA35</f>
        <v>144</v>
      </c>
      <c r="Y35" s="137">
        <f t="shared" si="39"/>
        <v>72</v>
      </c>
      <c r="Z35" s="137">
        <f t="shared" si="39"/>
        <v>0</v>
      </c>
      <c r="AA35" s="137">
        <f t="shared" si="39"/>
        <v>72</v>
      </c>
      <c r="AB35" s="137">
        <f>W35-X35</f>
        <v>266</v>
      </c>
      <c r="AC35" s="138">
        <f>IF(SUM(AD35:AF35)&gt;0,AD35&amp;"/"&amp;AE35&amp;"/"&amp;AF35,"")</f>
      </c>
      <c r="AJ35" s="138">
        <f>IF(SUM(AG35:AI35)&gt;0,AG35&amp;"/"&amp;AH35&amp;"/"&amp;AI35,"")</f>
      </c>
      <c r="AK35" s="138">
        <f>IF(SUM(AL35:AN35)&gt;0,AL35&amp;"/"&amp;AM35&amp;"/"&amp;AN35,"")</f>
      </c>
      <c r="AR35" s="138">
        <f>IF(SUM(AO35:AQ35)&gt;0,AO35&amp;"/"&amp;AP35&amp;"/"&amp;AQ35,"")</f>
      </c>
      <c r="AS35" s="138">
        <f>IF(SUM(AT35:AV35)&gt;0,AT35&amp;"/"&amp;AU35&amp;"/"&amp;AV35,"")</f>
      </c>
      <c r="AZ35" s="138">
        <f>IF(SUM(AW35:AY35)&gt;0,AW35&amp;"/"&amp;AX35&amp;"/"&amp;AY35,"")</f>
      </c>
      <c r="BA35" s="138" t="str">
        <f>IF(SUM(BB35:BD35)&gt;0,BB35&amp;"/"&amp;BC35&amp;"/"&amp;BD35,"")</f>
        <v>4//4</v>
      </c>
      <c r="BB35" s="130">
        <v>4</v>
      </c>
      <c r="BD35" s="130">
        <v>4</v>
      </c>
      <c r="BH35" s="138">
        <f>IF(SUM(BE35:BG35)&gt;0,BE35&amp;"/"&amp;BF35&amp;"/"&amp;BG35,"")</f>
      </c>
      <c r="BI35" s="138">
        <f>IF(SUM(BJ35:BL35)&gt;0,BJ35&amp;"/"&amp;BK35&amp;"/"&amp;BL35,"")</f>
      </c>
      <c r="BP35" s="138">
        <f>IF(SUM(BM35:BO35)&gt;0,BM35&amp;"/"&amp;BN35&amp;"/"&amp;BO35,"")</f>
      </c>
      <c r="BQ35" s="100" t="s">
        <v>239</v>
      </c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</row>
    <row r="36" spans="1:84" s="130" customFormat="1" ht="15">
      <c r="A36" s="143" t="s">
        <v>37</v>
      </c>
      <c r="B36" s="142" t="s">
        <v>216</v>
      </c>
      <c r="C36" s="132" t="str">
        <f t="shared" si="35"/>
        <v>           </v>
      </c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2" t="str">
        <f t="shared" si="36"/>
        <v>7    </v>
      </c>
      <c r="Q36" s="134">
        <v>7</v>
      </c>
      <c r="R36" s="134"/>
      <c r="S36" s="134"/>
      <c r="T36" s="134"/>
      <c r="U36" s="134"/>
      <c r="V36" s="135"/>
      <c r="W36" s="136">
        <v>72</v>
      </c>
      <c r="X36" s="137">
        <f t="shared" si="38"/>
        <v>36</v>
      </c>
      <c r="Y36" s="137">
        <f t="shared" si="39"/>
        <v>18</v>
      </c>
      <c r="Z36" s="137">
        <f t="shared" si="39"/>
        <v>0</v>
      </c>
      <c r="AA36" s="137">
        <f t="shared" si="39"/>
        <v>18</v>
      </c>
      <c r="AB36" s="137">
        <f t="shared" si="40"/>
        <v>36</v>
      </c>
      <c r="AC36" s="138">
        <f t="shared" si="41"/>
      </c>
      <c r="AJ36" s="138">
        <f t="shared" si="42"/>
      </c>
      <c r="AK36" s="138">
        <f t="shared" si="43"/>
      </c>
      <c r="AR36" s="138">
        <f t="shared" si="44"/>
      </c>
      <c r="AS36" s="138">
        <f t="shared" si="45"/>
      </c>
      <c r="AZ36" s="138">
        <f t="shared" si="46"/>
      </c>
      <c r="BA36" s="138" t="str">
        <f t="shared" si="47"/>
        <v>1//1</v>
      </c>
      <c r="BB36" s="130">
        <v>1</v>
      </c>
      <c r="BD36" s="130">
        <v>1</v>
      </c>
      <c r="BH36" s="138">
        <f t="shared" si="48"/>
      </c>
      <c r="BI36" s="138">
        <f t="shared" si="49"/>
      </c>
      <c r="BP36" s="138">
        <f t="shared" si="50"/>
      </c>
      <c r="BQ36" s="100" t="s">
        <v>239</v>
      </c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</row>
    <row r="37" spans="1:84" s="130" customFormat="1" ht="15">
      <c r="A37" s="143" t="s">
        <v>38</v>
      </c>
      <c r="B37" s="142" t="s">
        <v>217</v>
      </c>
      <c r="C37" s="132" t="str">
        <f t="shared" si="35"/>
        <v>           </v>
      </c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2" t="str">
        <f t="shared" si="36"/>
        <v>7    </v>
      </c>
      <c r="Q37" s="134">
        <v>7</v>
      </c>
      <c r="R37" s="134"/>
      <c r="S37" s="134"/>
      <c r="T37" s="134"/>
      <c r="U37" s="134"/>
      <c r="V37" s="135"/>
      <c r="W37" s="136">
        <v>72</v>
      </c>
      <c r="X37" s="137">
        <f t="shared" si="38"/>
        <v>36</v>
      </c>
      <c r="Y37" s="137">
        <f t="shared" si="39"/>
        <v>18</v>
      </c>
      <c r="Z37" s="137">
        <f t="shared" si="39"/>
        <v>0</v>
      </c>
      <c r="AA37" s="137">
        <f t="shared" si="39"/>
        <v>18</v>
      </c>
      <c r="AB37" s="137">
        <f t="shared" si="40"/>
        <v>36</v>
      </c>
      <c r="AC37" s="138">
        <f t="shared" si="41"/>
      </c>
      <c r="AJ37" s="138">
        <f t="shared" si="42"/>
      </c>
      <c r="AK37" s="138">
        <f t="shared" si="43"/>
      </c>
      <c r="AR37" s="138">
        <f t="shared" si="44"/>
      </c>
      <c r="AS37" s="138">
        <f t="shared" si="45"/>
      </c>
      <c r="AZ37" s="138">
        <f t="shared" si="46"/>
      </c>
      <c r="BA37" s="138" t="str">
        <f t="shared" si="47"/>
        <v>1//1</v>
      </c>
      <c r="BB37" s="130">
        <v>1</v>
      </c>
      <c r="BD37" s="130">
        <v>1</v>
      </c>
      <c r="BH37" s="138">
        <f t="shared" si="48"/>
      </c>
      <c r="BI37" s="138">
        <f t="shared" si="49"/>
      </c>
      <c r="BP37" s="138">
        <f t="shared" si="50"/>
      </c>
      <c r="BQ37" s="100" t="s">
        <v>239</v>
      </c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</row>
    <row r="38" spans="1:84" s="130" customFormat="1" ht="15">
      <c r="A38" s="143" t="s">
        <v>39</v>
      </c>
      <c r="B38" s="142" t="s">
        <v>40</v>
      </c>
      <c r="C38" s="132" t="str">
        <f t="shared" si="35"/>
        <v>           </v>
      </c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2" t="str">
        <f t="shared" si="36"/>
        <v>8    </v>
      </c>
      <c r="Q38" s="134">
        <v>8</v>
      </c>
      <c r="R38" s="134"/>
      <c r="S38" s="134"/>
      <c r="T38" s="134"/>
      <c r="U38" s="134"/>
      <c r="V38" s="135"/>
      <c r="W38" s="136">
        <v>72</v>
      </c>
      <c r="X38" s="137">
        <f t="shared" si="38"/>
        <v>36</v>
      </c>
      <c r="Y38" s="137">
        <f t="shared" si="39"/>
        <v>36</v>
      </c>
      <c r="Z38" s="137">
        <f t="shared" si="39"/>
        <v>0</v>
      </c>
      <c r="AA38" s="137">
        <f t="shared" si="39"/>
        <v>0</v>
      </c>
      <c r="AB38" s="137">
        <f t="shared" si="40"/>
        <v>36</v>
      </c>
      <c r="AC38" s="138">
        <f t="shared" si="41"/>
      </c>
      <c r="AJ38" s="138">
        <f t="shared" si="42"/>
      </c>
      <c r="AK38" s="138">
        <f t="shared" si="43"/>
      </c>
      <c r="AR38" s="138">
        <f t="shared" si="44"/>
      </c>
      <c r="AS38" s="138">
        <f t="shared" si="45"/>
      </c>
      <c r="AZ38" s="138">
        <f t="shared" si="46"/>
      </c>
      <c r="BA38" s="138">
        <f t="shared" si="47"/>
      </c>
      <c r="BE38" s="130">
        <v>2</v>
      </c>
      <c r="BH38" s="138" t="str">
        <f t="shared" si="48"/>
        <v>2//</v>
      </c>
      <c r="BI38" s="138">
        <f t="shared" si="49"/>
      </c>
      <c r="BP38" s="138">
        <f t="shared" si="50"/>
      </c>
      <c r="BQ38" s="100" t="s">
        <v>239</v>
      </c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</row>
    <row r="39" spans="1:84" s="130" customFormat="1" ht="15">
      <c r="A39" s="143" t="s">
        <v>218</v>
      </c>
      <c r="B39" s="142" t="s">
        <v>219</v>
      </c>
      <c r="C39" s="132" t="str">
        <f>D39&amp;" "&amp;E39&amp;" "&amp;F39&amp;" "&amp;G39&amp;" "&amp;H39&amp;" "&amp;I39&amp;" "&amp;J39&amp;" "&amp;K39&amp;" "&amp;L39&amp;" "&amp;M39&amp;" "&amp;N39&amp;" "&amp;O39</f>
        <v>           </v>
      </c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2" t="str">
        <f>Q39&amp;" "&amp;R39&amp;" "&amp;S39&amp;" "&amp;T39&amp;" "&amp;U39</f>
        <v>8    </v>
      </c>
      <c r="Q39" s="134">
        <v>8</v>
      </c>
      <c r="R39" s="134"/>
      <c r="S39" s="134"/>
      <c r="T39" s="134"/>
      <c r="U39" s="134"/>
      <c r="V39" s="135"/>
      <c r="W39" s="136">
        <v>72</v>
      </c>
      <c r="X39" s="137">
        <f>Y39+Z39+AA39</f>
        <v>36</v>
      </c>
      <c r="Y39" s="137">
        <f>AD39*AD$6+AG39*AG$6+AL39*AL$6+AO39*AO$6+AT39*AT$6+AW39*AW$6+BB39*BB$6+BE39*BE$6+BJ39*BJ$6+BM39*BM$6</f>
        <v>36</v>
      </c>
      <c r="Z39" s="137">
        <f>AE39*AE$6+AH39*AH$6+AM39*AM$6+AP39*AP$6+AU39*AU$6+AX39*AX$6+BC39*BC$6+BF39*BF$6+BK39*BK$6+BN39*BN$6</f>
        <v>0</v>
      </c>
      <c r="AA39" s="137">
        <f>AF39*AF$6+AI39*AI$6+AN39*AN$6+AQ39*AQ$6+AV39*AV$6+AY39*AY$6+BD39*BD$6+BG39*BG$6+BL39*BL$6+BO39*BO$6</f>
        <v>0</v>
      </c>
      <c r="AB39" s="137">
        <f>W39-X39</f>
        <v>36</v>
      </c>
      <c r="AC39" s="138">
        <f>IF(SUM(AD39:AF39)&gt;0,AD39&amp;"/"&amp;AE39&amp;"/"&amp;AF39,"")</f>
      </c>
      <c r="AJ39" s="138">
        <f>IF(SUM(AG39:AI39)&gt;0,AG39&amp;"/"&amp;AH39&amp;"/"&amp;AI39,"")</f>
      </c>
      <c r="AK39" s="138">
        <f>IF(SUM(AL39:AN39)&gt;0,AL39&amp;"/"&amp;AM39&amp;"/"&amp;AN39,"")</f>
      </c>
      <c r="AR39" s="138">
        <f>IF(SUM(AO39:AQ39)&gt;0,AO39&amp;"/"&amp;AP39&amp;"/"&amp;AQ39,"")</f>
      </c>
      <c r="AS39" s="138">
        <f>IF(SUM(AT39:AV39)&gt;0,AT39&amp;"/"&amp;AU39&amp;"/"&amp;AV39,"")</f>
      </c>
      <c r="AZ39" s="138">
        <f>IF(SUM(AW39:AY39)&gt;0,AW39&amp;"/"&amp;AX39&amp;"/"&amp;AY39,"")</f>
      </c>
      <c r="BA39" s="138">
        <f>IF(SUM(BB39:BD39)&gt;0,BB39&amp;"/"&amp;BC39&amp;"/"&amp;BD39,"")</f>
      </c>
      <c r="BE39" s="130">
        <v>2</v>
      </c>
      <c r="BH39" s="138" t="str">
        <f>IF(SUM(BE39:BG39)&gt;0,BE39&amp;"/"&amp;BF39&amp;"/"&amp;BG39,"")</f>
        <v>2//</v>
      </c>
      <c r="BI39" s="138">
        <f>IF(SUM(BJ39:BL39)&gt;0,BJ39&amp;"/"&amp;BK39&amp;"/"&amp;BL39,"")</f>
      </c>
      <c r="BP39" s="138">
        <f>IF(SUM(BM39:BO39)&gt;0,BM39&amp;"/"&amp;BN39&amp;"/"&amp;BO39,"")</f>
      </c>
      <c r="BQ39" s="100" t="s">
        <v>239</v>
      </c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</row>
    <row r="40" spans="1:84" s="130" customFormat="1" ht="15">
      <c r="A40" s="144" t="s">
        <v>41</v>
      </c>
      <c r="B40" s="139" t="s">
        <v>23</v>
      </c>
      <c r="C40" s="132" t="str">
        <f t="shared" si="35"/>
        <v>           </v>
      </c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2" t="str">
        <f t="shared" si="36"/>
        <v>    </v>
      </c>
      <c r="Q40" s="134"/>
      <c r="R40" s="134"/>
      <c r="S40" s="134"/>
      <c r="T40" s="134"/>
      <c r="U40" s="134"/>
      <c r="V40" s="135"/>
      <c r="W40" s="126">
        <f aca="true" t="shared" si="51" ref="W40:AB40">SUM(W41:W42)</f>
        <v>160</v>
      </c>
      <c r="X40" s="126">
        <f t="shared" si="51"/>
        <v>90</v>
      </c>
      <c r="Y40" s="126">
        <f t="shared" si="51"/>
        <v>72</v>
      </c>
      <c r="Z40" s="126">
        <f t="shared" si="51"/>
        <v>0</v>
      </c>
      <c r="AA40" s="126">
        <f t="shared" si="51"/>
        <v>18</v>
      </c>
      <c r="AB40" s="126">
        <f t="shared" si="51"/>
        <v>70</v>
      </c>
      <c r="AC40" s="138">
        <f t="shared" si="16"/>
      </c>
      <c r="AJ40" s="138">
        <f t="shared" si="17"/>
      </c>
      <c r="AK40" s="138">
        <f t="shared" si="18"/>
      </c>
      <c r="AR40" s="138">
        <f t="shared" si="19"/>
      </c>
      <c r="AS40" s="138">
        <f t="shared" si="20"/>
      </c>
      <c r="AZ40" s="138">
        <f t="shared" si="21"/>
      </c>
      <c r="BA40" s="138">
        <f t="shared" si="22"/>
      </c>
      <c r="BH40" s="138">
        <f t="shared" si="23"/>
      </c>
      <c r="BI40" s="138">
        <f t="shared" si="24"/>
      </c>
      <c r="BP40" s="138">
        <f t="shared" si="25"/>
      </c>
      <c r="BQ40" s="100" t="s">
        <v>239</v>
      </c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</row>
    <row r="41" spans="1:84" s="130" customFormat="1" ht="15">
      <c r="A41" s="143" t="s">
        <v>186</v>
      </c>
      <c r="B41" s="142" t="s">
        <v>58</v>
      </c>
      <c r="C41" s="132" t="str">
        <f t="shared" si="35"/>
        <v>           </v>
      </c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2" t="str">
        <f t="shared" si="36"/>
        <v>7    </v>
      </c>
      <c r="Q41" s="134">
        <v>7</v>
      </c>
      <c r="R41" s="134"/>
      <c r="S41" s="134"/>
      <c r="T41" s="134"/>
      <c r="U41" s="134"/>
      <c r="V41" s="135"/>
      <c r="W41" s="136">
        <v>72</v>
      </c>
      <c r="X41" s="137">
        <f>Y41+Z41+AA41</f>
        <v>36</v>
      </c>
      <c r="Y41" s="137">
        <f aca="true" t="shared" si="52" ref="Y41:AA42">AD41*AD$6+AG41*AG$6+AL41*AL$6+AO41*AO$6+AT41*AT$6+AW41*AW$6+BB41*BB$6+BE41*BE$6+BJ41*BJ$6+BM41*BM$6</f>
        <v>36</v>
      </c>
      <c r="Z41" s="137">
        <f t="shared" si="52"/>
        <v>0</v>
      </c>
      <c r="AA41" s="137">
        <f t="shared" si="52"/>
        <v>0</v>
      </c>
      <c r="AB41" s="137">
        <f>W41-X41</f>
        <v>36</v>
      </c>
      <c r="AC41" s="138">
        <f t="shared" si="16"/>
      </c>
      <c r="AJ41" s="138">
        <f t="shared" si="17"/>
      </c>
      <c r="AK41" s="138">
        <f t="shared" si="18"/>
      </c>
      <c r="AR41" s="138">
        <f t="shared" si="19"/>
      </c>
      <c r="AS41" s="138">
        <f t="shared" si="20"/>
      </c>
      <c r="AZ41" s="138">
        <f t="shared" si="21"/>
      </c>
      <c r="BA41" s="138" t="str">
        <f t="shared" si="22"/>
        <v>2//</v>
      </c>
      <c r="BB41" s="130">
        <v>2</v>
      </c>
      <c r="BH41" s="138">
        <f t="shared" si="23"/>
      </c>
      <c r="BI41" s="138">
        <f t="shared" si="24"/>
      </c>
      <c r="BP41" s="138">
        <f t="shared" si="25"/>
      </c>
      <c r="BQ41" s="100" t="s">
        <v>239</v>
      </c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</row>
    <row r="42" spans="1:84" s="130" customFormat="1" ht="15">
      <c r="A42" s="143" t="s">
        <v>220</v>
      </c>
      <c r="B42" s="142" t="s">
        <v>221</v>
      </c>
      <c r="C42" s="132" t="str">
        <f>D42&amp;" "&amp;E42&amp;" "&amp;F42&amp;" "&amp;G42&amp;" "&amp;H42&amp;" "&amp;I42&amp;" "&amp;J42&amp;" "&amp;K42&amp;" "&amp;L42&amp;" "&amp;M42&amp;" "&amp;N42&amp;" "&amp;O42</f>
        <v>           </v>
      </c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2" t="str">
        <f>Q42&amp;" "&amp;R42&amp;" "&amp;S42&amp;" "&amp;T42&amp;" "&amp;U42</f>
        <v>8    </v>
      </c>
      <c r="Q42" s="134">
        <v>8</v>
      </c>
      <c r="R42" s="134"/>
      <c r="S42" s="134"/>
      <c r="T42" s="134"/>
      <c r="U42" s="134"/>
      <c r="V42" s="135"/>
      <c r="W42" s="136">
        <v>88</v>
      </c>
      <c r="X42" s="137">
        <f>Y42+Z42+AA42</f>
        <v>54</v>
      </c>
      <c r="Y42" s="137">
        <f t="shared" si="52"/>
        <v>36</v>
      </c>
      <c r="Z42" s="137">
        <f t="shared" si="52"/>
        <v>0</v>
      </c>
      <c r="AA42" s="137">
        <f t="shared" si="52"/>
        <v>18</v>
      </c>
      <c r="AB42" s="137">
        <f>W42-X42</f>
        <v>34</v>
      </c>
      <c r="AC42" s="138">
        <f>IF(SUM(AD42:AF42)&gt;0,AD42&amp;"/"&amp;AE42&amp;"/"&amp;AF42,"")</f>
      </c>
      <c r="AJ42" s="138">
        <f>IF(SUM(AG42:AI42)&gt;0,AG42&amp;"/"&amp;AH42&amp;"/"&amp;AI42,"")</f>
      </c>
      <c r="AK42" s="138">
        <f>IF(SUM(AL42:AN42)&gt;0,AL42&amp;"/"&amp;AM42&amp;"/"&amp;AN42,"")</f>
      </c>
      <c r="AR42" s="138">
        <f>IF(SUM(AO42:AQ42)&gt;0,AO42&amp;"/"&amp;AP42&amp;"/"&amp;AQ42,"")</f>
      </c>
      <c r="AS42" s="138">
        <f>IF(SUM(AT42:AV42)&gt;0,AT42&amp;"/"&amp;AU42&amp;"/"&amp;AV42,"")</f>
      </c>
      <c r="AZ42" s="138">
        <f>IF(SUM(AW42:AY42)&gt;0,AW42&amp;"/"&amp;AX42&amp;"/"&amp;AY42,"")</f>
      </c>
      <c r="BA42" s="138">
        <f>IF(SUM(BB42:BD42)&gt;0,BB42&amp;"/"&amp;BC42&amp;"/"&amp;BD42,"")</f>
      </c>
      <c r="BE42" s="130">
        <v>2</v>
      </c>
      <c r="BG42" s="130">
        <v>1</v>
      </c>
      <c r="BH42" s="138" t="str">
        <f>IF(SUM(BE42:BG42)&gt;0,BE42&amp;"/"&amp;BF42&amp;"/"&amp;BG42,"")</f>
        <v>2//1</v>
      </c>
      <c r="BI42" s="138">
        <f>IF(SUM(BJ42:BL42)&gt;0,BJ42&amp;"/"&amp;BK42&amp;"/"&amp;BL42,"")</f>
      </c>
      <c r="BP42" s="138">
        <f>IF(SUM(BM42:BO42)&gt;0,BM42&amp;"/"&amp;BN42&amp;"/"&amp;BO42,"")</f>
      </c>
      <c r="BQ42" s="100" t="s">
        <v>239</v>
      </c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</row>
    <row r="43" spans="1:84" s="130" customFormat="1" ht="25.5">
      <c r="A43" s="144" t="s">
        <v>42</v>
      </c>
      <c r="B43" s="139" t="s">
        <v>100</v>
      </c>
      <c r="C43" s="132" t="str">
        <f t="shared" si="35"/>
        <v>           </v>
      </c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2" t="str">
        <f t="shared" si="36"/>
        <v>    </v>
      </c>
      <c r="Q43" s="134"/>
      <c r="R43" s="134"/>
      <c r="S43" s="134"/>
      <c r="T43" s="134"/>
      <c r="U43" s="134"/>
      <c r="V43" s="135"/>
      <c r="W43" s="126">
        <f aca="true" t="shared" si="53" ref="W43:AB43">SUM(W44:W45)</f>
        <v>160</v>
      </c>
      <c r="X43" s="126">
        <f t="shared" si="53"/>
        <v>72</v>
      </c>
      <c r="Y43" s="126">
        <f t="shared" si="53"/>
        <v>72</v>
      </c>
      <c r="Z43" s="126">
        <f t="shared" si="53"/>
        <v>0</v>
      </c>
      <c r="AA43" s="126">
        <f t="shared" si="53"/>
        <v>0</v>
      </c>
      <c r="AB43" s="126">
        <f t="shared" si="53"/>
        <v>88</v>
      </c>
      <c r="AC43" s="138">
        <f>IF(SUM(AD43:AF43)&gt;0,AD43&amp;"/"&amp;AE43&amp;"/"&amp;AF43,"")</f>
      </c>
      <c r="AJ43" s="138">
        <f>IF(SUM(AG43:AI43)&gt;0,AG43&amp;"/"&amp;AH43&amp;"/"&amp;AI43,"")</f>
      </c>
      <c r="AK43" s="138">
        <f>IF(SUM(AL43:AN43)&gt;0,AL43&amp;"/"&amp;AM43&amp;"/"&amp;AN43,"")</f>
      </c>
      <c r="AR43" s="138">
        <f>IF(SUM(AO43:AQ43)&gt;0,AO43&amp;"/"&amp;AP43&amp;"/"&amp;AQ43,"")</f>
      </c>
      <c r="AS43" s="138">
        <f>IF(SUM(AT43:AV43)&gt;0,AT43&amp;"/"&amp;AU43&amp;"/"&amp;AV43,"")</f>
      </c>
      <c r="AZ43" s="138">
        <f>IF(SUM(AW43:AY43)&gt;0,AW43&amp;"/"&amp;AX43&amp;"/"&amp;AY43,"")</f>
      </c>
      <c r="BA43" s="138">
        <f>IF(SUM(BB43:BD43)&gt;0,BB43&amp;"/"&amp;BC43&amp;"/"&amp;BD43,"")</f>
      </c>
      <c r="BH43" s="138">
        <f>IF(SUM(BE43:BG43)&gt;0,BE43&amp;"/"&amp;BF43&amp;"/"&amp;BG43,"")</f>
      </c>
      <c r="BI43" s="138">
        <f>IF(SUM(BJ43:BL43)&gt;0,BJ43&amp;"/"&amp;BK43&amp;"/"&amp;BL43,"")</f>
      </c>
      <c r="BP43" s="138">
        <f>IF(SUM(BM43:BO43)&gt;0,BM43&amp;"/"&amp;BN43&amp;"/"&amp;BO43,"")</f>
      </c>
      <c r="BQ43" s="100" t="s">
        <v>239</v>
      </c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</row>
    <row r="44" spans="1:84" s="130" customFormat="1" ht="25.5">
      <c r="A44" s="130" t="s">
        <v>159</v>
      </c>
      <c r="B44" s="153" t="s">
        <v>182</v>
      </c>
      <c r="C44" s="132" t="str">
        <f t="shared" si="35"/>
        <v>           </v>
      </c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2" t="str">
        <f t="shared" si="36"/>
        <v>7    </v>
      </c>
      <c r="Q44" s="134">
        <v>7</v>
      </c>
      <c r="R44" s="134"/>
      <c r="S44" s="134"/>
      <c r="T44" s="134"/>
      <c r="U44" s="134"/>
      <c r="V44" s="135"/>
      <c r="W44" s="136">
        <v>80</v>
      </c>
      <c r="X44" s="136">
        <f>Y44+Z44+AA44</f>
        <v>36</v>
      </c>
      <c r="Y44" s="137">
        <f aca="true" t="shared" si="54" ref="Y44:AA45">AD44*AD$6+AG44*AG$6+AL44*AL$6+AO44*AO$6+AT44*AT$6+AW44*AW$6+BB44*BB$6+BE44*BE$6+BJ44*BJ$6+BM44*BM$6</f>
        <v>36</v>
      </c>
      <c r="Z44" s="137">
        <f t="shared" si="54"/>
        <v>0</v>
      </c>
      <c r="AA44" s="137">
        <f t="shared" si="54"/>
        <v>0</v>
      </c>
      <c r="AB44" s="137">
        <f>W44-X44</f>
        <v>44</v>
      </c>
      <c r="AC44" s="138">
        <f>IF(SUM(AD44:AF44)&gt;0,AD44&amp;"/"&amp;AE44&amp;"/"&amp;AF44,"")</f>
      </c>
      <c r="AJ44" s="138">
        <f>IF(SUM(AG44:AI44)&gt;0,AG44&amp;"/"&amp;AH44&amp;"/"&amp;AI44,"")</f>
      </c>
      <c r="AK44" s="138">
        <f>IF(SUM(AL44:AN44)&gt;0,AL44&amp;"/"&amp;AM44&amp;"/"&amp;AN44,"")</f>
      </c>
      <c r="AR44" s="138">
        <f>IF(SUM(AO44:AQ44)&gt;0,AO44&amp;"/"&amp;AP44&amp;"/"&amp;AQ44,"")</f>
      </c>
      <c r="AS44" s="138">
        <f>IF(SUM(AT44:AV44)&gt;0,AT44&amp;"/"&amp;AU44&amp;"/"&amp;AV44,"")</f>
      </c>
      <c r="AZ44" s="138">
        <f>IF(SUM(AW44:AY44)&gt;0,AW44&amp;"/"&amp;AX44&amp;"/"&amp;AY44,"")</f>
      </c>
      <c r="BA44" s="138" t="str">
        <f>IF(SUM(BB44:BD44)&gt;0,BB44&amp;"/"&amp;BC44&amp;"/"&amp;BD44,"")</f>
        <v>2//</v>
      </c>
      <c r="BB44" s="130">
        <v>2</v>
      </c>
      <c r="BH44" s="138">
        <f>IF(SUM(BE44:BG44)&gt;0,BE44&amp;"/"&amp;BF44&amp;"/"&amp;BG44,"")</f>
      </c>
      <c r="BI44" s="138">
        <f>IF(SUM(BJ44:BL44)&gt;0,BJ44&amp;"/"&amp;BK44&amp;"/"&amp;BL44,"")</f>
      </c>
      <c r="BP44" s="138">
        <f>IF(SUM(BM44:BO44)&gt;0,BM44&amp;"/"&amp;BN44&amp;"/"&amp;BO44,"")</f>
      </c>
      <c r="BQ44" s="100" t="s">
        <v>239</v>
      </c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</row>
    <row r="45" spans="1:84" s="130" customFormat="1" ht="38.25">
      <c r="A45" s="130" t="s">
        <v>160</v>
      </c>
      <c r="B45" s="153" t="s">
        <v>184</v>
      </c>
      <c r="C45" s="132" t="str">
        <f t="shared" si="35"/>
        <v>           </v>
      </c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2" t="str">
        <f t="shared" si="36"/>
        <v>8    </v>
      </c>
      <c r="Q45" s="134">
        <v>8</v>
      </c>
      <c r="R45" s="134"/>
      <c r="S45" s="134"/>
      <c r="T45" s="134"/>
      <c r="U45" s="134"/>
      <c r="V45" s="135"/>
      <c r="W45" s="136">
        <v>80</v>
      </c>
      <c r="X45" s="136">
        <f>Y45+Z45+AA45</f>
        <v>36</v>
      </c>
      <c r="Y45" s="137">
        <f t="shared" si="54"/>
        <v>36</v>
      </c>
      <c r="Z45" s="137">
        <f t="shared" si="54"/>
        <v>0</v>
      </c>
      <c r="AA45" s="137">
        <f t="shared" si="54"/>
        <v>0</v>
      </c>
      <c r="AB45" s="137">
        <f>W45-X45</f>
        <v>44</v>
      </c>
      <c r="AC45" s="138">
        <f>IF(SUM(AD45:AF45)&gt;0,AD45&amp;"/"&amp;AE45&amp;"/"&amp;AF45,"")</f>
      </c>
      <c r="AJ45" s="138">
        <f>IF(SUM(AG45:AI45)&gt;0,AG45&amp;"/"&amp;AH45&amp;"/"&amp;AI45,"")</f>
      </c>
      <c r="AK45" s="138">
        <f>IF(SUM(AL45:AN45)&gt;0,AL45&amp;"/"&amp;AM45&amp;"/"&amp;AN45,"")</f>
      </c>
      <c r="AR45" s="138">
        <f>IF(SUM(AO45:AQ45)&gt;0,AO45&amp;"/"&amp;AP45&amp;"/"&amp;AQ45,"")</f>
      </c>
      <c r="AS45" s="138">
        <f>IF(SUM(AT45:AV45)&gt;0,AT45&amp;"/"&amp;AU45&amp;"/"&amp;AV45,"")</f>
      </c>
      <c r="AZ45" s="138">
        <f>IF(SUM(AW45:AY45)&gt;0,AW45&amp;"/"&amp;AX45&amp;"/"&amp;AY45,"")</f>
      </c>
      <c r="BA45" s="138">
        <f>IF(SUM(BB45:BD45)&gt;0,BB45&amp;"/"&amp;BC45&amp;"/"&amp;BD45,"")</f>
      </c>
      <c r="BE45" s="130">
        <v>2</v>
      </c>
      <c r="BH45" s="138" t="str">
        <f>IF(SUM(BE45:BG45)&gt;0,BE45&amp;"/"&amp;BF45&amp;"/"&amp;BG45,"")</f>
        <v>2//</v>
      </c>
      <c r="BI45" s="138">
        <f>IF(SUM(BJ45:BL45)&gt;0,BJ45&amp;"/"&amp;BK45&amp;"/"&amp;BL45,"")</f>
      </c>
      <c r="BP45" s="138">
        <f>IF(SUM(BM45:BO45)&gt;0,BM45&amp;"/"&amp;BN45&amp;"/"&amp;BO45,"")</f>
      </c>
      <c r="BQ45" s="100" t="s">
        <v>239</v>
      </c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</row>
    <row r="46" spans="1:84" s="130" customFormat="1" ht="16.5" customHeight="1">
      <c r="A46" s="114" t="s">
        <v>43</v>
      </c>
      <c r="B46" s="170" t="s">
        <v>44</v>
      </c>
      <c r="C46" s="154" t="str">
        <f t="shared" si="35"/>
        <v>           </v>
      </c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54" t="str">
        <f t="shared" si="36"/>
        <v>    </v>
      </c>
      <c r="Q46" s="149"/>
      <c r="R46" s="149"/>
      <c r="S46" s="149"/>
      <c r="T46" s="149"/>
      <c r="U46" s="149"/>
      <c r="V46" s="152" t="s">
        <v>253</v>
      </c>
      <c r="W46" s="115">
        <f aca="true" t="shared" si="55" ref="W46:AB46">SUM(W47,W66,W70)</f>
        <v>4934</v>
      </c>
      <c r="X46" s="115">
        <f t="shared" si="55"/>
        <v>2238</v>
      </c>
      <c r="Y46" s="115">
        <f t="shared" si="55"/>
        <v>1426</v>
      </c>
      <c r="Z46" s="115">
        <f t="shared" si="55"/>
        <v>0</v>
      </c>
      <c r="AA46" s="115">
        <f t="shared" si="55"/>
        <v>812</v>
      </c>
      <c r="AB46" s="115">
        <f t="shared" si="55"/>
        <v>2696</v>
      </c>
      <c r="AC46" s="118">
        <f t="shared" si="16"/>
      </c>
      <c r="AD46" s="116"/>
      <c r="AE46" s="116"/>
      <c r="AF46" s="116"/>
      <c r="AG46" s="116"/>
      <c r="AH46" s="116"/>
      <c r="AI46" s="116"/>
      <c r="AJ46" s="118">
        <f t="shared" si="17"/>
      </c>
      <c r="AK46" s="118">
        <f t="shared" si="18"/>
      </c>
      <c r="AL46" s="116"/>
      <c r="AM46" s="116"/>
      <c r="AN46" s="116"/>
      <c r="AO46" s="116"/>
      <c r="AP46" s="116"/>
      <c r="AQ46" s="116"/>
      <c r="AR46" s="118">
        <f t="shared" si="19"/>
      </c>
      <c r="AS46" s="118">
        <f t="shared" si="20"/>
      </c>
      <c r="AT46" s="116"/>
      <c r="AU46" s="116"/>
      <c r="AV46" s="116"/>
      <c r="AW46" s="116"/>
      <c r="AX46" s="116"/>
      <c r="AY46" s="116"/>
      <c r="AZ46" s="118">
        <f t="shared" si="21"/>
      </c>
      <c r="BA46" s="118">
        <f t="shared" si="22"/>
      </c>
      <c r="BB46" s="116"/>
      <c r="BC46" s="116"/>
      <c r="BD46" s="116"/>
      <c r="BE46" s="116"/>
      <c r="BF46" s="116"/>
      <c r="BG46" s="116"/>
      <c r="BH46" s="118">
        <f t="shared" si="23"/>
      </c>
      <c r="BI46" s="118">
        <f t="shared" si="24"/>
      </c>
      <c r="BJ46" s="116"/>
      <c r="BK46" s="116"/>
      <c r="BL46" s="116"/>
      <c r="BM46" s="116"/>
      <c r="BN46" s="116"/>
      <c r="BO46" s="116"/>
      <c r="BP46" s="118">
        <f t="shared" si="25"/>
      </c>
      <c r="BQ46" s="100" t="s">
        <v>239</v>
      </c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</row>
    <row r="47" spans="1:84" s="128" customFormat="1" ht="15.75" thickBot="1">
      <c r="A47" s="144" t="s">
        <v>45</v>
      </c>
      <c r="B47" s="139" t="s">
        <v>18</v>
      </c>
      <c r="C47" s="132" t="str">
        <f t="shared" si="35"/>
        <v>           </v>
      </c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32" t="str">
        <f t="shared" si="36"/>
        <v>    </v>
      </c>
      <c r="Q47" s="124"/>
      <c r="R47" s="124"/>
      <c r="S47" s="124"/>
      <c r="T47" s="124"/>
      <c r="U47" s="124"/>
      <c r="V47" s="125"/>
      <c r="W47" s="126">
        <f aca="true" t="shared" si="56" ref="W47:AB47">SUM(W48,W52:W54,W59:W60,W63:W65)</f>
        <v>4534</v>
      </c>
      <c r="X47" s="126">
        <f t="shared" si="56"/>
        <v>1986</v>
      </c>
      <c r="Y47" s="126">
        <f t="shared" si="56"/>
        <v>1174</v>
      </c>
      <c r="Z47" s="126">
        <f t="shared" si="56"/>
        <v>0</v>
      </c>
      <c r="AA47" s="126">
        <f t="shared" si="56"/>
        <v>812</v>
      </c>
      <c r="AB47" s="126">
        <f t="shared" si="56"/>
        <v>2548</v>
      </c>
      <c r="AC47" s="127">
        <f t="shared" si="16"/>
      </c>
      <c r="AJ47" s="127">
        <f t="shared" si="17"/>
      </c>
      <c r="AK47" s="127">
        <f t="shared" si="18"/>
      </c>
      <c r="AR47" s="127">
        <f t="shared" si="19"/>
      </c>
      <c r="AS47" s="127">
        <f t="shared" si="20"/>
      </c>
      <c r="AZ47" s="127">
        <f t="shared" si="21"/>
      </c>
      <c r="BA47" s="127">
        <f t="shared" si="22"/>
      </c>
      <c r="BH47" s="127">
        <f t="shared" si="23"/>
      </c>
      <c r="BI47" s="127">
        <f t="shared" si="24"/>
      </c>
      <c r="BP47" s="127">
        <f t="shared" si="25"/>
      </c>
      <c r="BQ47" s="100" t="s">
        <v>239</v>
      </c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</row>
    <row r="48" spans="1:84" s="119" customFormat="1" ht="15.75" thickBot="1">
      <c r="A48" s="143" t="s">
        <v>130</v>
      </c>
      <c r="B48" s="142" t="s">
        <v>101</v>
      </c>
      <c r="C48" s="132" t="str">
        <f t="shared" si="35"/>
        <v>           </v>
      </c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2" t="str">
        <f t="shared" si="36"/>
        <v>    </v>
      </c>
      <c r="Q48" s="134"/>
      <c r="R48" s="134"/>
      <c r="S48" s="134"/>
      <c r="T48" s="134"/>
      <c r="U48" s="134"/>
      <c r="V48" s="137"/>
      <c r="W48" s="155">
        <f aca="true" t="shared" si="57" ref="W48:AB48">SUM(W49:W51)</f>
        <v>374</v>
      </c>
      <c r="X48" s="135">
        <f t="shared" si="57"/>
        <v>198</v>
      </c>
      <c r="Y48" s="135">
        <f t="shared" si="57"/>
        <v>126</v>
      </c>
      <c r="Z48" s="135">
        <f t="shared" si="57"/>
        <v>0</v>
      </c>
      <c r="AA48" s="135">
        <f t="shared" si="57"/>
        <v>72</v>
      </c>
      <c r="AB48" s="135">
        <f t="shared" si="57"/>
        <v>176</v>
      </c>
      <c r="AC48" s="138">
        <f t="shared" si="16"/>
      </c>
      <c r="AD48" s="130"/>
      <c r="AE48" s="130"/>
      <c r="AF48" s="130"/>
      <c r="AG48" s="130"/>
      <c r="AH48" s="130"/>
      <c r="AI48" s="130"/>
      <c r="AJ48" s="138">
        <f t="shared" si="17"/>
      </c>
      <c r="AK48" s="138">
        <f t="shared" si="18"/>
      </c>
      <c r="AL48" s="130"/>
      <c r="AM48" s="130"/>
      <c r="AN48" s="130"/>
      <c r="AO48" s="130"/>
      <c r="AP48" s="130"/>
      <c r="AQ48" s="130"/>
      <c r="AR48" s="138">
        <f t="shared" si="19"/>
      </c>
      <c r="AS48" s="138">
        <f t="shared" si="20"/>
      </c>
      <c r="AT48" s="130"/>
      <c r="AU48" s="130"/>
      <c r="AV48" s="130"/>
      <c r="AW48" s="130"/>
      <c r="AX48" s="130"/>
      <c r="AY48" s="130"/>
      <c r="AZ48" s="138">
        <f t="shared" si="21"/>
      </c>
      <c r="BA48" s="138">
        <f t="shared" si="22"/>
      </c>
      <c r="BB48" s="130"/>
      <c r="BC48" s="130"/>
      <c r="BD48" s="130"/>
      <c r="BE48" s="130"/>
      <c r="BF48" s="130"/>
      <c r="BG48" s="130"/>
      <c r="BH48" s="138">
        <f t="shared" si="23"/>
      </c>
      <c r="BI48" s="138">
        <f t="shared" si="24"/>
      </c>
      <c r="BJ48" s="130"/>
      <c r="BK48" s="130"/>
      <c r="BL48" s="130"/>
      <c r="BM48" s="130"/>
      <c r="BN48" s="130"/>
      <c r="BO48" s="130"/>
      <c r="BP48" s="138">
        <f t="shared" si="25"/>
      </c>
      <c r="BQ48" s="100" t="s">
        <v>239</v>
      </c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</row>
    <row r="49" spans="1:84" s="130" customFormat="1" ht="15">
      <c r="A49" s="143" t="s">
        <v>131</v>
      </c>
      <c r="B49" s="142" t="s">
        <v>185</v>
      </c>
      <c r="C49" s="132" t="str">
        <f t="shared" si="35"/>
        <v>           </v>
      </c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2" t="str">
        <f t="shared" si="36"/>
        <v>1    </v>
      </c>
      <c r="Q49" s="134">
        <v>1</v>
      </c>
      <c r="R49" s="134"/>
      <c r="S49" s="134"/>
      <c r="T49" s="134"/>
      <c r="U49" s="134"/>
      <c r="V49" s="135"/>
      <c r="W49" s="136">
        <v>86</v>
      </c>
      <c r="X49" s="137">
        <f>Y49+Z49+AA49</f>
        <v>36</v>
      </c>
      <c r="Y49" s="137">
        <f aca="true" t="shared" si="58" ref="Y49:AA53">AD49*AD$6+AG49*AG$6+AL49*AL$6+AO49*AO$6+AT49*AT$6+AW49*AW$6+BB49*BB$6+BE49*BE$6+BJ49*BJ$6+BM49*BM$6</f>
        <v>36</v>
      </c>
      <c r="Z49" s="137">
        <f t="shared" si="58"/>
        <v>0</v>
      </c>
      <c r="AA49" s="137">
        <f t="shared" si="58"/>
        <v>0</v>
      </c>
      <c r="AB49" s="137">
        <f>W49-X49</f>
        <v>50</v>
      </c>
      <c r="AC49" s="138" t="str">
        <f t="shared" si="16"/>
        <v>2//</v>
      </c>
      <c r="AD49" s="130">
        <v>2</v>
      </c>
      <c r="AJ49" s="138">
        <f t="shared" si="17"/>
      </c>
      <c r="AK49" s="138">
        <f t="shared" si="18"/>
      </c>
      <c r="AR49" s="138">
        <f t="shared" si="19"/>
      </c>
      <c r="AS49" s="138">
        <f t="shared" si="20"/>
      </c>
      <c r="AZ49" s="138">
        <f t="shared" si="21"/>
      </c>
      <c r="BA49" s="138">
        <f t="shared" si="22"/>
      </c>
      <c r="BH49" s="138">
        <f t="shared" si="23"/>
      </c>
      <c r="BI49" s="138">
        <f t="shared" si="24"/>
      </c>
      <c r="BP49" s="138">
        <f t="shared" si="25"/>
      </c>
      <c r="BQ49" s="100" t="s">
        <v>239</v>
      </c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</row>
    <row r="50" spans="1:84" s="130" customFormat="1" ht="15">
      <c r="A50" s="143" t="s">
        <v>132</v>
      </c>
      <c r="B50" s="132" t="s">
        <v>127</v>
      </c>
      <c r="C50" s="132" t="str">
        <f t="shared" si="35"/>
        <v>1           </v>
      </c>
      <c r="D50" s="133">
        <v>1</v>
      </c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2" t="str">
        <f t="shared" si="36"/>
        <v>1    </v>
      </c>
      <c r="Q50" s="134">
        <v>1</v>
      </c>
      <c r="R50" s="134"/>
      <c r="S50" s="134"/>
      <c r="T50" s="134"/>
      <c r="U50" s="134"/>
      <c r="V50" s="135"/>
      <c r="W50" s="136">
        <v>144</v>
      </c>
      <c r="X50" s="137">
        <f>Y50+Z50+AA50</f>
        <v>72</v>
      </c>
      <c r="Y50" s="137">
        <f t="shared" si="58"/>
        <v>36</v>
      </c>
      <c r="Z50" s="137">
        <f t="shared" si="58"/>
        <v>0</v>
      </c>
      <c r="AA50" s="137">
        <f t="shared" si="58"/>
        <v>36</v>
      </c>
      <c r="AB50" s="137">
        <f>W50-X50</f>
        <v>72</v>
      </c>
      <c r="AC50" s="138" t="str">
        <f t="shared" si="16"/>
        <v>2//2</v>
      </c>
      <c r="AD50" s="130">
        <v>2</v>
      </c>
      <c r="AF50" s="130">
        <v>2</v>
      </c>
      <c r="AJ50" s="138">
        <f t="shared" si="17"/>
      </c>
      <c r="AK50" s="138">
        <f t="shared" si="18"/>
      </c>
      <c r="AR50" s="138">
        <f t="shared" si="19"/>
      </c>
      <c r="AS50" s="138">
        <f t="shared" si="20"/>
      </c>
      <c r="AZ50" s="138">
        <f t="shared" si="21"/>
      </c>
      <c r="BA50" s="138">
        <f t="shared" si="22"/>
      </c>
      <c r="BH50" s="138">
        <f t="shared" si="23"/>
      </c>
      <c r="BI50" s="138">
        <f t="shared" si="24"/>
      </c>
      <c r="BP50" s="138">
        <f t="shared" si="25"/>
      </c>
      <c r="BQ50" s="100" t="s">
        <v>239</v>
      </c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</row>
    <row r="51" spans="1:84" s="130" customFormat="1" ht="15">
      <c r="A51" s="143" t="s">
        <v>133</v>
      </c>
      <c r="B51" s="156" t="s">
        <v>102</v>
      </c>
      <c r="C51" s="132" t="str">
        <f t="shared" si="35"/>
        <v>2           </v>
      </c>
      <c r="D51" s="133">
        <v>2</v>
      </c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2" t="str">
        <f t="shared" si="36"/>
        <v>2    </v>
      </c>
      <c r="Q51" s="134">
        <v>2</v>
      </c>
      <c r="R51" s="134"/>
      <c r="S51" s="134"/>
      <c r="T51" s="134"/>
      <c r="U51" s="134"/>
      <c r="V51" s="135"/>
      <c r="W51" s="136">
        <v>144</v>
      </c>
      <c r="X51" s="137">
        <f>Y51+Z51+AA51</f>
        <v>90</v>
      </c>
      <c r="Y51" s="137">
        <f t="shared" si="58"/>
        <v>54</v>
      </c>
      <c r="Z51" s="137">
        <f t="shared" si="58"/>
        <v>0</v>
      </c>
      <c r="AA51" s="137">
        <f t="shared" si="58"/>
        <v>36</v>
      </c>
      <c r="AB51" s="137">
        <f>W51-X51</f>
        <v>54</v>
      </c>
      <c r="AC51" s="138">
        <f t="shared" si="16"/>
      </c>
      <c r="AG51" s="130">
        <v>3</v>
      </c>
      <c r="AI51" s="130">
        <v>2</v>
      </c>
      <c r="AJ51" s="138" t="str">
        <f t="shared" si="17"/>
        <v>3//2</v>
      </c>
      <c r="AK51" s="138">
        <f t="shared" si="18"/>
      </c>
      <c r="AR51" s="138">
        <f t="shared" si="19"/>
      </c>
      <c r="AS51" s="138">
        <f t="shared" si="20"/>
      </c>
      <c r="AZ51" s="138">
        <f t="shared" si="21"/>
      </c>
      <c r="BA51" s="138">
        <f t="shared" si="22"/>
      </c>
      <c r="BH51" s="138">
        <f t="shared" si="23"/>
      </c>
      <c r="BI51" s="138">
        <f t="shared" si="24"/>
      </c>
      <c r="BP51" s="138">
        <f t="shared" si="25"/>
      </c>
      <c r="BQ51" s="100" t="s">
        <v>239</v>
      </c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</row>
    <row r="52" spans="1:84" s="130" customFormat="1" ht="15">
      <c r="A52" s="143" t="s">
        <v>50</v>
      </c>
      <c r="B52" s="142" t="s">
        <v>222</v>
      </c>
      <c r="C52" s="132" t="str">
        <f t="shared" si="35"/>
        <v>3           </v>
      </c>
      <c r="D52" s="133">
        <v>3</v>
      </c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2" t="str">
        <f t="shared" si="36"/>
        <v>3    </v>
      </c>
      <c r="Q52" s="134">
        <v>3</v>
      </c>
      <c r="R52" s="134"/>
      <c r="S52" s="134"/>
      <c r="T52" s="134"/>
      <c r="U52" s="134"/>
      <c r="V52" s="137"/>
      <c r="W52" s="155">
        <v>408</v>
      </c>
      <c r="X52" s="137">
        <f>Y52+Z52+AA52</f>
        <v>180</v>
      </c>
      <c r="Y52" s="137">
        <f t="shared" si="58"/>
        <v>108</v>
      </c>
      <c r="Z52" s="137">
        <f t="shared" si="58"/>
        <v>0</v>
      </c>
      <c r="AA52" s="137">
        <f t="shared" si="58"/>
        <v>72</v>
      </c>
      <c r="AB52" s="137">
        <f>W52-X52</f>
        <v>228</v>
      </c>
      <c r="AC52" s="138">
        <f t="shared" si="16"/>
      </c>
      <c r="AJ52" s="138">
        <f t="shared" si="17"/>
      </c>
      <c r="AK52" s="138" t="str">
        <f t="shared" si="18"/>
        <v>6//4</v>
      </c>
      <c r="AL52" s="130">
        <v>6</v>
      </c>
      <c r="AN52" s="130">
        <v>4</v>
      </c>
      <c r="AR52" s="138">
        <f t="shared" si="19"/>
      </c>
      <c r="AS52" s="138">
        <f t="shared" si="20"/>
      </c>
      <c r="AZ52" s="138">
        <f t="shared" si="21"/>
      </c>
      <c r="BA52" s="138">
        <f t="shared" si="22"/>
      </c>
      <c r="BH52" s="138">
        <f t="shared" si="23"/>
      </c>
      <c r="BI52" s="138">
        <f t="shared" si="24"/>
      </c>
      <c r="BP52" s="138">
        <f t="shared" si="25"/>
      </c>
      <c r="BQ52" s="100" t="s">
        <v>239</v>
      </c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</row>
    <row r="53" spans="1:84" s="130" customFormat="1" ht="15">
      <c r="A53" s="143" t="s">
        <v>51</v>
      </c>
      <c r="B53" s="142" t="s">
        <v>103</v>
      </c>
      <c r="C53" s="132" t="str">
        <f>D53&amp;" "&amp;E53&amp;" "&amp;F53&amp;" "&amp;G53&amp;" "&amp;H53&amp;" "&amp;I53&amp;" "&amp;J53&amp;" "&amp;K53&amp;" "&amp;L53&amp;" "&amp;M53&amp;" "&amp;N53&amp;" "&amp;O53</f>
        <v>1 2 3 4 5 6      </v>
      </c>
      <c r="D53" s="133">
        <v>1</v>
      </c>
      <c r="E53" s="133">
        <v>2</v>
      </c>
      <c r="F53" s="133">
        <v>3</v>
      </c>
      <c r="G53" s="133">
        <v>4</v>
      </c>
      <c r="H53" s="133">
        <v>5</v>
      </c>
      <c r="I53" s="133">
        <v>6</v>
      </c>
      <c r="J53" s="133"/>
      <c r="K53" s="133"/>
      <c r="L53" s="133"/>
      <c r="M53" s="133"/>
      <c r="N53" s="133"/>
      <c r="O53" s="133"/>
      <c r="P53" s="132" t="str">
        <f aca="true" t="shared" si="59" ref="P53:P74">Q53&amp;" "&amp;R53&amp;" "&amp;S53&amp;" "&amp;T53&amp;" "&amp;U53</f>
        <v>1 2 4 6 </v>
      </c>
      <c r="Q53" s="134">
        <v>1</v>
      </c>
      <c r="R53" s="134">
        <v>2</v>
      </c>
      <c r="S53" s="134">
        <v>4</v>
      </c>
      <c r="T53" s="134">
        <v>6</v>
      </c>
      <c r="U53" s="134"/>
      <c r="V53" s="137"/>
      <c r="W53" s="136">
        <v>1224</v>
      </c>
      <c r="X53" s="137">
        <f>Y53+Z53+AA53</f>
        <v>588</v>
      </c>
      <c r="Y53" s="137">
        <f t="shared" si="58"/>
        <v>346</v>
      </c>
      <c r="Z53" s="137">
        <f t="shared" si="58"/>
        <v>0</v>
      </c>
      <c r="AA53" s="137">
        <f t="shared" si="58"/>
        <v>242</v>
      </c>
      <c r="AB53" s="137">
        <f>W53-X53</f>
        <v>636</v>
      </c>
      <c r="AC53" s="138" t="str">
        <f t="shared" si="16"/>
        <v>3//2</v>
      </c>
      <c r="AD53" s="130">
        <v>3</v>
      </c>
      <c r="AF53" s="130">
        <v>2</v>
      </c>
      <c r="AG53" s="130">
        <v>3</v>
      </c>
      <c r="AI53" s="130">
        <v>2</v>
      </c>
      <c r="AJ53" s="138" t="str">
        <f t="shared" si="17"/>
        <v>3//2</v>
      </c>
      <c r="AK53" s="138" t="str">
        <f t="shared" si="18"/>
        <v>3//3</v>
      </c>
      <c r="AL53" s="130">
        <v>3</v>
      </c>
      <c r="AN53" s="130">
        <v>3</v>
      </c>
      <c r="AO53" s="130">
        <v>3</v>
      </c>
      <c r="AQ53" s="130">
        <v>3</v>
      </c>
      <c r="AR53" s="138" t="str">
        <f t="shared" si="19"/>
        <v>3//3</v>
      </c>
      <c r="AS53" s="138" t="str">
        <f t="shared" si="20"/>
        <v>4//2</v>
      </c>
      <c r="AT53" s="130">
        <v>4</v>
      </c>
      <c r="AV53" s="130">
        <v>2</v>
      </c>
      <c r="AW53" s="130">
        <v>4</v>
      </c>
      <c r="AY53" s="130">
        <v>2</v>
      </c>
      <c r="AZ53" s="138" t="str">
        <f t="shared" si="21"/>
        <v>4//2</v>
      </c>
      <c r="BA53" s="138">
        <f t="shared" si="22"/>
      </c>
      <c r="BH53" s="138">
        <f t="shared" si="23"/>
      </c>
      <c r="BI53" s="138">
        <f t="shared" si="24"/>
      </c>
      <c r="BP53" s="138">
        <f t="shared" si="25"/>
      </c>
      <c r="BQ53" s="100" t="s">
        <v>239</v>
      </c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</row>
    <row r="54" spans="1:84" s="130" customFormat="1" ht="15">
      <c r="A54" s="143" t="s">
        <v>52</v>
      </c>
      <c r="B54" s="142" t="s">
        <v>104</v>
      </c>
      <c r="C54" s="132" t="str">
        <f aca="true" t="shared" si="60" ref="C54:C70">D54&amp;" "&amp;E54&amp;" "&amp;F54&amp;" "&amp;G54&amp;" "&amp;H54&amp;" "&amp;I54&amp;" "&amp;J54&amp;" "&amp;K54&amp;" "&amp;L54&amp;" "&amp;M54&amp;" "&amp;N54&amp;" "&amp;O54</f>
        <v>           </v>
      </c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2" t="str">
        <f t="shared" si="59"/>
        <v>    </v>
      </c>
      <c r="Q54" s="134"/>
      <c r="R54" s="134"/>
      <c r="S54" s="134"/>
      <c r="T54" s="134"/>
      <c r="U54" s="134"/>
      <c r="V54" s="137"/>
      <c r="W54" s="136">
        <f aca="true" t="shared" si="61" ref="W54:AB54">SUM(W55:W58)</f>
        <v>1272</v>
      </c>
      <c r="X54" s="137">
        <f t="shared" si="61"/>
        <v>530</v>
      </c>
      <c r="Y54" s="137">
        <f t="shared" si="61"/>
        <v>298</v>
      </c>
      <c r="Z54" s="137">
        <f t="shared" si="61"/>
        <v>0</v>
      </c>
      <c r="AA54" s="137">
        <f t="shared" si="61"/>
        <v>232</v>
      </c>
      <c r="AB54" s="137">
        <f t="shared" si="61"/>
        <v>742</v>
      </c>
      <c r="AC54" s="138">
        <f t="shared" si="16"/>
      </c>
      <c r="AJ54" s="138">
        <f t="shared" si="17"/>
      </c>
      <c r="AK54" s="138">
        <f t="shared" si="18"/>
      </c>
      <c r="AR54" s="138">
        <f t="shared" si="19"/>
      </c>
      <c r="AS54" s="138">
        <f t="shared" si="20"/>
      </c>
      <c r="AZ54" s="138">
        <f t="shared" si="21"/>
      </c>
      <c r="BA54" s="138">
        <f t="shared" si="22"/>
      </c>
      <c r="BH54" s="138">
        <f t="shared" si="23"/>
      </c>
      <c r="BI54" s="138">
        <f t="shared" si="24"/>
      </c>
      <c r="BP54" s="138">
        <f t="shared" si="25"/>
      </c>
      <c r="BQ54" s="100" t="s">
        <v>239</v>
      </c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</row>
    <row r="55" spans="1:84" s="130" customFormat="1" ht="15">
      <c r="A55" s="143" t="s">
        <v>105</v>
      </c>
      <c r="B55" s="142" t="s">
        <v>191</v>
      </c>
      <c r="C55" s="132" t="str">
        <f t="shared" si="60"/>
        <v>4 5          </v>
      </c>
      <c r="D55" s="133">
        <v>4</v>
      </c>
      <c r="E55" s="133">
        <v>5</v>
      </c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2" t="str">
        <f t="shared" si="59"/>
        <v>4 5   </v>
      </c>
      <c r="Q55" s="134">
        <v>4</v>
      </c>
      <c r="R55" s="134">
        <v>5</v>
      </c>
      <c r="S55" s="134"/>
      <c r="T55" s="134"/>
      <c r="U55" s="134"/>
      <c r="V55" s="135"/>
      <c r="W55" s="136">
        <v>354</v>
      </c>
      <c r="X55" s="137">
        <f>Y55+Z55+AA55</f>
        <v>170</v>
      </c>
      <c r="Y55" s="137">
        <f>AD55*AD$6+AG55*AG$6+AL55*AL$6+AO55*AO$6+AT55*AT$6+AW55*AW$6+BB55*BB$6+BE55*BE$6+BJ55*BJ$6+BM55*BM$6</f>
        <v>102</v>
      </c>
      <c r="Z55" s="137">
        <f>AE55*AE$6+AH55*AH$6+AM55*AM$6+AP55*AP$6+AU55*AU$6+AX55*AX$6+BC55*BC$6+BF55*BF$6+BK55*BK$6+BN55*BN$6</f>
        <v>0</v>
      </c>
      <c r="AA55" s="137">
        <f>AF55*AF$6+AI55*AI$6+AN55*AN$6+AQ55*AQ$6+AV55*AV$6+AY55*AY$6+BD55*BD$6+BG55*BG$6+BL55*BL$6+BO55*BO$6</f>
        <v>68</v>
      </c>
      <c r="AB55" s="137">
        <f aca="true" t="shared" si="62" ref="AB55:AB62">W55-X55</f>
        <v>184</v>
      </c>
      <c r="AC55" s="138">
        <f t="shared" si="16"/>
      </c>
      <c r="AJ55" s="138">
        <f t="shared" si="17"/>
      </c>
      <c r="AK55" s="138">
        <f t="shared" si="18"/>
      </c>
      <c r="AO55" s="130">
        <v>3</v>
      </c>
      <c r="AQ55" s="130">
        <v>2</v>
      </c>
      <c r="AR55" s="138" t="str">
        <f t="shared" si="19"/>
        <v>3//2</v>
      </c>
      <c r="AS55" s="138" t="str">
        <f t="shared" si="20"/>
        <v>3//2</v>
      </c>
      <c r="AT55" s="130">
        <v>3</v>
      </c>
      <c r="AV55" s="130">
        <v>2</v>
      </c>
      <c r="AZ55" s="138">
        <f t="shared" si="21"/>
      </c>
      <c r="BA55" s="138">
        <f t="shared" si="22"/>
      </c>
      <c r="BH55" s="138">
        <f t="shared" si="23"/>
      </c>
      <c r="BI55" s="138">
        <f t="shared" si="24"/>
      </c>
      <c r="BP55" s="138">
        <f t="shared" si="25"/>
      </c>
      <c r="BQ55" s="100" t="s">
        <v>239</v>
      </c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</row>
    <row r="56" spans="1:84" s="130" customFormat="1" ht="15">
      <c r="A56" s="143" t="s">
        <v>106</v>
      </c>
      <c r="B56" s="142" t="s">
        <v>140</v>
      </c>
      <c r="C56" s="132" t="str">
        <f>D56&amp;" "&amp;E56&amp;" "&amp;F56&amp;" "&amp;G56&amp;" "&amp;H56&amp;" "&amp;I56&amp;" "&amp;J56&amp;" "&amp;K56&amp;" "&amp;L56&amp;" "&amp;M56&amp;" "&amp;N56&amp;" "&amp;O56</f>
        <v>4 5          </v>
      </c>
      <c r="D56" s="133">
        <v>4</v>
      </c>
      <c r="E56" s="133">
        <v>5</v>
      </c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2" t="str">
        <f t="shared" si="59"/>
        <v>4 5   </v>
      </c>
      <c r="Q56" s="134">
        <v>4</v>
      </c>
      <c r="R56" s="134">
        <v>5</v>
      </c>
      <c r="S56" s="134"/>
      <c r="T56" s="134"/>
      <c r="U56" s="134"/>
      <c r="V56" s="135"/>
      <c r="W56" s="136">
        <v>306</v>
      </c>
      <c r="X56" s="137">
        <f>Y56+Z56+AA56</f>
        <v>136</v>
      </c>
      <c r="Y56" s="137">
        <f aca="true" t="shared" si="63" ref="Y56:AA58">AD56*AD$6+AG56*AG$6+AL56*AL$6+AO56*AO$6+AT56*AT$6+AW56*AW$6+BB56*BB$6+BE56*BE$6+BJ56*BJ$6+BM56*BM$6</f>
        <v>68</v>
      </c>
      <c r="Z56" s="137">
        <f t="shared" si="63"/>
        <v>0</v>
      </c>
      <c r="AA56" s="137">
        <f t="shared" si="63"/>
        <v>68</v>
      </c>
      <c r="AB56" s="137">
        <f t="shared" si="62"/>
        <v>170</v>
      </c>
      <c r="AC56" s="138">
        <f>IF(SUM(AD56:AF56)&gt;0,AD56&amp;"/"&amp;AE56&amp;"/"&amp;AF56,"")</f>
      </c>
      <c r="AJ56" s="138">
        <f>IF(SUM(AG56:AI56)&gt;0,AG56&amp;"/"&amp;AH56&amp;"/"&amp;AI56,"")</f>
      </c>
      <c r="AK56" s="138">
        <f>IF(SUM(AL56:AN56)&gt;0,AL56&amp;"/"&amp;AM56&amp;"/"&amp;AN56,"")</f>
      </c>
      <c r="AO56" s="130">
        <v>2</v>
      </c>
      <c r="AQ56" s="130">
        <v>2</v>
      </c>
      <c r="AR56" s="138" t="str">
        <f>IF(SUM(AO56:AQ56)&gt;0,AO56&amp;"/"&amp;AP56&amp;"/"&amp;AQ56,"")</f>
        <v>2//2</v>
      </c>
      <c r="AS56" s="138" t="str">
        <f>IF(SUM(AT56:AV56)&gt;0,AT56&amp;"/"&amp;AU56&amp;"/"&amp;AV56,"")</f>
        <v>2//2</v>
      </c>
      <c r="AT56" s="130">
        <v>2</v>
      </c>
      <c r="AV56" s="130">
        <v>2</v>
      </c>
      <c r="AZ56" s="138">
        <f>IF(SUM(AW56:AY56)&gt;0,AW56&amp;"/"&amp;AX56&amp;"/"&amp;AY56,"")</f>
      </c>
      <c r="BA56" s="138">
        <f>IF(SUM(BB56:BD56)&gt;0,BB56&amp;"/"&amp;BC56&amp;"/"&amp;BD56,"")</f>
      </c>
      <c r="BH56" s="138">
        <f>IF(SUM(BE56:BG56)&gt;0,BE56&amp;"/"&amp;BF56&amp;"/"&amp;BG56,"")</f>
      </c>
      <c r="BI56" s="138">
        <f>IF(SUM(BJ56:BL56)&gt;0,BJ56&amp;"/"&amp;BK56&amp;"/"&amp;BL56,"")</f>
      </c>
      <c r="BP56" s="138">
        <f>IF(SUM(BM56:BO56)&gt;0,BM56&amp;"/"&amp;BN56&amp;"/"&amp;BO56,"")</f>
      </c>
      <c r="BQ56" s="100" t="s">
        <v>239</v>
      </c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</row>
    <row r="57" spans="1:84" s="130" customFormat="1" ht="15">
      <c r="A57" s="143" t="s">
        <v>142</v>
      </c>
      <c r="B57" s="142" t="s">
        <v>192</v>
      </c>
      <c r="C57" s="132" t="str">
        <f>D57&amp;" "&amp;E57&amp;" "&amp;F57&amp;" "&amp;G57&amp;" "&amp;H57&amp;" "&amp;I57&amp;" "&amp;J57&amp;" "&amp;K57&amp;" "&amp;L57&amp;" "&amp;M57&amp;" "&amp;N57&amp;" "&amp;O57</f>
        <v>6           </v>
      </c>
      <c r="D57" s="133">
        <v>6</v>
      </c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2" t="str">
        <f t="shared" si="59"/>
        <v>6    </v>
      </c>
      <c r="Q57" s="134">
        <v>6</v>
      </c>
      <c r="R57" s="134"/>
      <c r="S57" s="134"/>
      <c r="T57" s="134"/>
      <c r="U57" s="134"/>
      <c r="V57" s="135"/>
      <c r="W57" s="136">
        <v>306</v>
      </c>
      <c r="X57" s="137">
        <f>Y57+Z57+AA57</f>
        <v>128</v>
      </c>
      <c r="Y57" s="137">
        <f t="shared" si="63"/>
        <v>64</v>
      </c>
      <c r="Z57" s="137">
        <f t="shared" si="63"/>
        <v>0</v>
      </c>
      <c r="AA57" s="137">
        <f t="shared" si="63"/>
        <v>64</v>
      </c>
      <c r="AB57" s="137">
        <f t="shared" si="62"/>
        <v>178</v>
      </c>
      <c r="AC57" s="138">
        <f>IF(SUM(AD57:AF57)&gt;0,AD57&amp;"/"&amp;AE57&amp;"/"&amp;AF57,"")</f>
      </c>
      <c r="AJ57" s="138">
        <f>IF(SUM(AG57:AI57)&gt;0,AG57&amp;"/"&amp;AH57&amp;"/"&amp;AI57,"")</f>
      </c>
      <c r="AK57" s="138">
        <f>IF(SUM(AL57:AN57)&gt;0,AL57&amp;"/"&amp;AM57&amp;"/"&amp;AN57,"")</f>
      </c>
      <c r="AR57" s="138">
        <f>IF(SUM(AO57:AQ57)&gt;0,AO57&amp;"/"&amp;AP57&amp;"/"&amp;AQ57,"")</f>
      </c>
      <c r="AS57" s="138">
        <f>IF(SUM(AT57:AV57)&gt;0,AT57&amp;"/"&amp;AU57&amp;"/"&amp;AV57,"")</f>
      </c>
      <c r="AW57" s="130">
        <v>4</v>
      </c>
      <c r="AY57" s="130">
        <v>4</v>
      </c>
      <c r="AZ57" s="138" t="str">
        <f>IF(SUM(AW57:AY57)&gt;0,AW57&amp;"/"&amp;AX57&amp;"/"&amp;AY57,"")</f>
        <v>4//4</v>
      </c>
      <c r="BA57" s="138">
        <f>IF(SUM(BB57:BD57)&gt;0,BB57&amp;"/"&amp;BC57&amp;"/"&amp;BD57,"")</f>
      </c>
      <c r="BH57" s="138">
        <f>IF(SUM(BE57:BG57)&gt;0,BE57&amp;"/"&amp;BF57&amp;"/"&amp;BG57,"")</f>
      </c>
      <c r="BI57" s="138">
        <f>IF(SUM(BJ57:BL57)&gt;0,BJ57&amp;"/"&amp;BK57&amp;"/"&amp;BL57,"")</f>
      </c>
      <c r="BP57" s="138">
        <f>IF(SUM(BM57:BO57)&gt;0,BM57&amp;"/"&amp;BN57&amp;"/"&amp;BO57,"")</f>
      </c>
      <c r="BQ57" s="100" t="s">
        <v>239</v>
      </c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</row>
    <row r="58" spans="1:84" s="130" customFormat="1" ht="15">
      <c r="A58" s="143" t="s">
        <v>143</v>
      </c>
      <c r="B58" s="142" t="s">
        <v>141</v>
      </c>
      <c r="C58" s="132" t="str">
        <f>D58&amp;" "&amp;E58&amp;" "&amp;F58&amp;" "&amp;G58&amp;" "&amp;H58&amp;" "&amp;I58&amp;" "&amp;J58&amp;" "&amp;K58&amp;" "&amp;L58&amp;" "&amp;M58&amp;" "&amp;N58&amp;" "&amp;O58</f>
        <v>6           </v>
      </c>
      <c r="D58" s="133">
        <v>6</v>
      </c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2" t="str">
        <f t="shared" si="59"/>
        <v>6    </v>
      </c>
      <c r="Q58" s="134">
        <v>6</v>
      </c>
      <c r="R58" s="134"/>
      <c r="S58" s="134"/>
      <c r="T58" s="134"/>
      <c r="U58" s="134"/>
      <c r="V58" s="135"/>
      <c r="W58" s="136">
        <v>306</v>
      </c>
      <c r="X58" s="137">
        <f>Y58+Z58+AA58</f>
        <v>96</v>
      </c>
      <c r="Y58" s="137">
        <f t="shared" si="63"/>
        <v>64</v>
      </c>
      <c r="Z58" s="137">
        <f t="shared" si="63"/>
        <v>0</v>
      </c>
      <c r="AA58" s="137">
        <f t="shared" si="63"/>
        <v>32</v>
      </c>
      <c r="AB58" s="137">
        <f t="shared" si="62"/>
        <v>210</v>
      </c>
      <c r="AC58" s="138">
        <f>IF(SUM(AD58:AF58)&gt;0,AD58&amp;"/"&amp;AE58&amp;"/"&amp;AF58,"")</f>
      </c>
      <c r="AJ58" s="138">
        <f>IF(SUM(AG58:AI58)&gt;0,AG58&amp;"/"&amp;AH58&amp;"/"&amp;AI58,"")</f>
      </c>
      <c r="AK58" s="138">
        <f>IF(SUM(AL58:AN58)&gt;0,AL58&amp;"/"&amp;AM58&amp;"/"&amp;AN58,"")</f>
      </c>
      <c r="AR58" s="138">
        <f>IF(SUM(AO58:AQ58)&gt;0,AO58&amp;"/"&amp;AP58&amp;"/"&amp;AQ58,"")</f>
      </c>
      <c r="AS58" s="138">
        <f>IF(SUM(AT58:AV58)&gt;0,AT58&amp;"/"&amp;AU58&amp;"/"&amp;AV58,"")</f>
      </c>
      <c r="AW58" s="130">
        <v>4</v>
      </c>
      <c r="AY58" s="130">
        <v>2</v>
      </c>
      <c r="AZ58" s="138" t="str">
        <f>IF(SUM(AW58:AY58)&gt;0,AW58&amp;"/"&amp;AX58&amp;"/"&amp;AY58,"")</f>
        <v>4//2</v>
      </c>
      <c r="BA58" s="138">
        <f>IF(SUM(BB58:BD58)&gt;0,BB58&amp;"/"&amp;BC58&amp;"/"&amp;BD58,"")</f>
      </c>
      <c r="BH58" s="138">
        <f>IF(SUM(BE58:BG58)&gt;0,BE58&amp;"/"&amp;BF58&amp;"/"&amp;BG58,"")</f>
      </c>
      <c r="BI58" s="138">
        <f>IF(SUM(BJ58:BL58)&gt;0,BJ58&amp;"/"&amp;BK58&amp;"/"&amp;BL58,"")</f>
      </c>
      <c r="BP58" s="138">
        <f>IF(SUM(BM58:BO58)&gt;0,BM58&amp;"/"&amp;BN58&amp;"/"&amp;BO58,"")</f>
      </c>
      <c r="BQ58" s="100" t="s">
        <v>239</v>
      </c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</row>
    <row r="59" spans="1:84" s="130" customFormat="1" ht="15">
      <c r="A59" s="143" t="s">
        <v>53</v>
      </c>
      <c r="B59" s="142" t="s">
        <v>187</v>
      </c>
      <c r="C59" s="132" t="str">
        <f t="shared" si="60"/>
        <v>           </v>
      </c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2" t="str">
        <f t="shared" si="59"/>
        <v>1    </v>
      </c>
      <c r="Q59" s="134">
        <v>1</v>
      </c>
      <c r="R59" s="134"/>
      <c r="S59" s="134"/>
      <c r="T59" s="134"/>
      <c r="U59" s="134"/>
      <c r="V59" s="135"/>
      <c r="W59" s="136">
        <v>144</v>
      </c>
      <c r="X59" s="137">
        <f>Y59+Z59+AA59</f>
        <v>36</v>
      </c>
      <c r="Y59" s="137">
        <f>AD59*AD$6+AG59*AG$6+AL59*AL$6+AO59*AO$6+AT59*AT$6+AW59*AW$6+BB59*BB$6+BE59*BE$6+BJ59*BJ$6+BM59*BM$6</f>
        <v>36</v>
      </c>
      <c r="Z59" s="137">
        <f>AE59*AE$6+AH59*AH$6+AM59*AM$6+AP59*AP$6+AU59*AU$6+AX59*AX$6+BC59*BC$6+BF59*BF$6+BK59*BK$6+BN59*BN$6</f>
        <v>0</v>
      </c>
      <c r="AA59" s="137">
        <f>AF59*AF$6+AI59*AI$6+AN59*AN$6+AQ59*AQ$6+AV59*AV$6+AY59*AY$6+BD59*BD$6+BG59*BG$6+BL59*BL$6+BO59*BO$6</f>
        <v>0</v>
      </c>
      <c r="AB59" s="137">
        <f t="shared" si="62"/>
        <v>108</v>
      </c>
      <c r="AC59" s="138" t="str">
        <f t="shared" si="16"/>
        <v>2//</v>
      </c>
      <c r="AD59" s="130">
        <v>2</v>
      </c>
      <c r="AJ59" s="138">
        <f t="shared" si="17"/>
      </c>
      <c r="AK59" s="138">
        <f t="shared" si="18"/>
      </c>
      <c r="AR59" s="138">
        <f t="shared" si="19"/>
      </c>
      <c r="AS59" s="138">
        <f t="shared" si="20"/>
      </c>
      <c r="AZ59" s="138">
        <f t="shared" si="21"/>
      </c>
      <c r="BA59" s="138">
        <f t="shared" si="22"/>
      </c>
      <c r="BH59" s="138">
        <f t="shared" si="23"/>
      </c>
      <c r="BI59" s="138">
        <f t="shared" si="24"/>
      </c>
      <c r="BP59" s="138">
        <f t="shared" si="25"/>
      </c>
      <c r="BQ59" s="100" t="s">
        <v>239</v>
      </c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</row>
    <row r="60" spans="1:84" s="130" customFormat="1" ht="15">
      <c r="A60" s="143" t="s">
        <v>107</v>
      </c>
      <c r="B60" s="131" t="s">
        <v>144</v>
      </c>
      <c r="C60" s="132" t="str">
        <f t="shared" si="60"/>
        <v>           </v>
      </c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2" t="str">
        <f t="shared" si="59"/>
        <v>    </v>
      </c>
      <c r="Q60" s="134"/>
      <c r="R60" s="134"/>
      <c r="S60" s="134"/>
      <c r="T60" s="134"/>
      <c r="U60" s="134"/>
      <c r="V60" s="135"/>
      <c r="W60" s="136">
        <f>SUM(W61,W62)</f>
        <v>360</v>
      </c>
      <c r="X60" s="137">
        <f>SUM(X61,X62)</f>
        <v>102</v>
      </c>
      <c r="Y60" s="137">
        <f>SUM(Y61,Y62)</f>
        <v>68</v>
      </c>
      <c r="Z60" s="137">
        <f>SUM(Z61,Z62)</f>
        <v>0</v>
      </c>
      <c r="AA60" s="137">
        <f>SUM(AA61,AA62)</f>
        <v>34</v>
      </c>
      <c r="AB60" s="137">
        <f t="shared" si="62"/>
        <v>258</v>
      </c>
      <c r="AC60" s="138">
        <f t="shared" si="16"/>
      </c>
      <c r="AJ60" s="138">
        <f t="shared" si="17"/>
      </c>
      <c r="AK60" s="138">
        <f t="shared" si="18"/>
      </c>
      <c r="AR60" s="138">
        <f t="shared" si="19"/>
      </c>
      <c r="AS60" s="138">
        <f t="shared" si="20"/>
      </c>
      <c r="AZ60" s="138">
        <f t="shared" si="21"/>
      </c>
      <c r="BA60" s="138">
        <f t="shared" si="22"/>
      </c>
      <c r="BH60" s="138">
        <f t="shared" si="23"/>
      </c>
      <c r="BI60" s="138">
        <f t="shared" si="24"/>
      </c>
      <c r="BP60" s="138">
        <f t="shared" si="25"/>
      </c>
      <c r="BQ60" s="100" t="s">
        <v>239</v>
      </c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</row>
    <row r="61" spans="1:84" s="130" customFormat="1" ht="15">
      <c r="A61" s="143" t="s">
        <v>172</v>
      </c>
      <c r="B61" s="131" t="s">
        <v>173</v>
      </c>
      <c r="C61" s="132" t="str">
        <f>D61&amp;" "&amp;E61&amp;" "&amp;F61&amp;" "&amp;G61&amp;" "&amp;H61&amp;" "&amp;I61&amp;" "&amp;J61&amp;" "&amp;K61&amp;" "&amp;L61&amp;" "&amp;M61&amp;" "&amp;N61&amp;" "&amp;O61</f>
        <v>6           </v>
      </c>
      <c r="D61" s="133">
        <v>6</v>
      </c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2" t="str">
        <f>Q61&amp;" "&amp;R61&amp;" "&amp;S61&amp;" "&amp;T61&amp;" "&amp;U61</f>
        <v>    </v>
      </c>
      <c r="Q61" s="134"/>
      <c r="R61" s="134"/>
      <c r="S61" s="134"/>
      <c r="T61" s="134"/>
      <c r="U61" s="134"/>
      <c r="V61" s="135"/>
      <c r="W61" s="136">
        <v>180</v>
      </c>
      <c r="X61" s="137">
        <f>Y61+Z61+AA61</f>
        <v>48</v>
      </c>
      <c r="Y61" s="137">
        <f aca="true" t="shared" si="64" ref="Y61:AA62">AD61*AD$6+AG61*AG$6+AL61*AL$6+AO61*AO$6+AT61*AT$6+AW61*AW$6+BB61*BB$6+BE61*BE$6+BJ61*BJ$6+BM61*BM$6</f>
        <v>32</v>
      </c>
      <c r="Z61" s="137">
        <f t="shared" si="64"/>
        <v>0</v>
      </c>
      <c r="AA61" s="137">
        <f t="shared" si="64"/>
        <v>16</v>
      </c>
      <c r="AB61" s="137">
        <f t="shared" si="62"/>
        <v>132</v>
      </c>
      <c r="AC61" s="138">
        <f>IF(SUM(AD61:AF61)&gt;0,AD61&amp;"/"&amp;AE61&amp;"/"&amp;AF61,"")</f>
      </c>
      <c r="AJ61" s="138">
        <f>IF(SUM(AG61:AI61)&gt;0,AG61&amp;"/"&amp;AH61&amp;"/"&amp;AI61,"")</f>
      </c>
      <c r="AK61" s="138">
        <f>IF(SUM(AL61:AN61)&gt;0,AL61&amp;"/"&amp;AM61&amp;"/"&amp;AN61,"")</f>
      </c>
      <c r="AR61" s="138">
        <f>IF(SUM(AO61:AQ61)&gt;0,AO61&amp;"/"&amp;AP61&amp;"/"&amp;AQ61,"")</f>
      </c>
      <c r="AS61" s="138">
        <f>IF(SUM(AT61:AV61)&gt;0,AT61&amp;"/"&amp;AU61&amp;"/"&amp;AV61,"")</f>
      </c>
      <c r="AW61" s="130">
        <v>2</v>
      </c>
      <c r="AY61" s="130">
        <v>1</v>
      </c>
      <c r="AZ61" s="138" t="str">
        <f>IF(SUM(AW61:AY61)&gt;0,AW61&amp;"/"&amp;AX61&amp;"/"&amp;AY61,"")</f>
        <v>2//1</v>
      </c>
      <c r="BA61" s="138">
        <f>IF(SUM(BB61:BD61)&gt;0,BB61&amp;"/"&amp;BC61&amp;"/"&amp;BD61,"")</f>
      </c>
      <c r="BH61" s="138">
        <f>IF(SUM(BE61:BG61)&gt;0,BE61&amp;"/"&amp;BF61&amp;"/"&amp;BG61,"")</f>
      </c>
      <c r="BI61" s="138">
        <f>IF(SUM(BJ61:BL61)&gt;0,BJ61&amp;"/"&amp;BK61&amp;"/"&amp;BL61,"")</f>
      </c>
      <c r="BP61" s="138">
        <f>IF(SUM(BM61:BO61)&gt;0,BM61&amp;"/"&amp;BN61&amp;"/"&amp;BO61,"")</f>
      </c>
      <c r="BQ61" s="100" t="s">
        <v>239</v>
      </c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</row>
    <row r="62" spans="1:84" s="130" customFormat="1" ht="15">
      <c r="A62" s="143" t="s">
        <v>174</v>
      </c>
      <c r="B62" s="131" t="s">
        <v>175</v>
      </c>
      <c r="C62" s="132" t="str">
        <f>D62&amp;" "&amp;E62&amp;" "&amp;F62&amp;" "&amp;G62&amp;" "&amp;H62&amp;" "&amp;I62&amp;" "&amp;J62&amp;" "&amp;K62&amp;" "&amp;L62&amp;" "&amp;M62&amp;" "&amp;N62&amp;" "&amp;O62</f>
        <v>           </v>
      </c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2" t="str">
        <f>Q62&amp;" "&amp;R62&amp;" "&amp;S62&amp;" "&amp;T62&amp;" "&amp;U62</f>
        <v>5    </v>
      </c>
      <c r="Q62" s="134">
        <v>5</v>
      </c>
      <c r="R62" s="134"/>
      <c r="S62" s="134"/>
      <c r="T62" s="134"/>
      <c r="U62" s="134"/>
      <c r="V62" s="135"/>
      <c r="W62" s="136">
        <v>180</v>
      </c>
      <c r="X62" s="137">
        <f>Y62+Z62+AA62</f>
        <v>54</v>
      </c>
      <c r="Y62" s="137">
        <f t="shared" si="64"/>
        <v>36</v>
      </c>
      <c r="Z62" s="137">
        <f t="shared" si="64"/>
        <v>0</v>
      </c>
      <c r="AA62" s="137">
        <f t="shared" si="64"/>
        <v>18</v>
      </c>
      <c r="AB62" s="137">
        <f t="shared" si="62"/>
        <v>126</v>
      </c>
      <c r="AC62" s="138">
        <f>IF(SUM(AD62:AF62)&gt;0,AD62&amp;"/"&amp;AE62&amp;"/"&amp;AF62,"")</f>
      </c>
      <c r="AJ62" s="138">
        <f>IF(SUM(AG62:AI62)&gt;0,AG62&amp;"/"&amp;AH62&amp;"/"&amp;AI62,"")</f>
      </c>
      <c r="AK62" s="138">
        <f>IF(SUM(AL62:AN62)&gt;0,AL62&amp;"/"&amp;AM62&amp;"/"&amp;AN62,"")</f>
      </c>
      <c r="AR62" s="138">
        <f>IF(SUM(AO62:AQ62)&gt;0,AO62&amp;"/"&amp;AP62&amp;"/"&amp;AQ62,"")</f>
      </c>
      <c r="AS62" s="138" t="str">
        <f>IF(SUM(AT62:AV62)&gt;0,AT62&amp;"/"&amp;AU62&amp;"/"&amp;AV62,"")</f>
        <v>2//1</v>
      </c>
      <c r="AT62" s="130">
        <v>2</v>
      </c>
      <c r="AV62" s="130">
        <v>1</v>
      </c>
      <c r="AZ62" s="138">
        <f>IF(SUM(AW62:AY62)&gt;0,AW62&amp;"/"&amp;AX62&amp;"/"&amp;AY62,"")</f>
      </c>
      <c r="BA62" s="138">
        <f>IF(SUM(BB62:BD62)&gt;0,BB62&amp;"/"&amp;BC62&amp;"/"&amp;BD62,"")</f>
      </c>
      <c r="BH62" s="138">
        <f>IF(SUM(BE62:BG62)&gt;0,BE62&amp;"/"&amp;BF62&amp;"/"&amp;BG62,"")</f>
      </c>
      <c r="BI62" s="138">
        <f>IF(SUM(BJ62:BL62)&gt;0,BJ62&amp;"/"&amp;BK62&amp;"/"&amp;BL62,"")</f>
      </c>
      <c r="BP62" s="138">
        <f>IF(SUM(BM62:BO62)&gt;0,BM62&amp;"/"&amp;BN62&amp;"/"&amp;BO62,"")</f>
      </c>
      <c r="BQ62" s="100" t="s">
        <v>239</v>
      </c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</row>
    <row r="63" spans="1:84" s="130" customFormat="1" ht="15">
      <c r="A63" s="143" t="s">
        <v>108</v>
      </c>
      <c r="B63" s="131" t="s">
        <v>109</v>
      </c>
      <c r="C63" s="132" t="str">
        <f t="shared" si="60"/>
        <v>           </v>
      </c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2" t="str">
        <f t="shared" si="59"/>
        <v>4    </v>
      </c>
      <c r="Q63" s="134">
        <v>4</v>
      </c>
      <c r="R63" s="134"/>
      <c r="S63" s="134"/>
      <c r="T63" s="134"/>
      <c r="U63" s="134"/>
      <c r="V63" s="135"/>
      <c r="W63" s="136">
        <v>72</v>
      </c>
      <c r="X63" s="137">
        <f>Y63+Z63+AA63</f>
        <v>48</v>
      </c>
      <c r="Y63" s="137">
        <f aca="true" t="shared" si="65" ref="Y63:AA65">AD63*AD$6+AG63*AG$6+AL63*AL$6+AO63*AO$6+AT63*AT$6+AW63*AW$6+BB63*BB$6+BE63*BE$6+BJ63*BJ$6+BM63*BM$6</f>
        <v>32</v>
      </c>
      <c r="Z63" s="137">
        <f t="shared" si="65"/>
        <v>0</v>
      </c>
      <c r="AA63" s="137">
        <f t="shared" si="65"/>
        <v>16</v>
      </c>
      <c r="AB63" s="137">
        <f>W63-X63</f>
        <v>24</v>
      </c>
      <c r="AC63" s="138">
        <f aca="true" t="shared" si="66" ref="AC63:AC70">IF(SUM(AD63:AF63)&gt;0,AD63&amp;"/"&amp;AE63&amp;"/"&amp;AF63,"")</f>
      </c>
      <c r="AJ63" s="138">
        <f aca="true" t="shared" si="67" ref="AJ63:AJ70">IF(SUM(AG63:AI63)&gt;0,AG63&amp;"/"&amp;AH63&amp;"/"&amp;AI63,"")</f>
      </c>
      <c r="AK63" s="138">
        <f aca="true" t="shared" si="68" ref="AK63:AK70">IF(SUM(AL63:AN63)&gt;0,AL63&amp;"/"&amp;AM63&amp;"/"&amp;AN63,"")</f>
      </c>
      <c r="AO63" s="130">
        <v>2</v>
      </c>
      <c r="AQ63" s="130">
        <v>1</v>
      </c>
      <c r="AR63" s="138" t="str">
        <f aca="true" t="shared" si="69" ref="AR63:AR70">IF(SUM(AO63:AQ63)&gt;0,AO63&amp;"/"&amp;AP63&amp;"/"&amp;AQ63,"")</f>
        <v>2//1</v>
      </c>
      <c r="AS63" s="138">
        <f aca="true" t="shared" si="70" ref="AS63:AS70">IF(SUM(AT63:AV63)&gt;0,AT63&amp;"/"&amp;AU63&amp;"/"&amp;AV63,"")</f>
      </c>
      <c r="AZ63" s="138">
        <f aca="true" t="shared" si="71" ref="AZ63:AZ70">IF(SUM(AW63:AY63)&gt;0,AW63&amp;"/"&amp;AX63&amp;"/"&amp;AY63,"")</f>
      </c>
      <c r="BA63" s="138">
        <f aca="true" t="shared" si="72" ref="BA63:BA70">IF(SUM(BB63:BD63)&gt;0,BB63&amp;"/"&amp;BC63&amp;"/"&amp;BD63,"")</f>
      </c>
      <c r="BH63" s="138">
        <f aca="true" t="shared" si="73" ref="BH63:BH70">IF(SUM(BE63:BG63)&gt;0,BE63&amp;"/"&amp;BF63&amp;"/"&amp;BG63,"")</f>
      </c>
      <c r="BI63" s="138">
        <f aca="true" t="shared" si="74" ref="BI63:BI70">IF(SUM(BJ63:BL63)&gt;0,BJ63&amp;"/"&amp;BK63&amp;"/"&amp;BL63,"")</f>
      </c>
      <c r="BP63" s="138">
        <f aca="true" t="shared" si="75" ref="BP63:BP70">IF(SUM(BM63:BO63)&gt;0,BM63&amp;"/"&amp;BN63&amp;"/"&amp;BO63,"")</f>
      </c>
      <c r="BQ63" s="100" t="s">
        <v>239</v>
      </c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</row>
    <row r="64" spans="1:84" s="130" customFormat="1" ht="15">
      <c r="A64" s="143" t="s">
        <v>148</v>
      </c>
      <c r="B64" s="131" t="s">
        <v>110</v>
      </c>
      <c r="C64" s="132" t="str">
        <f>D64&amp;" "&amp;E64&amp;" "&amp;F64&amp;" "&amp;G64&amp;" "&amp;H64&amp;" "&amp;I64&amp;" "&amp;J64&amp;" "&amp;K64&amp;" "&amp;L64&amp;" "&amp;M64&amp;" "&amp;N64&amp;" "&amp;O64</f>
        <v>           </v>
      </c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2" t="str">
        <f t="shared" si="59"/>
        <v>3    </v>
      </c>
      <c r="Q64" s="134">
        <v>3</v>
      </c>
      <c r="R64" s="134"/>
      <c r="S64" s="134"/>
      <c r="T64" s="134"/>
      <c r="U64" s="134"/>
      <c r="V64" s="135"/>
      <c r="W64" s="136">
        <v>180</v>
      </c>
      <c r="X64" s="137">
        <f>Y64+Z64+AA64</f>
        <v>72</v>
      </c>
      <c r="Y64" s="137">
        <f t="shared" si="65"/>
        <v>36</v>
      </c>
      <c r="Z64" s="137">
        <f t="shared" si="65"/>
        <v>0</v>
      </c>
      <c r="AA64" s="137">
        <f t="shared" si="65"/>
        <v>36</v>
      </c>
      <c r="AB64" s="137">
        <f>W64-X64</f>
        <v>108</v>
      </c>
      <c r="AC64" s="138">
        <f>IF(SUM(AD64:AF64)&gt;0,AD64&amp;"/"&amp;AE64&amp;"/"&amp;AF64,"")</f>
      </c>
      <c r="AJ64" s="138">
        <f>IF(SUM(AG64:AI64)&gt;0,AG64&amp;"/"&amp;AH64&amp;"/"&amp;AI64,"")</f>
      </c>
      <c r="AK64" s="138" t="str">
        <f>IF(SUM(AL64:AN64)&gt;0,AL64&amp;"/"&amp;AM64&amp;"/"&amp;AN64,"")</f>
        <v>2//2</v>
      </c>
      <c r="AL64" s="130">
        <v>2</v>
      </c>
      <c r="AN64" s="130">
        <v>2</v>
      </c>
      <c r="AR64" s="138">
        <f>IF(SUM(AO64:AQ64)&gt;0,AO64&amp;"/"&amp;AP64&amp;"/"&amp;AQ64,"")</f>
      </c>
      <c r="AS64" s="138">
        <f>IF(SUM(AT64:AV64)&gt;0,AT64&amp;"/"&amp;AU64&amp;"/"&amp;AV64,"")</f>
      </c>
      <c r="AZ64" s="138">
        <f>IF(SUM(AW64:AY64)&gt;0,AW64&amp;"/"&amp;AX64&amp;"/"&amp;AY64,"")</f>
      </c>
      <c r="BA64" s="138">
        <f>IF(SUM(BB64:BD64)&gt;0,BB64&amp;"/"&amp;BC64&amp;"/"&amp;BD64,"")</f>
      </c>
      <c r="BH64" s="138">
        <f>IF(SUM(BE64:BG64)&gt;0,BE64&amp;"/"&amp;BF64&amp;"/"&amp;BG64,"")</f>
      </c>
      <c r="BI64" s="138">
        <f>IF(SUM(BJ64:BL64)&gt;0,BJ64&amp;"/"&amp;BK64&amp;"/"&amp;BL64,"")</f>
      </c>
      <c r="BP64" s="138">
        <f>IF(SUM(BM64:BO64)&gt;0,BM64&amp;"/"&amp;BN64&amp;"/"&amp;BO64,"")</f>
      </c>
      <c r="BQ64" s="100" t="s">
        <v>239</v>
      </c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</row>
    <row r="65" spans="1:84" s="130" customFormat="1" ht="15">
      <c r="A65" s="144" t="s">
        <v>113</v>
      </c>
      <c r="B65" s="121" t="s">
        <v>145</v>
      </c>
      <c r="C65" s="132" t="str">
        <f t="shared" si="60"/>
        <v>9           </v>
      </c>
      <c r="D65" s="133">
        <v>9</v>
      </c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2" t="str">
        <f t="shared" si="59"/>
        <v>10 10   </v>
      </c>
      <c r="Q65" s="134">
        <v>10</v>
      </c>
      <c r="R65" s="134">
        <v>10</v>
      </c>
      <c r="S65" s="134"/>
      <c r="T65" s="134"/>
      <c r="U65" s="134"/>
      <c r="V65" s="135"/>
      <c r="W65" s="157">
        <v>500</v>
      </c>
      <c r="X65" s="157">
        <f>Y65+Z65+AA65</f>
        <v>232</v>
      </c>
      <c r="Y65" s="157">
        <f t="shared" si="65"/>
        <v>124</v>
      </c>
      <c r="Z65" s="157">
        <f t="shared" si="65"/>
        <v>0</v>
      </c>
      <c r="AA65" s="157">
        <f t="shared" si="65"/>
        <v>108</v>
      </c>
      <c r="AB65" s="157">
        <f>W65-X65</f>
        <v>268</v>
      </c>
      <c r="AC65" s="138">
        <f t="shared" si="66"/>
      </c>
      <c r="AJ65" s="138">
        <f t="shared" si="67"/>
      </c>
      <c r="AK65" s="138">
        <f t="shared" si="68"/>
      </c>
      <c r="AR65" s="138">
        <f t="shared" si="69"/>
      </c>
      <c r="AS65" s="138">
        <f t="shared" si="70"/>
      </c>
      <c r="AZ65" s="138">
        <f t="shared" si="71"/>
      </c>
      <c r="BA65" s="138">
        <f t="shared" si="72"/>
      </c>
      <c r="BH65" s="138">
        <f t="shared" si="73"/>
      </c>
      <c r="BI65" s="138" t="str">
        <f t="shared" si="74"/>
        <v>8//6</v>
      </c>
      <c r="BJ65" s="130">
        <v>8</v>
      </c>
      <c r="BL65" s="130">
        <v>6</v>
      </c>
      <c r="BM65" s="130">
        <v>6</v>
      </c>
      <c r="BO65" s="130">
        <v>6</v>
      </c>
      <c r="BP65" s="138" t="str">
        <f t="shared" si="75"/>
        <v>6//6</v>
      </c>
      <c r="BQ65" s="100" t="s">
        <v>239</v>
      </c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</row>
    <row r="66" spans="1:84" s="128" customFormat="1" ht="15">
      <c r="A66" s="144" t="s">
        <v>46</v>
      </c>
      <c r="B66" s="139" t="s">
        <v>23</v>
      </c>
      <c r="C66" s="140" t="str">
        <f t="shared" si="60"/>
        <v>           </v>
      </c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32" t="str">
        <f t="shared" si="59"/>
        <v>    </v>
      </c>
      <c r="Q66" s="124"/>
      <c r="R66" s="124"/>
      <c r="S66" s="124"/>
      <c r="T66" s="124"/>
      <c r="U66" s="124"/>
      <c r="V66" s="125"/>
      <c r="W66" s="126">
        <f aca="true" t="shared" si="76" ref="W66:AB66">SUM(W67:W69)</f>
        <v>200</v>
      </c>
      <c r="X66" s="126">
        <f t="shared" si="76"/>
        <v>136</v>
      </c>
      <c r="Y66" s="126">
        <f t="shared" si="76"/>
        <v>136</v>
      </c>
      <c r="Z66" s="126">
        <f t="shared" si="76"/>
        <v>0</v>
      </c>
      <c r="AA66" s="126">
        <f t="shared" si="76"/>
        <v>0</v>
      </c>
      <c r="AB66" s="126">
        <f t="shared" si="76"/>
        <v>64</v>
      </c>
      <c r="AC66" s="127">
        <f t="shared" si="66"/>
      </c>
      <c r="AJ66" s="127">
        <f t="shared" si="67"/>
      </c>
      <c r="AK66" s="127">
        <f t="shared" si="68"/>
      </c>
      <c r="AR66" s="127">
        <f t="shared" si="69"/>
      </c>
      <c r="AS66" s="127">
        <f t="shared" si="70"/>
      </c>
      <c r="AZ66" s="127">
        <f t="shared" si="71"/>
      </c>
      <c r="BA66" s="127">
        <f t="shared" si="72"/>
      </c>
      <c r="BH66" s="127">
        <f t="shared" si="73"/>
      </c>
      <c r="BI66" s="127">
        <f t="shared" si="74"/>
      </c>
      <c r="BP66" s="127">
        <f t="shared" si="75"/>
      </c>
      <c r="BQ66" s="100" t="s">
        <v>239</v>
      </c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</row>
    <row r="67" spans="1:84" s="128" customFormat="1" ht="15">
      <c r="A67" s="158" t="s">
        <v>61</v>
      </c>
      <c r="B67" s="142" t="s">
        <v>229</v>
      </c>
      <c r="C67" s="132" t="str">
        <f>D67&amp;" "&amp;E67&amp;" "&amp;F67&amp;" "&amp;G67&amp;" "&amp;H67&amp;" "&amp;I67&amp;" "&amp;J67&amp;" "&amp;K67&amp;" "&amp;L67&amp;" "&amp;M67&amp;" "&amp;N67&amp;" "&amp;O67</f>
        <v>2           </v>
      </c>
      <c r="D67" s="133">
        <v>2</v>
      </c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2" t="str">
        <f>Q67&amp;" "&amp;R67&amp;" "&amp;S67&amp;" "&amp;T67&amp;" "&amp;U67</f>
        <v>    </v>
      </c>
      <c r="Q67" s="134"/>
      <c r="R67" s="134"/>
      <c r="S67" s="134"/>
      <c r="T67" s="134"/>
      <c r="U67" s="134"/>
      <c r="V67" s="135"/>
      <c r="W67" s="136">
        <v>50</v>
      </c>
      <c r="X67" s="137">
        <f>Y67+Z67+AA67</f>
        <v>36</v>
      </c>
      <c r="Y67" s="137">
        <f>AD67*AD$6+AG67*AG$6+AL67*AL$6+AO67*AO$6+AT67*AT$6+AW67*AW$6+BB67*BB$6+BE67*BE$6+BJ67*BJ$6+BM67*BM$6</f>
        <v>36</v>
      </c>
      <c r="Z67" s="137">
        <f>AE67*AE$6+AH67*AH$6+AM67*AM$6+AP67*AP$6+AU67*AU$6+AX67*AX$6+BC67*BC$6+BF67*BF$6+BK67*BK$6+BN67*BN$6</f>
        <v>0</v>
      </c>
      <c r="AA67" s="137">
        <f>AF67*AF$6+AI67*AI$6+AN67*AN$6+AQ67*AQ$6+AV67*AV$6+AY67*AY$6+BD67*BD$6+BG67*BG$6+BL67*BL$6+BO67*BO$6</f>
        <v>0</v>
      </c>
      <c r="AB67" s="137">
        <f>W67-X67</f>
        <v>14</v>
      </c>
      <c r="AC67" s="138">
        <f>IF(SUM(AD67:AF67)&gt;0,AD67&amp;"/"&amp;AE67&amp;"/"&amp;AF67,"")</f>
      </c>
      <c r="AD67" s="130"/>
      <c r="AE67" s="130"/>
      <c r="AF67" s="130"/>
      <c r="AG67" s="130">
        <v>2</v>
      </c>
      <c r="AH67" s="130"/>
      <c r="AI67" s="130"/>
      <c r="AJ67" s="138" t="str">
        <f>IF(SUM(AG67:AI67)&gt;0,AG67&amp;"/"&amp;AH67&amp;"/"&amp;AI67,"")</f>
        <v>2//</v>
      </c>
      <c r="AK67" s="138">
        <f>IF(SUM(AL67:AN67)&gt;0,AL67&amp;"/"&amp;AM67&amp;"/"&amp;AN67,"")</f>
      </c>
      <c r="AL67" s="130"/>
      <c r="AM67" s="130"/>
      <c r="AN67" s="130"/>
      <c r="AO67" s="130"/>
      <c r="AP67" s="130"/>
      <c r="AQ67" s="130"/>
      <c r="AR67" s="138">
        <f>IF(SUM(AO67:AQ67)&gt;0,AO67&amp;"/"&amp;AP67&amp;"/"&amp;AQ67,"")</f>
      </c>
      <c r="AS67" s="138">
        <f>IF(SUM(AT67:AV67)&gt;0,AT67&amp;"/"&amp;AU67&amp;"/"&amp;AV67,"")</f>
      </c>
      <c r="AT67" s="130"/>
      <c r="AU67" s="130"/>
      <c r="AV67" s="130"/>
      <c r="AW67" s="130"/>
      <c r="AX67" s="130"/>
      <c r="AY67" s="130"/>
      <c r="AZ67" s="138">
        <f>IF(SUM(AW67:AY67)&gt;0,AW67&amp;"/"&amp;AX67&amp;"/"&amp;AY67,"")</f>
      </c>
      <c r="BA67" s="138">
        <f>IF(SUM(BB67:BD67)&gt;0,BB67&amp;"/"&amp;BC67&amp;"/"&amp;BD67,"")</f>
      </c>
      <c r="BB67" s="130"/>
      <c r="BC67" s="130"/>
      <c r="BD67" s="130"/>
      <c r="BE67" s="130"/>
      <c r="BF67" s="130"/>
      <c r="BG67" s="130"/>
      <c r="BH67" s="138">
        <f>IF(SUM(BE67:BG67)&gt;0,BE67&amp;"/"&amp;BF67&amp;"/"&amp;BG67,"")</f>
      </c>
      <c r="BI67" s="138">
        <f>IF(SUM(BJ67:BL67)&gt;0,BJ67&amp;"/"&amp;BK67&amp;"/"&amp;BL67,"")</f>
      </c>
      <c r="BJ67" s="130"/>
      <c r="BK67" s="130"/>
      <c r="BL67" s="130"/>
      <c r="BM67" s="130"/>
      <c r="BN67" s="130"/>
      <c r="BO67" s="130"/>
      <c r="BP67" s="138">
        <f>IF(SUM(BM67:BO67)&gt;0,BM67&amp;"/"&amp;BN67&amp;"/"&amp;BO67,"")</f>
      </c>
      <c r="BQ67" s="100" t="s">
        <v>239</v>
      </c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</row>
    <row r="68" spans="1:84" s="130" customFormat="1" ht="15">
      <c r="A68" s="158" t="s">
        <v>111</v>
      </c>
      <c r="B68" s="142" t="s">
        <v>168</v>
      </c>
      <c r="C68" s="132" t="str">
        <f t="shared" si="60"/>
        <v>4           </v>
      </c>
      <c r="D68" s="133">
        <v>4</v>
      </c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2" t="str">
        <f t="shared" si="59"/>
        <v>    </v>
      </c>
      <c r="Q68" s="134"/>
      <c r="R68" s="134"/>
      <c r="S68" s="134"/>
      <c r="T68" s="134"/>
      <c r="U68" s="134"/>
      <c r="V68" s="135"/>
      <c r="W68" s="136">
        <v>94</v>
      </c>
      <c r="X68" s="137">
        <f>Y68+Z68+AA68</f>
        <v>64</v>
      </c>
      <c r="Y68" s="137">
        <f aca="true" t="shared" si="77" ref="Y68:AA69">AD68*AD$6+AG68*AG$6+AL68*AL$6+AO68*AO$6+AT68*AT$6+AW68*AW$6+BB68*BB$6+BE68*BE$6+BJ68*BJ$6+BM68*BM$6</f>
        <v>64</v>
      </c>
      <c r="Z68" s="137">
        <f t="shared" si="77"/>
        <v>0</v>
      </c>
      <c r="AA68" s="137">
        <f t="shared" si="77"/>
        <v>0</v>
      </c>
      <c r="AB68" s="137">
        <f>W68-X68</f>
        <v>30</v>
      </c>
      <c r="AC68" s="138">
        <f t="shared" si="66"/>
      </c>
      <c r="AJ68" s="138">
        <f t="shared" si="67"/>
      </c>
      <c r="AK68" s="138">
        <f t="shared" si="68"/>
      </c>
      <c r="AO68" s="130">
        <v>4</v>
      </c>
      <c r="AR68" s="138" t="str">
        <f t="shared" si="69"/>
        <v>4//</v>
      </c>
      <c r="AS68" s="138">
        <f t="shared" si="70"/>
      </c>
      <c r="AZ68" s="138">
        <f t="shared" si="71"/>
      </c>
      <c r="BA68" s="138">
        <f t="shared" si="72"/>
      </c>
      <c r="BH68" s="138">
        <f t="shared" si="73"/>
      </c>
      <c r="BI68" s="138">
        <f t="shared" si="74"/>
      </c>
      <c r="BP68" s="138">
        <f t="shared" si="75"/>
      </c>
      <c r="BQ68" s="100" t="s">
        <v>239</v>
      </c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</row>
    <row r="69" spans="1:84" s="130" customFormat="1" ht="15">
      <c r="A69" s="158" t="s">
        <v>228</v>
      </c>
      <c r="B69" s="142" t="s">
        <v>112</v>
      </c>
      <c r="C69" s="132" t="str">
        <f t="shared" si="60"/>
        <v>           </v>
      </c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2" t="str">
        <f t="shared" si="59"/>
        <v>5    </v>
      </c>
      <c r="Q69" s="134">
        <v>5</v>
      </c>
      <c r="R69" s="134"/>
      <c r="S69" s="134"/>
      <c r="T69" s="134"/>
      <c r="U69" s="134"/>
      <c r="V69" s="135"/>
      <c r="W69" s="136">
        <v>56</v>
      </c>
      <c r="X69" s="137">
        <f>Y69+Z69+AA69</f>
        <v>36</v>
      </c>
      <c r="Y69" s="137">
        <f t="shared" si="77"/>
        <v>36</v>
      </c>
      <c r="Z69" s="137">
        <f t="shared" si="77"/>
        <v>0</v>
      </c>
      <c r="AA69" s="137">
        <f t="shared" si="77"/>
        <v>0</v>
      </c>
      <c r="AB69" s="137">
        <f>W69-X69</f>
        <v>20</v>
      </c>
      <c r="AC69" s="138">
        <f t="shared" si="66"/>
      </c>
      <c r="AJ69" s="138">
        <f t="shared" si="67"/>
      </c>
      <c r="AK69" s="138">
        <f t="shared" si="68"/>
      </c>
      <c r="AR69" s="138">
        <f t="shared" si="69"/>
      </c>
      <c r="AS69" s="138" t="str">
        <f t="shared" si="70"/>
        <v>2//</v>
      </c>
      <c r="AT69" s="130">
        <v>2</v>
      </c>
      <c r="AZ69" s="138">
        <f t="shared" si="71"/>
      </c>
      <c r="BA69" s="138">
        <f t="shared" si="72"/>
      </c>
      <c r="BH69" s="138">
        <f t="shared" si="73"/>
      </c>
      <c r="BI69" s="138">
        <f t="shared" si="74"/>
      </c>
      <c r="BP69" s="138">
        <f t="shared" si="75"/>
      </c>
      <c r="BQ69" s="100" t="s">
        <v>239</v>
      </c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</row>
    <row r="70" spans="1:84" s="130" customFormat="1" ht="25.5">
      <c r="A70" s="159" t="s">
        <v>55</v>
      </c>
      <c r="B70" s="139" t="s">
        <v>100</v>
      </c>
      <c r="C70" s="132" t="str">
        <f t="shared" si="60"/>
        <v>           </v>
      </c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2" t="str">
        <f t="shared" si="59"/>
        <v>    </v>
      </c>
      <c r="Q70" s="160"/>
      <c r="R70" s="160"/>
      <c r="S70" s="160"/>
      <c r="T70" s="160"/>
      <c r="U70" s="160"/>
      <c r="V70" s="135"/>
      <c r="W70" s="126">
        <f aca="true" t="shared" si="78" ref="W70:AB70">SUM(W71:W73)</f>
        <v>200</v>
      </c>
      <c r="X70" s="126">
        <f t="shared" si="78"/>
        <v>116</v>
      </c>
      <c r="Y70" s="126">
        <f t="shared" si="78"/>
        <v>116</v>
      </c>
      <c r="Z70" s="126">
        <f t="shared" si="78"/>
        <v>0</v>
      </c>
      <c r="AA70" s="126">
        <f t="shared" si="78"/>
        <v>0</v>
      </c>
      <c r="AB70" s="126">
        <f t="shared" si="78"/>
        <v>84</v>
      </c>
      <c r="AC70" s="138">
        <f t="shared" si="66"/>
      </c>
      <c r="AJ70" s="138">
        <f t="shared" si="67"/>
      </c>
      <c r="AK70" s="138">
        <f t="shared" si="68"/>
      </c>
      <c r="AR70" s="138">
        <f t="shared" si="69"/>
      </c>
      <c r="AS70" s="138">
        <f t="shared" si="70"/>
      </c>
      <c r="AZ70" s="138">
        <f t="shared" si="71"/>
      </c>
      <c r="BA70" s="138">
        <f t="shared" si="72"/>
      </c>
      <c r="BH70" s="138">
        <f t="shared" si="73"/>
      </c>
      <c r="BI70" s="138">
        <f t="shared" si="74"/>
      </c>
      <c r="BP70" s="138">
        <f t="shared" si="75"/>
      </c>
      <c r="BQ70" s="100" t="s">
        <v>239</v>
      </c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</row>
    <row r="71" spans="1:84" s="130" customFormat="1" ht="15">
      <c r="A71" s="161" t="s">
        <v>169</v>
      </c>
      <c r="B71" s="153" t="s">
        <v>230</v>
      </c>
      <c r="C71" s="132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2" t="str">
        <f t="shared" si="59"/>
        <v>2    </v>
      </c>
      <c r="Q71" s="134">
        <v>2</v>
      </c>
      <c r="R71" s="134"/>
      <c r="S71" s="134"/>
      <c r="T71" s="134"/>
      <c r="U71" s="134"/>
      <c r="V71" s="135"/>
      <c r="W71" s="136">
        <v>65</v>
      </c>
      <c r="X71" s="137">
        <f>Y71+Z71+AA71</f>
        <v>36</v>
      </c>
      <c r="Y71" s="137">
        <f aca="true" t="shared" si="79" ref="Y71:AA74">AD71*AD$6+AG71*AG$6+AL71*AL$6+AO71*AO$6+AT71*AT$6+AW71*AW$6+BB71*BB$6+BE71*BE$6+BJ71*BJ$6+BM71*BM$6</f>
        <v>36</v>
      </c>
      <c r="Z71" s="137">
        <f t="shared" si="79"/>
        <v>0</v>
      </c>
      <c r="AA71" s="137">
        <f t="shared" si="79"/>
        <v>0</v>
      </c>
      <c r="AB71" s="137">
        <f>W71-X71</f>
        <v>29</v>
      </c>
      <c r="AC71" s="138">
        <f>IF(SUM(AD71:AF71)&gt;0,AD71&amp;"/"&amp;AE71&amp;"/"&amp;AF71,"")</f>
      </c>
      <c r="AG71" s="130">
        <v>2</v>
      </c>
      <c r="AJ71" s="138" t="str">
        <f>IF(SUM(AG71:AI71)&gt;0,AG71&amp;"/"&amp;AH71&amp;"/"&amp;AI71,"")</f>
        <v>2//</v>
      </c>
      <c r="AK71" s="138">
        <f>IF(SUM(AL71:AN71)&gt;0,AL71&amp;"/"&amp;AM71&amp;"/"&amp;AN71,"")</f>
      </c>
      <c r="AR71" s="138">
        <f>IF(SUM(AO71:AQ71)&gt;0,AO71&amp;"/"&amp;AP71&amp;"/"&amp;AQ71,"")</f>
      </c>
      <c r="AS71" s="138">
        <f>IF(SUM(AT71:AV71)&gt;0,AT71&amp;"/"&amp;AU71&amp;"/"&amp;AV71,"")</f>
      </c>
      <c r="AZ71" s="138">
        <f>IF(SUM(AW71:AY71)&gt;0,AW71&amp;"/"&amp;AX71&amp;"/"&amp;AY71,"")</f>
      </c>
      <c r="BA71" s="138">
        <f>IF(SUM(BB71:BD71)&gt;0,BB71&amp;"/"&amp;BC71&amp;"/"&amp;BD71,"")</f>
      </c>
      <c r="BH71" s="138">
        <f>IF(SUM(BE71:BG71)&gt;0,BE71&amp;"/"&amp;BF71&amp;"/"&amp;BG71,"")</f>
      </c>
      <c r="BI71" s="138">
        <f>IF(SUM(BJ71:BL71)&gt;0,BJ71&amp;"/"&amp;BK71&amp;"/"&amp;BL71,"")</f>
      </c>
      <c r="BP71" s="138">
        <f>IF(SUM(BM71:BO71)&gt;0,BM71&amp;"/"&amp;BN71&amp;"/"&amp;BO71,"")</f>
      </c>
      <c r="BQ71" s="100" t="s">
        <v>239</v>
      </c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</row>
    <row r="72" spans="1:84" s="130" customFormat="1" ht="27" customHeight="1">
      <c r="A72" s="161" t="s">
        <v>170</v>
      </c>
      <c r="B72" s="153" t="s">
        <v>231</v>
      </c>
      <c r="C72" s="132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2" t="str">
        <f t="shared" si="59"/>
        <v>4    </v>
      </c>
      <c r="Q72" s="134">
        <v>4</v>
      </c>
      <c r="R72" s="134"/>
      <c r="S72" s="134"/>
      <c r="T72" s="134"/>
      <c r="U72" s="134"/>
      <c r="V72" s="135"/>
      <c r="W72" s="136">
        <v>65</v>
      </c>
      <c r="X72" s="137">
        <f>Y72+Z72+AA72</f>
        <v>32</v>
      </c>
      <c r="Y72" s="137">
        <f t="shared" si="79"/>
        <v>32</v>
      </c>
      <c r="Z72" s="137">
        <f t="shared" si="79"/>
        <v>0</v>
      </c>
      <c r="AA72" s="137">
        <f t="shared" si="79"/>
        <v>0</v>
      </c>
      <c r="AB72" s="137">
        <f>W72-X72</f>
        <v>33</v>
      </c>
      <c r="AC72" s="138">
        <f>IF(SUM(AD72:AF72)&gt;0,AD72&amp;"/"&amp;AE72&amp;"/"&amp;AF72,"")</f>
      </c>
      <c r="AJ72" s="138">
        <f>IF(SUM(AG72:AI72)&gt;0,AG72&amp;"/"&amp;AH72&amp;"/"&amp;AI72,"")</f>
      </c>
      <c r="AK72" s="138">
        <f>IF(SUM(AL72:AN72)&gt;0,AL72&amp;"/"&amp;AM72&amp;"/"&amp;AN72,"")</f>
      </c>
      <c r="AO72" s="130">
        <v>2</v>
      </c>
      <c r="AR72" s="138" t="str">
        <f>IF(SUM(AO72:AQ72)&gt;0,AO72&amp;"/"&amp;AP72&amp;"/"&amp;AQ72,"")</f>
        <v>2//</v>
      </c>
      <c r="AS72" s="138">
        <f>IF(SUM(AT72:AV72)&gt;0,AT72&amp;"/"&amp;AU72&amp;"/"&amp;AV72,"")</f>
      </c>
      <c r="AZ72" s="138">
        <f>IF(SUM(AW72:AY72)&gt;0,AW72&amp;"/"&amp;AX72&amp;"/"&amp;AY72,"")</f>
      </c>
      <c r="BA72" s="138">
        <f>IF(SUM(BB72:BD72)&gt;0,BB72&amp;"/"&amp;BC72&amp;"/"&amp;BD72,"")</f>
      </c>
      <c r="BH72" s="138">
        <f>IF(SUM(BE72:BG72)&gt;0,BE72&amp;"/"&amp;BF72&amp;"/"&amp;BG72,"")</f>
      </c>
      <c r="BI72" s="138">
        <f>IF(SUM(BJ72:BL72)&gt;0,BJ72&amp;"/"&amp;BK72&amp;"/"&amp;BL72,"")</f>
      </c>
      <c r="BP72" s="138">
        <f>IF(SUM(BM72:BO72)&gt;0,BM72&amp;"/"&amp;BN72&amp;"/"&amp;BO72,"")</f>
      </c>
      <c r="BQ72" s="100" t="s">
        <v>239</v>
      </c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</row>
    <row r="73" spans="1:84" s="130" customFormat="1" ht="25.5">
      <c r="A73" s="161" t="s">
        <v>171</v>
      </c>
      <c r="B73" s="153" t="s">
        <v>238</v>
      </c>
      <c r="C73" s="132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2" t="str">
        <f t="shared" si="59"/>
        <v>6    </v>
      </c>
      <c r="Q73" s="134">
        <v>6</v>
      </c>
      <c r="R73" s="134"/>
      <c r="S73" s="134"/>
      <c r="T73" s="134"/>
      <c r="U73" s="134"/>
      <c r="V73" s="135"/>
      <c r="W73" s="136">
        <v>70</v>
      </c>
      <c r="X73" s="137">
        <f>Y73+Z73+AA73</f>
        <v>48</v>
      </c>
      <c r="Y73" s="137">
        <f t="shared" si="79"/>
        <v>48</v>
      </c>
      <c r="Z73" s="137">
        <f t="shared" si="79"/>
        <v>0</v>
      </c>
      <c r="AA73" s="137">
        <f t="shared" si="79"/>
        <v>0</v>
      </c>
      <c r="AB73" s="137">
        <f>W73-X73</f>
        <v>22</v>
      </c>
      <c r="AC73" s="138">
        <f>IF(SUM(AD73:AF73)&gt;0,AD73&amp;"/"&amp;AE73&amp;"/"&amp;AF73,"")</f>
      </c>
      <c r="AJ73" s="138">
        <f>IF(SUM(AG73:AI73)&gt;0,AG73&amp;"/"&amp;AH73&amp;"/"&amp;AI73,"")</f>
      </c>
      <c r="AK73" s="138">
        <f>IF(SUM(AL73:AN73)&gt;0,AL73&amp;"/"&amp;AM73&amp;"/"&amp;AN73,"")</f>
      </c>
      <c r="AR73" s="138">
        <f>IF(SUM(AO73:AQ73)&gt;0,AO73&amp;"/"&amp;AP73&amp;"/"&amp;AQ73,"")</f>
      </c>
      <c r="AS73" s="138">
        <f>IF(SUM(AT73:AV73)&gt;0,AT73&amp;"/"&amp;AU73&amp;"/"&amp;AV73,"")</f>
      </c>
      <c r="AW73" s="130">
        <v>3</v>
      </c>
      <c r="AZ73" s="138" t="str">
        <f>IF(SUM(AW73:AY73)&gt;0,AW73&amp;"/"&amp;AX73&amp;"/"&amp;AY73,"")</f>
        <v>3//</v>
      </c>
      <c r="BA73" s="138">
        <f>IF(SUM(BB73:BD73)&gt;0,BB73&amp;"/"&amp;BC73&amp;"/"&amp;BD73,"")</f>
      </c>
      <c r="BH73" s="138">
        <f>IF(SUM(BE73:BG73)&gt;0,BE73&amp;"/"&amp;BF73&amp;"/"&amp;BG73,"")</f>
      </c>
      <c r="BI73" s="138">
        <f>IF(SUM(BJ73:BL73)&gt;0,BJ73&amp;"/"&amp;BK73&amp;"/"&amp;BL73,"")</f>
      </c>
      <c r="BP73" s="138">
        <f>IF(SUM(BM73:BO73)&gt;0,BM73&amp;"/"&amp;BN73&amp;"/"&amp;BO73,"")</f>
      </c>
      <c r="BQ73" s="100" t="s">
        <v>239</v>
      </c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</row>
    <row r="74" spans="1:84" s="169" customFormat="1" ht="15.75" customHeight="1">
      <c r="A74" s="114" t="s">
        <v>83</v>
      </c>
      <c r="B74" s="172" t="s">
        <v>183</v>
      </c>
      <c r="C74" s="118" t="str">
        <f>D74&amp;" "&amp;M74&amp;" "&amp;N74&amp;" "&amp;O74</f>
        <v>   </v>
      </c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54" t="str">
        <f t="shared" si="59"/>
        <v>7-10.    </v>
      </c>
      <c r="Q74" s="163" t="s">
        <v>227</v>
      </c>
      <c r="R74" s="164"/>
      <c r="S74" s="164"/>
      <c r="T74" s="164"/>
      <c r="U74" s="164"/>
      <c r="V74" s="165"/>
      <c r="W74" s="166">
        <v>450</v>
      </c>
      <c r="X74" s="166">
        <f>Y74+Z74+AA74</f>
        <v>216</v>
      </c>
      <c r="Y74" s="166">
        <f t="shared" si="79"/>
        <v>216</v>
      </c>
      <c r="Z74" s="166">
        <f t="shared" si="79"/>
        <v>0</v>
      </c>
      <c r="AA74" s="166">
        <f t="shared" si="79"/>
        <v>0</v>
      </c>
      <c r="AB74" s="166">
        <f>W74-X74</f>
        <v>234</v>
      </c>
      <c r="AC74" s="167">
        <f>IF(SUM(AD74:AF74)&gt;0,AD74&amp;"/"&amp;AE74&amp;"/"&amp;AF74,"")</f>
      </c>
      <c r="AD74" s="168"/>
      <c r="AE74" s="168"/>
      <c r="AF74" s="168"/>
      <c r="AG74" s="168"/>
      <c r="AH74" s="168"/>
      <c r="AI74" s="168"/>
      <c r="AJ74" s="167">
        <f>IF(SUM(AG74:AI74)&gt;0,AG74&amp;"/"&amp;AH74&amp;"/"&amp;AI74,"")</f>
      </c>
      <c r="AK74" s="167">
        <f>IF(SUM(AL74:AN74)&gt;0,AL74&amp;"/"&amp;AM74&amp;"/"&amp;AN74,"")</f>
      </c>
      <c r="AL74" s="168"/>
      <c r="AM74" s="168"/>
      <c r="AN74" s="168"/>
      <c r="AO74" s="168"/>
      <c r="AP74" s="168"/>
      <c r="AQ74" s="168"/>
      <c r="AR74" s="167">
        <f>IF(SUM(AO74:AQ74)&gt;0,AO74&amp;"/"&amp;AP74&amp;"/"&amp;AQ74,"")</f>
      </c>
      <c r="AS74" s="167">
        <f>IF(SUM(AT74:AV74)&gt;0,AT74&amp;"/"&amp;AU74&amp;"/"&amp;AV74,"")</f>
      </c>
      <c r="AT74" s="168"/>
      <c r="AU74" s="168"/>
      <c r="AV74" s="168"/>
      <c r="AW74" s="168"/>
      <c r="AX74" s="168"/>
      <c r="AY74" s="168"/>
      <c r="AZ74" s="167">
        <f>IF(SUM(AW74:AY74)&gt;0,AW74&amp;"/"&amp;AX74&amp;"/"&amp;AY74,"")</f>
      </c>
      <c r="BA74" s="167" t="str">
        <f>IF(SUM(BB74:BD74)&gt;0,BB74&amp;"/"&amp;BC74&amp;"/"&amp;BD74,"")</f>
        <v>4//</v>
      </c>
      <c r="BB74" s="168">
        <v>4</v>
      </c>
      <c r="BC74" s="168"/>
      <c r="BD74" s="168"/>
      <c r="BE74" s="168">
        <v>4</v>
      </c>
      <c r="BF74" s="168"/>
      <c r="BG74" s="168"/>
      <c r="BH74" s="167" t="str">
        <f>IF(SUM(BE74:BG74)&gt;0,BE74&amp;"/"&amp;BF74&amp;"/"&amp;BG74,"")</f>
        <v>4//</v>
      </c>
      <c r="BI74" s="167" t="str">
        <f>IF(SUM(BJ74:BL74)&gt;0,BJ74&amp;"/"&amp;BK74&amp;"/"&amp;BL74,"")</f>
        <v>4//</v>
      </c>
      <c r="BJ74" s="168">
        <v>4</v>
      </c>
      <c r="BK74" s="168"/>
      <c r="BL74" s="168"/>
      <c r="BM74" s="168">
        <v>4</v>
      </c>
      <c r="BN74" s="168"/>
      <c r="BO74" s="168"/>
      <c r="BP74" s="167" t="str">
        <f>IF(SUM(BM74:BO74)&gt;0,BM74&amp;"/"&amp;BN74&amp;"/"&amp;BO74,"")</f>
        <v>4//</v>
      </c>
      <c r="BQ74" s="100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</row>
    <row r="75" spans="2:84" s="13" customFormat="1" ht="15.75" thickBot="1">
      <c r="B75" s="171" t="s">
        <v>56</v>
      </c>
      <c r="C75" s="59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9"/>
      <c r="Q75" s="58"/>
      <c r="R75" s="58"/>
      <c r="S75" s="58"/>
      <c r="T75" s="58"/>
      <c r="U75" s="58"/>
      <c r="V75" s="59"/>
      <c r="W75" s="67">
        <f aca="true" t="shared" si="80" ref="W75:AB75">SUM(W8,W23,W30,W46,W74)</f>
        <v>8884</v>
      </c>
      <c r="X75" s="67">
        <f t="shared" si="80"/>
        <v>4366</v>
      </c>
      <c r="Y75" s="67">
        <f t="shared" si="80"/>
        <v>2484</v>
      </c>
      <c r="Z75" s="67">
        <f t="shared" si="80"/>
        <v>104</v>
      </c>
      <c r="AA75" s="67">
        <f t="shared" si="80"/>
        <v>1778</v>
      </c>
      <c r="AB75" s="67">
        <f t="shared" si="80"/>
        <v>4518</v>
      </c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79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</row>
    <row r="76" spans="1:84" s="33" customFormat="1" ht="15.75" thickBot="1">
      <c r="A76" s="47"/>
      <c r="B76" s="60" t="s">
        <v>15</v>
      </c>
      <c r="C76" s="61" t="s">
        <v>193</v>
      </c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1"/>
      <c r="Q76" s="69"/>
      <c r="R76" s="69"/>
      <c r="S76" s="69"/>
      <c r="T76" s="69"/>
      <c r="U76" s="69"/>
      <c r="V76" s="14"/>
      <c r="W76" s="13"/>
      <c r="X76" s="61"/>
      <c r="Y76" s="61"/>
      <c r="Z76" s="61"/>
      <c r="AA76" s="61"/>
      <c r="AB76" s="61"/>
      <c r="AC76" s="68">
        <f>SUM(AD76:AF76)</f>
        <v>22</v>
      </c>
      <c r="AD76" s="68">
        <f aca="true" t="shared" si="81" ref="AD76:AI76">SUM(AD10:AD73)-AD11</f>
        <v>11</v>
      </c>
      <c r="AE76" s="68">
        <f t="shared" si="81"/>
        <v>0</v>
      </c>
      <c r="AF76" s="68">
        <f t="shared" si="81"/>
        <v>11</v>
      </c>
      <c r="AG76" s="68">
        <f t="shared" si="81"/>
        <v>14</v>
      </c>
      <c r="AH76" s="68">
        <f t="shared" si="81"/>
        <v>0</v>
      </c>
      <c r="AI76" s="68">
        <f t="shared" si="81"/>
        <v>11</v>
      </c>
      <c r="AJ76" s="68">
        <f>SUM(AG76:AI76)</f>
        <v>25</v>
      </c>
      <c r="AK76" s="68">
        <f>SUM(AL76:AN76)</f>
        <v>23</v>
      </c>
      <c r="AL76" s="68">
        <f aca="true" t="shared" si="82" ref="AL76:AQ76">SUM(AL10:AL73)-AL11</f>
        <v>12</v>
      </c>
      <c r="AM76" s="68">
        <f t="shared" si="82"/>
        <v>2</v>
      </c>
      <c r="AN76" s="68">
        <f t="shared" si="82"/>
        <v>9</v>
      </c>
      <c r="AO76" s="68">
        <f t="shared" si="82"/>
        <v>18</v>
      </c>
      <c r="AP76" s="68">
        <f t="shared" si="82"/>
        <v>0</v>
      </c>
      <c r="AQ76" s="68">
        <f t="shared" si="82"/>
        <v>8</v>
      </c>
      <c r="AR76" s="68">
        <f>SUM(AO76:AQ76)</f>
        <v>26</v>
      </c>
      <c r="AS76" s="68">
        <f>SUM(AT76:AV76)</f>
        <v>22</v>
      </c>
      <c r="AT76" s="68">
        <f aca="true" t="shared" si="83" ref="AT76:AY76">SUM(AT10:AT73)-AT11</f>
        <v>15</v>
      </c>
      <c r="AU76" s="68">
        <f t="shared" si="83"/>
        <v>0</v>
      </c>
      <c r="AV76" s="68">
        <f t="shared" si="83"/>
        <v>7</v>
      </c>
      <c r="AW76" s="68">
        <f t="shared" si="83"/>
        <v>17</v>
      </c>
      <c r="AX76" s="68">
        <f t="shared" si="83"/>
        <v>2</v>
      </c>
      <c r="AY76" s="68">
        <f t="shared" si="83"/>
        <v>9</v>
      </c>
      <c r="AZ76" s="68">
        <f>SUM(AW76:AY76)</f>
        <v>28</v>
      </c>
      <c r="BA76" s="68">
        <f>SUM(BB76:BD76)</f>
        <v>28</v>
      </c>
      <c r="BB76" s="68">
        <f aca="true" t="shared" si="84" ref="BB76:BG76">SUM(BB10:BB73)-BB11</f>
        <v>16</v>
      </c>
      <c r="BC76" s="68">
        <f t="shared" si="84"/>
        <v>0</v>
      </c>
      <c r="BD76" s="68">
        <f t="shared" si="84"/>
        <v>12</v>
      </c>
      <c r="BE76" s="68">
        <f t="shared" si="84"/>
        <v>16</v>
      </c>
      <c r="BF76" s="68">
        <f t="shared" si="84"/>
        <v>2</v>
      </c>
      <c r="BG76" s="68">
        <f t="shared" si="84"/>
        <v>5</v>
      </c>
      <c r="BH76" s="68">
        <f>SUM(BE76:BG76)</f>
        <v>23</v>
      </c>
      <c r="BI76" s="68">
        <f>SUM(BJ76:BL76)</f>
        <v>18</v>
      </c>
      <c r="BJ76" s="68">
        <f aca="true" t="shared" si="85" ref="BJ76:BO76">SUM(BJ10:BJ73)-BJ11</f>
        <v>12</v>
      </c>
      <c r="BK76" s="68">
        <f t="shared" si="85"/>
        <v>0</v>
      </c>
      <c r="BL76" s="68">
        <f t="shared" si="85"/>
        <v>6</v>
      </c>
      <c r="BM76" s="68">
        <f t="shared" si="85"/>
        <v>10</v>
      </c>
      <c r="BN76" s="68">
        <f t="shared" si="85"/>
        <v>0</v>
      </c>
      <c r="BO76" s="68">
        <f t="shared" si="85"/>
        <v>6</v>
      </c>
      <c r="BP76" s="68">
        <f>SUM(BM76:BO76)</f>
        <v>16</v>
      </c>
      <c r="BQ76" s="79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</row>
    <row r="77" spans="1:84" s="34" customFormat="1" ht="15.75" thickBot="1">
      <c r="A77" s="47"/>
      <c r="B77" s="56">
        <f>(X75-X74-X11)/158</f>
        <v>23.68354430379747</v>
      </c>
      <c r="C77" s="63" t="s">
        <v>233</v>
      </c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9"/>
      <c r="R77" s="69"/>
      <c r="S77" s="69"/>
      <c r="T77" s="69"/>
      <c r="U77" s="69"/>
      <c r="V77" s="14"/>
      <c r="W77" s="13"/>
      <c r="X77" s="61"/>
      <c r="Y77" s="61"/>
      <c r="Z77" s="61"/>
      <c r="AA77" s="61"/>
      <c r="AB77" s="61"/>
      <c r="AC77" s="61">
        <f>SUM(AD9:AF74)*AC6</f>
        <v>468</v>
      </c>
      <c r="AD77" s="61"/>
      <c r="AE77" s="61"/>
      <c r="AF77" s="61"/>
      <c r="AG77" s="61"/>
      <c r="AH77" s="61"/>
      <c r="AI77" s="61"/>
      <c r="AJ77" s="61">
        <f>SUM(AG9:AI74)*AJ6</f>
        <v>522</v>
      </c>
      <c r="AK77" s="61">
        <f>SUM(AL9:AN74)*AK6</f>
        <v>486</v>
      </c>
      <c r="AL77" s="61"/>
      <c r="AM77" s="61"/>
      <c r="AN77" s="61"/>
      <c r="AO77" s="61"/>
      <c r="AP77" s="61"/>
      <c r="AQ77" s="61"/>
      <c r="AR77" s="61">
        <f>SUM(AO9:AQ74)*AR6</f>
        <v>480</v>
      </c>
      <c r="AS77" s="61">
        <f>SUM(AT9:AV74)*AS6</f>
        <v>432</v>
      </c>
      <c r="AT77" s="61"/>
      <c r="AU77" s="61"/>
      <c r="AV77" s="61"/>
      <c r="AW77" s="61"/>
      <c r="AX77" s="61"/>
      <c r="AY77" s="61"/>
      <c r="AZ77" s="61">
        <f>SUM(AW9:AY74)*AZ6</f>
        <v>480</v>
      </c>
      <c r="BA77" s="61">
        <f>SUM(BB9:BD74)*BA6</f>
        <v>612</v>
      </c>
      <c r="BB77" s="61"/>
      <c r="BC77" s="61"/>
      <c r="BD77" s="61"/>
      <c r="BE77" s="61"/>
      <c r="BF77" s="61"/>
      <c r="BG77" s="61"/>
      <c r="BH77" s="61">
        <f>SUM(BE9:BG74)*BH6</f>
        <v>522</v>
      </c>
      <c r="BI77" s="61">
        <f>SUM(BJ9:BL74)*BI6</f>
        <v>176</v>
      </c>
      <c r="BJ77" s="61"/>
      <c r="BK77" s="61"/>
      <c r="BL77" s="61"/>
      <c r="BM77" s="61"/>
      <c r="BN77" s="61"/>
      <c r="BO77" s="61"/>
      <c r="BP77" s="61">
        <f>SUM(BM9:BO74)*BP6</f>
        <v>200</v>
      </c>
      <c r="BQ77" s="79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</row>
    <row r="78" spans="1:84" ht="15">
      <c r="A78" s="47"/>
      <c r="B78" s="57"/>
      <c r="C78" s="61" t="s">
        <v>234</v>
      </c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70"/>
      <c r="Q78" s="71"/>
      <c r="R78" s="71"/>
      <c r="S78" s="71"/>
      <c r="T78" s="71"/>
      <c r="U78" s="71"/>
      <c r="V78" s="14"/>
      <c r="W78" s="13"/>
      <c r="X78" s="61"/>
      <c r="Y78" s="61">
        <f>SUM(AC78:BP78)</f>
        <v>3</v>
      </c>
      <c r="Z78" s="61"/>
      <c r="AA78" s="61"/>
      <c r="AB78" s="61"/>
      <c r="AC78" s="61"/>
      <c r="AD78" s="14"/>
      <c r="AE78" s="14"/>
      <c r="AF78" s="14"/>
      <c r="AG78" s="14"/>
      <c r="AH78" s="14"/>
      <c r="AI78" s="14"/>
      <c r="AJ78" s="61"/>
      <c r="AK78" s="61"/>
      <c r="AL78" s="14"/>
      <c r="AM78" s="14"/>
      <c r="AN78" s="14"/>
      <c r="AO78" s="14"/>
      <c r="AP78" s="14"/>
      <c r="AQ78" s="14"/>
      <c r="AR78" s="14">
        <v>1</v>
      </c>
      <c r="AS78" s="14"/>
      <c r="AT78" s="14"/>
      <c r="AU78" s="14"/>
      <c r="AV78" s="14"/>
      <c r="AW78" s="14"/>
      <c r="AX78" s="14"/>
      <c r="AY78" s="14"/>
      <c r="AZ78" s="14">
        <v>1</v>
      </c>
      <c r="BA78" s="14"/>
      <c r="BB78" s="14"/>
      <c r="BC78" s="14"/>
      <c r="BD78" s="14"/>
      <c r="BE78" s="14"/>
      <c r="BF78" s="14"/>
      <c r="BG78" s="14"/>
      <c r="BH78" s="14">
        <v>1</v>
      </c>
      <c r="BI78" s="14"/>
      <c r="BJ78" s="14"/>
      <c r="BK78" s="14"/>
      <c r="BL78" s="14"/>
      <c r="BM78" s="14"/>
      <c r="BN78" s="14"/>
      <c r="BO78" s="14"/>
      <c r="BP78" s="14"/>
      <c r="BQ78" s="79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</row>
    <row r="79" spans="1:84" ht="15">
      <c r="A79" s="47"/>
      <c r="B79" s="57"/>
      <c r="C79" s="61" t="s">
        <v>235</v>
      </c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70"/>
      <c r="Q79" s="71"/>
      <c r="R79" s="71"/>
      <c r="S79" s="71"/>
      <c r="T79" s="71"/>
      <c r="U79" s="71"/>
      <c r="V79" s="14"/>
      <c r="W79" s="13"/>
      <c r="X79" s="61"/>
      <c r="Y79" s="61">
        <f>SUM(AC79:BP79)</f>
        <v>28</v>
      </c>
      <c r="Z79" s="61"/>
      <c r="AA79" s="61"/>
      <c r="AB79" s="61"/>
      <c r="AC79" s="72">
        <f aca="true" t="shared" si="86" ref="AC79:BP79">COUNTIF($D$9:$O$73,AC5)</f>
        <v>3</v>
      </c>
      <c r="AD79" s="72">
        <f t="shared" si="86"/>
        <v>0</v>
      </c>
      <c r="AE79" s="72">
        <f t="shared" si="86"/>
        <v>0</v>
      </c>
      <c r="AF79" s="72">
        <f t="shared" si="86"/>
        <v>0</v>
      </c>
      <c r="AG79" s="72">
        <f t="shared" si="86"/>
        <v>0</v>
      </c>
      <c r="AH79" s="72">
        <f t="shared" si="86"/>
        <v>0</v>
      </c>
      <c r="AI79" s="72">
        <f t="shared" si="86"/>
        <v>0</v>
      </c>
      <c r="AJ79" s="72">
        <f t="shared" si="86"/>
        <v>4</v>
      </c>
      <c r="AK79" s="72">
        <f t="shared" si="86"/>
        <v>3</v>
      </c>
      <c r="AL79" s="72">
        <f t="shared" si="86"/>
        <v>0</v>
      </c>
      <c r="AM79" s="72">
        <f t="shared" si="86"/>
        <v>0</v>
      </c>
      <c r="AN79" s="72">
        <f t="shared" si="86"/>
        <v>0</v>
      </c>
      <c r="AO79" s="72">
        <f t="shared" si="86"/>
        <v>0</v>
      </c>
      <c r="AP79" s="72">
        <f t="shared" si="86"/>
        <v>0</v>
      </c>
      <c r="AQ79" s="72">
        <f t="shared" si="86"/>
        <v>0</v>
      </c>
      <c r="AR79" s="72">
        <f t="shared" si="86"/>
        <v>4</v>
      </c>
      <c r="AS79" s="72">
        <f t="shared" si="86"/>
        <v>3</v>
      </c>
      <c r="AT79" s="72">
        <f t="shared" si="86"/>
        <v>0</v>
      </c>
      <c r="AU79" s="72">
        <f t="shared" si="86"/>
        <v>0</v>
      </c>
      <c r="AV79" s="72">
        <f t="shared" si="86"/>
        <v>0</v>
      </c>
      <c r="AW79" s="72">
        <f t="shared" si="86"/>
        <v>0</v>
      </c>
      <c r="AX79" s="72">
        <f t="shared" si="86"/>
        <v>0</v>
      </c>
      <c r="AY79" s="72">
        <f t="shared" si="86"/>
        <v>0</v>
      </c>
      <c r="AZ79" s="72">
        <f t="shared" si="86"/>
        <v>4</v>
      </c>
      <c r="BA79" s="72">
        <f t="shared" si="86"/>
        <v>4</v>
      </c>
      <c r="BB79" s="72">
        <f t="shared" si="86"/>
        <v>0</v>
      </c>
      <c r="BC79" s="72">
        <f t="shared" si="86"/>
        <v>0</v>
      </c>
      <c r="BD79" s="72">
        <f t="shared" si="86"/>
        <v>0</v>
      </c>
      <c r="BE79" s="72">
        <f t="shared" si="86"/>
        <v>0</v>
      </c>
      <c r="BF79" s="72">
        <f t="shared" si="86"/>
        <v>0</v>
      </c>
      <c r="BG79" s="72">
        <f t="shared" si="86"/>
        <v>0</v>
      </c>
      <c r="BH79" s="72">
        <f t="shared" si="86"/>
        <v>2</v>
      </c>
      <c r="BI79" s="72">
        <f t="shared" si="86"/>
        <v>1</v>
      </c>
      <c r="BJ79" s="72">
        <f t="shared" si="86"/>
        <v>0</v>
      </c>
      <c r="BK79" s="72">
        <f t="shared" si="86"/>
        <v>0</v>
      </c>
      <c r="BL79" s="72">
        <f t="shared" si="86"/>
        <v>0</v>
      </c>
      <c r="BM79" s="72">
        <f t="shared" si="86"/>
        <v>0</v>
      </c>
      <c r="BN79" s="72">
        <f t="shared" si="86"/>
        <v>0</v>
      </c>
      <c r="BO79" s="72">
        <f t="shared" si="86"/>
        <v>0</v>
      </c>
      <c r="BP79" s="72">
        <f t="shared" si="86"/>
        <v>0</v>
      </c>
      <c r="BQ79" s="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</row>
    <row r="80" spans="1:84" ht="15">
      <c r="A80" s="47"/>
      <c r="B80" s="57"/>
      <c r="C80" s="61" t="s">
        <v>236</v>
      </c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70"/>
      <c r="Q80" s="71"/>
      <c r="R80" s="71"/>
      <c r="S80" s="71"/>
      <c r="T80" s="71"/>
      <c r="U80" s="71"/>
      <c r="V80" s="14"/>
      <c r="W80" s="13"/>
      <c r="X80" s="61"/>
      <c r="Y80" s="61">
        <f>SUM(AC80:BP80)</f>
        <v>45</v>
      </c>
      <c r="Z80" s="61"/>
      <c r="AA80" s="61"/>
      <c r="AB80" s="61"/>
      <c r="AC80" s="72">
        <f aca="true" t="shared" si="87" ref="AC80:BP80">COUNTIF($Q$9:$U$73,AC5)</f>
        <v>6</v>
      </c>
      <c r="AD80" s="72">
        <f t="shared" si="87"/>
        <v>0</v>
      </c>
      <c r="AE80" s="72">
        <f t="shared" si="87"/>
        <v>0</v>
      </c>
      <c r="AF80" s="72">
        <f t="shared" si="87"/>
        <v>0</v>
      </c>
      <c r="AG80" s="72">
        <f t="shared" si="87"/>
        <v>0</v>
      </c>
      <c r="AH80" s="72">
        <f t="shared" si="87"/>
        <v>0</v>
      </c>
      <c r="AI80" s="72">
        <f t="shared" si="87"/>
        <v>0</v>
      </c>
      <c r="AJ80" s="72">
        <f t="shared" si="87"/>
        <v>6</v>
      </c>
      <c r="AK80" s="72">
        <f t="shared" si="87"/>
        <v>2</v>
      </c>
      <c r="AL80" s="72">
        <f t="shared" si="87"/>
        <v>0</v>
      </c>
      <c r="AM80" s="72">
        <f t="shared" si="87"/>
        <v>0</v>
      </c>
      <c r="AN80" s="72">
        <f t="shared" si="87"/>
        <v>0</v>
      </c>
      <c r="AO80" s="72">
        <f t="shared" si="87"/>
        <v>0</v>
      </c>
      <c r="AP80" s="72">
        <f t="shared" si="87"/>
        <v>0</v>
      </c>
      <c r="AQ80" s="72">
        <f t="shared" si="87"/>
        <v>0</v>
      </c>
      <c r="AR80" s="72">
        <f t="shared" si="87"/>
        <v>6</v>
      </c>
      <c r="AS80" s="72">
        <f t="shared" si="87"/>
        <v>5</v>
      </c>
      <c r="AT80" s="72">
        <f t="shared" si="87"/>
        <v>0</v>
      </c>
      <c r="AU80" s="72">
        <f t="shared" si="87"/>
        <v>0</v>
      </c>
      <c r="AV80" s="72">
        <f t="shared" si="87"/>
        <v>0</v>
      </c>
      <c r="AW80" s="72">
        <f t="shared" si="87"/>
        <v>0</v>
      </c>
      <c r="AX80" s="72">
        <f t="shared" si="87"/>
        <v>0</v>
      </c>
      <c r="AY80" s="72">
        <f t="shared" si="87"/>
        <v>0</v>
      </c>
      <c r="AZ80" s="72">
        <f t="shared" si="87"/>
        <v>5</v>
      </c>
      <c r="BA80" s="72">
        <f t="shared" si="87"/>
        <v>4</v>
      </c>
      <c r="BB80" s="72">
        <f t="shared" si="87"/>
        <v>0</v>
      </c>
      <c r="BC80" s="72">
        <f t="shared" si="87"/>
        <v>0</v>
      </c>
      <c r="BD80" s="72">
        <f t="shared" si="87"/>
        <v>0</v>
      </c>
      <c r="BE80" s="72">
        <f t="shared" si="87"/>
        <v>0</v>
      </c>
      <c r="BF80" s="72">
        <f t="shared" si="87"/>
        <v>0</v>
      </c>
      <c r="BG80" s="72">
        <f t="shared" si="87"/>
        <v>0</v>
      </c>
      <c r="BH80" s="72">
        <f t="shared" si="87"/>
        <v>7</v>
      </c>
      <c r="BI80" s="72">
        <f t="shared" si="87"/>
        <v>1</v>
      </c>
      <c r="BJ80" s="72">
        <f t="shared" si="87"/>
        <v>0</v>
      </c>
      <c r="BK80" s="72">
        <f t="shared" si="87"/>
        <v>0</v>
      </c>
      <c r="BL80" s="72">
        <f t="shared" si="87"/>
        <v>0</v>
      </c>
      <c r="BM80" s="72">
        <f t="shared" si="87"/>
        <v>0</v>
      </c>
      <c r="BN80" s="72">
        <f t="shared" si="87"/>
        <v>0</v>
      </c>
      <c r="BO80" s="72">
        <f t="shared" si="87"/>
        <v>0</v>
      </c>
      <c r="BP80" s="72">
        <f t="shared" si="87"/>
        <v>3</v>
      </c>
      <c r="BQ80" s="79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</row>
    <row r="81" spans="2:84" ht="40.5" customHeight="1">
      <c r="B81" s="221"/>
      <c r="C81" s="222"/>
      <c r="D81" s="222"/>
      <c r="E81" s="222"/>
      <c r="F81" s="222"/>
      <c r="G81" s="222"/>
      <c r="H81" s="222"/>
      <c r="I81" s="222"/>
      <c r="J81" s="222"/>
      <c r="K81" s="38"/>
      <c r="L81" s="38"/>
      <c r="M81" s="38"/>
      <c r="N81" s="38"/>
      <c r="O81" s="39"/>
      <c r="P81" s="39"/>
      <c r="Q81" s="39"/>
      <c r="R81" s="39"/>
      <c r="S81" s="39"/>
      <c r="T81" s="39"/>
      <c r="U81" s="39"/>
      <c r="V81" s="39"/>
      <c r="W81" s="20"/>
      <c r="X81" s="22"/>
      <c r="Y81" s="22"/>
      <c r="BP81" s="15"/>
      <c r="BQ81" s="79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</row>
    <row r="82" spans="1:84" s="95" customFormat="1" ht="30.75" customHeight="1">
      <c r="A82" s="91"/>
      <c r="B82" s="236" t="s">
        <v>128</v>
      </c>
      <c r="C82" s="236"/>
      <c r="D82" s="236"/>
      <c r="E82" s="236"/>
      <c r="F82" s="236"/>
      <c r="G82" s="236"/>
      <c r="H82" s="236"/>
      <c r="I82" s="236"/>
      <c r="J82" s="236"/>
      <c r="K82" s="236"/>
      <c r="L82" s="236"/>
      <c r="M82" s="236"/>
      <c r="N82" s="236"/>
      <c r="O82" s="236"/>
      <c r="P82" s="236"/>
      <c r="Q82" s="92"/>
      <c r="R82" s="92"/>
      <c r="S82" s="92"/>
      <c r="T82" s="92"/>
      <c r="U82" s="92"/>
      <c r="V82" s="237" t="s">
        <v>63</v>
      </c>
      <c r="W82" s="237"/>
      <c r="X82" s="237"/>
      <c r="Y82" s="237"/>
      <c r="Z82" s="237"/>
      <c r="AA82" s="237"/>
      <c r="AB82" s="237"/>
      <c r="AC82" s="237" t="s">
        <v>64</v>
      </c>
      <c r="AD82" s="237"/>
      <c r="AE82" s="237"/>
      <c r="AF82" s="237"/>
      <c r="AG82" s="237"/>
      <c r="AH82" s="237"/>
      <c r="AI82" s="237"/>
      <c r="AJ82" s="237"/>
      <c r="AK82" s="237"/>
      <c r="AL82" s="237"/>
      <c r="AM82" s="237"/>
      <c r="AN82" s="237"/>
      <c r="AO82" s="237"/>
      <c r="AP82" s="237"/>
      <c r="AQ82" s="237"/>
      <c r="AR82" s="237"/>
      <c r="AS82" s="237"/>
      <c r="AT82" s="237"/>
      <c r="AU82" s="237"/>
      <c r="AV82" s="237"/>
      <c r="AW82" s="237"/>
      <c r="AX82" s="237"/>
      <c r="AY82" s="237"/>
      <c r="AZ82" s="237"/>
      <c r="BA82" s="237"/>
      <c r="BB82" s="237"/>
      <c r="BC82" s="237"/>
      <c r="BD82" s="237"/>
      <c r="BE82" s="237"/>
      <c r="BF82" s="237"/>
      <c r="BG82" s="237"/>
      <c r="BH82" s="237"/>
      <c r="BI82" s="91"/>
      <c r="BJ82" s="91"/>
      <c r="BK82" s="91"/>
      <c r="BL82" s="91"/>
      <c r="BM82" s="91"/>
      <c r="BN82" s="91"/>
      <c r="BO82" s="91"/>
      <c r="BP82" s="91"/>
      <c r="BQ82" s="93"/>
      <c r="BR82" s="94"/>
      <c r="BS82" s="94"/>
      <c r="BT82" s="94"/>
      <c r="BU82" s="94"/>
      <c r="BV82" s="94"/>
      <c r="BW82" s="94"/>
      <c r="BX82" s="94"/>
      <c r="BY82" s="94"/>
      <c r="BZ82" s="94"/>
      <c r="CA82" s="94"/>
      <c r="CB82" s="94"/>
      <c r="CC82" s="94"/>
      <c r="CD82" s="94"/>
      <c r="CE82" s="94"/>
      <c r="CF82" s="94"/>
    </row>
    <row r="83" spans="1:84" s="102" customFormat="1" ht="18.75" customHeight="1">
      <c r="A83" s="96"/>
      <c r="B83" s="238" t="s">
        <v>96</v>
      </c>
      <c r="C83" s="238" t="s">
        <v>246</v>
      </c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238" t="s">
        <v>247</v>
      </c>
      <c r="Q83" s="98"/>
      <c r="R83" s="98"/>
      <c r="S83" s="98"/>
      <c r="T83" s="98"/>
      <c r="U83" s="98"/>
      <c r="V83" s="239" t="s">
        <v>96</v>
      </c>
      <c r="W83" s="239"/>
      <c r="X83" s="239"/>
      <c r="Y83" s="239"/>
      <c r="Z83" s="239"/>
      <c r="AA83" s="239" t="s">
        <v>246</v>
      </c>
      <c r="AB83" s="239" t="s">
        <v>247</v>
      </c>
      <c r="AC83" s="240" t="s">
        <v>119</v>
      </c>
      <c r="AD83" s="240"/>
      <c r="AE83" s="240"/>
      <c r="AF83" s="240"/>
      <c r="AG83" s="240"/>
      <c r="AH83" s="240"/>
      <c r="AI83" s="240"/>
      <c r="AJ83" s="240"/>
      <c r="AK83" s="240"/>
      <c r="AL83" s="240"/>
      <c r="AM83" s="240"/>
      <c r="AN83" s="240"/>
      <c r="AO83" s="240"/>
      <c r="AP83" s="240"/>
      <c r="AQ83" s="240"/>
      <c r="AR83" s="240"/>
      <c r="AS83" s="241" t="s">
        <v>211</v>
      </c>
      <c r="AT83" s="241"/>
      <c r="AU83" s="241"/>
      <c r="AV83" s="241"/>
      <c r="AW83" s="241"/>
      <c r="AX83" s="241"/>
      <c r="AY83" s="241"/>
      <c r="AZ83" s="241"/>
      <c r="BA83" s="241"/>
      <c r="BB83" s="241"/>
      <c r="BC83" s="241"/>
      <c r="BD83" s="241"/>
      <c r="BE83" s="241"/>
      <c r="BF83" s="241"/>
      <c r="BG83" s="241"/>
      <c r="BH83" s="241"/>
      <c r="BI83" s="96"/>
      <c r="BJ83" s="96"/>
      <c r="BK83" s="96"/>
      <c r="BL83" s="96"/>
      <c r="BM83" s="96"/>
      <c r="BN83" s="96"/>
      <c r="BO83" s="96"/>
      <c r="BP83" s="96"/>
      <c r="BQ83" s="100"/>
      <c r="BR83" s="101"/>
      <c r="BS83" s="101"/>
      <c r="BT83" s="101"/>
      <c r="BU83" s="101"/>
      <c r="BV83" s="101"/>
      <c r="BW83" s="101"/>
      <c r="BX83" s="101"/>
      <c r="BY83" s="101"/>
      <c r="BZ83" s="101"/>
      <c r="CA83" s="101"/>
      <c r="CB83" s="101"/>
      <c r="CC83" s="101"/>
      <c r="CD83" s="101"/>
      <c r="CE83" s="101"/>
      <c r="CF83" s="101"/>
    </row>
    <row r="84" spans="1:84" s="102" customFormat="1" ht="18.75" customHeight="1">
      <c r="A84" s="96"/>
      <c r="B84" s="238"/>
      <c r="C84" s="23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238"/>
      <c r="Q84" s="98"/>
      <c r="R84" s="98"/>
      <c r="S84" s="98"/>
      <c r="T84" s="98"/>
      <c r="U84" s="98"/>
      <c r="V84" s="239"/>
      <c r="W84" s="239"/>
      <c r="X84" s="239"/>
      <c r="Y84" s="239"/>
      <c r="Z84" s="239"/>
      <c r="AA84" s="239"/>
      <c r="AB84" s="239"/>
      <c r="AC84" s="240"/>
      <c r="AD84" s="240"/>
      <c r="AE84" s="240"/>
      <c r="AF84" s="240"/>
      <c r="AG84" s="240"/>
      <c r="AH84" s="240"/>
      <c r="AI84" s="240"/>
      <c r="AJ84" s="240"/>
      <c r="AK84" s="240"/>
      <c r="AL84" s="240"/>
      <c r="AM84" s="240"/>
      <c r="AN84" s="240"/>
      <c r="AO84" s="240"/>
      <c r="AP84" s="240"/>
      <c r="AQ84" s="240"/>
      <c r="AR84" s="240"/>
      <c r="AS84" s="241"/>
      <c r="AT84" s="241"/>
      <c r="AU84" s="241"/>
      <c r="AV84" s="241"/>
      <c r="AW84" s="241"/>
      <c r="AX84" s="241"/>
      <c r="AY84" s="241"/>
      <c r="AZ84" s="241"/>
      <c r="BA84" s="241"/>
      <c r="BB84" s="241"/>
      <c r="BC84" s="241"/>
      <c r="BD84" s="241"/>
      <c r="BE84" s="241"/>
      <c r="BF84" s="241"/>
      <c r="BG84" s="241"/>
      <c r="BH84" s="241"/>
      <c r="BI84" s="96"/>
      <c r="BJ84" s="96"/>
      <c r="BK84" s="96"/>
      <c r="BL84" s="96"/>
      <c r="BM84" s="96"/>
      <c r="BN84" s="96"/>
      <c r="BO84" s="96"/>
      <c r="BP84" s="96"/>
      <c r="BQ84" s="100"/>
      <c r="BR84" s="101"/>
      <c r="BS84" s="101"/>
      <c r="BT84" s="101"/>
      <c r="BU84" s="101"/>
      <c r="BV84" s="101"/>
      <c r="BW84" s="101"/>
      <c r="BX84" s="101"/>
      <c r="BY84" s="101"/>
      <c r="BZ84" s="101"/>
      <c r="CA84" s="101"/>
      <c r="CB84" s="101"/>
      <c r="CC84" s="101"/>
      <c r="CD84" s="101"/>
      <c r="CE84" s="101"/>
      <c r="CF84" s="101"/>
    </row>
    <row r="85" spans="1:84" s="102" customFormat="1" ht="25.5" customHeight="1">
      <c r="A85" s="96"/>
      <c r="B85" s="103" t="s">
        <v>208</v>
      </c>
      <c r="C85" s="97">
        <v>4</v>
      </c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97">
        <v>4</v>
      </c>
      <c r="Q85" s="98"/>
      <c r="R85" s="98"/>
      <c r="S85" s="98"/>
      <c r="T85" s="98"/>
      <c r="U85" s="98"/>
      <c r="V85" s="245" t="s">
        <v>209</v>
      </c>
      <c r="W85" s="246"/>
      <c r="X85" s="246"/>
      <c r="Y85" s="246"/>
      <c r="Z85" s="247"/>
      <c r="AA85" s="254" t="s">
        <v>210</v>
      </c>
      <c r="AB85" s="254">
        <v>12</v>
      </c>
      <c r="AC85" s="241" t="s">
        <v>248</v>
      </c>
      <c r="AD85" s="241"/>
      <c r="AE85" s="241"/>
      <c r="AF85" s="241"/>
      <c r="AG85" s="241"/>
      <c r="AH85" s="241"/>
      <c r="AI85" s="241"/>
      <c r="AJ85" s="241"/>
      <c r="AK85" s="241"/>
      <c r="AL85" s="241"/>
      <c r="AM85" s="241"/>
      <c r="AN85" s="241"/>
      <c r="AO85" s="241"/>
      <c r="AP85" s="241"/>
      <c r="AQ85" s="241"/>
      <c r="AR85" s="241"/>
      <c r="AS85" s="245" t="s">
        <v>249</v>
      </c>
      <c r="AT85" s="246"/>
      <c r="AU85" s="246"/>
      <c r="AV85" s="246"/>
      <c r="AW85" s="246"/>
      <c r="AX85" s="246"/>
      <c r="AY85" s="246"/>
      <c r="AZ85" s="246"/>
      <c r="BA85" s="246"/>
      <c r="BB85" s="246"/>
      <c r="BC85" s="246"/>
      <c r="BD85" s="246"/>
      <c r="BE85" s="246"/>
      <c r="BF85" s="246"/>
      <c r="BG85" s="246"/>
      <c r="BH85" s="247"/>
      <c r="BI85" s="96"/>
      <c r="BJ85" s="96"/>
      <c r="BK85" s="96"/>
      <c r="BL85" s="96"/>
      <c r="BM85" s="96"/>
      <c r="BN85" s="96"/>
      <c r="BO85" s="96"/>
      <c r="BP85" s="96"/>
      <c r="BQ85" s="100"/>
      <c r="BR85" s="101"/>
      <c r="BS85" s="101"/>
      <c r="BT85" s="101"/>
      <c r="BU85" s="101"/>
      <c r="BV85" s="101"/>
      <c r="BW85" s="101"/>
      <c r="BX85" s="101"/>
      <c r="BY85" s="101"/>
      <c r="BZ85" s="101"/>
      <c r="CA85" s="101"/>
      <c r="CB85" s="101"/>
      <c r="CC85" s="101"/>
      <c r="CD85" s="101"/>
      <c r="CE85" s="101"/>
      <c r="CF85" s="101"/>
    </row>
    <row r="86" spans="1:84" s="102" customFormat="1" ht="22.5" customHeight="1">
      <c r="A86" s="96"/>
      <c r="B86" s="75" t="s">
        <v>129</v>
      </c>
      <c r="C86" s="97">
        <v>6</v>
      </c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97">
        <v>4</v>
      </c>
      <c r="Q86" s="98"/>
      <c r="R86" s="98"/>
      <c r="S86" s="98"/>
      <c r="T86" s="98"/>
      <c r="U86" s="98"/>
      <c r="V86" s="251"/>
      <c r="W86" s="252"/>
      <c r="X86" s="252"/>
      <c r="Y86" s="252"/>
      <c r="Z86" s="253"/>
      <c r="AA86" s="255"/>
      <c r="AB86" s="255"/>
      <c r="AC86" s="241"/>
      <c r="AD86" s="241"/>
      <c r="AE86" s="241"/>
      <c r="AF86" s="241"/>
      <c r="AG86" s="241"/>
      <c r="AH86" s="241"/>
      <c r="AI86" s="241"/>
      <c r="AJ86" s="241"/>
      <c r="AK86" s="241"/>
      <c r="AL86" s="241"/>
      <c r="AM86" s="241"/>
      <c r="AN86" s="241"/>
      <c r="AO86" s="241"/>
      <c r="AP86" s="241"/>
      <c r="AQ86" s="241"/>
      <c r="AR86" s="241"/>
      <c r="AS86" s="248"/>
      <c r="AT86" s="249"/>
      <c r="AU86" s="249"/>
      <c r="AV86" s="249"/>
      <c r="AW86" s="249"/>
      <c r="AX86" s="249"/>
      <c r="AY86" s="249"/>
      <c r="AZ86" s="249"/>
      <c r="BA86" s="249"/>
      <c r="BB86" s="249"/>
      <c r="BC86" s="249"/>
      <c r="BD86" s="249"/>
      <c r="BE86" s="249"/>
      <c r="BF86" s="249"/>
      <c r="BG86" s="249"/>
      <c r="BH86" s="250"/>
      <c r="BI86" s="96"/>
      <c r="BJ86" s="96"/>
      <c r="BK86" s="96"/>
      <c r="BL86" s="96"/>
      <c r="BM86" s="96"/>
      <c r="BN86" s="96"/>
      <c r="BO86" s="96"/>
      <c r="BP86" s="96"/>
      <c r="BQ86" s="100"/>
      <c r="BR86" s="101"/>
      <c r="BS86" s="101"/>
      <c r="BT86" s="101"/>
      <c r="BU86" s="101"/>
      <c r="BV86" s="101"/>
      <c r="BW86" s="101"/>
      <c r="BX86" s="101"/>
      <c r="BY86" s="101"/>
      <c r="BZ86" s="101"/>
      <c r="CA86" s="101"/>
      <c r="CB86" s="101"/>
      <c r="CC86" s="101"/>
      <c r="CD86" s="101"/>
      <c r="CE86" s="101"/>
      <c r="CF86" s="101"/>
    </row>
    <row r="87" spans="1:84" s="102" customFormat="1" ht="15">
      <c r="A87" s="96"/>
      <c r="B87" s="105" t="s">
        <v>250</v>
      </c>
      <c r="C87" s="105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7">
        <f>SUM(P85:P86)</f>
        <v>8</v>
      </c>
      <c r="Q87" s="98"/>
      <c r="R87" s="98"/>
      <c r="S87" s="98"/>
      <c r="T87" s="98"/>
      <c r="U87" s="98"/>
      <c r="V87" s="242" t="s">
        <v>56</v>
      </c>
      <c r="W87" s="243"/>
      <c r="X87" s="243"/>
      <c r="Y87" s="243"/>
      <c r="Z87" s="244"/>
      <c r="AA87" s="99"/>
      <c r="AB87" s="99">
        <f>SUM(AB85:AB86)</f>
        <v>12</v>
      </c>
      <c r="AC87" s="241"/>
      <c r="AD87" s="241"/>
      <c r="AE87" s="241"/>
      <c r="AF87" s="241"/>
      <c r="AG87" s="241"/>
      <c r="AH87" s="241"/>
      <c r="AI87" s="241"/>
      <c r="AJ87" s="241"/>
      <c r="AK87" s="241"/>
      <c r="AL87" s="241"/>
      <c r="AM87" s="241"/>
      <c r="AN87" s="241"/>
      <c r="AO87" s="241"/>
      <c r="AP87" s="241"/>
      <c r="AQ87" s="241"/>
      <c r="AR87" s="241"/>
      <c r="AS87" s="251"/>
      <c r="AT87" s="252"/>
      <c r="AU87" s="252"/>
      <c r="AV87" s="252"/>
      <c r="AW87" s="252"/>
      <c r="AX87" s="252"/>
      <c r="AY87" s="252"/>
      <c r="AZ87" s="252"/>
      <c r="BA87" s="252"/>
      <c r="BB87" s="252"/>
      <c r="BC87" s="252"/>
      <c r="BD87" s="252"/>
      <c r="BE87" s="252"/>
      <c r="BF87" s="252"/>
      <c r="BG87" s="252"/>
      <c r="BH87" s="253"/>
      <c r="BI87" s="96"/>
      <c r="BJ87" s="96"/>
      <c r="BK87" s="96"/>
      <c r="BL87" s="96"/>
      <c r="BM87" s="96"/>
      <c r="BN87" s="96"/>
      <c r="BO87" s="96"/>
      <c r="BP87" s="96"/>
      <c r="BQ87" s="100"/>
      <c r="BR87" s="101"/>
      <c r="BS87" s="101"/>
      <c r="BT87" s="101"/>
      <c r="BU87" s="101"/>
      <c r="BV87" s="101"/>
      <c r="BW87" s="101"/>
      <c r="BX87" s="101"/>
      <c r="BY87" s="101"/>
      <c r="BZ87" s="101"/>
      <c r="CA87" s="101"/>
      <c r="CB87" s="101"/>
      <c r="CC87" s="101"/>
      <c r="CD87" s="101"/>
      <c r="CE87" s="101"/>
      <c r="CF87" s="101"/>
    </row>
    <row r="88" spans="1:84" s="21" customFormat="1" ht="15">
      <c r="A88" s="23"/>
      <c r="B88" s="27"/>
      <c r="C88" s="23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3"/>
      <c r="Q88" s="24"/>
      <c r="R88" s="24"/>
      <c r="S88" s="24"/>
      <c r="T88" s="24"/>
      <c r="U88" s="24"/>
      <c r="V88" s="23"/>
      <c r="W88" s="26"/>
      <c r="X88" s="25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79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</row>
    <row r="89" spans="2:84" ht="15">
      <c r="B89" s="106" t="s">
        <v>251</v>
      </c>
      <c r="BQ89" s="7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</row>
    <row r="90" spans="2:84" ht="15">
      <c r="B90" s="106" t="s">
        <v>139</v>
      </c>
      <c r="BQ90" s="79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</row>
    <row r="91" spans="2:84" ht="15">
      <c r="B91" s="107"/>
      <c r="BQ91" s="79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</row>
    <row r="92" spans="2:84" ht="15">
      <c r="B92" s="107" t="s">
        <v>80</v>
      </c>
      <c r="BQ92" s="79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</row>
    <row r="93" spans="2:84" ht="15">
      <c r="B93" s="107"/>
      <c r="BQ93" s="79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</row>
    <row r="94" spans="1:84" s="36" customFormat="1" ht="15.75">
      <c r="A94" s="108"/>
      <c r="B94" s="109" t="s">
        <v>212</v>
      </c>
      <c r="C94" s="108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08"/>
      <c r="Q94" s="110"/>
      <c r="R94" s="110"/>
      <c r="S94" s="110"/>
      <c r="T94" s="110"/>
      <c r="U94" s="110"/>
      <c r="V94" s="108"/>
      <c r="W94" s="111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108"/>
      <c r="BQ94" s="112"/>
      <c r="BR94" s="113"/>
      <c r="BS94" s="113"/>
      <c r="BT94" s="113"/>
      <c r="BU94" s="113"/>
      <c r="BV94" s="113"/>
      <c r="BW94" s="113"/>
      <c r="BX94" s="113"/>
      <c r="BY94" s="113"/>
      <c r="BZ94" s="113"/>
      <c r="CA94" s="113"/>
      <c r="CB94" s="113"/>
      <c r="CC94" s="113"/>
      <c r="CD94" s="113"/>
      <c r="CE94" s="113"/>
      <c r="CF94" s="113"/>
    </row>
    <row r="95" spans="1:84" s="36" customFormat="1" ht="15.75">
      <c r="A95" s="108"/>
      <c r="B95" s="109"/>
      <c r="C95" s="108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08"/>
      <c r="Q95" s="110"/>
      <c r="R95" s="110"/>
      <c r="S95" s="110"/>
      <c r="T95" s="110"/>
      <c r="U95" s="110"/>
      <c r="V95" s="108"/>
      <c r="W95" s="111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108"/>
      <c r="BQ95" s="112"/>
      <c r="BR95" s="113"/>
      <c r="BS95" s="113"/>
      <c r="BT95" s="113"/>
      <c r="BU95" s="113"/>
      <c r="BV95" s="113"/>
      <c r="BW95" s="113"/>
      <c r="BX95" s="113"/>
      <c r="BY95" s="113"/>
      <c r="BZ95" s="113"/>
      <c r="CA95" s="113"/>
      <c r="CB95" s="113"/>
      <c r="CC95" s="113"/>
      <c r="CD95" s="113"/>
      <c r="CE95" s="113"/>
      <c r="CF95" s="113"/>
    </row>
    <row r="96" spans="1:84" s="36" customFormat="1" ht="15.75">
      <c r="A96" s="108"/>
      <c r="B96" s="109" t="s">
        <v>79</v>
      </c>
      <c r="C96" s="108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08"/>
      <c r="Q96" s="110"/>
      <c r="R96" s="110"/>
      <c r="S96" s="110"/>
      <c r="T96" s="110"/>
      <c r="U96" s="110"/>
      <c r="V96" s="108"/>
      <c r="W96" s="111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108"/>
      <c r="BQ96" s="112"/>
      <c r="BR96" s="113"/>
      <c r="BS96" s="113"/>
      <c r="BT96" s="113"/>
      <c r="BU96" s="113"/>
      <c r="BV96" s="113"/>
      <c r="BW96" s="113"/>
      <c r="BX96" s="113"/>
      <c r="BY96" s="113"/>
      <c r="BZ96" s="113"/>
      <c r="CA96" s="113"/>
      <c r="CB96" s="113"/>
      <c r="CC96" s="113"/>
      <c r="CD96" s="113"/>
      <c r="CE96" s="113"/>
      <c r="CF96" s="113"/>
    </row>
    <row r="97" spans="1:84" s="36" customFormat="1" ht="15.75">
      <c r="A97" s="108"/>
      <c r="B97" s="109"/>
      <c r="C97" s="108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08"/>
      <c r="Q97" s="110"/>
      <c r="R97" s="110"/>
      <c r="S97" s="110"/>
      <c r="T97" s="110"/>
      <c r="U97" s="110"/>
      <c r="V97" s="108"/>
      <c r="W97" s="111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108"/>
      <c r="BQ97" s="112"/>
      <c r="BR97" s="113"/>
      <c r="BS97" s="113"/>
      <c r="BT97" s="113"/>
      <c r="BU97" s="113"/>
      <c r="BV97" s="113"/>
      <c r="BW97" s="113"/>
      <c r="BX97" s="113"/>
      <c r="BY97" s="113"/>
      <c r="BZ97" s="113"/>
      <c r="CA97" s="113"/>
      <c r="CB97" s="113"/>
      <c r="CC97" s="113"/>
      <c r="CD97" s="113"/>
      <c r="CE97" s="113"/>
      <c r="CF97" s="113"/>
    </row>
    <row r="98" spans="1:84" s="36" customFormat="1" ht="15.75">
      <c r="A98" s="108"/>
      <c r="B98" s="109" t="s">
        <v>237</v>
      </c>
      <c r="C98" s="108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08"/>
      <c r="Q98" s="110"/>
      <c r="R98" s="110"/>
      <c r="S98" s="110"/>
      <c r="T98" s="110"/>
      <c r="U98" s="110"/>
      <c r="V98" s="108"/>
      <c r="W98" s="111"/>
      <c r="Y98" s="108"/>
      <c r="Z98" s="108"/>
      <c r="AA98" s="108" t="s">
        <v>252</v>
      </c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108"/>
      <c r="BQ98" s="112"/>
      <c r="BR98" s="113"/>
      <c r="BS98" s="113"/>
      <c r="BT98" s="113"/>
      <c r="BU98" s="113"/>
      <c r="BV98" s="113"/>
      <c r="BW98" s="113"/>
      <c r="BX98" s="113"/>
      <c r="BY98" s="113"/>
      <c r="BZ98" s="113"/>
      <c r="CA98" s="113"/>
      <c r="CB98" s="113"/>
      <c r="CC98" s="113"/>
      <c r="CD98" s="113"/>
      <c r="CE98" s="113"/>
      <c r="CF98" s="113"/>
    </row>
    <row r="99" spans="2:84" ht="15">
      <c r="B99" s="107"/>
      <c r="BQ99" s="7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</row>
    <row r="100" spans="2:84" ht="15">
      <c r="B100" s="107" t="s">
        <v>120</v>
      </c>
      <c r="AA100" s="23" t="s">
        <v>199</v>
      </c>
      <c r="BQ100" s="79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</row>
    <row r="101" spans="2:84" ht="15.75">
      <c r="B101" s="20"/>
      <c r="C101" s="76"/>
      <c r="D101" s="76"/>
      <c r="E101" s="76"/>
      <c r="F101" s="76"/>
      <c r="G101" s="76"/>
      <c r="H101" s="76"/>
      <c r="I101" s="76"/>
      <c r="J101" s="76"/>
      <c r="K101" s="38"/>
      <c r="L101" s="38"/>
      <c r="M101" s="38"/>
      <c r="N101" s="38"/>
      <c r="O101" s="39"/>
      <c r="P101" s="39"/>
      <c r="Q101" s="39"/>
      <c r="R101" s="39"/>
      <c r="S101" s="39"/>
      <c r="T101" s="39"/>
      <c r="U101" s="39"/>
      <c r="V101" s="39"/>
      <c r="W101" s="20"/>
      <c r="X101" s="22"/>
      <c r="Y101" s="22"/>
      <c r="BP101" s="15"/>
      <c r="BQ101" s="79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</row>
    <row r="102" spans="2:84" ht="15">
      <c r="B102" s="220"/>
      <c r="C102" s="220"/>
      <c r="D102" s="220"/>
      <c r="E102" s="220"/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BP102" s="15"/>
      <c r="BQ102" s="79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</row>
    <row r="103" spans="2:84" ht="15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BP103" s="15"/>
      <c r="BQ103" s="79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</row>
    <row r="104" spans="2:84" ht="27" customHeight="1">
      <c r="B104" s="73" t="s">
        <v>195</v>
      </c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BP104" s="15"/>
      <c r="BQ104" s="79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</row>
    <row r="105" spans="2:84" ht="15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BP105" s="15"/>
      <c r="BQ105" s="79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</row>
    <row r="106" spans="1:84" s="21" customFormat="1" ht="15">
      <c r="A106" s="224" t="s">
        <v>10</v>
      </c>
      <c r="B106" s="226" t="s">
        <v>11</v>
      </c>
      <c r="C106" s="227" t="s">
        <v>240</v>
      </c>
      <c r="D106" s="228"/>
      <c r="E106" s="228"/>
      <c r="F106" s="228"/>
      <c r="G106" s="228"/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9"/>
      <c r="W106" s="223" t="s">
        <v>241</v>
      </c>
      <c r="X106" s="224"/>
      <c r="Y106" s="224"/>
      <c r="Z106" s="224"/>
      <c r="AA106" s="224"/>
      <c r="AB106" s="224"/>
      <c r="AC106" s="215" t="s">
        <v>114</v>
      </c>
      <c r="AD106" s="215"/>
      <c r="AE106" s="215"/>
      <c r="AF106" s="215"/>
      <c r="AG106" s="215"/>
      <c r="AH106" s="215"/>
      <c r="AI106" s="215"/>
      <c r="AJ106" s="215"/>
      <c r="AK106" s="215"/>
      <c r="AL106" s="215"/>
      <c r="AM106" s="215"/>
      <c r="AN106" s="215"/>
      <c r="AO106" s="215"/>
      <c r="AP106" s="215"/>
      <c r="AQ106" s="215"/>
      <c r="AR106" s="215"/>
      <c r="AS106" s="215"/>
      <c r="AT106" s="215"/>
      <c r="AU106" s="215"/>
      <c r="AV106" s="215"/>
      <c r="AW106" s="215"/>
      <c r="AX106" s="215"/>
      <c r="AY106" s="215"/>
      <c r="AZ106" s="215"/>
      <c r="BA106" s="215"/>
      <c r="BB106" s="215"/>
      <c r="BC106" s="215"/>
      <c r="BD106" s="215"/>
      <c r="BE106" s="215"/>
      <c r="BF106" s="215"/>
      <c r="BG106" s="215"/>
      <c r="BH106" s="215"/>
      <c r="BI106" s="215"/>
      <c r="BJ106" s="215"/>
      <c r="BK106" s="215"/>
      <c r="BL106" s="215"/>
      <c r="BM106" s="215"/>
      <c r="BN106" s="215"/>
      <c r="BO106" s="215"/>
      <c r="BP106" s="215"/>
      <c r="BQ106" s="79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</row>
    <row r="107" spans="1:84" s="21" customFormat="1" ht="15.75" thickBot="1">
      <c r="A107" s="224"/>
      <c r="B107" s="226"/>
      <c r="C107" s="230"/>
      <c r="D107" s="231"/>
      <c r="E107" s="231"/>
      <c r="F107" s="231"/>
      <c r="G107" s="231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1"/>
      <c r="S107" s="231"/>
      <c r="T107" s="231"/>
      <c r="U107" s="231"/>
      <c r="V107" s="232"/>
      <c r="W107" s="233" t="s">
        <v>3</v>
      </c>
      <c r="X107" s="216" t="s">
        <v>5</v>
      </c>
      <c r="Y107" s="216"/>
      <c r="Z107" s="216"/>
      <c r="AA107" s="216"/>
      <c r="AB107" s="225" t="s">
        <v>242</v>
      </c>
      <c r="AC107" s="217" t="s">
        <v>6</v>
      </c>
      <c r="AD107" s="218"/>
      <c r="AE107" s="218"/>
      <c r="AF107" s="218"/>
      <c r="AG107" s="218"/>
      <c r="AH107" s="218"/>
      <c r="AI107" s="218"/>
      <c r="AJ107" s="219"/>
      <c r="AK107" s="217" t="s">
        <v>7</v>
      </c>
      <c r="AL107" s="218"/>
      <c r="AM107" s="218"/>
      <c r="AN107" s="218"/>
      <c r="AO107" s="218"/>
      <c r="AP107" s="218"/>
      <c r="AQ107" s="218"/>
      <c r="AR107" s="219"/>
      <c r="AS107" s="217" t="s">
        <v>8</v>
      </c>
      <c r="AT107" s="218"/>
      <c r="AU107" s="218"/>
      <c r="AV107" s="218"/>
      <c r="AW107" s="218"/>
      <c r="AX107" s="218"/>
      <c r="AY107" s="218"/>
      <c r="AZ107" s="219"/>
      <c r="BA107" s="217" t="s">
        <v>9</v>
      </c>
      <c r="BB107" s="218"/>
      <c r="BC107" s="218"/>
      <c r="BD107" s="218"/>
      <c r="BE107" s="218"/>
      <c r="BF107" s="218"/>
      <c r="BG107" s="218"/>
      <c r="BH107" s="219"/>
      <c r="BI107" s="217" t="s">
        <v>115</v>
      </c>
      <c r="BJ107" s="218"/>
      <c r="BK107" s="218"/>
      <c r="BL107" s="218"/>
      <c r="BM107" s="218"/>
      <c r="BN107" s="218"/>
      <c r="BO107" s="218"/>
      <c r="BP107" s="219"/>
      <c r="BQ107" s="79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</row>
    <row r="108" spans="1:84" s="83" customFormat="1" ht="15">
      <c r="A108" s="224"/>
      <c r="B108" s="225"/>
      <c r="C108" s="234" t="s">
        <v>12</v>
      </c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234" t="s">
        <v>13</v>
      </c>
      <c r="Q108" s="86"/>
      <c r="R108" s="86"/>
      <c r="S108" s="86"/>
      <c r="T108" s="86"/>
      <c r="U108" s="86"/>
      <c r="V108" s="234" t="s">
        <v>243</v>
      </c>
      <c r="W108" s="216"/>
      <c r="X108" s="216" t="s">
        <v>3</v>
      </c>
      <c r="Y108" s="225" t="s">
        <v>62</v>
      </c>
      <c r="Z108" s="225" t="s">
        <v>244</v>
      </c>
      <c r="AA108" s="225" t="s">
        <v>245</v>
      </c>
      <c r="AB108" s="225"/>
      <c r="AC108" s="81">
        <v>1</v>
      </c>
      <c r="AD108" s="81" t="s">
        <v>116</v>
      </c>
      <c r="AE108" s="81" t="s">
        <v>117</v>
      </c>
      <c r="AF108" s="81" t="s">
        <v>118</v>
      </c>
      <c r="AG108" s="81" t="s">
        <v>116</v>
      </c>
      <c r="AH108" s="81" t="s">
        <v>117</v>
      </c>
      <c r="AI108" s="81" t="s">
        <v>118</v>
      </c>
      <c r="AJ108" s="81">
        <v>2</v>
      </c>
      <c r="AK108" s="81">
        <v>3</v>
      </c>
      <c r="AL108" s="81" t="s">
        <v>116</v>
      </c>
      <c r="AM108" s="81" t="s">
        <v>117</v>
      </c>
      <c r="AN108" s="81" t="s">
        <v>118</v>
      </c>
      <c r="AO108" s="81" t="s">
        <v>116</v>
      </c>
      <c r="AP108" s="81" t="s">
        <v>117</v>
      </c>
      <c r="AQ108" s="81" t="s">
        <v>118</v>
      </c>
      <c r="AR108" s="81">
        <v>4</v>
      </c>
      <c r="AS108" s="81">
        <v>5</v>
      </c>
      <c r="AT108" s="81" t="s">
        <v>116</v>
      </c>
      <c r="AU108" s="81" t="s">
        <v>117</v>
      </c>
      <c r="AV108" s="81" t="s">
        <v>118</v>
      </c>
      <c r="AW108" s="81" t="s">
        <v>116</v>
      </c>
      <c r="AX108" s="81" t="s">
        <v>117</v>
      </c>
      <c r="AY108" s="81" t="s">
        <v>118</v>
      </c>
      <c r="AZ108" s="81">
        <v>6</v>
      </c>
      <c r="BA108" s="81">
        <v>7</v>
      </c>
      <c r="BB108" s="81" t="s">
        <v>116</v>
      </c>
      <c r="BC108" s="81" t="s">
        <v>117</v>
      </c>
      <c r="BD108" s="81" t="s">
        <v>118</v>
      </c>
      <c r="BE108" s="81" t="s">
        <v>116</v>
      </c>
      <c r="BF108" s="81" t="s">
        <v>117</v>
      </c>
      <c r="BG108" s="81" t="s">
        <v>118</v>
      </c>
      <c r="BH108" s="81">
        <v>8</v>
      </c>
      <c r="BI108" s="81">
        <v>9</v>
      </c>
      <c r="BJ108" s="81" t="s">
        <v>116</v>
      </c>
      <c r="BK108" s="81" t="s">
        <v>117</v>
      </c>
      <c r="BL108" s="81" t="s">
        <v>118</v>
      </c>
      <c r="BM108" s="81" t="s">
        <v>116</v>
      </c>
      <c r="BN108" s="81" t="s">
        <v>117</v>
      </c>
      <c r="BO108" s="81" t="s">
        <v>118</v>
      </c>
      <c r="BP108" s="81">
        <v>10</v>
      </c>
      <c r="BQ108" s="82"/>
      <c r="BR108" s="82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82"/>
      <c r="CF108" s="82"/>
    </row>
    <row r="109" spans="1:84" s="84" customFormat="1" ht="15.75" thickBot="1">
      <c r="A109" s="224"/>
      <c r="B109" s="225"/>
      <c r="C109" s="235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235"/>
      <c r="Q109" s="87"/>
      <c r="R109" s="87"/>
      <c r="S109" s="87"/>
      <c r="T109" s="87"/>
      <c r="U109" s="87"/>
      <c r="V109" s="235"/>
      <c r="W109" s="216"/>
      <c r="X109" s="216"/>
      <c r="Y109" s="225"/>
      <c r="Z109" s="225"/>
      <c r="AA109" s="225"/>
      <c r="AB109" s="225"/>
      <c r="AC109" s="81">
        <v>18</v>
      </c>
      <c r="AD109" s="81">
        <v>18</v>
      </c>
      <c r="AE109" s="81">
        <v>18</v>
      </c>
      <c r="AF109" s="81">
        <v>18</v>
      </c>
      <c r="AG109" s="81">
        <v>18</v>
      </c>
      <c r="AH109" s="81">
        <v>18</v>
      </c>
      <c r="AI109" s="81">
        <v>18</v>
      </c>
      <c r="AJ109" s="81">
        <v>18</v>
      </c>
      <c r="AK109" s="81">
        <v>18</v>
      </c>
      <c r="AL109" s="81">
        <v>18</v>
      </c>
      <c r="AM109" s="81">
        <v>18</v>
      </c>
      <c r="AN109" s="81">
        <v>18</v>
      </c>
      <c r="AO109" s="81">
        <v>16</v>
      </c>
      <c r="AP109" s="81">
        <v>16</v>
      </c>
      <c r="AQ109" s="81">
        <v>16</v>
      </c>
      <c r="AR109" s="81">
        <v>16</v>
      </c>
      <c r="AS109" s="81">
        <v>18</v>
      </c>
      <c r="AT109" s="81">
        <v>18</v>
      </c>
      <c r="AU109" s="81">
        <v>18</v>
      </c>
      <c r="AV109" s="81">
        <v>18</v>
      </c>
      <c r="AW109" s="81">
        <v>16</v>
      </c>
      <c r="AX109" s="81">
        <v>16</v>
      </c>
      <c r="AY109" s="81">
        <v>16</v>
      </c>
      <c r="AZ109" s="81">
        <v>16</v>
      </c>
      <c r="BA109" s="81">
        <v>18</v>
      </c>
      <c r="BB109" s="81">
        <v>18</v>
      </c>
      <c r="BC109" s="81">
        <v>18</v>
      </c>
      <c r="BD109" s="81">
        <v>18</v>
      </c>
      <c r="BE109" s="81">
        <v>18</v>
      </c>
      <c r="BF109" s="81">
        <v>18</v>
      </c>
      <c r="BG109" s="81">
        <v>18</v>
      </c>
      <c r="BH109" s="81">
        <v>18</v>
      </c>
      <c r="BI109" s="81">
        <v>8</v>
      </c>
      <c r="BJ109" s="81">
        <v>8</v>
      </c>
      <c r="BK109" s="81">
        <v>8</v>
      </c>
      <c r="BL109" s="81">
        <v>8</v>
      </c>
      <c r="BM109" s="81">
        <v>10</v>
      </c>
      <c r="BN109" s="81">
        <v>10</v>
      </c>
      <c r="BO109" s="81">
        <v>10</v>
      </c>
      <c r="BP109" s="81">
        <v>10</v>
      </c>
      <c r="BQ109" s="82"/>
      <c r="BR109" s="82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82"/>
      <c r="CF109" s="82"/>
    </row>
    <row r="110" spans="1:84" s="85" customFormat="1" ht="15">
      <c r="A110" s="88">
        <v>1</v>
      </c>
      <c r="B110" s="89">
        <v>2</v>
      </c>
      <c r="C110" s="81">
        <v>3</v>
      </c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>
        <v>4</v>
      </c>
      <c r="Q110" s="81"/>
      <c r="R110" s="81"/>
      <c r="S110" s="81"/>
      <c r="T110" s="81"/>
      <c r="U110" s="81"/>
      <c r="V110" s="81">
        <v>5</v>
      </c>
      <c r="W110" s="90">
        <v>6</v>
      </c>
      <c r="X110" s="90">
        <v>7</v>
      </c>
      <c r="Y110" s="88">
        <v>8</v>
      </c>
      <c r="Z110" s="88">
        <v>9</v>
      </c>
      <c r="AA110" s="88">
        <v>10</v>
      </c>
      <c r="AB110" s="88">
        <v>11</v>
      </c>
      <c r="AC110" s="81">
        <v>12</v>
      </c>
      <c r="AD110" s="81"/>
      <c r="AE110" s="81"/>
      <c r="AF110" s="81"/>
      <c r="AG110" s="81"/>
      <c r="AH110" s="81"/>
      <c r="AI110" s="81"/>
      <c r="AJ110" s="81">
        <v>13</v>
      </c>
      <c r="AK110" s="81">
        <v>14</v>
      </c>
      <c r="AL110" s="81"/>
      <c r="AM110" s="81"/>
      <c r="AN110" s="81"/>
      <c r="AO110" s="81"/>
      <c r="AP110" s="81"/>
      <c r="AQ110" s="81"/>
      <c r="AR110" s="81">
        <v>15</v>
      </c>
      <c r="AS110" s="81">
        <v>16</v>
      </c>
      <c r="AT110" s="81"/>
      <c r="AU110" s="81"/>
      <c r="AV110" s="81"/>
      <c r="AW110" s="81"/>
      <c r="AX110" s="81"/>
      <c r="AY110" s="81"/>
      <c r="AZ110" s="81">
        <v>17</v>
      </c>
      <c r="BA110" s="81">
        <v>18</v>
      </c>
      <c r="BB110" s="81"/>
      <c r="BC110" s="81"/>
      <c r="BD110" s="81"/>
      <c r="BE110" s="81"/>
      <c r="BF110" s="81"/>
      <c r="BG110" s="81"/>
      <c r="BH110" s="81">
        <v>19</v>
      </c>
      <c r="BI110" s="81">
        <v>20</v>
      </c>
      <c r="BJ110" s="81"/>
      <c r="BK110" s="81"/>
      <c r="BL110" s="81"/>
      <c r="BM110" s="81"/>
      <c r="BN110" s="81"/>
      <c r="BO110" s="81"/>
      <c r="BP110" s="81">
        <v>21</v>
      </c>
      <c r="BQ110" s="82">
        <v>22</v>
      </c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</row>
    <row r="111" spans="1:84" ht="15">
      <c r="A111" s="51" t="s">
        <v>113</v>
      </c>
      <c r="B111" s="48" t="s">
        <v>145</v>
      </c>
      <c r="C111" s="49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49"/>
      <c r="Q111" s="50"/>
      <c r="R111" s="50"/>
      <c r="S111" s="50"/>
      <c r="T111" s="50"/>
      <c r="U111" s="50"/>
      <c r="V111" s="49"/>
      <c r="W111" s="62">
        <f aca="true" t="shared" si="88" ref="W111:AB111">SUM(W112:W114)</f>
        <v>500</v>
      </c>
      <c r="X111" s="62">
        <f t="shared" si="88"/>
        <v>232</v>
      </c>
      <c r="Y111" s="62">
        <f t="shared" si="88"/>
        <v>124</v>
      </c>
      <c r="Z111" s="62">
        <f t="shared" si="88"/>
        <v>0</v>
      </c>
      <c r="AA111" s="62">
        <f t="shared" si="88"/>
        <v>108</v>
      </c>
      <c r="AB111" s="62">
        <f t="shared" si="88"/>
        <v>268</v>
      </c>
      <c r="AC111" s="52"/>
      <c r="AD111" s="49"/>
      <c r="AE111" s="49"/>
      <c r="AF111" s="49"/>
      <c r="AG111" s="49"/>
      <c r="AH111" s="49"/>
      <c r="AI111" s="49"/>
      <c r="AJ111" s="52"/>
      <c r="AK111" s="52"/>
      <c r="AL111" s="49"/>
      <c r="AM111" s="49"/>
      <c r="AN111" s="49"/>
      <c r="AO111" s="49"/>
      <c r="AP111" s="49"/>
      <c r="AQ111" s="49"/>
      <c r="AR111" s="52"/>
      <c r="AS111" s="52"/>
      <c r="AT111" s="49"/>
      <c r="AU111" s="49"/>
      <c r="AV111" s="49"/>
      <c r="AW111" s="49"/>
      <c r="AX111" s="49"/>
      <c r="AY111" s="49"/>
      <c r="AZ111" s="52"/>
      <c r="BA111" s="52"/>
      <c r="BB111" s="49"/>
      <c r="BC111" s="49"/>
      <c r="BD111" s="49"/>
      <c r="BE111" s="49"/>
      <c r="BF111" s="49"/>
      <c r="BG111" s="49"/>
      <c r="BH111" s="52"/>
      <c r="BI111" s="52"/>
      <c r="BJ111" s="49"/>
      <c r="BK111" s="49"/>
      <c r="BL111" s="49"/>
      <c r="BM111" s="49"/>
      <c r="BN111" s="49"/>
      <c r="BO111" s="49"/>
      <c r="BP111" s="52"/>
      <c r="BQ111" s="79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</row>
    <row r="112" spans="1:84" ht="15">
      <c r="A112" s="13" t="s">
        <v>196</v>
      </c>
      <c r="B112" s="53" t="s">
        <v>163</v>
      </c>
      <c r="C112" s="63" t="str">
        <f>D112&amp;" "&amp;M112&amp;" "&amp;N112&amp;" "&amp;O112</f>
        <v>   </v>
      </c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63" t="str">
        <f>Q112&amp;" "&amp;R112&amp;" "&amp;S112&amp;" "&amp;T112&amp;" "&amp;U112</f>
        <v>10    </v>
      </c>
      <c r="Q112" s="45">
        <v>10</v>
      </c>
      <c r="R112" s="45"/>
      <c r="S112" s="45"/>
      <c r="T112" s="45"/>
      <c r="U112" s="45"/>
      <c r="V112" s="54"/>
      <c r="W112" s="66">
        <v>100</v>
      </c>
      <c r="X112" s="64">
        <f>Y112+Z112+AA112</f>
        <v>40</v>
      </c>
      <c r="Y112" s="64">
        <f aca="true" t="shared" si="89" ref="Y112:AA114">AD112*AD$6+AG112*AG$6+AL112*AL$6+AO112*AO$6+AT112*AT$6+AW112*AW$6+BB112*BB$6+BE112*BE$6+BJ112*BJ$6+BM112*BM$6</f>
        <v>20</v>
      </c>
      <c r="Z112" s="64">
        <f t="shared" si="89"/>
        <v>0</v>
      </c>
      <c r="AA112" s="64">
        <f t="shared" si="89"/>
        <v>20</v>
      </c>
      <c r="AB112" s="64">
        <f>W112-X112</f>
        <v>60</v>
      </c>
      <c r="AC112" s="65">
        <f>IF(SUM(AD112:AF112)&gt;0,AD112&amp;"/"&amp;AE112&amp;"/"&amp;AF112,"")</f>
      </c>
      <c r="AD112" s="13"/>
      <c r="AE112" s="13"/>
      <c r="AF112" s="13"/>
      <c r="AG112" s="13"/>
      <c r="AH112" s="13"/>
      <c r="AI112" s="13"/>
      <c r="AJ112" s="65">
        <f>IF(SUM(AG112:AI112)&gt;0,AG112&amp;"/"&amp;AH112&amp;"/"&amp;AI112,"")</f>
      </c>
      <c r="AK112" s="65">
        <f>IF(SUM(AL112:AN112)&gt;0,AL112&amp;"/"&amp;AM112&amp;"/"&amp;AN112,"")</f>
      </c>
      <c r="AL112" s="13"/>
      <c r="AM112" s="13"/>
      <c r="AN112" s="13"/>
      <c r="AO112" s="13"/>
      <c r="AP112" s="13"/>
      <c r="AQ112" s="13"/>
      <c r="AR112" s="65">
        <f>IF(SUM(AO112:AQ112)&gt;0,AO112&amp;"/"&amp;AP112&amp;"/"&amp;AQ112,"")</f>
      </c>
      <c r="AS112" s="65">
        <f>IF(SUM(AT112:AV112)&gt;0,AT112&amp;"/"&amp;AU112&amp;"/"&amp;AV112,"")</f>
      </c>
      <c r="AT112" s="13"/>
      <c r="AU112" s="13"/>
      <c r="AV112" s="13"/>
      <c r="AW112" s="13"/>
      <c r="AX112" s="13"/>
      <c r="AY112" s="13"/>
      <c r="AZ112" s="65">
        <f>IF(SUM(AW112:AY112)&gt;0,AW112&amp;"/"&amp;AX112&amp;"/"&amp;AY112,"")</f>
      </c>
      <c r="BA112" s="65">
        <f>IF(SUM(BB112:BD112)&gt;0,BB112&amp;"/"&amp;BC112&amp;"/"&amp;BD112,"")</f>
      </c>
      <c r="BB112" s="13"/>
      <c r="BC112" s="13"/>
      <c r="BD112" s="13"/>
      <c r="BE112" s="13"/>
      <c r="BF112" s="13"/>
      <c r="BG112" s="13"/>
      <c r="BH112" s="65">
        <f>IF(SUM(BE112:BG112)&gt;0,BE112&amp;"/"&amp;BF112&amp;"/"&amp;BG112,"")</f>
      </c>
      <c r="BI112" s="65">
        <f>IF(SUM(BJ112:BL112)&gt;0,BJ112&amp;"/"&amp;BK112&amp;"/"&amp;BL112,"")</f>
      </c>
      <c r="BJ112" s="13"/>
      <c r="BK112" s="13"/>
      <c r="BL112" s="13"/>
      <c r="BM112" s="13">
        <v>2</v>
      </c>
      <c r="BN112" s="13"/>
      <c r="BO112" s="13">
        <v>2</v>
      </c>
      <c r="BP112" s="65" t="str">
        <f>IF(SUM(BM112:BO112)&gt;0,BM112&amp;"/"&amp;BN112&amp;"/"&amp;BO112,"")</f>
        <v>2//2</v>
      </c>
      <c r="BQ112" s="79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</row>
    <row r="113" spans="1:84" ht="15">
      <c r="A113" s="13" t="s">
        <v>197</v>
      </c>
      <c r="B113" s="53" t="s">
        <v>165</v>
      </c>
      <c r="C113" s="63" t="str">
        <f>D113&amp;" "&amp;M113&amp;" "&amp;N113&amp;" "&amp;O113</f>
        <v>9   </v>
      </c>
      <c r="D113" s="46">
        <v>9</v>
      </c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63" t="str">
        <f>Q113&amp;" "&amp;R113&amp;" "&amp;S113&amp;" "&amp;T113&amp;" "&amp;U113</f>
        <v>    </v>
      </c>
      <c r="Q113" s="74"/>
      <c r="R113" s="45"/>
      <c r="S113" s="45"/>
      <c r="T113" s="45"/>
      <c r="U113" s="45"/>
      <c r="V113" s="54"/>
      <c r="W113" s="66">
        <v>230</v>
      </c>
      <c r="X113" s="64">
        <f>Y113+Z113+AA113</f>
        <v>112</v>
      </c>
      <c r="Y113" s="64">
        <f t="shared" si="89"/>
        <v>64</v>
      </c>
      <c r="Z113" s="64">
        <f t="shared" si="89"/>
        <v>0</v>
      </c>
      <c r="AA113" s="64">
        <f t="shared" si="89"/>
        <v>48</v>
      </c>
      <c r="AB113" s="64">
        <f>W113-X113</f>
        <v>118</v>
      </c>
      <c r="AC113" s="65">
        <f>IF(SUM(AD113:AF113)&gt;0,AD113&amp;"/"&amp;AE113&amp;"/"&amp;AF113,"")</f>
      </c>
      <c r="AD113" s="13"/>
      <c r="AE113" s="13"/>
      <c r="AF113" s="13"/>
      <c r="AG113" s="13"/>
      <c r="AH113" s="13"/>
      <c r="AI113" s="13"/>
      <c r="AJ113" s="65">
        <f>IF(SUM(AG113:AI113)&gt;0,AG113&amp;"/"&amp;AH113&amp;"/"&amp;AI113,"")</f>
      </c>
      <c r="AK113" s="65">
        <f>IF(SUM(AL113:AN113)&gt;0,AL113&amp;"/"&amp;AM113&amp;"/"&amp;AN113,"")</f>
      </c>
      <c r="AL113" s="13"/>
      <c r="AM113" s="13"/>
      <c r="AN113" s="13"/>
      <c r="AO113" s="13"/>
      <c r="AP113" s="13"/>
      <c r="AQ113" s="13"/>
      <c r="AR113" s="65">
        <f>IF(SUM(AO113:AQ113)&gt;0,AO113&amp;"/"&amp;AP113&amp;"/"&amp;AQ113,"")</f>
      </c>
      <c r="AS113" s="65">
        <f>IF(SUM(AT113:AV113)&gt;0,AT113&amp;"/"&amp;AU113&amp;"/"&amp;AV113,"")</f>
      </c>
      <c r="AT113" s="13"/>
      <c r="AU113" s="13"/>
      <c r="AV113" s="13"/>
      <c r="AW113" s="13"/>
      <c r="AX113" s="13"/>
      <c r="AY113" s="13"/>
      <c r="AZ113" s="65">
        <f>IF(SUM(AW113:AY113)&gt;0,AW113&amp;"/"&amp;AX113&amp;"/"&amp;AY113,"")</f>
      </c>
      <c r="BA113" s="65">
        <f>IF(SUM(BB113:BD113)&gt;0,BB113&amp;"/"&amp;BC113&amp;"/"&amp;BD113,"")</f>
      </c>
      <c r="BB113" s="13"/>
      <c r="BC113" s="13"/>
      <c r="BD113" s="13"/>
      <c r="BE113" s="13"/>
      <c r="BF113" s="13"/>
      <c r="BG113" s="13"/>
      <c r="BH113" s="65">
        <f>IF(SUM(BE113:BG113)&gt;0,BE113&amp;"/"&amp;BF113&amp;"/"&amp;BG113,"")</f>
      </c>
      <c r="BI113" s="65" t="str">
        <f>IF(SUM(BJ113:BL113)&gt;0,BJ113&amp;"/"&amp;BK113&amp;"/"&amp;BL113,"")</f>
        <v>8//6</v>
      </c>
      <c r="BJ113" s="13">
        <v>8</v>
      </c>
      <c r="BK113" s="13"/>
      <c r="BL113" s="13">
        <v>6</v>
      </c>
      <c r="BM113" s="13"/>
      <c r="BN113" s="13"/>
      <c r="BO113" s="13"/>
      <c r="BP113" s="65">
        <f>IF(SUM(BM113:BO113)&gt;0,BM113&amp;"/"&amp;BN113&amp;"/"&amp;BO113,"")</f>
      </c>
      <c r="BQ113" s="79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</row>
    <row r="114" spans="1:84" ht="15">
      <c r="A114" s="13" t="s">
        <v>198</v>
      </c>
      <c r="B114" s="53" t="s">
        <v>176</v>
      </c>
      <c r="C114" s="63" t="str">
        <f>D114&amp;" "&amp;M114&amp;" "&amp;N114&amp;" "&amp;O114</f>
        <v>   </v>
      </c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63" t="str">
        <f>Q114&amp;" "&amp;R114&amp;" "&amp;S114&amp;" "&amp;T114&amp;" "&amp;U114</f>
        <v>10    </v>
      </c>
      <c r="Q114" s="74">
        <v>10</v>
      </c>
      <c r="R114" s="45"/>
      <c r="S114" s="45"/>
      <c r="T114" s="45"/>
      <c r="U114" s="45"/>
      <c r="V114" s="54"/>
      <c r="W114" s="66">
        <v>170</v>
      </c>
      <c r="X114" s="64">
        <f>Y114+Z114+AA114</f>
        <v>80</v>
      </c>
      <c r="Y114" s="64">
        <f t="shared" si="89"/>
        <v>40</v>
      </c>
      <c r="Z114" s="64">
        <f t="shared" si="89"/>
        <v>0</v>
      </c>
      <c r="AA114" s="64">
        <f t="shared" si="89"/>
        <v>40</v>
      </c>
      <c r="AB114" s="64">
        <f>W114-X114</f>
        <v>90</v>
      </c>
      <c r="AC114" s="65">
        <f>IF(SUM(AD114:AF114)&gt;0,AD114&amp;"/"&amp;AE114&amp;"/"&amp;AF114,"")</f>
      </c>
      <c r="AD114" s="13"/>
      <c r="AE114" s="13"/>
      <c r="AF114" s="13"/>
      <c r="AG114" s="13"/>
      <c r="AH114" s="13"/>
      <c r="AI114" s="13"/>
      <c r="AJ114" s="65">
        <f>IF(SUM(AG114:AI114)&gt;0,AG114&amp;"/"&amp;AH114&amp;"/"&amp;AI114,"")</f>
      </c>
      <c r="AK114" s="65">
        <f>IF(SUM(AL114:AN114)&gt;0,AL114&amp;"/"&amp;AM114&amp;"/"&amp;AN114,"")</f>
      </c>
      <c r="AL114" s="13"/>
      <c r="AM114" s="13"/>
      <c r="AN114" s="13"/>
      <c r="AO114" s="13"/>
      <c r="AP114" s="13"/>
      <c r="AQ114" s="13"/>
      <c r="AR114" s="65">
        <f>IF(SUM(AO114:AQ114)&gt;0,AO114&amp;"/"&amp;AP114&amp;"/"&amp;AQ114,"")</f>
      </c>
      <c r="AS114" s="65">
        <f>IF(SUM(AT114:AV114)&gt;0,AT114&amp;"/"&amp;AU114&amp;"/"&amp;AV114,"")</f>
      </c>
      <c r="AT114" s="13"/>
      <c r="AU114" s="13"/>
      <c r="AV114" s="13"/>
      <c r="AW114" s="13"/>
      <c r="AX114" s="13"/>
      <c r="AY114" s="13"/>
      <c r="AZ114" s="65">
        <f>IF(SUM(AW114:AY114)&gt;0,AW114&amp;"/"&amp;AX114&amp;"/"&amp;AY114,"")</f>
      </c>
      <c r="BA114" s="65">
        <f>IF(SUM(BB114:BD114)&gt;0,BB114&amp;"/"&amp;BC114&amp;"/"&amp;BD114,"")</f>
      </c>
      <c r="BB114" s="13"/>
      <c r="BC114" s="13"/>
      <c r="BD114" s="13"/>
      <c r="BE114" s="13"/>
      <c r="BF114" s="13"/>
      <c r="BG114" s="13"/>
      <c r="BH114" s="65">
        <f>IF(SUM(BE114:BG114)&gt;0,BE114&amp;"/"&amp;BF114&amp;"/"&amp;BG114,"")</f>
      </c>
      <c r="BI114" s="65">
        <f>IF(SUM(BJ114:BL114)&gt;0,BJ114&amp;"/"&amp;BK114&amp;"/"&amp;BL114,"")</f>
      </c>
      <c r="BJ114" s="13"/>
      <c r="BK114" s="13"/>
      <c r="BL114" s="13"/>
      <c r="BM114" s="13">
        <v>4</v>
      </c>
      <c r="BN114" s="13"/>
      <c r="BO114" s="13">
        <v>4</v>
      </c>
      <c r="BP114" s="65" t="str">
        <f>IF(SUM(BM114:BO114)&gt;0,BM114&amp;"/"&amp;BN114&amp;"/"&amp;BO114,"")</f>
        <v>4//4</v>
      </c>
      <c r="BQ114" s="79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</row>
    <row r="115" spans="1:68" ht="12.75">
      <c r="A115" s="13"/>
      <c r="B115" s="171" t="s">
        <v>56</v>
      </c>
      <c r="C115" s="59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9"/>
      <c r="Q115" s="58"/>
      <c r="R115" s="58"/>
      <c r="S115" s="58"/>
      <c r="T115" s="58"/>
      <c r="U115" s="58"/>
      <c r="V115" s="59"/>
      <c r="W115" s="67">
        <f aca="true" t="shared" si="90" ref="W115:AB115">SUM(W111)</f>
        <v>500</v>
      </c>
      <c r="X115" s="67">
        <f t="shared" si="90"/>
        <v>232</v>
      </c>
      <c r="Y115" s="67">
        <f t="shared" si="90"/>
        <v>124</v>
      </c>
      <c r="Z115" s="67">
        <f t="shared" si="90"/>
        <v>0</v>
      </c>
      <c r="AA115" s="67">
        <f t="shared" si="90"/>
        <v>108</v>
      </c>
      <c r="AB115" s="67">
        <f t="shared" si="90"/>
        <v>268</v>
      </c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</row>
    <row r="116" spans="1:68" ht="12.75">
      <c r="A116" s="47"/>
      <c r="B116" s="60"/>
      <c r="C116" s="61" t="s">
        <v>193</v>
      </c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1"/>
      <c r="Q116" s="69"/>
      <c r="R116" s="69"/>
      <c r="S116" s="69"/>
      <c r="T116" s="69"/>
      <c r="U116" s="69"/>
      <c r="V116" s="14"/>
      <c r="W116" s="13"/>
      <c r="X116" s="61"/>
      <c r="Y116" s="61"/>
      <c r="Z116" s="61"/>
      <c r="AA116" s="61"/>
      <c r="AB116" s="61"/>
      <c r="AC116" s="68">
        <f>SUM(AD116:AF116)</f>
        <v>0</v>
      </c>
      <c r="AD116" s="68">
        <f aca="true" t="shared" si="91" ref="AD116:AI116">SUM(AD112:AD114)</f>
        <v>0</v>
      </c>
      <c r="AE116" s="68">
        <f t="shared" si="91"/>
        <v>0</v>
      </c>
      <c r="AF116" s="68">
        <f t="shared" si="91"/>
        <v>0</v>
      </c>
      <c r="AG116" s="68">
        <f t="shared" si="91"/>
        <v>0</v>
      </c>
      <c r="AH116" s="68">
        <f t="shared" si="91"/>
        <v>0</v>
      </c>
      <c r="AI116" s="68">
        <f t="shared" si="91"/>
        <v>0</v>
      </c>
      <c r="AJ116" s="68">
        <f>SUM(AG116:AI116)</f>
        <v>0</v>
      </c>
      <c r="AK116" s="68">
        <f>SUM(AL116:AN116)</f>
        <v>0</v>
      </c>
      <c r="AL116" s="68">
        <f aca="true" t="shared" si="92" ref="AL116:AQ116">SUM(AL112:AL114)</f>
        <v>0</v>
      </c>
      <c r="AM116" s="68">
        <f t="shared" si="92"/>
        <v>0</v>
      </c>
      <c r="AN116" s="68">
        <f t="shared" si="92"/>
        <v>0</v>
      </c>
      <c r="AO116" s="68">
        <f t="shared" si="92"/>
        <v>0</v>
      </c>
      <c r="AP116" s="68">
        <f t="shared" si="92"/>
        <v>0</v>
      </c>
      <c r="AQ116" s="68">
        <f t="shared" si="92"/>
        <v>0</v>
      </c>
      <c r="AR116" s="68">
        <f>SUM(AO116:AQ116)</f>
        <v>0</v>
      </c>
      <c r="AS116" s="68">
        <f>SUM(AT116:AV116)</f>
        <v>0</v>
      </c>
      <c r="AT116" s="68">
        <f aca="true" t="shared" si="93" ref="AT116:AY116">SUM(AT112:AT114)</f>
        <v>0</v>
      </c>
      <c r="AU116" s="68">
        <f t="shared" si="93"/>
        <v>0</v>
      </c>
      <c r="AV116" s="68">
        <f t="shared" si="93"/>
        <v>0</v>
      </c>
      <c r="AW116" s="68">
        <f t="shared" si="93"/>
        <v>0</v>
      </c>
      <c r="AX116" s="68">
        <f t="shared" si="93"/>
        <v>0</v>
      </c>
      <c r="AY116" s="68">
        <f t="shared" si="93"/>
        <v>0</v>
      </c>
      <c r="AZ116" s="68">
        <f>SUM(AW116:AY116)</f>
        <v>0</v>
      </c>
      <c r="BA116" s="68">
        <f>SUM(BB116:BD116)</f>
        <v>0</v>
      </c>
      <c r="BB116" s="68">
        <f aca="true" t="shared" si="94" ref="BB116:BG116">SUM(BB112:BB114)</f>
        <v>0</v>
      </c>
      <c r="BC116" s="68">
        <f t="shared" si="94"/>
        <v>0</v>
      </c>
      <c r="BD116" s="68">
        <f t="shared" si="94"/>
        <v>0</v>
      </c>
      <c r="BE116" s="68">
        <f t="shared" si="94"/>
        <v>0</v>
      </c>
      <c r="BF116" s="68">
        <f t="shared" si="94"/>
        <v>0</v>
      </c>
      <c r="BG116" s="68">
        <f t="shared" si="94"/>
        <v>0</v>
      </c>
      <c r="BH116" s="68">
        <f>SUM(BE116:BG116)</f>
        <v>0</v>
      </c>
      <c r="BI116" s="68">
        <f>SUM(BJ116:BL116)</f>
        <v>14</v>
      </c>
      <c r="BJ116" s="68">
        <f aca="true" t="shared" si="95" ref="BJ116:BO116">SUM(BJ112:BJ114)</f>
        <v>8</v>
      </c>
      <c r="BK116" s="68">
        <f t="shared" si="95"/>
        <v>0</v>
      </c>
      <c r="BL116" s="68">
        <f t="shared" si="95"/>
        <v>6</v>
      </c>
      <c r="BM116" s="68">
        <f t="shared" si="95"/>
        <v>6</v>
      </c>
      <c r="BN116" s="68">
        <f t="shared" si="95"/>
        <v>0</v>
      </c>
      <c r="BO116" s="68">
        <f t="shared" si="95"/>
        <v>6</v>
      </c>
      <c r="BP116" s="68">
        <f>SUM(BM116:BO116)</f>
        <v>12</v>
      </c>
    </row>
    <row r="117" spans="1:68" ht="12.75">
      <c r="A117" s="47"/>
      <c r="B117" s="56"/>
      <c r="C117" s="63" t="s">
        <v>233</v>
      </c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9"/>
      <c r="R117" s="69"/>
      <c r="S117" s="69"/>
      <c r="T117" s="69"/>
      <c r="U117" s="69"/>
      <c r="V117" s="14"/>
      <c r="W117" s="13"/>
      <c r="X117" s="61"/>
      <c r="Y117" s="61"/>
      <c r="Z117" s="61"/>
      <c r="AA117" s="61"/>
      <c r="AB117" s="61"/>
      <c r="AC117" s="61">
        <f>SUM(AD112:AF114)*AC109</f>
        <v>0</v>
      </c>
      <c r="AD117" s="61"/>
      <c r="AE117" s="61"/>
      <c r="AF117" s="61"/>
      <c r="AG117" s="61"/>
      <c r="AH117" s="61"/>
      <c r="AI117" s="61"/>
      <c r="AJ117" s="61">
        <f>SUM(AG112:AI114)*AJ109</f>
        <v>0</v>
      </c>
      <c r="AK117" s="61">
        <f>SUM(AL112:AN114)*AK109</f>
        <v>0</v>
      </c>
      <c r="AL117" s="61"/>
      <c r="AM117" s="61"/>
      <c r="AN117" s="61"/>
      <c r="AO117" s="61"/>
      <c r="AP117" s="61"/>
      <c r="AQ117" s="61"/>
      <c r="AR117" s="61">
        <f>SUM(AO112:AQ114)*AR109</f>
        <v>0</v>
      </c>
      <c r="AS117" s="61">
        <f>SUM(AT112:AV114)*AS109</f>
        <v>0</v>
      </c>
      <c r="AT117" s="61"/>
      <c r="AU117" s="61"/>
      <c r="AV117" s="61"/>
      <c r="AW117" s="61"/>
      <c r="AX117" s="61"/>
      <c r="AY117" s="61"/>
      <c r="AZ117" s="61">
        <f>SUM(AW112:AY114)*AZ109</f>
        <v>0</v>
      </c>
      <c r="BA117" s="61">
        <f>SUM(BB112:BD114)*BA109</f>
        <v>0</v>
      </c>
      <c r="BB117" s="61"/>
      <c r="BC117" s="61"/>
      <c r="BD117" s="61"/>
      <c r="BE117" s="61"/>
      <c r="BF117" s="61"/>
      <c r="BG117" s="61"/>
      <c r="BH117" s="61">
        <f>SUM(BE112:BG114)*BH109</f>
        <v>0</v>
      </c>
      <c r="BI117" s="61">
        <f>SUM(BJ112:BL114)*BI109</f>
        <v>112</v>
      </c>
      <c r="BJ117" s="61"/>
      <c r="BK117" s="61"/>
      <c r="BL117" s="61"/>
      <c r="BM117" s="61"/>
      <c r="BN117" s="61"/>
      <c r="BO117" s="61"/>
      <c r="BP117" s="61">
        <f>SUM(BM112:BO114)*BP109</f>
        <v>120</v>
      </c>
    </row>
    <row r="118" spans="1:68" ht="12.75">
      <c r="A118" s="47"/>
      <c r="B118" s="57"/>
      <c r="C118" s="61" t="s">
        <v>234</v>
      </c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70"/>
      <c r="Q118" s="71"/>
      <c r="R118" s="71"/>
      <c r="S118" s="71"/>
      <c r="T118" s="71"/>
      <c r="U118" s="71"/>
      <c r="V118" s="14"/>
      <c r="W118" s="13"/>
      <c r="X118" s="61"/>
      <c r="Y118" s="61">
        <f>SUM(AC118:BP118)</f>
        <v>0</v>
      </c>
      <c r="Z118" s="61"/>
      <c r="AA118" s="61"/>
      <c r="AB118" s="61"/>
      <c r="AC118" s="61"/>
      <c r="AD118" s="14"/>
      <c r="AE118" s="14"/>
      <c r="AF118" s="14"/>
      <c r="AG118" s="14"/>
      <c r="AH118" s="14"/>
      <c r="AI118" s="14"/>
      <c r="AJ118" s="61"/>
      <c r="AK118" s="61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</row>
    <row r="119" spans="1:68" ht="12.75">
      <c r="A119" s="47"/>
      <c r="B119" s="57"/>
      <c r="C119" s="61" t="s">
        <v>235</v>
      </c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70"/>
      <c r="Q119" s="71"/>
      <c r="R119" s="71"/>
      <c r="S119" s="71"/>
      <c r="T119" s="71"/>
      <c r="U119" s="71"/>
      <c r="V119" s="14"/>
      <c r="W119" s="13"/>
      <c r="X119" s="61"/>
      <c r="Y119" s="61">
        <f>SUM(AC119:BP119)</f>
        <v>1</v>
      </c>
      <c r="Z119" s="61"/>
      <c r="AA119" s="61"/>
      <c r="AB119" s="61"/>
      <c r="AC119" s="72">
        <f>COUNTIF($D$112:$O$114,AC108)</f>
        <v>0</v>
      </c>
      <c r="AD119" s="72">
        <f aca="true" t="shared" si="96" ref="AD119:BP119">COUNTIF($D$112:$O$114,AD108)</f>
        <v>0</v>
      </c>
      <c r="AE119" s="72">
        <f t="shared" si="96"/>
        <v>0</v>
      </c>
      <c r="AF119" s="72">
        <f t="shared" si="96"/>
        <v>0</v>
      </c>
      <c r="AG119" s="72">
        <f t="shared" si="96"/>
        <v>0</v>
      </c>
      <c r="AH119" s="72">
        <f t="shared" si="96"/>
        <v>0</v>
      </c>
      <c r="AI119" s="72">
        <f t="shared" si="96"/>
        <v>0</v>
      </c>
      <c r="AJ119" s="72">
        <f t="shared" si="96"/>
        <v>0</v>
      </c>
      <c r="AK119" s="72">
        <f t="shared" si="96"/>
        <v>0</v>
      </c>
      <c r="AL119" s="72">
        <f t="shared" si="96"/>
        <v>0</v>
      </c>
      <c r="AM119" s="72">
        <f t="shared" si="96"/>
        <v>0</v>
      </c>
      <c r="AN119" s="72">
        <f t="shared" si="96"/>
        <v>0</v>
      </c>
      <c r="AO119" s="72">
        <f t="shared" si="96"/>
        <v>0</v>
      </c>
      <c r="AP119" s="72">
        <f t="shared" si="96"/>
        <v>0</v>
      </c>
      <c r="AQ119" s="72">
        <f t="shared" si="96"/>
        <v>0</v>
      </c>
      <c r="AR119" s="72">
        <f t="shared" si="96"/>
        <v>0</v>
      </c>
      <c r="AS119" s="72">
        <f t="shared" si="96"/>
        <v>0</v>
      </c>
      <c r="AT119" s="72">
        <f t="shared" si="96"/>
        <v>0</v>
      </c>
      <c r="AU119" s="72">
        <f t="shared" si="96"/>
        <v>0</v>
      </c>
      <c r="AV119" s="72">
        <f t="shared" si="96"/>
        <v>0</v>
      </c>
      <c r="AW119" s="72">
        <f t="shared" si="96"/>
        <v>0</v>
      </c>
      <c r="AX119" s="72">
        <f t="shared" si="96"/>
        <v>0</v>
      </c>
      <c r="AY119" s="72">
        <f t="shared" si="96"/>
        <v>0</v>
      </c>
      <c r="AZ119" s="72">
        <f t="shared" si="96"/>
        <v>0</v>
      </c>
      <c r="BA119" s="72">
        <f t="shared" si="96"/>
        <v>0</v>
      </c>
      <c r="BB119" s="72">
        <f t="shared" si="96"/>
        <v>0</v>
      </c>
      <c r="BC119" s="72">
        <f t="shared" si="96"/>
        <v>0</v>
      </c>
      <c r="BD119" s="72">
        <f t="shared" si="96"/>
        <v>0</v>
      </c>
      <c r="BE119" s="72">
        <f t="shared" si="96"/>
        <v>0</v>
      </c>
      <c r="BF119" s="72">
        <f t="shared" si="96"/>
        <v>0</v>
      </c>
      <c r="BG119" s="72">
        <f t="shared" si="96"/>
        <v>0</v>
      </c>
      <c r="BH119" s="72">
        <f t="shared" si="96"/>
        <v>0</v>
      </c>
      <c r="BI119" s="72">
        <f>COUNTIF($D$112:$O$114,BI108)</f>
        <v>1</v>
      </c>
      <c r="BJ119" s="72">
        <f t="shared" si="96"/>
        <v>0</v>
      </c>
      <c r="BK119" s="72">
        <f t="shared" si="96"/>
        <v>0</v>
      </c>
      <c r="BL119" s="72">
        <f t="shared" si="96"/>
        <v>0</v>
      </c>
      <c r="BM119" s="72">
        <f t="shared" si="96"/>
        <v>0</v>
      </c>
      <c r="BN119" s="72">
        <f t="shared" si="96"/>
        <v>0</v>
      </c>
      <c r="BO119" s="72">
        <f t="shared" si="96"/>
        <v>0</v>
      </c>
      <c r="BP119" s="72">
        <f t="shared" si="96"/>
        <v>0</v>
      </c>
    </row>
    <row r="120" spans="1:68" ht="12.75">
      <c r="A120" s="47"/>
      <c r="B120" s="55"/>
      <c r="C120" s="61" t="s">
        <v>236</v>
      </c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70"/>
      <c r="Q120" s="71"/>
      <c r="R120" s="71"/>
      <c r="S120" s="71"/>
      <c r="T120" s="71"/>
      <c r="U120" s="71"/>
      <c r="V120" s="14"/>
      <c r="W120" s="13"/>
      <c r="X120" s="61"/>
      <c r="Y120" s="61">
        <f>SUM(AC120:BP120)</f>
        <v>2</v>
      </c>
      <c r="Z120" s="61"/>
      <c r="AA120" s="61"/>
      <c r="AB120" s="61"/>
      <c r="AC120" s="72">
        <f>COUNTIF($Q$112:$U$114,AC108)</f>
        <v>0</v>
      </c>
      <c r="AD120" s="72">
        <f aca="true" t="shared" si="97" ref="AD120:BP120">COUNTIF($Q$112:$U$114,AD108)</f>
        <v>0</v>
      </c>
      <c r="AE120" s="72">
        <f t="shared" si="97"/>
        <v>0</v>
      </c>
      <c r="AF120" s="72">
        <f t="shared" si="97"/>
        <v>0</v>
      </c>
      <c r="AG120" s="72">
        <f t="shared" si="97"/>
        <v>0</v>
      </c>
      <c r="AH120" s="72">
        <f t="shared" si="97"/>
        <v>0</v>
      </c>
      <c r="AI120" s="72">
        <f t="shared" si="97"/>
        <v>0</v>
      </c>
      <c r="AJ120" s="72">
        <f t="shared" si="97"/>
        <v>0</v>
      </c>
      <c r="AK120" s="72">
        <f t="shared" si="97"/>
        <v>0</v>
      </c>
      <c r="AL120" s="72">
        <f t="shared" si="97"/>
        <v>0</v>
      </c>
      <c r="AM120" s="72">
        <f t="shared" si="97"/>
        <v>0</v>
      </c>
      <c r="AN120" s="72">
        <f t="shared" si="97"/>
        <v>0</v>
      </c>
      <c r="AO120" s="72">
        <f t="shared" si="97"/>
        <v>0</v>
      </c>
      <c r="AP120" s="72">
        <f t="shared" si="97"/>
        <v>0</v>
      </c>
      <c r="AQ120" s="72">
        <f t="shared" si="97"/>
        <v>0</v>
      </c>
      <c r="AR120" s="72">
        <f t="shared" si="97"/>
        <v>0</v>
      </c>
      <c r="AS120" s="72">
        <f t="shared" si="97"/>
        <v>0</v>
      </c>
      <c r="AT120" s="72">
        <f t="shared" si="97"/>
        <v>0</v>
      </c>
      <c r="AU120" s="72">
        <f t="shared" si="97"/>
        <v>0</v>
      </c>
      <c r="AV120" s="72">
        <f t="shared" si="97"/>
        <v>0</v>
      </c>
      <c r="AW120" s="72">
        <f t="shared" si="97"/>
        <v>0</v>
      </c>
      <c r="AX120" s="72">
        <f t="shared" si="97"/>
        <v>0</v>
      </c>
      <c r="AY120" s="72">
        <f t="shared" si="97"/>
        <v>0</v>
      </c>
      <c r="AZ120" s="72">
        <f t="shared" si="97"/>
        <v>0</v>
      </c>
      <c r="BA120" s="72">
        <f t="shared" si="97"/>
        <v>0</v>
      </c>
      <c r="BB120" s="72">
        <f t="shared" si="97"/>
        <v>0</v>
      </c>
      <c r="BC120" s="72">
        <f t="shared" si="97"/>
        <v>0</v>
      </c>
      <c r="BD120" s="72">
        <f t="shared" si="97"/>
        <v>0</v>
      </c>
      <c r="BE120" s="72">
        <f t="shared" si="97"/>
        <v>0</v>
      </c>
      <c r="BF120" s="72">
        <f t="shared" si="97"/>
        <v>0</v>
      </c>
      <c r="BG120" s="72">
        <f t="shared" si="97"/>
        <v>0</v>
      </c>
      <c r="BH120" s="72">
        <f t="shared" si="97"/>
        <v>0</v>
      </c>
      <c r="BI120" s="72">
        <f t="shared" si="97"/>
        <v>0</v>
      </c>
      <c r="BJ120" s="72">
        <f t="shared" si="97"/>
        <v>0</v>
      </c>
      <c r="BK120" s="72">
        <f t="shared" si="97"/>
        <v>0</v>
      </c>
      <c r="BL120" s="72">
        <f t="shared" si="97"/>
        <v>0</v>
      </c>
      <c r="BM120" s="72">
        <f t="shared" si="97"/>
        <v>0</v>
      </c>
      <c r="BN120" s="72">
        <f t="shared" si="97"/>
        <v>0</v>
      </c>
      <c r="BO120" s="72">
        <f t="shared" si="97"/>
        <v>0</v>
      </c>
      <c r="BP120" s="72">
        <f t="shared" si="97"/>
        <v>2</v>
      </c>
    </row>
    <row r="123" spans="2:84" ht="15">
      <c r="B123" s="107" t="s">
        <v>80</v>
      </c>
      <c r="BQ123" s="79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</row>
    <row r="124" spans="2:84" ht="15">
      <c r="B124" s="107"/>
      <c r="BQ124" s="79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</row>
    <row r="125" spans="1:84" s="36" customFormat="1" ht="15.75">
      <c r="A125" s="108"/>
      <c r="B125" s="109" t="s">
        <v>212</v>
      </c>
      <c r="C125" s="108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08"/>
      <c r="Q125" s="110"/>
      <c r="R125" s="110"/>
      <c r="S125" s="110"/>
      <c r="T125" s="110"/>
      <c r="U125" s="110"/>
      <c r="V125" s="108"/>
      <c r="W125" s="111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8"/>
      <c r="AT125" s="108"/>
      <c r="AU125" s="108"/>
      <c r="AV125" s="108"/>
      <c r="AW125" s="108"/>
      <c r="AX125" s="108"/>
      <c r="AY125" s="108"/>
      <c r="AZ125" s="108"/>
      <c r="BA125" s="108"/>
      <c r="BB125" s="108"/>
      <c r="BC125" s="108"/>
      <c r="BD125" s="108"/>
      <c r="BE125" s="108"/>
      <c r="BF125" s="108"/>
      <c r="BG125" s="108"/>
      <c r="BH125" s="108"/>
      <c r="BI125" s="108"/>
      <c r="BJ125" s="108"/>
      <c r="BK125" s="108"/>
      <c r="BL125" s="108"/>
      <c r="BM125" s="108"/>
      <c r="BN125" s="108"/>
      <c r="BO125" s="108"/>
      <c r="BP125" s="108"/>
      <c r="BQ125" s="112"/>
      <c r="BR125" s="113"/>
      <c r="BS125" s="113"/>
      <c r="BT125" s="113"/>
      <c r="BU125" s="113"/>
      <c r="BV125" s="113"/>
      <c r="BW125" s="113"/>
      <c r="BX125" s="113"/>
      <c r="BY125" s="113"/>
      <c r="BZ125" s="113"/>
      <c r="CA125" s="113"/>
      <c r="CB125" s="113"/>
      <c r="CC125" s="113"/>
      <c r="CD125" s="113"/>
      <c r="CE125" s="113"/>
      <c r="CF125" s="113"/>
    </row>
    <row r="126" spans="1:84" s="36" customFormat="1" ht="15.75">
      <c r="A126" s="108"/>
      <c r="B126" s="109"/>
      <c r="C126" s="108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08"/>
      <c r="Q126" s="110"/>
      <c r="R126" s="110"/>
      <c r="S126" s="110"/>
      <c r="T126" s="110"/>
      <c r="U126" s="110"/>
      <c r="V126" s="108"/>
      <c r="W126" s="111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108"/>
      <c r="AS126" s="108"/>
      <c r="AT126" s="108"/>
      <c r="AU126" s="108"/>
      <c r="AV126" s="108"/>
      <c r="AW126" s="108"/>
      <c r="AX126" s="108"/>
      <c r="AY126" s="108"/>
      <c r="AZ126" s="108"/>
      <c r="BA126" s="108"/>
      <c r="BB126" s="108"/>
      <c r="BC126" s="108"/>
      <c r="BD126" s="108"/>
      <c r="BE126" s="108"/>
      <c r="BF126" s="108"/>
      <c r="BG126" s="108"/>
      <c r="BH126" s="108"/>
      <c r="BI126" s="108"/>
      <c r="BJ126" s="108"/>
      <c r="BK126" s="108"/>
      <c r="BL126" s="108"/>
      <c r="BM126" s="108"/>
      <c r="BN126" s="108"/>
      <c r="BO126" s="108"/>
      <c r="BP126" s="108"/>
      <c r="BQ126" s="112"/>
      <c r="BR126" s="113"/>
      <c r="BS126" s="113"/>
      <c r="BT126" s="113"/>
      <c r="BU126" s="113"/>
      <c r="BV126" s="113"/>
      <c r="BW126" s="113"/>
      <c r="BX126" s="113"/>
      <c r="BY126" s="113"/>
      <c r="BZ126" s="113"/>
      <c r="CA126" s="113"/>
      <c r="CB126" s="113"/>
      <c r="CC126" s="113"/>
      <c r="CD126" s="113"/>
      <c r="CE126" s="113"/>
      <c r="CF126" s="113"/>
    </row>
    <row r="127" spans="1:84" s="36" customFormat="1" ht="15.75">
      <c r="A127" s="108"/>
      <c r="B127" s="109" t="s">
        <v>79</v>
      </c>
      <c r="C127" s="108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08"/>
      <c r="Q127" s="110"/>
      <c r="R127" s="110"/>
      <c r="S127" s="110"/>
      <c r="T127" s="110"/>
      <c r="U127" s="110"/>
      <c r="V127" s="108"/>
      <c r="W127" s="111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  <c r="AR127" s="108"/>
      <c r="AS127" s="108"/>
      <c r="AT127" s="108"/>
      <c r="AU127" s="108"/>
      <c r="AV127" s="108"/>
      <c r="AW127" s="108"/>
      <c r="AX127" s="108"/>
      <c r="AY127" s="108"/>
      <c r="AZ127" s="108"/>
      <c r="BA127" s="108"/>
      <c r="BB127" s="108"/>
      <c r="BC127" s="108"/>
      <c r="BD127" s="108"/>
      <c r="BE127" s="108"/>
      <c r="BF127" s="108"/>
      <c r="BG127" s="108"/>
      <c r="BH127" s="108"/>
      <c r="BI127" s="108"/>
      <c r="BJ127" s="108"/>
      <c r="BK127" s="108"/>
      <c r="BL127" s="108"/>
      <c r="BM127" s="108"/>
      <c r="BN127" s="108"/>
      <c r="BO127" s="108"/>
      <c r="BP127" s="108"/>
      <c r="BQ127" s="112"/>
      <c r="BR127" s="113"/>
      <c r="BS127" s="113"/>
      <c r="BT127" s="113"/>
      <c r="BU127" s="113"/>
      <c r="BV127" s="113"/>
      <c r="BW127" s="113"/>
      <c r="BX127" s="113"/>
      <c r="BY127" s="113"/>
      <c r="BZ127" s="113"/>
      <c r="CA127" s="113"/>
      <c r="CB127" s="113"/>
      <c r="CC127" s="113"/>
      <c r="CD127" s="113"/>
      <c r="CE127" s="113"/>
      <c r="CF127" s="113"/>
    </row>
    <row r="128" spans="1:84" s="36" customFormat="1" ht="15.75">
      <c r="A128" s="108"/>
      <c r="B128" s="109"/>
      <c r="C128" s="108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08"/>
      <c r="Q128" s="110"/>
      <c r="R128" s="110"/>
      <c r="S128" s="110"/>
      <c r="T128" s="110"/>
      <c r="U128" s="110"/>
      <c r="V128" s="108"/>
      <c r="W128" s="111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108"/>
      <c r="AU128" s="108"/>
      <c r="AV128" s="108"/>
      <c r="AW128" s="108"/>
      <c r="AX128" s="108"/>
      <c r="AY128" s="108"/>
      <c r="AZ128" s="108"/>
      <c r="BA128" s="108"/>
      <c r="BB128" s="108"/>
      <c r="BC128" s="108"/>
      <c r="BD128" s="108"/>
      <c r="BE128" s="108"/>
      <c r="BF128" s="108"/>
      <c r="BG128" s="108"/>
      <c r="BH128" s="108"/>
      <c r="BI128" s="108"/>
      <c r="BJ128" s="108"/>
      <c r="BK128" s="108"/>
      <c r="BL128" s="108"/>
      <c r="BM128" s="108"/>
      <c r="BN128" s="108"/>
      <c r="BO128" s="108"/>
      <c r="BP128" s="108"/>
      <c r="BQ128" s="112"/>
      <c r="BR128" s="113"/>
      <c r="BS128" s="113"/>
      <c r="BT128" s="113"/>
      <c r="BU128" s="113"/>
      <c r="BV128" s="113"/>
      <c r="BW128" s="113"/>
      <c r="BX128" s="113"/>
      <c r="BY128" s="113"/>
      <c r="BZ128" s="113"/>
      <c r="CA128" s="113"/>
      <c r="CB128" s="113"/>
      <c r="CC128" s="113"/>
      <c r="CD128" s="113"/>
      <c r="CE128" s="113"/>
      <c r="CF128" s="113"/>
    </row>
    <row r="129" spans="1:84" s="36" customFormat="1" ht="15.75">
      <c r="A129" s="108"/>
      <c r="B129" s="109" t="s">
        <v>237</v>
      </c>
      <c r="C129" s="108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08"/>
      <c r="Q129" s="110"/>
      <c r="R129" s="110"/>
      <c r="S129" s="110"/>
      <c r="T129" s="110"/>
      <c r="U129" s="110"/>
      <c r="V129" s="108"/>
      <c r="W129" s="111"/>
      <c r="Y129" s="108"/>
      <c r="Z129" s="108"/>
      <c r="AA129" s="108" t="s">
        <v>252</v>
      </c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8"/>
      <c r="AU129" s="108"/>
      <c r="AV129" s="108"/>
      <c r="AW129" s="108"/>
      <c r="AX129" s="108"/>
      <c r="AY129" s="108"/>
      <c r="AZ129" s="108"/>
      <c r="BA129" s="108"/>
      <c r="BB129" s="108"/>
      <c r="BC129" s="108"/>
      <c r="BD129" s="108"/>
      <c r="BE129" s="108"/>
      <c r="BF129" s="108"/>
      <c r="BG129" s="108"/>
      <c r="BH129" s="108"/>
      <c r="BI129" s="108"/>
      <c r="BJ129" s="108"/>
      <c r="BK129" s="108"/>
      <c r="BL129" s="108"/>
      <c r="BM129" s="108"/>
      <c r="BN129" s="108"/>
      <c r="BO129" s="108"/>
      <c r="BP129" s="108"/>
      <c r="BQ129" s="112"/>
      <c r="BR129" s="113"/>
      <c r="BS129" s="113"/>
      <c r="BT129" s="113"/>
      <c r="BU129" s="113"/>
      <c r="BV129" s="113"/>
      <c r="BW129" s="113"/>
      <c r="BX129" s="113"/>
      <c r="BY129" s="113"/>
      <c r="BZ129" s="113"/>
      <c r="CA129" s="113"/>
      <c r="CB129" s="113"/>
      <c r="CC129" s="113"/>
      <c r="CD129" s="113"/>
      <c r="CE129" s="113"/>
      <c r="CF129" s="113"/>
    </row>
    <row r="130" spans="2:84" ht="15">
      <c r="B130" s="107"/>
      <c r="BQ130" s="79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</row>
    <row r="131" spans="2:84" ht="15">
      <c r="B131" s="107" t="s">
        <v>120</v>
      </c>
      <c r="AA131" s="23" t="s">
        <v>199</v>
      </c>
      <c r="BQ131" s="79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</row>
    <row r="138" spans="2:68" ht="15.75">
      <c r="B138" s="73" t="s">
        <v>200</v>
      </c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BP138" s="15"/>
    </row>
    <row r="139" spans="2:68" ht="12.7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BP139" s="15"/>
    </row>
    <row r="140" spans="1:84" s="21" customFormat="1" ht="15">
      <c r="A140" s="224" t="s">
        <v>10</v>
      </c>
      <c r="B140" s="226" t="s">
        <v>11</v>
      </c>
      <c r="C140" s="227" t="s">
        <v>240</v>
      </c>
      <c r="D140" s="228"/>
      <c r="E140" s="228"/>
      <c r="F140" s="228"/>
      <c r="G140" s="228"/>
      <c r="H140" s="228"/>
      <c r="I140" s="228"/>
      <c r="J140" s="228"/>
      <c r="K140" s="228"/>
      <c r="L140" s="228"/>
      <c r="M140" s="228"/>
      <c r="N140" s="228"/>
      <c r="O140" s="228"/>
      <c r="P140" s="228"/>
      <c r="Q140" s="228"/>
      <c r="R140" s="228"/>
      <c r="S140" s="228"/>
      <c r="T140" s="228"/>
      <c r="U140" s="228"/>
      <c r="V140" s="229"/>
      <c r="W140" s="223" t="s">
        <v>241</v>
      </c>
      <c r="X140" s="224"/>
      <c r="Y140" s="224"/>
      <c r="Z140" s="224"/>
      <c r="AA140" s="224"/>
      <c r="AB140" s="224"/>
      <c r="AC140" s="215" t="s">
        <v>114</v>
      </c>
      <c r="AD140" s="215"/>
      <c r="AE140" s="215"/>
      <c r="AF140" s="215"/>
      <c r="AG140" s="215"/>
      <c r="AH140" s="215"/>
      <c r="AI140" s="215"/>
      <c r="AJ140" s="215"/>
      <c r="AK140" s="215"/>
      <c r="AL140" s="215"/>
      <c r="AM140" s="215"/>
      <c r="AN140" s="215"/>
      <c r="AO140" s="215"/>
      <c r="AP140" s="215"/>
      <c r="AQ140" s="215"/>
      <c r="AR140" s="215"/>
      <c r="AS140" s="215"/>
      <c r="AT140" s="215"/>
      <c r="AU140" s="215"/>
      <c r="AV140" s="215"/>
      <c r="AW140" s="215"/>
      <c r="AX140" s="215"/>
      <c r="AY140" s="215"/>
      <c r="AZ140" s="215"/>
      <c r="BA140" s="215"/>
      <c r="BB140" s="215"/>
      <c r="BC140" s="215"/>
      <c r="BD140" s="215"/>
      <c r="BE140" s="215"/>
      <c r="BF140" s="215"/>
      <c r="BG140" s="215"/>
      <c r="BH140" s="215"/>
      <c r="BI140" s="215"/>
      <c r="BJ140" s="215"/>
      <c r="BK140" s="215"/>
      <c r="BL140" s="215"/>
      <c r="BM140" s="215"/>
      <c r="BN140" s="215"/>
      <c r="BO140" s="215"/>
      <c r="BP140" s="215"/>
      <c r="BQ140" s="79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</row>
    <row r="141" spans="1:84" s="21" customFormat="1" ht="15.75" thickBot="1">
      <c r="A141" s="224"/>
      <c r="B141" s="226"/>
      <c r="C141" s="230"/>
      <c r="D141" s="231"/>
      <c r="E141" s="231"/>
      <c r="F141" s="231"/>
      <c r="G141" s="231"/>
      <c r="H141" s="231"/>
      <c r="I141" s="231"/>
      <c r="J141" s="231"/>
      <c r="K141" s="231"/>
      <c r="L141" s="231"/>
      <c r="M141" s="231"/>
      <c r="N141" s="231"/>
      <c r="O141" s="231"/>
      <c r="P141" s="231"/>
      <c r="Q141" s="231"/>
      <c r="R141" s="231"/>
      <c r="S141" s="231"/>
      <c r="T141" s="231"/>
      <c r="U141" s="231"/>
      <c r="V141" s="232"/>
      <c r="W141" s="233" t="s">
        <v>3</v>
      </c>
      <c r="X141" s="216" t="s">
        <v>5</v>
      </c>
      <c r="Y141" s="216"/>
      <c r="Z141" s="216"/>
      <c r="AA141" s="216"/>
      <c r="AB141" s="225" t="s">
        <v>242</v>
      </c>
      <c r="AC141" s="217" t="s">
        <v>6</v>
      </c>
      <c r="AD141" s="218"/>
      <c r="AE141" s="218"/>
      <c r="AF141" s="218"/>
      <c r="AG141" s="218"/>
      <c r="AH141" s="218"/>
      <c r="AI141" s="218"/>
      <c r="AJ141" s="219"/>
      <c r="AK141" s="217" t="s">
        <v>7</v>
      </c>
      <c r="AL141" s="218"/>
      <c r="AM141" s="218"/>
      <c r="AN141" s="218"/>
      <c r="AO141" s="218"/>
      <c r="AP141" s="218"/>
      <c r="AQ141" s="218"/>
      <c r="AR141" s="219"/>
      <c r="AS141" s="217" t="s">
        <v>8</v>
      </c>
      <c r="AT141" s="218"/>
      <c r="AU141" s="218"/>
      <c r="AV141" s="218"/>
      <c r="AW141" s="218"/>
      <c r="AX141" s="218"/>
      <c r="AY141" s="218"/>
      <c r="AZ141" s="219"/>
      <c r="BA141" s="217" t="s">
        <v>9</v>
      </c>
      <c r="BB141" s="218"/>
      <c r="BC141" s="218"/>
      <c r="BD141" s="218"/>
      <c r="BE141" s="218"/>
      <c r="BF141" s="218"/>
      <c r="BG141" s="218"/>
      <c r="BH141" s="219"/>
      <c r="BI141" s="217" t="s">
        <v>115</v>
      </c>
      <c r="BJ141" s="218"/>
      <c r="BK141" s="218"/>
      <c r="BL141" s="218"/>
      <c r="BM141" s="218"/>
      <c r="BN141" s="218"/>
      <c r="BO141" s="218"/>
      <c r="BP141" s="219"/>
      <c r="BQ141" s="79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</row>
    <row r="142" spans="1:84" s="83" customFormat="1" ht="15">
      <c r="A142" s="224"/>
      <c r="B142" s="225"/>
      <c r="C142" s="234" t="s">
        <v>12</v>
      </c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234" t="s">
        <v>13</v>
      </c>
      <c r="Q142" s="86"/>
      <c r="R142" s="86"/>
      <c r="S142" s="86"/>
      <c r="T142" s="86"/>
      <c r="U142" s="86"/>
      <c r="V142" s="234" t="s">
        <v>243</v>
      </c>
      <c r="W142" s="216"/>
      <c r="X142" s="216" t="s">
        <v>3</v>
      </c>
      <c r="Y142" s="225" t="s">
        <v>62</v>
      </c>
      <c r="Z142" s="225" t="s">
        <v>244</v>
      </c>
      <c r="AA142" s="225" t="s">
        <v>245</v>
      </c>
      <c r="AB142" s="225"/>
      <c r="AC142" s="81">
        <v>1</v>
      </c>
      <c r="AD142" s="81" t="s">
        <v>116</v>
      </c>
      <c r="AE142" s="81" t="s">
        <v>117</v>
      </c>
      <c r="AF142" s="81" t="s">
        <v>118</v>
      </c>
      <c r="AG142" s="81" t="s">
        <v>116</v>
      </c>
      <c r="AH142" s="81" t="s">
        <v>117</v>
      </c>
      <c r="AI142" s="81" t="s">
        <v>118</v>
      </c>
      <c r="AJ142" s="81">
        <v>2</v>
      </c>
      <c r="AK142" s="81">
        <v>3</v>
      </c>
      <c r="AL142" s="81" t="s">
        <v>116</v>
      </c>
      <c r="AM142" s="81" t="s">
        <v>117</v>
      </c>
      <c r="AN142" s="81" t="s">
        <v>118</v>
      </c>
      <c r="AO142" s="81" t="s">
        <v>116</v>
      </c>
      <c r="AP142" s="81" t="s">
        <v>117</v>
      </c>
      <c r="AQ142" s="81" t="s">
        <v>118</v>
      </c>
      <c r="AR142" s="81">
        <v>4</v>
      </c>
      <c r="AS142" s="81">
        <v>5</v>
      </c>
      <c r="AT142" s="81" t="s">
        <v>116</v>
      </c>
      <c r="AU142" s="81" t="s">
        <v>117</v>
      </c>
      <c r="AV142" s="81" t="s">
        <v>118</v>
      </c>
      <c r="AW142" s="81" t="s">
        <v>116</v>
      </c>
      <c r="AX142" s="81" t="s">
        <v>117</v>
      </c>
      <c r="AY142" s="81" t="s">
        <v>118</v>
      </c>
      <c r="AZ142" s="81">
        <v>6</v>
      </c>
      <c r="BA142" s="81">
        <v>7</v>
      </c>
      <c r="BB142" s="81" t="s">
        <v>116</v>
      </c>
      <c r="BC142" s="81" t="s">
        <v>117</v>
      </c>
      <c r="BD142" s="81" t="s">
        <v>118</v>
      </c>
      <c r="BE142" s="81" t="s">
        <v>116</v>
      </c>
      <c r="BF142" s="81" t="s">
        <v>117</v>
      </c>
      <c r="BG142" s="81" t="s">
        <v>118</v>
      </c>
      <c r="BH142" s="81">
        <v>8</v>
      </c>
      <c r="BI142" s="81">
        <v>9</v>
      </c>
      <c r="BJ142" s="81" t="s">
        <v>116</v>
      </c>
      <c r="BK142" s="81" t="s">
        <v>117</v>
      </c>
      <c r="BL142" s="81" t="s">
        <v>118</v>
      </c>
      <c r="BM142" s="81" t="s">
        <v>116</v>
      </c>
      <c r="BN142" s="81" t="s">
        <v>117</v>
      </c>
      <c r="BO142" s="81" t="s">
        <v>118</v>
      </c>
      <c r="BP142" s="81">
        <v>10</v>
      </c>
      <c r="BQ142" s="82"/>
      <c r="BR142" s="82"/>
      <c r="BS142" s="82"/>
      <c r="BT142" s="82"/>
      <c r="BU142" s="82"/>
      <c r="BV142" s="82"/>
      <c r="BW142" s="82"/>
      <c r="BX142" s="82"/>
      <c r="BY142" s="82"/>
      <c r="BZ142" s="82"/>
      <c r="CA142" s="82"/>
      <c r="CB142" s="82"/>
      <c r="CC142" s="82"/>
      <c r="CD142" s="82"/>
      <c r="CE142" s="82"/>
      <c r="CF142" s="82"/>
    </row>
    <row r="143" spans="1:84" s="84" customFormat="1" ht="15.75" thickBot="1">
      <c r="A143" s="224"/>
      <c r="B143" s="225"/>
      <c r="C143" s="235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235"/>
      <c r="Q143" s="87"/>
      <c r="R143" s="87"/>
      <c r="S143" s="87"/>
      <c r="T143" s="87"/>
      <c r="U143" s="87"/>
      <c r="V143" s="235"/>
      <c r="W143" s="216"/>
      <c r="X143" s="216"/>
      <c r="Y143" s="225"/>
      <c r="Z143" s="225"/>
      <c r="AA143" s="225"/>
      <c r="AB143" s="225"/>
      <c r="AC143" s="81">
        <v>18</v>
      </c>
      <c r="AD143" s="81">
        <v>18</v>
      </c>
      <c r="AE143" s="81">
        <v>18</v>
      </c>
      <c r="AF143" s="81">
        <v>18</v>
      </c>
      <c r="AG143" s="81">
        <v>18</v>
      </c>
      <c r="AH143" s="81">
        <v>18</v>
      </c>
      <c r="AI143" s="81">
        <v>18</v>
      </c>
      <c r="AJ143" s="81">
        <v>18</v>
      </c>
      <c r="AK143" s="81">
        <v>18</v>
      </c>
      <c r="AL143" s="81">
        <v>18</v>
      </c>
      <c r="AM143" s="81">
        <v>18</v>
      </c>
      <c r="AN143" s="81">
        <v>18</v>
      </c>
      <c r="AO143" s="81">
        <v>16</v>
      </c>
      <c r="AP143" s="81">
        <v>16</v>
      </c>
      <c r="AQ143" s="81">
        <v>16</v>
      </c>
      <c r="AR143" s="81">
        <v>16</v>
      </c>
      <c r="AS143" s="81">
        <v>18</v>
      </c>
      <c r="AT143" s="81">
        <v>18</v>
      </c>
      <c r="AU143" s="81">
        <v>18</v>
      </c>
      <c r="AV143" s="81">
        <v>18</v>
      </c>
      <c r="AW143" s="81">
        <v>16</v>
      </c>
      <c r="AX143" s="81">
        <v>16</v>
      </c>
      <c r="AY143" s="81">
        <v>16</v>
      </c>
      <c r="AZ143" s="81">
        <v>16</v>
      </c>
      <c r="BA143" s="81">
        <v>18</v>
      </c>
      <c r="BB143" s="81">
        <v>18</v>
      </c>
      <c r="BC143" s="81">
        <v>18</v>
      </c>
      <c r="BD143" s="81">
        <v>18</v>
      </c>
      <c r="BE143" s="81">
        <v>18</v>
      </c>
      <c r="BF143" s="81">
        <v>18</v>
      </c>
      <c r="BG143" s="81">
        <v>18</v>
      </c>
      <c r="BH143" s="81">
        <v>18</v>
      </c>
      <c r="BI143" s="81">
        <v>8</v>
      </c>
      <c r="BJ143" s="81">
        <v>8</v>
      </c>
      <c r="BK143" s="81">
        <v>8</v>
      </c>
      <c r="BL143" s="81">
        <v>8</v>
      </c>
      <c r="BM143" s="81">
        <v>10</v>
      </c>
      <c r="BN143" s="81">
        <v>10</v>
      </c>
      <c r="BO143" s="81">
        <v>10</v>
      </c>
      <c r="BP143" s="81">
        <v>10</v>
      </c>
      <c r="BQ143" s="82"/>
      <c r="BR143" s="82"/>
      <c r="BS143" s="82"/>
      <c r="BT143" s="82"/>
      <c r="BU143" s="82"/>
      <c r="BV143" s="82"/>
      <c r="BW143" s="82"/>
      <c r="BX143" s="82"/>
      <c r="BY143" s="82"/>
      <c r="BZ143" s="82"/>
      <c r="CA143" s="82"/>
      <c r="CB143" s="82"/>
      <c r="CC143" s="82"/>
      <c r="CD143" s="82"/>
      <c r="CE143" s="82"/>
      <c r="CF143" s="82"/>
    </row>
    <row r="144" spans="1:84" s="85" customFormat="1" ht="15">
      <c r="A144" s="88">
        <v>1</v>
      </c>
      <c r="B144" s="89">
        <v>2</v>
      </c>
      <c r="C144" s="81">
        <v>3</v>
      </c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>
        <v>4</v>
      </c>
      <c r="Q144" s="81"/>
      <c r="R144" s="81"/>
      <c r="S144" s="81"/>
      <c r="T144" s="81"/>
      <c r="U144" s="81"/>
      <c r="V144" s="81">
        <v>5</v>
      </c>
      <c r="W144" s="90">
        <v>6</v>
      </c>
      <c r="X144" s="90">
        <v>7</v>
      </c>
      <c r="Y144" s="88">
        <v>8</v>
      </c>
      <c r="Z144" s="88">
        <v>9</v>
      </c>
      <c r="AA144" s="88">
        <v>10</v>
      </c>
      <c r="AB144" s="88">
        <v>11</v>
      </c>
      <c r="AC144" s="81">
        <v>12</v>
      </c>
      <c r="AD144" s="81"/>
      <c r="AE144" s="81"/>
      <c r="AF144" s="81"/>
      <c r="AG144" s="81"/>
      <c r="AH144" s="81"/>
      <c r="AI144" s="81"/>
      <c r="AJ144" s="81">
        <v>13</v>
      </c>
      <c r="AK144" s="81">
        <v>14</v>
      </c>
      <c r="AL144" s="81"/>
      <c r="AM144" s="81"/>
      <c r="AN144" s="81"/>
      <c r="AO144" s="81"/>
      <c r="AP144" s="81"/>
      <c r="AQ144" s="81"/>
      <c r="AR144" s="81">
        <v>15</v>
      </c>
      <c r="AS144" s="81">
        <v>16</v>
      </c>
      <c r="AT144" s="81"/>
      <c r="AU144" s="81"/>
      <c r="AV144" s="81"/>
      <c r="AW144" s="81"/>
      <c r="AX144" s="81"/>
      <c r="AY144" s="81"/>
      <c r="AZ144" s="81">
        <v>17</v>
      </c>
      <c r="BA144" s="81">
        <v>18</v>
      </c>
      <c r="BB144" s="81"/>
      <c r="BC144" s="81"/>
      <c r="BD144" s="81"/>
      <c r="BE144" s="81"/>
      <c r="BF144" s="81"/>
      <c r="BG144" s="81"/>
      <c r="BH144" s="81">
        <v>19</v>
      </c>
      <c r="BI144" s="81">
        <v>20</v>
      </c>
      <c r="BJ144" s="81"/>
      <c r="BK144" s="81"/>
      <c r="BL144" s="81"/>
      <c r="BM144" s="81"/>
      <c r="BN144" s="81"/>
      <c r="BO144" s="81"/>
      <c r="BP144" s="81">
        <v>21</v>
      </c>
      <c r="BQ144" s="82">
        <v>22</v>
      </c>
      <c r="BR144" s="82"/>
      <c r="BS144" s="82"/>
      <c r="BT144" s="82"/>
      <c r="BU144" s="82"/>
      <c r="BV144" s="82"/>
      <c r="BW144" s="82"/>
      <c r="BX144" s="82"/>
      <c r="BY144" s="82"/>
      <c r="BZ144" s="82"/>
      <c r="CA144" s="82"/>
      <c r="CB144" s="82"/>
      <c r="CC144" s="82"/>
      <c r="CD144" s="82"/>
      <c r="CE144" s="82"/>
      <c r="CF144" s="82"/>
    </row>
    <row r="145" spans="1:68" ht="12.75">
      <c r="A145" s="51" t="s">
        <v>113</v>
      </c>
      <c r="B145" s="48" t="s">
        <v>145</v>
      </c>
      <c r="C145" s="49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49"/>
      <c r="Q145" s="50"/>
      <c r="R145" s="50"/>
      <c r="S145" s="50"/>
      <c r="T145" s="50"/>
      <c r="U145" s="50"/>
      <c r="V145" s="49"/>
      <c r="W145" s="62">
        <f aca="true" t="shared" si="98" ref="W145:AB145">SUM(W146:W148)</f>
        <v>500</v>
      </c>
      <c r="X145" s="62">
        <f t="shared" si="98"/>
        <v>232</v>
      </c>
      <c r="Y145" s="62">
        <f t="shared" si="98"/>
        <v>124</v>
      </c>
      <c r="Z145" s="62">
        <f t="shared" si="98"/>
        <v>0</v>
      </c>
      <c r="AA145" s="62">
        <f t="shared" si="98"/>
        <v>108</v>
      </c>
      <c r="AB145" s="62">
        <f t="shared" si="98"/>
        <v>268</v>
      </c>
      <c r="AC145" s="52"/>
      <c r="AD145" s="49"/>
      <c r="AE145" s="49"/>
      <c r="AF145" s="49"/>
      <c r="AG145" s="49"/>
      <c r="AH145" s="49"/>
      <c r="AI145" s="49"/>
      <c r="AJ145" s="52"/>
      <c r="AK145" s="52"/>
      <c r="AL145" s="49"/>
      <c r="AM145" s="49"/>
      <c r="AN145" s="49"/>
      <c r="AO145" s="49"/>
      <c r="AP145" s="49"/>
      <c r="AQ145" s="49"/>
      <c r="AR145" s="52"/>
      <c r="AS145" s="52"/>
      <c r="AT145" s="49"/>
      <c r="AU145" s="49"/>
      <c r="AV145" s="49"/>
      <c r="AW145" s="49"/>
      <c r="AX145" s="49"/>
      <c r="AY145" s="49"/>
      <c r="AZ145" s="52"/>
      <c r="BA145" s="52"/>
      <c r="BB145" s="49"/>
      <c r="BC145" s="49"/>
      <c r="BD145" s="49"/>
      <c r="BE145" s="49"/>
      <c r="BF145" s="49"/>
      <c r="BG145" s="49"/>
      <c r="BH145" s="52"/>
      <c r="BI145" s="52"/>
      <c r="BJ145" s="49"/>
      <c r="BK145" s="49"/>
      <c r="BL145" s="49"/>
      <c r="BM145" s="49"/>
      <c r="BN145" s="49"/>
      <c r="BO145" s="49"/>
      <c r="BP145" s="52"/>
    </row>
    <row r="146" spans="1:68" ht="12.75">
      <c r="A146" s="13" t="s">
        <v>196</v>
      </c>
      <c r="B146" s="53" t="s">
        <v>163</v>
      </c>
      <c r="C146" s="63" t="str">
        <f>D146&amp;" "&amp;M146&amp;" "&amp;N146&amp;" "&amp;O146</f>
        <v>   </v>
      </c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63" t="str">
        <f>Q146&amp;" "&amp;R146&amp;" "&amp;S146&amp;" "&amp;T146&amp;" "&amp;U146</f>
        <v>10    </v>
      </c>
      <c r="Q146" s="45">
        <v>10</v>
      </c>
      <c r="R146" s="45"/>
      <c r="S146" s="45"/>
      <c r="T146" s="45"/>
      <c r="U146" s="45"/>
      <c r="V146" s="54"/>
      <c r="W146" s="66">
        <v>100</v>
      </c>
      <c r="X146" s="64">
        <f>Y146+Z146+AA146</f>
        <v>40</v>
      </c>
      <c r="Y146" s="64">
        <f aca="true" t="shared" si="99" ref="Y146:AA148">AD146*AD$6+AG146*AG$6+AL146*AL$6+AO146*AO$6+AT146*AT$6+AW146*AW$6+BB146*BB$6+BE146*BE$6+BJ146*BJ$6+BM146*BM$6</f>
        <v>20</v>
      </c>
      <c r="Z146" s="64">
        <f t="shared" si="99"/>
        <v>0</v>
      </c>
      <c r="AA146" s="64">
        <f t="shared" si="99"/>
        <v>20</v>
      </c>
      <c r="AB146" s="64">
        <f>W146-X146</f>
        <v>60</v>
      </c>
      <c r="AC146" s="65">
        <f>IF(SUM(AD146:AF146)&gt;0,AD146&amp;"/"&amp;AE146&amp;"/"&amp;AF146,"")</f>
      </c>
      <c r="AD146" s="13"/>
      <c r="AE146" s="13"/>
      <c r="AF146" s="13"/>
      <c r="AG146" s="13"/>
      <c r="AH146" s="13"/>
      <c r="AI146" s="13"/>
      <c r="AJ146" s="65">
        <f>IF(SUM(AG146:AI146)&gt;0,AG146&amp;"/"&amp;AH146&amp;"/"&amp;AI146,"")</f>
      </c>
      <c r="AK146" s="65">
        <f>IF(SUM(AL146:AN146)&gt;0,AL146&amp;"/"&amp;AM146&amp;"/"&amp;AN146,"")</f>
      </c>
      <c r="AL146" s="13"/>
      <c r="AM146" s="13"/>
      <c r="AN146" s="13"/>
      <c r="AO146" s="13"/>
      <c r="AP146" s="13"/>
      <c r="AQ146" s="13"/>
      <c r="AR146" s="65">
        <f>IF(SUM(AO146:AQ146)&gt;0,AO146&amp;"/"&amp;AP146&amp;"/"&amp;AQ146,"")</f>
      </c>
      <c r="AS146" s="65">
        <f>IF(SUM(AT146:AV146)&gt;0,AT146&amp;"/"&amp;AU146&amp;"/"&amp;AV146,"")</f>
      </c>
      <c r="AT146" s="13"/>
      <c r="AU146" s="13"/>
      <c r="AV146" s="13"/>
      <c r="AW146" s="13"/>
      <c r="AX146" s="13"/>
      <c r="AY146" s="13"/>
      <c r="AZ146" s="65">
        <f>IF(SUM(AW146:AY146)&gt;0,AW146&amp;"/"&amp;AX146&amp;"/"&amp;AY146,"")</f>
      </c>
      <c r="BA146" s="65">
        <f>IF(SUM(BB146:BD146)&gt;0,BB146&amp;"/"&amp;BC146&amp;"/"&amp;BD146,"")</f>
      </c>
      <c r="BB146" s="13"/>
      <c r="BC146" s="13"/>
      <c r="BD146" s="13"/>
      <c r="BE146" s="13"/>
      <c r="BF146" s="13"/>
      <c r="BG146" s="13"/>
      <c r="BH146" s="65">
        <f>IF(SUM(BE146:BG146)&gt;0,BE146&amp;"/"&amp;BF146&amp;"/"&amp;BG146,"")</f>
      </c>
      <c r="BI146" s="65">
        <f>IF(SUM(BJ146:BL146)&gt;0,BJ146&amp;"/"&amp;BK146&amp;"/"&amp;BL146,"")</f>
      </c>
      <c r="BJ146" s="13"/>
      <c r="BK146" s="13"/>
      <c r="BL146" s="13"/>
      <c r="BM146" s="13">
        <v>2</v>
      </c>
      <c r="BN146" s="13"/>
      <c r="BO146" s="13">
        <v>2</v>
      </c>
      <c r="BP146" s="65" t="str">
        <f>IF(SUM(BM146:BO146)&gt;0,BM146&amp;"/"&amp;BN146&amp;"/"&amp;BO146,"")</f>
        <v>2//2</v>
      </c>
    </row>
    <row r="147" spans="1:68" ht="12.75">
      <c r="A147" s="13" t="s">
        <v>197</v>
      </c>
      <c r="B147" s="53" t="s">
        <v>164</v>
      </c>
      <c r="C147" s="63" t="str">
        <f>D147&amp;" "&amp;M147&amp;" "&amp;N147&amp;" "&amp;O147</f>
        <v>9   </v>
      </c>
      <c r="D147" s="46">
        <v>9</v>
      </c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63" t="str">
        <f>Q147&amp;" "&amp;R147&amp;" "&amp;S147&amp;" "&amp;T147&amp;" "&amp;U147</f>
        <v>    </v>
      </c>
      <c r="Q147" s="74"/>
      <c r="R147" s="45"/>
      <c r="S147" s="45"/>
      <c r="T147" s="45"/>
      <c r="U147" s="45"/>
      <c r="V147" s="54"/>
      <c r="W147" s="66">
        <v>230</v>
      </c>
      <c r="X147" s="64">
        <f>Y147+Z147+AA147</f>
        <v>112</v>
      </c>
      <c r="Y147" s="64">
        <f t="shared" si="99"/>
        <v>64</v>
      </c>
      <c r="Z147" s="64">
        <f t="shared" si="99"/>
        <v>0</v>
      </c>
      <c r="AA147" s="64">
        <f t="shared" si="99"/>
        <v>48</v>
      </c>
      <c r="AB147" s="64">
        <f>W147-X147</f>
        <v>118</v>
      </c>
      <c r="AC147" s="65">
        <f>IF(SUM(AD147:AF147)&gt;0,AD147&amp;"/"&amp;AE147&amp;"/"&amp;AF147,"")</f>
      </c>
      <c r="AD147" s="13"/>
      <c r="AE147" s="13"/>
      <c r="AF147" s="13"/>
      <c r="AG147" s="13"/>
      <c r="AH147" s="13"/>
      <c r="AI147" s="13"/>
      <c r="AJ147" s="65">
        <f>IF(SUM(AG147:AI147)&gt;0,AG147&amp;"/"&amp;AH147&amp;"/"&amp;AI147,"")</f>
      </c>
      <c r="AK147" s="65">
        <f>IF(SUM(AL147:AN147)&gt;0,AL147&amp;"/"&amp;AM147&amp;"/"&amp;AN147,"")</f>
      </c>
      <c r="AL147" s="13"/>
      <c r="AM147" s="13"/>
      <c r="AN147" s="13"/>
      <c r="AO147" s="13"/>
      <c r="AP147" s="13"/>
      <c r="AQ147" s="13"/>
      <c r="AR147" s="65">
        <f>IF(SUM(AO147:AQ147)&gt;0,AO147&amp;"/"&amp;AP147&amp;"/"&amp;AQ147,"")</f>
      </c>
      <c r="AS147" s="65">
        <f>IF(SUM(AT147:AV147)&gt;0,AT147&amp;"/"&amp;AU147&amp;"/"&amp;AV147,"")</f>
      </c>
      <c r="AT147" s="13"/>
      <c r="AU147" s="13"/>
      <c r="AV147" s="13"/>
      <c r="AW147" s="13"/>
      <c r="AX147" s="13"/>
      <c r="AY147" s="13"/>
      <c r="AZ147" s="65">
        <f>IF(SUM(AW147:AY147)&gt;0,AW147&amp;"/"&amp;AX147&amp;"/"&amp;AY147,"")</f>
      </c>
      <c r="BA147" s="65">
        <f>IF(SUM(BB147:BD147)&gt;0,BB147&amp;"/"&amp;BC147&amp;"/"&amp;BD147,"")</f>
      </c>
      <c r="BB147" s="13"/>
      <c r="BC147" s="13"/>
      <c r="BD147" s="13"/>
      <c r="BE147" s="13"/>
      <c r="BF147" s="13"/>
      <c r="BG147" s="13"/>
      <c r="BH147" s="65">
        <f>IF(SUM(BE147:BG147)&gt;0,BE147&amp;"/"&amp;BF147&amp;"/"&amp;BG147,"")</f>
      </c>
      <c r="BI147" s="65" t="str">
        <f>IF(SUM(BJ147:BL147)&gt;0,BJ147&amp;"/"&amp;BK147&amp;"/"&amp;BL147,"")</f>
        <v>8//6</v>
      </c>
      <c r="BJ147" s="13">
        <v>8</v>
      </c>
      <c r="BK147" s="13"/>
      <c r="BL147" s="13">
        <v>6</v>
      </c>
      <c r="BM147" s="13"/>
      <c r="BN147" s="13"/>
      <c r="BO147" s="13"/>
      <c r="BP147" s="65">
        <f>IF(SUM(BM147:BO147)&gt;0,BM147&amp;"/"&amp;BN147&amp;"/"&amp;BO147,"")</f>
      </c>
    </row>
    <row r="148" spans="1:68" ht="12.75">
      <c r="A148" s="13" t="s">
        <v>198</v>
      </c>
      <c r="B148" s="53" t="s">
        <v>201</v>
      </c>
      <c r="C148" s="63" t="str">
        <f>D148&amp;" "&amp;M148&amp;" "&amp;N148&amp;" "&amp;O148</f>
        <v>   </v>
      </c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63" t="str">
        <f>Q148&amp;" "&amp;R148&amp;" "&amp;S148&amp;" "&amp;T148&amp;" "&amp;U148</f>
        <v>10    </v>
      </c>
      <c r="Q148" s="74">
        <v>10</v>
      </c>
      <c r="R148" s="45"/>
      <c r="S148" s="45"/>
      <c r="T148" s="45"/>
      <c r="U148" s="45"/>
      <c r="V148" s="54"/>
      <c r="W148" s="66">
        <v>170</v>
      </c>
      <c r="X148" s="64">
        <f>Y148+Z148+AA148</f>
        <v>80</v>
      </c>
      <c r="Y148" s="64">
        <f t="shared" si="99"/>
        <v>40</v>
      </c>
      <c r="Z148" s="64">
        <f t="shared" si="99"/>
        <v>0</v>
      </c>
      <c r="AA148" s="64">
        <f t="shared" si="99"/>
        <v>40</v>
      </c>
      <c r="AB148" s="64">
        <f>W148-X148</f>
        <v>90</v>
      </c>
      <c r="AC148" s="65">
        <f>IF(SUM(AD148:AF148)&gt;0,AD148&amp;"/"&amp;AE148&amp;"/"&amp;AF148,"")</f>
      </c>
      <c r="AD148" s="13"/>
      <c r="AE148" s="13"/>
      <c r="AF148" s="13"/>
      <c r="AG148" s="13"/>
      <c r="AH148" s="13"/>
      <c r="AI148" s="13"/>
      <c r="AJ148" s="65">
        <f>IF(SUM(AG148:AI148)&gt;0,AG148&amp;"/"&amp;AH148&amp;"/"&amp;AI148,"")</f>
      </c>
      <c r="AK148" s="65">
        <f>IF(SUM(AL148:AN148)&gt;0,AL148&amp;"/"&amp;AM148&amp;"/"&amp;AN148,"")</f>
      </c>
      <c r="AL148" s="13"/>
      <c r="AM148" s="13"/>
      <c r="AN148" s="13"/>
      <c r="AO148" s="13"/>
      <c r="AP148" s="13"/>
      <c r="AQ148" s="13"/>
      <c r="AR148" s="65">
        <f>IF(SUM(AO148:AQ148)&gt;0,AO148&amp;"/"&amp;AP148&amp;"/"&amp;AQ148,"")</f>
      </c>
      <c r="AS148" s="65">
        <f>IF(SUM(AT148:AV148)&gt;0,AT148&amp;"/"&amp;AU148&amp;"/"&amp;AV148,"")</f>
      </c>
      <c r="AT148" s="13"/>
      <c r="AU148" s="13"/>
      <c r="AV148" s="13"/>
      <c r="AW148" s="13"/>
      <c r="AX148" s="13"/>
      <c r="AY148" s="13"/>
      <c r="AZ148" s="65">
        <f>IF(SUM(AW148:AY148)&gt;0,AW148&amp;"/"&amp;AX148&amp;"/"&amp;AY148,"")</f>
      </c>
      <c r="BA148" s="65">
        <f>IF(SUM(BB148:BD148)&gt;0,BB148&amp;"/"&amp;BC148&amp;"/"&amp;BD148,"")</f>
      </c>
      <c r="BB148" s="13"/>
      <c r="BC148" s="13"/>
      <c r="BD148" s="13"/>
      <c r="BE148" s="13"/>
      <c r="BF148" s="13"/>
      <c r="BG148" s="13"/>
      <c r="BH148" s="65">
        <f>IF(SUM(BE148:BG148)&gt;0,BE148&amp;"/"&amp;BF148&amp;"/"&amp;BG148,"")</f>
      </c>
      <c r="BI148" s="65">
        <f>IF(SUM(BJ148:BL148)&gt;0,BJ148&amp;"/"&amp;BK148&amp;"/"&amp;BL148,"")</f>
      </c>
      <c r="BJ148" s="13"/>
      <c r="BK148" s="13"/>
      <c r="BL148" s="13"/>
      <c r="BM148" s="13">
        <v>4</v>
      </c>
      <c r="BN148" s="13"/>
      <c r="BO148" s="13">
        <v>4</v>
      </c>
      <c r="BP148" s="65" t="str">
        <f>IF(SUM(BM148:BO148)&gt;0,BM148&amp;"/"&amp;BN148&amp;"/"&amp;BO148,"")</f>
        <v>4//4</v>
      </c>
    </row>
    <row r="149" spans="1:68" ht="12.75">
      <c r="A149" s="13"/>
      <c r="B149" s="171" t="s">
        <v>56</v>
      </c>
      <c r="C149" s="59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9"/>
      <c r="Q149" s="58"/>
      <c r="R149" s="58"/>
      <c r="S149" s="58"/>
      <c r="T149" s="58"/>
      <c r="U149" s="58"/>
      <c r="V149" s="59"/>
      <c r="W149" s="67">
        <f aca="true" t="shared" si="100" ref="W149:AB149">SUM(W145)</f>
        <v>500</v>
      </c>
      <c r="X149" s="67">
        <f t="shared" si="100"/>
        <v>232</v>
      </c>
      <c r="Y149" s="67">
        <f t="shared" si="100"/>
        <v>124</v>
      </c>
      <c r="Z149" s="67">
        <f t="shared" si="100"/>
        <v>0</v>
      </c>
      <c r="AA149" s="67">
        <f t="shared" si="100"/>
        <v>108</v>
      </c>
      <c r="AB149" s="67">
        <f t="shared" si="100"/>
        <v>268</v>
      </c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</row>
    <row r="150" spans="1:68" ht="12.75">
      <c r="A150" s="47"/>
      <c r="B150" s="60"/>
      <c r="C150" s="61" t="s">
        <v>193</v>
      </c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1"/>
      <c r="Q150" s="69"/>
      <c r="R150" s="69"/>
      <c r="S150" s="69"/>
      <c r="T150" s="69"/>
      <c r="U150" s="69"/>
      <c r="V150" s="14"/>
      <c r="W150" s="13"/>
      <c r="X150" s="61"/>
      <c r="Y150" s="61"/>
      <c r="Z150" s="61"/>
      <c r="AA150" s="61"/>
      <c r="AB150" s="61"/>
      <c r="AC150" s="68">
        <f>SUM(AD150:AF150)</f>
        <v>0</v>
      </c>
      <c r="AD150" s="68">
        <f aca="true" t="shared" si="101" ref="AD150:AI150">SUM(AD146:AD148)</f>
        <v>0</v>
      </c>
      <c r="AE150" s="68">
        <f t="shared" si="101"/>
        <v>0</v>
      </c>
      <c r="AF150" s="68">
        <f t="shared" si="101"/>
        <v>0</v>
      </c>
      <c r="AG150" s="68">
        <f t="shared" si="101"/>
        <v>0</v>
      </c>
      <c r="AH150" s="68">
        <f t="shared" si="101"/>
        <v>0</v>
      </c>
      <c r="AI150" s="68">
        <f t="shared" si="101"/>
        <v>0</v>
      </c>
      <c r="AJ150" s="68">
        <f>SUM(AG150:AI150)</f>
        <v>0</v>
      </c>
      <c r="AK150" s="68">
        <f>SUM(AL150:AN150)</f>
        <v>0</v>
      </c>
      <c r="AL150" s="68">
        <f aca="true" t="shared" si="102" ref="AL150:AQ150">SUM(AL146:AL148)</f>
        <v>0</v>
      </c>
      <c r="AM150" s="68">
        <f t="shared" si="102"/>
        <v>0</v>
      </c>
      <c r="AN150" s="68">
        <f t="shared" si="102"/>
        <v>0</v>
      </c>
      <c r="AO150" s="68">
        <f t="shared" si="102"/>
        <v>0</v>
      </c>
      <c r="AP150" s="68">
        <f t="shared" si="102"/>
        <v>0</v>
      </c>
      <c r="AQ150" s="68">
        <f t="shared" si="102"/>
        <v>0</v>
      </c>
      <c r="AR150" s="68">
        <f>SUM(AO150:AQ150)</f>
        <v>0</v>
      </c>
      <c r="AS150" s="68">
        <f>SUM(AT150:AV150)</f>
        <v>0</v>
      </c>
      <c r="AT150" s="68">
        <f aca="true" t="shared" si="103" ref="AT150:AY150">SUM(AT146:AT148)</f>
        <v>0</v>
      </c>
      <c r="AU150" s="68">
        <f t="shared" si="103"/>
        <v>0</v>
      </c>
      <c r="AV150" s="68">
        <f t="shared" si="103"/>
        <v>0</v>
      </c>
      <c r="AW150" s="68">
        <f t="shared" si="103"/>
        <v>0</v>
      </c>
      <c r="AX150" s="68">
        <f t="shared" si="103"/>
        <v>0</v>
      </c>
      <c r="AY150" s="68">
        <f t="shared" si="103"/>
        <v>0</v>
      </c>
      <c r="AZ150" s="68">
        <f>SUM(AW150:AY150)</f>
        <v>0</v>
      </c>
      <c r="BA150" s="68">
        <f>SUM(BB150:BD150)</f>
        <v>0</v>
      </c>
      <c r="BB150" s="68">
        <f aca="true" t="shared" si="104" ref="BB150:BG150">SUM(BB146:BB148)</f>
        <v>0</v>
      </c>
      <c r="BC150" s="68">
        <f t="shared" si="104"/>
        <v>0</v>
      </c>
      <c r="BD150" s="68">
        <f t="shared" si="104"/>
        <v>0</v>
      </c>
      <c r="BE150" s="68">
        <f t="shared" si="104"/>
        <v>0</v>
      </c>
      <c r="BF150" s="68">
        <f t="shared" si="104"/>
        <v>0</v>
      </c>
      <c r="BG150" s="68">
        <f t="shared" si="104"/>
        <v>0</v>
      </c>
      <c r="BH150" s="68">
        <f>SUM(BE150:BG150)</f>
        <v>0</v>
      </c>
      <c r="BI150" s="68">
        <f>SUM(BJ150:BL150)</f>
        <v>14</v>
      </c>
      <c r="BJ150" s="68">
        <f aca="true" t="shared" si="105" ref="BJ150:BO150">SUM(BJ146:BJ148)</f>
        <v>8</v>
      </c>
      <c r="BK150" s="68">
        <f t="shared" si="105"/>
        <v>0</v>
      </c>
      <c r="BL150" s="68">
        <f t="shared" si="105"/>
        <v>6</v>
      </c>
      <c r="BM150" s="68">
        <f t="shared" si="105"/>
        <v>6</v>
      </c>
      <c r="BN150" s="68">
        <f t="shared" si="105"/>
        <v>0</v>
      </c>
      <c r="BO150" s="68">
        <f t="shared" si="105"/>
        <v>6</v>
      </c>
      <c r="BP150" s="68">
        <f>SUM(BM150:BO150)</f>
        <v>12</v>
      </c>
    </row>
    <row r="151" spans="1:68" ht="12.75">
      <c r="A151" s="47"/>
      <c r="B151" s="56"/>
      <c r="C151" s="63" t="s">
        <v>233</v>
      </c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9"/>
      <c r="R151" s="69"/>
      <c r="S151" s="69"/>
      <c r="T151" s="69"/>
      <c r="U151" s="69"/>
      <c r="V151" s="14"/>
      <c r="W151" s="13"/>
      <c r="X151" s="61"/>
      <c r="Y151" s="61"/>
      <c r="Z151" s="61"/>
      <c r="AA151" s="61"/>
      <c r="AB151" s="61"/>
      <c r="AC151" s="61">
        <f>SUM(AD146:AF148)*AC143</f>
        <v>0</v>
      </c>
      <c r="AD151" s="61"/>
      <c r="AE151" s="61"/>
      <c r="AF151" s="61"/>
      <c r="AG151" s="61"/>
      <c r="AH151" s="61"/>
      <c r="AI151" s="61"/>
      <c r="AJ151" s="61">
        <f>SUM(AG146:AI148)*AJ143</f>
        <v>0</v>
      </c>
      <c r="AK151" s="61">
        <f>SUM(AL146:AN148)*AK143</f>
        <v>0</v>
      </c>
      <c r="AL151" s="61"/>
      <c r="AM151" s="61"/>
      <c r="AN151" s="61"/>
      <c r="AO151" s="61"/>
      <c r="AP151" s="61"/>
      <c r="AQ151" s="61"/>
      <c r="AR151" s="61">
        <f>SUM(AO146:AQ148)*AR143</f>
        <v>0</v>
      </c>
      <c r="AS151" s="61">
        <f>SUM(AT146:AV148)*AS143</f>
        <v>0</v>
      </c>
      <c r="AT151" s="61"/>
      <c r="AU151" s="61"/>
      <c r="AV151" s="61"/>
      <c r="AW151" s="61"/>
      <c r="AX151" s="61"/>
      <c r="AY151" s="61"/>
      <c r="AZ151" s="61">
        <f>SUM(AW146:AY148)*AZ143</f>
        <v>0</v>
      </c>
      <c r="BA151" s="61">
        <f>SUM(BB146:BD148)*BA143</f>
        <v>0</v>
      </c>
      <c r="BB151" s="61"/>
      <c r="BC151" s="61"/>
      <c r="BD151" s="61"/>
      <c r="BE151" s="61"/>
      <c r="BF151" s="61"/>
      <c r="BG151" s="61"/>
      <c r="BH151" s="61">
        <f>SUM(BE146:BG148)*BH143</f>
        <v>0</v>
      </c>
      <c r="BI151" s="61">
        <f>SUM(BJ146:BL148)*BI143</f>
        <v>112</v>
      </c>
      <c r="BJ151" s="61"/>
      <c r="BK151" s="61"/>
      <c r="BL151" s="61"/>
      <c r="BM151" s="61"/>
      <c r="BN151" s="61"/>
      <c r="BO151" s="61"/>
      <c r="BP151" s="61">
        <f>SUM(BM146:BO148)*BP143</f>
        <v>120</v>
      </c>
    </row>
    <row r="152" spans="1:68" ht="12.75">
      <c r="A152" s="47"/>
      <c r="B152" s="57"/>
      <c r="C152" s="61" t="s">
        <v>234</v>
      </c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70"/>
      <c r="Q152" s="71"/>
      <c r="R152" s="71"/>
      <c r="S152" s="71"/>
      <c r="T152" s="71"/>
      <c r="U152" s="71"/>
      <c r="V152" s="14"/>
      <c r="W152" s="13"/>
      <c r="X152" s="61"/>
      <c r="Y152" s="61">
        <f>SUM(AC152:BP152)</f>
        <v>0</v>
      </c>
      <c r="Z152" s="61"/>
      <c r="AA152" s="61"/>
      <c r="AB152" s="61"/>
      <c r="AC152" s="61"/>
      <c r="AD152" s="14"/>
      <c r="AE152" s="14"/>
      <c r="AF152" s="14"/>
      <c r="AG152" s="14"/>
      <c r="AH152" s="14"/>
      <c r="AI152" s="14"/>
      <c r="AJ152" s="61"/>
      <c r="AK152" s="61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</row>
    <row r="153" spans="1:68" ht="12.75">
      <c r="A153" s="47"/>
      <c r="B153" s="57"/>
      <c r="C153" s="61" t="s">
        <v>235</v>
      </c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70"/>
      <c r="Q153" s="71"/>
      <c r="R153" s="71"/>
      <c r="S153" s="71"/>
      <c r="T153" s="71"/>
      <c r="U153" s="71"/>
      <c r="V153" s="14"/>
      <c r="W153" s="13"/>
      <c r="X153" s="61"/>
      <c r="Y153" s="61">
        <f>SUM(AC153:BP153)</f>
        <v>1</v>
      </c>
      <c r="Z153" s="61"/>
      <c r="AA153" s="61"/>
      <c r="AB153" s="61"/>
      <c r="AC153" s="72">
        <f>COUNTIF($D$146:$O148,AC142)</f>
        <v>0</v>
      </c>
      <c r="AD153" s="72">
        <f>COUNTIF($D$146:$O148,AD142)</f>
        <v>0</v>
      </c>
      <c r="AE153" s="72">
        <f>COUNTIF($D$146:$O148,AE142)</f>
        <v>0</v>
      </c>
      <c r="AF153" s="72">
        <f>COUNTIF($D$146:$O148,AF142)</f>
        <v>0</v>
      </c>
      <c r="AG153" s="72">
        <f>COUNTIF($D$146:$O148,AG142)</f>
        <v>0</v>
      </c>
      <c r="AH153" s="72">
        <f>COUNTIF($D$146:$O148,AH142)</f>
        <v>0</v>
      </c>
      <c r="AI153" s="72">
        <f>COUNTIF($D$146:$O148,AI142)</f>
        <v>0</v>
      </c>
      <c r="AJ153" s="72">
        <f>COUNTIF($D$146:$O148,AJ142)</f>
        <v>0</v>
      </c>
      <c r="AK153" s="72">
        <f>COUNTIF($D$146:$O148,AK142)</f>
        <v>0</v>
      </c>
      <c r="AL153" s="72">
        <f>COUNTIF($D$146:$O148,AL142)</f>
        <v>0</v>
      </c>
      <c r="AM153" s="72">
        <f>COUNTIF($D$146:$O148,AM142)</f>
        <v>0</v>
      </c>
      <c r="AN153" s="72">
        <f>COUNTIF($D$146:$O148,AN142)</f>
        <v>0</v>
      </c>
      <c r="AO153" s="72">
        <f>COUNTIF($D$146:$O148,AO142)</f>
        <v>0</v>
      </c>
      <c r="AP153" s="72">
        <f>COUNTIF($D$146:$O148,AP142)</f>
        <v>0</v>
      </c>
      <c r="AQ153" s="72">
        <f>COUNTIF($D$146:$O148,AQ142)</f>
        <v>0</v>
      </c>
      <c r="AR153" s="72">
        <f>COUNTIF($D$146:$O148,AR142)</f>
        <v>0</v>
      </c>
      <c r="AS153" s="72">
        <f>COUNTIF($D$146:$O148,AS142)</f>
        <v>0</v>
      </c>
      <c r="AT153" s="72">
        <f>COUNTIF($D$146:$O148,AT142)</f>
        <v>0</v>
      </c>
      <c r="AU153" s="72">
        <f>COUNTIF($D$146:$O148,AU142)</f>
        <v>0</v>
      </c>
      <c r="AV153" s="72">
        <f>COUNTIF($D$146:$O148,AV142)</f>
        <v>0</v>
      </c>
      <c r="AW153" s="72">
        <f>COUNTIF($D$146:$O148,AW142)</f>
        <v>0</v>
      </c>
      <c r="AX153" s="72">
        <f>COUNTIF($D$146:$O148,AX142)</f>
        <v>0</v>
      </c>
      <c r="AY153" s="72">
        <f>COUNTIF($D$146:$O148,AY142)</f>
        <v>0</v>
      </c>
      <c r="AZ153" s="72">
        <f>COUNTIF($D$146:$O148,AZ142)</f>
        <v>0</v>
      </c>
      <c r="BA153" s="72">
        <f>COUNTIF($D$146:$O148,BA142)</f>
        <v>0</v>
      </c>
      <c r="BB153" s="72">
        <f>COUNTIF($D$146:$O148,BB142)</f>
        <v>0</v>
      </c>
      <c r="BC153" s="72">
        <f>COUNTIF($D$146:$O148,BC142)</f>
        <v>0</v>
      </c>
      <c r="BD153" s="72">
        <f>COUNTIF($D$146:$O148,BD142)</f>
        <v>0</v>
      </c>
      <c r="BE153" s="72">
        <f>COUNTIF($D$146:$O148,BE142)</f>
        <v>0</v>
      </c>
      <c r="BF153" s="72">
        <f>COUNTIF($D$146:$O148,BF142)</f>
        <v>0</v>
      </c>
      <c r="BG153" s="72">
        <f>COUNTIF($D$146:$O148,BG142)</f>
        <v>0</v>
      </c>
      <c r="BH153" s="72">
        <f>COUNTIF($D$146:$O148,BH142)</f>
        <v>0</v>
      </c>
      <c r="BI153" s="72">
        <f>COUNTIF($D$146:$O148,BI142)</f>
        <v>1</v>
      </c>
      <c r="BJ153" s="72">
        <f>COUNTIF($D$146:$O148,BJ142)</f>
        <v>0</v>
      </c>
      <c r="BK153" s="72">
        <f>COUNTIF($D$146:$O148,BK142)</f>
        <v>0</v>
      </c>
      <c r="BL153" s="72">
        <f>COUNTIF($D$146:$O148,BL142)</f>
        <v>0</v>
      </c>
      <c r="BM153" s="72">
        <f>COUNTIF($D$146:$O148,BM142)</f>
        <v>0</v>
      </c>
      <c r="BN153" s="72">
        <f>COUNTIF($D$146:$O148,BN142)</f>
        <v>0</v>
      </c>
      <c r="BO153" s="72">
        <f>COUNTIF($D$146:$O148,BO142)</f>
        <v>0</v>
      </c>
      <c r="BP153" s="72">
        <f>COUNTIF($D$146:$O148,BP142)</f>
        <v>0</v>
      </c>
    </row>
    <row r="154" spans="1:68" ht="12.75">
      <c r="A154" s="47"/>
      <c r="B154" s="55"/>
      <c r="C154" s="61" t="s">
        <v>236</v>
      </c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70"/>
      <c r="Q154" s="71"/>
      <c r="R154" s="71"/>
      <c r="S154" s="71"/>
      <c r="T154" s="71"/>
      <c r="U154" s="71"/>
      <c r="V154" s="14"/>
      <c r="W154" s="13"/>
      <c r="X154" s="61"/>
      <c r="Y154" s="61">
        <f>SUM(AC154:BP154)</f>
        <v>2</v>
      </c>
      <c r="Z154" s="61"/>
      <c r="AA154" s="61"/>
      <c r="AB154" s="61"/>
      <c r="AC154" s="72">
        <f>COUNTIF($Q$146:$U$148,AC142)</f>
        <v>0</v>
      </c>
      <c r="AD154" s="72">
        <f aca="true" t="shared" si="106" ref="AD154:BP154">COUNTIF($Q$146:$U$148,AD142)</f>
        <v>0</v>
      </c>
      <c r="AE154" s="72">
        <f t="shared" si="106"/>
        <v>0</v>
      </c>
      <c r="AF154" s="72">
        <f t="shared" si="106"/>
        <v>0</v>
      </c>
      <c r="AG154" s="72">
        <f t="shared" si="106"/>
        <v>0</v>
      </c>
      <c r="AH154" s="72">
        <f t="shared" si="106"/>
        <v>0</v>
      </c>
      <c r="AI154" s="72">
        <f t="shared" si="106"/>
        <v>0</v>
      </c>
      <c r="AJ154" s="72">
        <f t="shared" si="106"/>
        <v>0</v>
      </c>
      <c r="AK154" s="72">
        <f t="shared" si="106"/>
        <v>0</v>
      </c>
      <c r="AL154" s="72">
        <f t="shared" si="106"/>
        <v>0</v>
      </c>
      <c r="AM154" s="72">
        <f t="shared" si="106"/>
        <v>0</v>
      </c>
      <c r="AN154" s="72">
        <f t="shared" si="106"/>
        <v>0</v>
      </c>
      <c r="AO154" s="72">
        <f t="shared" si="106"/>
        <v>0</v>
      </c>
      <c r="AP154" s="72">
        <f t="shared" si="106"/>
        <v>0</v>
      </c>
      <c r="AQ154" s="72">
        <f t="shared" si="106"/>
        <v>0</v>
      </c>
      <c r="AR154" s="72">
        <f t="shared" si="106"/>
        <v>0</v>
      </c>
      <c r="AS154" s="72">
        <f t="shared" si="106"/>
        <v>0</v>
      </c>
      <c r="AT154" s="72">
        <f t="shared" si="106"/>
        <v>0</v>
      </c>
      <c r="AU154" s="72">
        <f t="shared" si="106"/>
        <v>0</v>
      </c>
      <c r="AV154" s="72">
        <f t="shared" si="106"/>
        <v>0</v>
      </c>
      <c r="AW154" s="72">
        <f t="shared" si="106"/>
        <v>0</v>
      </c>
      <c r="AX154" s="72">
        <f t="shared" si="106"/>
        <v>0</v>
      </c>
      <c r="AY154" s="72">
        <f t="shared" si="106"/>
        <v>0</v>
      </c>
      <c r="AZ154" s="72">
        <f t="shared" si="106"/>
        <v>0</v>
      </c>
      <c r="BA154" s="72">
        <f t="shared" si="106"/>
        <v>0</v>
      </c>
      <c r="BB154" s="72">
        <f t="shared" si="106"/>
        <v>0</v>
      </c>
      <c r="BC154" s="72">
        <f t="shared" si="106"/>
        <v>0</v>
      </c>
      <c r="BD154" s="72">
        <f t="shared" si="106"/>
        <v>0</v>
      </c>
      <c r="BE154" s="72">
        <f t="shared" si="106"/>
        <v>0</v>
      </c>
      <c r="BF154" s="72">
        <f t="shared" si="106"/>
        <v>0</v>
      </c>
      <c r="BG154" s="72">
        <f t="shared" si="106"/>
        <v>0</v>
      </c>
      <c r="BH154" s="72">
        <f t="shared" si="106"/>
        <v>0</v>
      </c>
      <c r="BI154" s="72">
        <f t="shared" si="106"/>
        <v>0</v>
      </c>
      <c r="BJ154" s="72">
        <f t="shared" si="106"/>
        <v>0</v>
      </c>
      <c r="BK154" s="72">
        <f t="shared" si="106"/>
        <v>0</v>
      </c>
      <c r="BL154" s="72">
        <f t="shared" si="106"/>
        <v>0</v>
      </c>
      <c r="BM154" s="72">
        <f t="shared" si="106"/>
        <v>0</v>
      </c>
      <c r="BN154" s="72">
        <f t="shared" si="106"/>
        <v>0</v>
      </c>
      <c r="BO154" s="72">
        <f t="shared" si="106"/>
        <v>0</v>
      </c>
      <c r="BP154" s="72">
        <f t="shared" si="106"/>
        <v>2</v>
      </c>
    </row>
    <row r="156" spans="2:84" ht="15">
      <c r="B156" s="107" t="s">
        <v>80</v>
      </c>
      <c r="BQ156" s="79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</row>
    <row r="157" spans="2:84" ht="15">
      <c r="B157" s="107"/>
      <c r="BQ157" s="79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</row>
    <row r="158" spans="1:84" s="36" customFormat="1" ht="15.75">
      <c r="A158" s="108"/>
      <c r="B158" s="109" t="s">
        <v>212</v>
      </c>
      <c r="C158" s="108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08"/>
      <c r="Q158" s="110"/>
      <c r="R158" s="110"/>
      <c r="S158" s="110"/>
      <c r="T158" s="110"/>
      <c r="U158" s="110"/>
      <c r="V158" s="108"/>
      <c r="W158" s="111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  <c r="AT158" s="108"/>
      <c r="AU158" s="108"/>
      <c r="AV158" s="108"/>
      <c r="AW158" s="108"/>
      <c r="AX158" s="108"/>
      <c r="AY158" s="108"/>
      <c r="AZ158" s="108"/>
      <c r="BA158" s="108"/>
      <c r="BB158" s="108"/>
      <c r="BC158" s="108"/>
      <c r="BD158" s="108"/>
      <c r="BE158" s="108"/>
      <c r="BF158" s="108"/>
      <c r="BG158" s="108"/>
      <c r="BH158" s="108"/>
      <c r="BI158" s="108"/>
      <c r="BJ158" s="108"/>
      <c r="BK158" s="108"/>
      <c r="BL158" s="108"/>
      <c r="BM158" s="108"/>
      <c r="BN158" s="108"/>
      <c r="BO158" s="108"/>
      <c r="BP158" s="108"/>
      <c r="BQ158" s="112"/>
      <c r="BR158" s="113"/>
      <c r="BS158" s="113"/>
      <c r="BT158" s="113"/>
      <c r="BU158" s="113"/>
      <c r="BV158" s="113"/>
      <c r="BW158" s="113"/>
      <c r="BX158" s="113"/>
      <c r="BY158" s="113"/>
      <c r="BZ158" s="113"/>
      <c r="CA158" s="113"/>
      <c r="CB158" s="113"/>
      <c r="CC158" s="113"/>
      <c r="CD158" s="113"/>
      <c r="CE158" s="113"/>
      <c r="CF158" s="113"/>
    </row>
    <row r="159" spans="1:84" s="36" customFormat="1" ht="15.75">
      <c r="A159" s="108"/>
      <c r="B159" s="109"/>
      <c r="C159" s="108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08"/>
      <c r="Q159" s="110"/>
      <c r="R159" s="110"/>
      <c r="S159" s="110"/>
      <c r="T159" s="110"/>
      <c r="U159" s="110"/>
      <c r="V159" s="108"/>
      <c r="W159" s="111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108"/>
      <c r="AR159" s="108"/>
      <c r="AS159" s="108"/>
      <c r="AT159" s="108"/>
      <c r="AU159" s="108"/>
      <c r="AV159" s="108"/>
      <c r="AW159" s="108"/>
      <c r="AX159" s="108"/>
      <c r="AY159" s="108"/>
      <c r="AZ159" s="108"/>
      <c r="BA159" s="108"/>
      <c r="BB159" s="108"/>
      <c r="BC159" s="108"/>
      <c r="BD159" s="108"/>
      <c r="BE159" s="108"/>
      <c r="BF159" s="108"/>
      <c r="BG159" s="108"/>
      <c r="BH159" s="108"/>
      <c r="BI159" s="108"/>
      <c r="BJ159" s="108"/>
      <c r="BK159" s="108"/>
      <c r="BL159" s="108"/>
      <c r="BM159" s="108"/>
      <c r="BN159" s="108"/>
      <c r="BO159" s="108"/>
      <c r="BP159" s="108"/>
      <c r="BQ159" s="112"/>
      <c r="BR159" s="113"/>
      <c r="BS159" s="113"/>
      <c r="BT159" s="113"/>
      <c r="BU159" s="113"/>
      <c r="BV159" s="113"/>
      <c r="BW159" s="113"/>
      <c r="BX159" s="113"/>
      <c r="BY159" s="113"/>
      <c r="BZ159" s="113"/>
      <c r="CA159" s="113"/>
      <c r="CB159" s="113"/>
      <c r="CC159" s="113"/>
      <c r="CD159" s="113"/>
      <c r="CE159" s="113"/>
      <c r="CF159" s="113"/>
    </row>
    <row r="160" spans="1:84" s="36" customFormat="1" ht="15.75">
      <c r="A160" s="108"/>
      <c r="B160" s="109" t="s">
        <v>79</v>
      </c>
      <c r="C160" s="108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08"/>
      <c r="Q160" s="110"/>
      <c r="R160" s="110"/>
      <c r="S160" s="110"/>
      <c r="T160" s="110"/>
      <c r="U160" s="110"/>
      <c r="V160" s="108"/>
      <c r="W160" s="111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108"/>
      <c r="AS160" s="108"/>
      <c r="AT160" s="108"/>
      <c r="AU160" s="108"/>
      <c r="AV160" s="108"/>
      <c r="AW160" s="108"/>
      <c r="AX160" s="108"/>
      <c r="AY160" s="108"/>
      <c r="AZ160" s="108"/>
      <c r="BA160" s="108"/>
      <c r="BB160" s="108"/>
      <c r="BC160" s="108"/>
      <c r="BD160" s="108"/>
      <c r="BE160" s="108"/>
      <c r="BF160" s="108"/>
      <c r="BG160" s="108"/>
      <c r="BH160" s="108"/>
      <c r="BI160" s="108"/>
      <c r="BJ160" s="108"/>
      <c r="BK160" s="108"/>
      <c r="BL160" s="108"/>
      <c r="BM160" s="108"/>
      <c r="BN160" s="108"/>
      <c r="BO160" s="108"/>
      <c r="BP160" s="108"/>
      <c r="BQ160" s="112"/>
      <c r="BR160" s="113"/>
      <c r="BS160" s="113"/>
      <c r="BT160" s="113"/>
      <c r="BU160" s="113"/>
      <c r="BV160" s="113"/>
      <c r="BW160" s="113"/>
      <c r="BX160" s="113"/>
      <c r="BY160" s="113"/>
      <c r="BZ160" s="113"/>
      <c r="CA160" s="113"/>
      <c r="CB160" s="113"/>
      <c r="CC160" s="113"/>
      <c r="CD160" s="113"/>
      <c r="CE160" s="113"/>
      <c r="CF160" s="113"/>
    </row>
    <row r="161" spans="1:84" s="36" customFormat="1" ht="15.75">
      <c r="A161" s="108"/>
      <c r="B161" s="109"/>
      <c r="C161" s="108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08"/>
      <c r="Q161" s="110"/>
      <c r="R161" s="110"/>
      <c r="S161" s="110"/>
      <c r="T161" s="110"/>
      <c r="U161" s="110"/>
      <c r="V161" s="108"/>
      <c r="W161" s="111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08"/>
      <c r="AS161" s="108"/>
      <c r="AT161" s="108"/>
      <c r="AU161" s="108"/>
      <c r="AV161" s="108"/>
      <c r="AW161" s="108"/>
      <c r="AX161" s="108"/>
      <c r="AY161" s="108"/>
      <c r="AZ161" s="108"/>
      <c r="BA161" s="108"/>
      <c r="BB161" s="108"/>
      <c r="BC161" s="108"/>
      <c r="BD161" s="108"/>
      <c r="BE161" s="108"/>
      <c r="BF161" s="108"/>
      <c r="BG161" s="108"/>
      <c r="BH161" s="108"/>
      <c r="BI161" s="108"/>
      <c r="BJ161" s="108"/>
      <c r="BK161" s="108"/>
      <c r="BL161" s="108"/>
      <c r="BM161" s="108"/>
      <c r="BN161" s="108"/>
      <c r="BO161" s="108"/>
      <c r="BP161" s="108"/>
      <c r="BQ161" s="112"/>
      <c r="BR161" s="113"/>
      <c r="BS161" s="113"/>
      <c r="BT161" s="113"/>
      <c r="BU161" s="113"/>
      <c r="BV161" s="113"/>
      <c r="BW161" s="113"/>
      <c r="BX161" s="113"/>
      <c r="BY161" s="113"/>
      <c r="BZ161" s="113"/>
      <c r="CA161" s="113"/>
      <c r="CB161" s="113"/>
      <c r="CC161" s="113"/>
      <c r="CD161" s="113"/>
      <c r="CE161" s="113"/>
      <c r="CF161" s="113"/>
    </row>
    <row r="162" spans="1:84" s="36" customFormat="1" ht="15.75">
      <c r="A162" s="108"/>
      <c r="B162" s="109" t="s">
        <v>237</v>
      </c>
      <c r="C162" s="108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08"/>
      <c r="Q162" s="110"/>
      <c r="R162" s="110"/>
      <c r="S162" s="110"/>
      <c r="T162" s="110"/>
      <c r="U162" s="110"/>
      <c r="V162" s="108"/>
      <c r="W162" s="111"/>
      <c r="Y162" s="108"/>
      <c r="Z162" s="108"/>
      <c r="AA162" s="108" t="s">
        <v>252</v>
      </c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Q162" s="108"/>
      <c r="AR162" s="108"/>
      <c r="AS162" s="108"/>
      <c r="AT162" s="108"/>
      <c r="AU162" s="108"/>
      <c r="AV162" s="108"/>
      <c r="AW162" s="108"/>
      <c r="AX162" s="108"/>
      <c r="AY162" s="108"/>
      <c r="AZ162" s="108"/>
      <c r="BA162" s="108"/>
      <c r="BB162" s="108"/>
      <c r="BC162" s="108"/>
      <c r="BD162" s="108"/>
      <c r="BE162" s="108"/>
      <c r="BF162" s="108"/>
      <c r="BG162" s="108"/>
      <c r="BH162" s="108"/>
      <c r="BI162" s="108"/>
      <c r="BJ162" s="108"/>
      <c r="BK162" s="108"/>
      <c r="BL162" s="108"/>
      <c r="BM162" s="108"/>
      <c r="BN162" s="108"/>
      <c r="BO162" s="108"/>
      <c r="BP162" s="108"/>
      <c r="BQ162" s="112"/>
      <c r="BR162" s="113"/>
      <c r="BS162" s="113"/>
      <c r="BT162" s="113"/>
      <c r="BU162" s="113"/>
      <c r="BV162" s="113"/>
      <c r="BW162" s="113"/>
      <c r="BX162" s="113"/>
      <c r="BY162" s="113"/>
      <c r="BZ162" s="113"/>
      <c r="CA162" s="113"/>
      <c r="CB162" s="113"/>
      <c r="CC162" s="113"/>
      <c r="CD162" s="113"/>
      <c r="CE162" s="113"/>
      <c r="CF162" s="113"/>
    </row>
    <row r="163" spans="2:84" ht="15">
      <c r="B163" s="107"/>
      <c r="BQ163" s="79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</row>
    <row r="164" spans="2:84" ht="15">
      <c r="B164" s="107" t="s">
        <v>120</v>
      </c>
      <c r="AA164" s="23" t="s">
        <v>199</v>
      </c>
      <c r="BQ164" s="79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</row>
    <row r="165" spans="2:84" ht="15.75">
      <c r="B165" s="20"/>
      <c r="C165" s="76"/>
      <c r="D165" s="76"/>
      <c r="E165" s="76"/>
      <c r="F165" s="76"/>
      <c r="G165" s="76"/>
      <c r="H165" s="76"/>
      <c r="I165" s="76"/>
      <c r="J165" s="76"/>
      <c r="K165" s="38"/>
      <c r="L165" s="38"/>
      <c r="M165" s="38"/>
      <c r="N165" s="38"/>
      <c r="O165" s="39"/>
      <c r="P165" s="39"/>
      <c r="Q165" s="39"/>
      <c r="R165" s="39"/>
      <c r="S165" s="39"/>
      <c r="T165" s="39"/>
      <c r="U165" s="39"/>
      <c r="V165" s="39"/>
      <c r="W165" s="20"/>
      <c r="X165" s="22"/>
      <c r="Y165" s="22"/>
      <c r="BP165" s="15"/>
      <c r="BQ165" s="79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</row>
    <row r="179" spans="2:68" ht="15.75">
      <c r="B179" s="73" t="s">
        <v>202</v>
      </c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BP179" s="15"/>
    </row>
    <row r="180" spans="2:68" ht="12.75"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BP180" s="15"/>
    </row>
    <row r="181" spans="1:84" s="21" customFormat="1" ht="15">
      <c r="A181" s="224" t="s">
        <v>10</v>
      </c>
      <c r="B181" s="226" t="s">
        <v>11</v>
      </c>
      <c r="C181" s="227" t="s">
        <v>240</v>
      </c>
      <c r="D181" s="228"/>
      <c r="E181" s="228"/>
      <c r="F181" s="228"/>
      <c r="G181" s="228"/>
      <c r="H181" s="228"/>
      <c r="I181" s="228"/>
      <c r="J181" s="228"/>
      <c r="K181" s="228"/>
      <c r="L181" s="228"/>
      <c r="M181" s="228"/>
      <c r="N181" s="228"/>
      <c r="O181" s="228"/>
      <c r="P181" s="228"/>
      <c r="Q181" s="228"/>
      <c r="R181" s="228"/>
      <c r="S181" s="228"/>
      <c r="T181" s="228"/>
      <c r="U181" s="228"/>
      <c r="V181" s="229"/>
      <c r="W181" s="223" t="s">
        <v>241</v>
      </c>
      <c r="X181" s="224"/>
      <c r="Y181" s="224"/>
      <c r="Z181" s="224"/>
      <c r="AA181" s="224"/>
      <c r="AB181" s="224"/>
      <c r="AC181" s="215" t="s">
        <v>114</v>
      </c>
      <c r="AD181" s="215"/>
      <c r="AE181" s="215"/>
      <c r="AF181" s="215"/>
      <c r="AG181" s="215"/>
      <c r="AH181" s="215"/>
      <c r="AI181" s="215"/>
      <c r="AJ181" s="215"/>
      <c r="AK181" s="215"/>
      <c r="AL181" s="215"/>
      <c r="AM181" s="215"/>
      <c r="AN181" s="215"/>
      <c r="AO181" s="215"/>
      <c r="AP181" s="215"/>
      <c r="AQ181" s="215"/>
      <c r="AR181" s="215"/>
      <c r="AS181" s="215"/>
      <c r="AT181" s="215"/>
      <c r="AU181" s="215"/>
      <c r="AV181" s="215"/>
      <c r="AW181" s="215"/>
      <c r="AX181" s="215"/>
      <c r="AY181" s="215"/>
      <c r="AZ181" s="215"/>
      <c r="BA181" s="215"/>
      <c r="BB181" s="215"/>
      <c r="BC181" s="215"/>
      <c r="BD181" s="215"/>
      <c r="BE181" s="215"/>
      <c r="BF181" s="215"/>
      <c r="BG181" s="215"/>
      <c r="BH181" s="215"/>
      <c r="BI181" s="215"/>
      <c r="BJ181" s="215"/>
      <c r="BK181" s="215"/>
      <c r="BL181" s="215"/>
      <c r="BM181" s="215"/>
      <c r="BN181" s="215"/>
      <c r="BO181" s="215"/>
      <c r="BP181" s="215"/>
      <c r="BQ181" s="79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</row>
    <row r="182" spans="1:84" s="21" customFormat="1" ht="15.75" thickBot="1">
      <c r="A182" s="224"/>
      <c r="B182" s="226"/>
      <c r="C182" s="230"/>
      <c r="D182" s="231"/>
      <c r="E182" s="231"/>
      <c r="F182" s="231"/>
      <c r="G182" s="231"/>
      <c r="H182" s="231"/>
      <c r="I182" s="231"/>
      <c r="J182" s="231"/>
      <c r="K182" s="231"/>
      <c r="L182" s="231"/>
      <c r="M182" s="231"/>
      <c r="N182" s="231"/>
      <c r="O182" s="231"/>
      <c r="P182" s="231"/>
      <c r="Q182" s="231"/>
      <c r="R182" s="231"/>
      <c r="S182" s="231"/>
      <c r="T182" s="231"/>
      <c r="U182" s="231"/>
      <c r="V182" s="232"/>
      <c r="W182" s="233" t="s">
        <v>3</v>
      </c>
      <c r="X182" s="216" t="s">
        <v>5</v>
      </c>
      <c r="Y182" s="216"/>
      <c r="Z182" s="216"/>
      <c r="AA182" s="216"/>
      <c r="AB182" s="225" t="s">
        <v>242</v>
      </c>
      <c r="AC182" s="217" t="s">
        <v>6</v>
      </c>
      <c r="AD182" s="218"/>
      <c r="AE182" s="218"/>
      <c r="AF182" s="218"/>
      <c r="AG182" s="218"/>
      <c r="AH182" s="218"/>
      <c r="AI182" s="218"/>
      <c r="AJ182" s="219"/>
      <c r="AK182" s="217" t="s">
        <v>7</v>
      </c>
      <c r="AL182" s="218"/>
      <c r="AM182" s="218"/>
      <c r="AN182" s="218"/>
      <c r="AO182" s="218"/>
      <c r="AP182" s="218"/>
      <c r="AQ182" s="218"/>
      <c r="AR182" s="219"/>
      <c r="AS182" s="217" t="s">
        <v>8</v>
      </c>
      <c r="AT182" s="218"/>
      <c r="AU182" s="218"/>
      <c r="AV182" s="218"/>
      <c r="AW182" s="218"/>
      <c r="AX182" s="218"/>
      <c r="AY182" s="218"/>
      <c r="AZ182" s="219"/>
      <c r="BA182" s="217" t="s">
        <v>9</v>
      </c>
      <c r="BB182" s="218"/>
      <c r="BC182" s="218"/>
      <c r="BD182" s="218"/>
      <c r="BE182" s="218"/>
      <c r="BF182" s="218"/>
      <c r="BG182" s="218"/>
      <c r="BH182" s="219"/>
      <c r="BI182" s="217" t="s">
        <v>115</v>
      </c>
      <c r="BJ182" s="218"/>
      <c r="BK182" s="218"/>
      <c r="BL182" s="218"/>
      <c r="BM182" s="218"/>
      <c r="BN182" s="218"/>
      <c r="BO182" s="218"/>
      <c r="BP182" s="219"/>
      <c r="BQ182" s="79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</row>
    <row r="183" spans="1:84" s="83" customFormat="1" ht="15">
      <c r="A183" s="224"/>
      <c r="B183" s="225"/>
      <c r="C183" s="234" t="s">
        <v>12</v>
      </c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234" t="s">
        <v>13</v>
      </c>
      <c r="Q183" s="86"/>
      <c r="R183" s="86"/>
      <c r="S183" s="86"/>
      <c r="T183" s="86"/>
      <c r="U183" s="86"/>
      <c r="V183" s="234" t="s">
        <v>243</v>
      </c>
      <c r="W183" s="216"/>
      <c r="X183" s="216" t="s">
        <v>3</v>
      </c>
      <c r="Y183" s="225" t="s">
        <v>62</v>
      </c>
      <c r="Z183" s="225" t="s">
        <v>244</v>
      </c>
      <c r="AA183" s="225" t="s">
        <v>245</v>
      </c>
      <c r="AB183" s="225"/>
      <c r="AC183" s="81">
        <v>1</v>
      </c>
      <c r="AD183" s="81" t="s">
        <v>116</v>
      </c>
      <c r="AE183" s="81" t="s">
        <v>117</v>
      </c>
      <c r="AF183" s="81" t="s">
        <v>118</v>
      </c>
      <c r="AG183" s="81" t="s">
        <v>116</v>
      </c>
      <c r="AH183" s="81" t="s">
        <v>117</v>
      </c>
      <c r="AI183" s="81" t="s">
        <v>118</v>
      </c>
      <c r="AJ183" s="81">
        <v>2</v>
      </c>
      <c r="AK183" s="81">
        <v>3</v>
      </c>
      <c r="AL183" s="81" t="s">
        <v>116</v>
      </c>
      <c r="AM183" s="81" t="s">
        <v>117</v>
      </c>
      <c r="AN183" s="81" t="s">
        <v>118</v>
      </c>
      <c r="AO183" s="81" t="s">
        <v>116</v>
      </c>
      <c r="AP183" s="81" t="s">
        <v>117</v>
      </c>
      <c r="AQ183" s="81" t="s">
        <v>118</v>
      </c>
      <c r="AR183" s="81">
        <v>4</v>
      </c>
      <c r="AS183" s="81">
        <v>5</v>
      </c>
      <c r="AT183" s="81" t="s">
        <v>116</v>
      </c>
      <c r="AU183" s="81" t="s">
        <v>117</v>
      </c>
      <c r="AV183" s="81" t="s">
        <v>118</v>
      </c>
      <c r="AW183" s="81" t="s">
        <v>116</v>
      </c>
      <c r="AX183" s="81" t="s">
        <v>117</v>
      </c>
      <c r="AY183" s="81" t="s">
        <v>118</v>
      </c>
      <c r="AZ183" s="81">
        <v>6</v>
      </c>
      <c r="BA183" s="81">
        <v>7</v>
      </c>
      <c r="BB183" s="81" t="s">
        <v>116</v>
      </c>
      <c r="BC183" s="81" t="s">
        <v>117</v>
      </c>
      <c r="BD183" s="81" t="s">
        <v>118</v>
      </c>
      <c r="BE183" s="81" t="s">
        <v>116</v>
      </c>
      <c r="BF183" s="81" t="s">
        <v>117</v>
      </c>
      <c r="BG183" s="81" t="s">
        <v>118</v>
      </c>
      <c r="BH183" s="81">
        <v>8</v>
      </c>
      <c r="BI183" s="81">
        <v>9</v>
      </c>
      <c r="BJ183" s="81" t="s">
        <v>116</v>
      </c>
      <c r="BK183" s="81" t="s">
        <v>117</v>
      </c>
      <c r="BL183" s="81" t="s">
        <v>118</v>
      </c>
      <c r="BM183" s="81" t="s">
        <v>116</v>
      </c>
      <c r="BN183" s="81" t="s">
        <v>117</v>
      </c>
      <c r="BO183" s="81" t="s">
        <v>118</v>
      </c>
      <c r="BP183" s="81">
        <v>10</v>
      </c>
      <c r="BQ183" s="82"/>
      <c r="BR183" s="82"/>
      <c r="BS183" s="82"/>
      <c r="BT183" s="82"/>
      <c r="BU183" s="82"/>
      <c r="BV183" s="82"/>
      <c r="BW183" s="82"/>
      <c r="BX183" s="82"/>
      <c r="BY183" s="82"/>
      <c r="BZ183" s="82"/>
      <c r="CA183" s="82"/>
      <c r="CB183" s="82"/>
      <c r="CC183" s="82"/>
      <c r="CD183" s="82"/>
      <c r="CE183" s="82"/>
      <c r="CF183" s="82"/>
    </row>
    <row r="184" spans="1:84" s="84" customFormat="1" ht="15.75" thickBot="1">
      <c r="A184" s="224"/>
      <c r="B184" s="225"/>
      <c r="C184" s="235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235"/>
      <c r="Q184" s="87"/>
      <c r="R184" s="87"/>
      <c r="S184" s="87"/>
      <c r="T184" s="87"/>
      <c r="U184" s="87"/>
      <c r="V184" s="235"/>
      <c r="W184" s="216"/>
      <c r="X184" s="216"/>
      <c r="Y184" s="225"/>
      <c r="Z184" s="225"/>
      <c r="AA184" s="225"/>
      <c r="AB184" s="225"/>
      <c r="AC184" s="81">
        <v>18</v>
      </c>
      <c r="AD184" s="81">
        <v>18</v>
      </c>
      <c r="AE184" s="81">
        <v>18</v>
      </c>
      <c r="AF184" s="81">
        <v>18</v>
      </c>
      <c r="AG184" s="81">
        <v>18</v>
      </c>
      <c r="AH184" s="81">
        <v>18</v>
      </c>
      <c r="AI184" s="81">
        <v>18</v>
      </c>
      <c r="AJ184" s="81">
        <v>18</v>
      </c>
      <c r="AK184" s="81">
        <v>18</v>
      </c>
      <c r="AL184" s="81">
        <v>18</v>
      </c>
      <c r="AM184" s="81">
        <v>18</v>
      </c>
      <c r="AN184" s="81">
        <v>18</v>
      </c>
      <c r="AO184" s="81">
        <v>16</v>
      </c>
      <c r="AP184" s="81">
        <v>16</v>
      </c>
      <c r="AQ184" s="81">
        <v>16</v>
      </c>
      <c r="AR184" s="81">
        <v>16</v>
      </c>
      <c r="AS184" s="81">
        <v>18</v>
      </c>
      <c r="AT184" s="81">
        <v>18</v>
      </c>
      <c r="AU184" s="81">
        <v>18</v>
      </c>
      <c r="AV184" s="81">
        <v>18</v>
      </c>
      <c r="AW184" s="81">
        <v>16</v>
      </c>
      <c r="AX184" s="81">
        <v>16</v>
      </c>
      <c r="AY184" s="81">
        <v>16</v>
      </c>
      <c r="AZ184" s="81">
        <v>16</v>
      </c>
      <c r="BA184" s="81">
        <v>18</v>
      </c>
      <c r="BB184" s="81">
        <v>18</v>
      </c>
      <c r="BC184" s="81">
        <v>18</v>
      </c>
      <c r="BD184" s="81">
        <v>18</v>
      </c>
      <c r="BE184" s="81">
        <v>18</v>
      </c>
      <c r="BF184" s="81">
        <v>18</v>
      </c>
      <c r="BG184" s="81">
        <v>18</v>
      </c>
      <c r="BH184" s="81">
        <v>18</v>
      </c>
      <c r="BI184" s="81">
        <v>8</v>
      </c>
      <c r="BJ184" s="81">
        <v>8</v>
      </c>
      <c r="BK184" s="81">
        <v>8</v>
      </c>
      <c r="BL184" s="81">
        <v>8</v>
      </c>
      <c r="BM184" s="81">
        <v>10</v>
      </c>
      <c r="BN184" s="81">
        <v>10</v>
      </c>
      <c r="BO184" s="81">
        <v>10</v>
      </c>
      <c r="BP184" s="81">
        <v>10</v>
      </c>
      <c r="BQ184" s="82"/>
      <c r="BR184" s="82"/>
      <c r="BS184" s="82"/>
      <c r="BT184" s="82"/>
      <c r="BU184" s="82"/>
      <c r="BV184" s="82"/>
      <c r="BW184" s="82"/>
      <c r="BX184" s="82"/>
      <c r="BY184" s="82"/>
      <c r="BZ184" s="82"/>
      <c r="CA184" s="82"/>
      <c r="CB184" s="82"/>
      <c r="CC184" s="82"/>
      <c r="CD184" s="82"/>
      <c r="CE184" s="82"/>
      <c r="CF184" s="82"/>
    </row>
    <row r="185" spans="1:84" s="85" customFormat="1" ht="15">
      <c r="A185" s="88">
        <v>1</v>
      </c>
      <c r="B185" s="89">
        <v>2</v>
      </c>
      <c r="C185" s="81">
        <v>3</v>
      </c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>
        <v>4</v>
      </c>
      <c r="Q185" s="81"/>
      <c r="R185" s="81"/>
      <c r="S185" s="81"/>
      <c r="T185" s="81"/>
      <c r="U185" s="81"/>
      <c r="V185" s="81">
        <v>5</v>
      </c>
      <c r="W185" s="90">
        <v>6</v>
      </c>
      <c r="X185" s="90">
        <v>7</v>
      </c>
      <c r="Y185" s="88">
        <v>8</v>
      </c>
      <c r="Z185" s="88">
        <v>9</v>
      </c>
      <c r="AA185" s="88">
        <v>10</v>
      </c>
      <c r="AB185" s="88">
        <v>11</v>
      </c>
      <c r="AC185" s="81">
        <v>12</v>
      </c>
      <c r="AD185" s="81"/>
      <c r="AE185" s="81"/>
      <c r="AF185" s="81"/>
      <c r="AG185" s="81"/>
      <c r="AH185" s="81"/>
      <c r="AI185" s="81"/>
      <c r="AJ185" s="81">
        <v>13</v>
      </c>
      <c r="AK185" s="81">
        <v>14</v>
      </c>
      <c r="AL185" s="81"/>
      <c r="AM185" s="81"/>
      <c r="AN185" s="81"/>
      <c r="AO185" s="81"/>
      <c r="AP185" s="81"/>
      <c r="AQ185" s="81"/>
      <c r="AR185" s="81">
        <v>15</v>
      </c>
      <c r="AS185" s="81">
        <v>16</v>
      </c>
      <c r="AT185" s="81"/>
      <c r="AU185" s="81"/>
      <c r="AV185" s="81"/>
      <c r="AW185" s="81"/>
      <c r="AX185" s="81"/>
      <c r="AY185" s="81"/>
      <c r="AZ185" s="81">
        <v>17</v>
      </c>
      <c r="BA185" s="81">
        <v>18</v>
      </c>
      <c r="BB185" s="81"/>
      <c r="BC185" s="81"/>
      <c r="BD185" s="81"/>
      <c r="BE185" s="81"/>
      <c r="BF185" s="81"/>
      <c r="BG185" s="81"/>
      <c r="BH185" s="81">
        <v>19</v>
      </c>
      <c r="BI185" s="81">
        <v>20</v>
      </c>
      <c r="BJ185" s="81"/>
      <c r="BK185" s="81"/>
      <c r="BL185" s="81"/>
      <c r="BM185" s="81"/>
      <c r="BN185" s="81"/>
      <c r="BO185" s="81"/>
      <c r="BP185" s="81">
        <v>21</v>
      </c>
      <c r="BQ185" s="82">
        <v>22</v>
      </c>
      <c r="BR185" s="82"/>
      <c r="BS185" s="82"/>
      <c r="BT185" s="82"/>
      <c r="BU185" s="82"/>
      <c r="BV185" s="82"/>
      <c r="BW185" s="82"/>
      <c r="BX185" s="82"/>
      <c r="BY185" s="82"/>
      <c r="BZ185" s="82"/>
      <c r="CA185" s="82"/>
      <c r="CB185" s="82"/>
      <c r="CC185" s="82"/>
      <c r="CD185" s="82"/>
      <c r="CE185" s="82"/>
      <c r="CF185" s="82"/>
    </row>
    <row r="186" spans="1:68" ht="12.75">
      <c r="A186" s="51" t="s">
        <v>113</v>
      </c>
      <c r="B186" s="48" t="s">
        <v>145</v>
      </c>
      <c r="C186" s="49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49"/>
      <c r="Q186" s="50"/>
      <c r="R186" s="50"/>
      <c r="S186" s="50"/>
      <c r="T186" s="50"/>
      <c r="U186" s="50"/>
      <c r="V186" s="49"/>
      <c r="W186" s="62">
        <f aca="true" t="shared" si="107" ref="W186:AB186">SUM(W187:W189)</f>
        <v>500</v>
      </c>
      <c r="X186" s="62">
        <f t="shared" si="107"/>
        <v>232</v>
      </c>
      <c r="Y186" s="62">
        <f t="shared" si="107"/>
        <v>124</v>
      </c>
      <c r="Z186" s="62">
        <f t="shared" si="107"/>
        <v>0</v>
      </c>
      <c r="AA186" s="62">
        <f t="shared" si="107"/>
        <v>108</v>
      </c>
      <c r="AB186" s="62">
        <f t="shared" si="107"/>
        <v>268</v>
      </c>
      <c r="AC186" s="52"/>
      <c r="AD186" s="49"/>
      <c r="AE186" s="49"/>
      <c r="AF186" s="49"/>
      <c r="AG186" s="49"/>
      <c r="AH186" s="49"/>
      <c r="AI186" s="49"/>
      <c r="AJ186" s="52"/>
      <c r="AK186" s="52"/>
      <c r="AL186" s="49"/>
      <c r="AM186" s="49"/>
      <c r="AN186" s="49"/>
      <c r="AO186" s="49"/>
      <c r="AP186" s="49"/>
      <c r="AQ186" s="49"/>
      <c r="AR186" s="52"/>
      <c r="AS186" s="52"/>
      <c r="AT186" s="49"/>
      <c r="AU186" s="49"/>
      <c r="AV186" s="49"/>
      <c r="AW186" s="49"/>
      <c r="AX186" s="49"/>
      <c r="AY186" s="49"/>
      <c r="AZ186" s="52"/>
      <c r="BA186" s="52"/>
      <c r="BB186" s="49"/>
      <c r="BC186" s="49"/>
      <c r="BD186" s="49"/>
      <c r="BE186" s="49"/>
      <c r="BF186" s="49"/>
      <c r="BG186" s="49"/>
      <c r="BH186" s="52"/>
      <c r="BI186" s="52"/>
      <c r="BJ186" s="49"/>
      <c r="BK186" s="49"/>
      <c r="BL186" s="49"/>
      <c r="BM186" s="49"/>
      <c r="BN186" s="49"/>
      <c r="BO186" s="49"/>
      <c r="BP186" s="52"/>
    </row>
    <row r="187" spans="1:68" ht="12.75">
      <c r="A187" s="13" t="s">
        <v>196</v>
      </c>
      <c r="B187" s="53" t="s">
        <v>146</v>
      </c>
      <c r="C187" s="63" t="str">
        <f>D187&amp;" "&amp;M187&amp;" "&amp;N187&amp;" "&amp;O187</f>
        <v>9   </v>
      </c>
      <c r="D187" s="46">
        <v>9</v>
      </c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63" t="str">
        <f>Q187&amp;" "&amp;R187&amp;" "&amp;S187&amp;" "&amp;T187&amp;" "&amp;U187</f>
        <v>    </v>
      </c>
      <c r="Q187" s="45"/>
      <c r="R187" s="45"/>
      <c r="S187" s="45"/>
      <c r="T187" s="45"/>
      <c r="U187" s="45"/>
      <c r="V187" s="54"/>
      <c r="W187" s="66">
        <v>220</v>
      </c>
      <c r="X187" s="64">
        <f>Y187+Z187+AA187</f>
        <v>112</v>
      </c>
      <c r="Y187" s="64">
        <f aca="true" t="shared" si="108" ref="Y187:AA189">AD187*AD$6+AG187*AG$6+AL187*AL$6+AO187*AO$6+AT187*AT$6+AW187*AW$6+BB187*BB$6+BE187*BE$6+BJ187*BJ$6+BM187*BM$6</f>
        <v>64</v>
      </c>
      <c r="Z187" s="64">
        <f t="shared" si="108"/>
        <v>0</v>
      </c>
      <c r="AA187" s="64">
        <f t="shared" si="108"/>
        <v>48</v>
      </c>
      <c r="AB187" s="64">
        <f>W187-X187</f>
        <v>108</v>
      </c>
      <c r="AC187" s="65">
        <f>IF(SUM(AD187:AF187)&gt;0,AD187&amp;"/"&amp;AE187&amp;"/"&amp;AF187,"")</f>
      </c>
      <c r="AD187" s="13"/>
      <c r="AE187" s="13"/>
      <c r="AF187" s="13"/>
      <c r="AG187" s="13"/>
      <c r="AH187" s="13"/>
      <c r="AI187" s="13"/>
      <c r="AJ187" s="65">
        <f>IF(SUM(AG187:AI187)&gt;0,AG187&amp;"/"&amp;AH187&amp;"/"&amp;AI187,"")</f>
      </c>
      <c r="AK187" s="65">
        <f>IF(SUM(AL187:AN187)&gt;0,AL187&amp;"/"&amp;AM187&amp;"/"&amp;AN187,"")</f>
      </c>
      <c r="AL187" s="13"/>
      <c r="AM187" s="13"/>
      <c r="AN187" s="13"/>
      <c r="AO187" s="13"/>
      <c r="AP187" s="13"/>
      <c r="AQ187" s="13"/>
      <c r="AR187" s="65">
        <f>IF(SUM(AO187:AQ187)&gt;0,AO187&amp;"/"&amp;AP187&amp;"/"&amp;AQ187,"")</f>
      </c>
      <c r="AS187" s="65">
        <f>IF(SUM(AT187:AV187)&gt;0,AT187&amp;"/"&amp;AU187&amp;"/"&amp;AV187,"")</f>
      </c>
      <c r="AT187" s="13"/>
      <c r="AU187" s="13"/>
      <c r="AV187" s="13"/>
      <c r="AW187" s="13"/>
      <c r="AX187" s="13"/>
      <c r="AY187" s="13"/>
      <c r="AZ187" s="65">
        <f>IF(SUM(AW187:AY187)&gt;0,AW187&amp;"/"&amp;AX187&amp;"/"&amp;AY187,"")</f>
      </c>
      <c r="BA187" s="65">
        <f>IF(SUM(BB187:BD187)&gt;0,BB187&amp;"/"&amp;BC187&amp;"/"&amp;BD187,"")</f>
      </c>
      <c r="BB187" s="13"/>
      <c r="BC187" s="13"/>
      <c r="BD187" s="13"/>
      <c r="BE187" s="13"/>
      <c r="BF187" s="13"/>
      <c r="BG187" s="13"/>
      <c r="BH187" s="65">
        <f>IF(SUM(BE187:BG187)&gt;0,BE187&amp;"/"&amp;BF187&amp;"/"&amp;BG187,"")</f>
      </c>
      <c r="BI187" s="65" t="str">
        <f>IF(SUM(BJ187:BL187)&gt;0,BJ187&amp;"/"&amp;BK187&amp;"/"&amp;BL187,"")</f>
        <v>8//6</v>
      </c>
      <c r="BJ187" s="13">
        <v>8</v>
      </c>
      <c r="BK187" s="13"/>
      <c r="BL187" s="13">
        <v>6</v>
      </c>
      <c r="BM187" s="13"/>
      <c r="BN187" s="13"/>
      <c r="BO187" s="13"/>
      <c r="BP187" s="65">
        <f>IF(SUM(BM187:BO187)&gt;0,BM187&amp;"/"&amp;BN187&amp;"/"&amp;BO187,"")</f>
      </c>
    </row>
    <row r="188" spans="1:68" ht="12.75">
      <c r="A188" s="13" t="s">
        <v>197</v>
      </c>
      <c r="B188" s="53" t="s">
        <v>179</v>
      </c>
      <c r="C188" s="63" t="str">
        <f>D188&amp;" "&amp;M188&amp;" "&amp;N188&amp;" "&amp;O188</f>
        <v>   </v>
      </c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63" t="str">
        <f>Q188&amp;" "&amp;R188&amp;" "&amp;S188&amp;" "&amp;T188&amp;" "&amp;U188</f>
        <v>10    </v>
      </c>
      <c r="Q188" s="74">
        <v>10</v>
      </c>
      <c r="R188" s="45"/>
      <c r="S188" s="45"/>
      <c r="T188" s="45"/>
      <c r="U188" s="45"/>
      <c r="V188" s="54"/>
      <c r="W188" s="66">
        <v>110</v>
      </c>
      <c r="X188" s="64">
        <f>Y188+Z188+AA188</f>
        <v>40</v>
      </c>
      <c r="Y188" s="64">
        <f t="shared" si="108"/>
        <v>20</v>
      </c>
      <c r="Z188" s="64">
        <f t="shared" si="108"/>
        <v>0</v>
      </c>
      <c r="AA188" s="64">
        <f t="shared" si="108"/>
        <v>20</v>
      </c>
      <c r="AB188" s="64">
        <f>W188-X188</f>
        <v>70</v>
      </c>
      <c r="AC188" s="65">
        <f>IF(SUM(AD188:AF188)&gt;0,AD188&amp;"/"&amp;AE188&amp;"/"&amp;AF188,"")</f>
      </c>
      <c r="AD188" s="13"/>
      <c r="AE188" s="13"/>
      <c r="AF188" s="13"/>
      <c r="AG188" s="13"/>
      <c r="AH188" s="13"/>
      <c r="AI188" s="13"/>
      <c r="AJ188" s="65">
        <f>IF(SUM(AG188:AI188)&gt;0,AG188&amp;"/"&amp;AH188&amp;"/"&amp;AI188,"")</f>
      </c>
      <c r="AK188" s="65">
        <f>IF(SUM(AL188:AN188)&gt;0,AL188&amp;"/"&amp;AM188&amp;"/"&amp;AN188,"")</f>
      </c>
      <c r="AL188" s="13"/>
      <c r="AM188" s="13"/>
      <c r="AN188" s="13"/>
      <c r="AO188" s="13"/>
      <c r="AP188" s="13"/>
      <c r="AQ188" s="13"/>
      <c r="AR188" s="65">
        <f>IF(SUM(AO188:AQ188)&gt;0,AO188&amp;"/"&amp;AP188&amp;"/"&amp;AQ188,"")</f>
      </c>
      <c r="AS188" s="65">
        <f>IF(SUM(AT188:AV188)&gt;0,AT188&amp;"/"&amp;AU188&amp;"/"&amp;AV188,"")</f>
      </c>
      <c r="AT188" s="13"/>
      <c r="AU188" s="13"/>
      <c r="AV188" s="13"/>
      <c r="AW188" s="13"/>
      <c r="AX188" s="13"/>
      <c r="AY188" s="13"/>
      <c r="AZ188" s="65">
        <f>IF(SUM(AW188:AY188)&gt;0,AW188&amp;"/"&amp;AX188&amp;"/"&amp;AY188,"")</f>
      </c>
      <c r="BA188" s="65">
        <f>IF(SUM(BB188:BD188)&gt;0,BB188&amp;"/"&amp;BC188&amp;"/"&amp;BD188,"")</f>
      </c>
      <c r="BB188" s="13"/>
      <c r="BC188" s="13"/>
      <c r="BD188" s="13"/>
      <c r="BE188" s="13"/>
      <c r="BF188" s="13"/>
      <c r="BG188" s="13"/>
      <c r="BH188" s="65">
        <f>IF(SUM(BE188:BG188)&gt;0,BE188&amp;"/"&amp;BF188&amp;"/"&amp;BG188,"")</f>
      </c>
      <c r="BI188" s="65">
        <f>IF(SUM(BJ188:BL188)&gt;0,BJ188&amp;"/"&amp;BK188&amp;"/"&amp;BL188,"")</f>
      </c>
      <c r="BJ188" s="13"/>
      <c r="BK188" s="13"/>
      <c r="BL188" s="13"/>
      <c r="BM188" s="13">
        <v>2</v>
      </c>
      <c r="BN188" s="13"/>
      <c r="BO188" s="13">
        <v>2</v>
      </c>
      <c r="BP188" s="65" t="str">
        <f>IF(SUM(BM188:BO188)&gt;0,BM188&amp;"/"&amp;BN188&amp;"/"&amp;BO188,"")</f>
        <v>2//2</v>
      </c>
    </row>
    <row r="189" spans="1:68" ht="12.75">
      <c r="A189" s="13" t="s">
        <v>198</v>
      </c>
      <c r="B189" s="53" t="s">
        <v>180</v>
      </c>
      <c r="C189" s="63" t="str">
        <f>D189&amp;" "&amp;M189&amp;" "&amp;N189&amp;" "&amp;O189</f>
        <v>   </v>
      </c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63" t="str">
        <f>Q189&amp;" "&amp;R189&amp;" "&amp;S189&amp;" "&amp;T189&amp;" "&amp;U189</f>
        <v>10    </v>
      </c>
      <c r="Q189" s="74">
        <v>10</v>
      </c>
      <c r="R189" s="45"/>
      <c r="S189" s="45"/>
      <c r="T189" s="45"/>
      <c r="U189" s="45"/>
      <c r="V189" s="54"/>
      <c r="W189" s="66">
        <v>170</v>
      </c>
      <c r="X189" s="64">
        <f>Y189+Z189+AA189</f>
        <v>80</v>
      </c>
      <c r="Y189" s="64">
        <f t="shared" si="108"/>
        <v>40</v>
      </c>
      <c r="Z189" s="64">
        <f t="shared" si="108"/>
        <v>0</v>
      </c>
      <c r="AA189" s="64">
        <f t="shared" si="108"/>
        <v>40</v>
      </c>
      <c r="AB189" s="64">
        <f>W189-X189</f>
        <v>90</v>
      </c>
      <c r="AC189" s="65">
        <f>IF(SUM(AD189:AF189)&gt;0,AD189&amp;"/"&amp;AE189&amp;"/"&amp;AF189,"")</f>
      </c>
      <c r="AD189" s="13"/>
      <c r="AE189" s="13"/>
      <c r="AF189" s="13"/>
      <c r="AG189" s="13"/>
      <c r="AH189" s="13"/>
      <c r="AI189" s="13"/>
      <c r="AJ189" s="65">
        <f>IF(SUM(AG189:AI189)&gt;0,AG189&amp;"/"&amp;AH189&amp;"/"&amp;AI189,"")</f>
      </c>
      <c r="AK189" s="65">
        <f>IF(SUM(AL189:AN189)&gt;0,AL189&amp;"/"&amp;AM189&amp;"/"&amp;AN189,"")</f>
      </c>
      <c r="AL189" s="13"/>
      <c r="AM189" s="13"/>
      <c r="AN189" s="13"/>
      <c r="AO189" s="13"/>
      <c r="AP189" s="13"/>
      <c r="AQ189" s="13"/>
      <c r="AR189" s="65">
        <f>IF(SUM(AO189:AQ189)&gt;0,AO189&amp;"/"&amp;AP189&amp;"/"&amp;AQ189,"")</f>
      </c>
      <c r="AS189" s="65">
        <f>IF(SUM(AT189:AV189)&gt;0,AT189&amp;"/"&amp;AU189&amp;"/"&amp;AV189,"")</f>
      </c>
      <c r="AT189" s="13"/>
      <c r="AU189" s="13"/>
      <c r="AV189" s="13"/>
      <c r="AW189" s="13"/>
      <c r="AX189" s="13"/>
      <c r="AY189" s="13"/>
      <c r="AZ189" s="65">
        <f>IF(SUM(AW189:AY189)&gt;0,AW189&amp;"/"&amp;AX189&amp;"/"&amp;AY189,"")</f>
      </c>
      <c r="BA189" s="65">
        <f>IF(SUM(BB189:BD189)&gt;0,BB189&amp;"/"&amp;BC189&amp;"/"&amp;BD189,"")</f>
      </c>
      <c r="BB189" s="13"/>
      <c r="BC189" s="13"/>
      <c r="BD189" s="13"/>
      <c r="BE189" s="13"/>
      <c r="BF189" s="13"/>
      <c r="BG189" s="13"/>
      <c r="BH189" s="65">
        <f>IF(SUM(BE189:BG189)&gt;0,BE189&amp;"/"&amp;BF189&amp;"/"&amp;BG189,"")</f>
      </c>
      <c r="BI189" s="65">
        <f>IF(SUM(BJ189:BL189)&gt;0,BJ189&amp;"/"&amp;BK189&amp;"/"&amp;BL189,"")</f>
      </c>
      <c r="BJ189" s="13"/>
      <c r="BK189" s="13"/>
      <c r="BL189" s="13"/>
      <c r="BM189" s="13">
        <v>4</v>
      </c>
      <c r="BN189" s="13"/>
      <c r="BO189" s="13">
        <v>4</v>
      </c>
      <c r="BP189" s="65" t="str">
        <f>IF(SUM(BM189:BO189)&gt;0,BM189&amp;"/"&amp;BN189&amp;"/"&amp;BO189,"")</f>
        <v>4//4</v>
      </c>
    </row>
    <row r="190" spans="1:68" ht="12.75">
      <c r="A190" s="13"/>
      <c r="B190" s="171" t="s">
        <v>56</v>
      </c>
      <c r="C190" s="59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9"/>
      <c r="Q190" s="58"/>
      <c r="R190" s="58"/>
      <c r="S190" s="58"/>
      <c r="T190" s="58"/>
      <c r="U190" s="58"/>
      <c r="V190" s="59"/>
      <c r="W190" s="67">
        <f aca="true" t="shared" si="109" ref="W190:AB190">SUM(W186)</f>
        <v>500</v>
      </c>
      <c r="X190" s="67">
        <f t="shared" si="109"/>
        <v>232</v>
      </c>
      <c r="Y190" s="67">
        <f t="shared" si="109"/>
        <v>124</v>
      </c>
      <c r="Z190" s="67">
        <f t="shared" si="109"/>
        <v>0</v>
      </c>
      <c r="AA190" s="67">
        <f t="shared" si="109"/>
        <v>108</v>
      </c>
      <c r="AB190" s="67">
        <f t="shared" si="109"/>
        <v>268</v>
      </c>
      <c r="AC190" s="68"/>
      <c r="AD190" s="68"/>
      <c r="AE190" s="68"/>
      <c r="AF190" s="68"/>
      <c r="AG190" s="68"/>
      <c r="AH190" s="68"/>
      <c r="AI190" s="68"/>
      <c r="AJ190" s="68"/>
      <c r="AK190" s="68"/>
      <c r="AL190" s="68"/>
      <c r="AM190" s="68"/>
      <c r="AN190" s="68"/>
      <c r="AO190" s="68"/>
      <c r="AP190" s="68"/>
      <c r="AQ190" s="68"/>
      <c r="AR190" s="68"/>
      <c r="AS190" s="68"/>
      <c r="AT190" s="68"/>
      <c r="AU190" s="68"/>
      <c r="AV190" s="68"/>
      <c r="AW190" s="68"/>
      <c r="AX190" s="68"/>
      <c r="AY190" s="68"/>
      <c r="AZ190" s="68"/>
      <c r="BA190" s="68"/>
      <c r="BB190" s="68"/>
      <c r="BC190" s="68"/>
      <c r="BD190" s="68"/>
      <c r="BE190" s="68"/>
      <c r="BF190" s="68"/>
      <c r="BG190" s="68"/>
      <c r="BH190" s="68"/>
      <c r="BI190" s="68"/>
      <c r="BJ190" s="68"/>
      <c r="BK190" s="68"/>
      <c r="BL190" s="68"/>
      <c r="BM190" s="68"/>
      <c r="BN190" s="68"/>
      <c r="BO190" s="68"/>
      <c r="BP190" s="68"/>
    </row>
    <row r="191" spans="1:68" ht="12.75">
      <c r="A191" s="47"/>
      <c r="B191" s="60"/>
      <c r="C191" s="61" t="s">
        <v>193</v>
      </c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1"/>
      <c r="Q191" s="69"/>
      <c r="R191" s="69"/>
      <c r="S191" s="69"/>
      <c r="T191" s="69"/>
      <c r="U191" s="69"/>
      <c r="V191" s="14"/>
      <c r="W191" s="13"/>
      <c r="X191" s="61"/>
      <c r="Y191" s="61"/>
      <c r="Z191" s="61"/>
      <c r="AA191" s="61"/>
      <c r="AB191" s="61"/>
      <c r="AC191" s="68">
        <f>SUM(AD191:AF191)</f>
        <v>0</v>
      </c>
      <c r="AD191" s="68">
        <f aca="true" t="shared" si="110" ref="AD191:AI191">SUM(AD187:AD189)</f>
        <v>0</v>
      </c>
      <c r="AE191" s="68">
        <f t="shared" si="110"/>
        <v>0</v>
      </c>
      <c r="AF191" s="68">
        <f t="shared" si="110"/>
        <v>0</v>
      </c>
      <c r="AG191" s="68">
        <f t="shared" si="110"/>
        <v>0</v>
      </c>
      <c r="AH191" s="68">
        <f t="shared" si="110"/>
        <v>0</v>
      </c>
      <c r="AI191" s="68">
        <f t="shared" si="110"/>
        <v>0</v>
      </c>
      <c r="AJ191" s="68">
        <f>SUM(AG191:AI191)</f>
        <v>0</v>
      </c>
      <c r="AK191" s="68">
        <f>SUM(AL191:AN191)</f>
        <v>0</v>
      </c>
      <c r="AL191" s="68">
        <f aca="true" t="shared" si="111" ref="AL191:AQ191">SUM(AL187:AL189)</f>
        <v>0</v>
      </c>
      <c r="AM191" s="68">
        <f t="shared" si="111"/>
        <v>0</v>
      </c>
      <c r="AN191" s="68">
        <f t="shared" si="111"/>
        <v>0</v>
      </c>
      <c r="AO191" s="68">
        <f t="shared" si="111"/>
        <v>0</v>
      </c>
      <c r="AP191" s="68">
        <f t="shared" si="111"/>
        <v>0</v>
      </c>
      <c r="AQ191" s="68">
        <f t="shared" si="111"/>
        <v>0</v>
      </c>
      <c r="AR191" s="68">
        <f>SUM(AO191:AQ191)</f>
        <v>0</v>
      </c>
      <c r="AS191" s="68">
        <f>SUM(AT191:AV191)</f>
        <v>0</v>
      </c>
      <c r="AT191" s="68">
        <f aca="true" t="shared" si="112" ref="AT191:AY191">SUM(AT187:AT189)</f>
        <v>0</v>
      </c>
      <c r="AU191" s="68">
        <f t="shared" si="112"/>
        <v>0</v>
      </c>
      <c r="AV191" s="68">
        <f t="shared" si="112"/>
        <v>0</v>
      </c>
      <c r="AW191" s="68">
        <f t="shared" si="112"/>
        <v>0</v>
      </c>
      <c r="AX191" s="68">
        <f t="shared" si="112"/>
        <v>0</v>
      </c>
      <c r="AY191" s="68">
        <f t="shared" si="112"/>
        <v>0</v>
      </c>
      <c r="AZ191" s="68">
        <f>SUM(AW191:AY191)</f>
        <v>0</v>
      </c>
      <c r="BA191" s="68">
        <f>SUM(BB191:BD191)</f>
        <v>0</v>
      </c>
      <c r="BB191" s="68">
        <f aca="true" t="shared" si="113" ref="BB191:BG191">SUM(BB187:BB189)</f>
        <v>0</v>
      </c>
      <c r="BC191" s="68">
        <f t="shared" si="113"/>
        <v>0</v>
      </c>
      <c r="BD191" s="68">
        <f t="shared" si="113"/>
        <v>0</v>
      </c>
      <c r="BE191" s="68">
        <f t="shared" si="113"/>
        <v>0</v>
      </c>
      <c r="BF191" s="68">
        <f t="shared" si="113"/>
        <v>0</v>
      </c>
      <c r="BG191" s="68">
        <f t="shared" si="113"/>
        <v>0</v>
      </c>
      <c r="BH191" s="68">
        <f>SUM(BE191:BG191)</f>
        <v>0</v>
      </c>
      <c r="BI191" s="68">
        <f>SUM(BJ191:BL191)</f>
        <v>14</v>
      </c>
      <c r="BJ191" s="68">
        <f aca="true" t="shared" si="114" ref="BJ191:BO191">SUM(BJ187:BJ189)</f>
        <v>8</v>
      </c>
      <c r="BK191" s="68">
        <f t="shared" si="114"/>
        <v>0</v>
      </c>
      <c r="BL191" s="68">
        <f t="shared" si="114"/>
        <v>6</v>
      </c>
      <c r="BM191" s="68">
        <f t="shared" si="114"/>
        <v>6</v>
      </c>
      <c r="BN191" s="68">
        <f t="shared" si="114"/>
        <v>0</v>
      </c>
      <c r="BO191" s="68">
        <f t="shared" si="114"/>
        <v>6</v>
      </c>
      <c r="BP191" s="68">
        <f>SUM(BM191:BO191)</f>
        <v>12</v>
      </c>
    </row>
    <row r="192" spans="1:68" ht="12.75">
      <c r="A192" s="47"/>
      <c r="B192" s="56"/>
      <c r="C192" s="63" t="s">
        <v>233</v>
      </c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9"/>
      <c r="R192" s="69"/>
      <c r="S192" s="69"/>
      <c r="T192" s="69"/>
      <c r="U192" s="69"/>
      <c r="V192" s="14"/>
      <c r="W192" s="13"/>
      <c r="X192" s="61"/>
      <c r="Y192" s="61"/>
      <c r="Z192" s="61"/>
      <c r="AA192" s="61"/>
      <c r="AB192" s="61"/>
      <c r="AC192" s="61">
        <f>SUM(AD187:AF189)*AC184</f>
        <v>0</v>
      </c>
      <c r="AD192" s="61"/>
      <c r="AE192" s="61"/>
      <c r="AF192" s="61"/>
      <c r="AG192" s="61"/>
      <c r="AH192" s="61"/>
      <c r="AI192" s="61"/>
      <c r="AJ192" s="61">
        <f>SUM(AG187:AI189)*AJ184</f>
        <v>0</v>
      </c>
      <c r="AK192" s="61">
        <f>SUM(AL187:AN189)*AK184</f>
        <v>0</v>
      </c>
      <c r="AL192" s="61"/>
      <c r="AM192" s="61"/>
      <c r="AN192" s="61"/>
      <c r="AO192" s="61"/>
      <c r="AP192" s="61"/>
      <c r="AQ192" s="61"/>
      <c r="AR192" s="61">
        <f>SUM(AO187:AQ189)*AR184</f>
        <v>0</v>
      </c>
      <c r="AS192" s="61">
        <f>SUM(AT187:AV189)*AS184</f>
        <v>0</v>
      </c>
      <c r="AT192" s="61"/>
      <c r="AU192" s="61"/>
      <c r="AV192" s="61"/>
      <c r="AW192" s="61"/>
      <c r="AX192" s="61"/>
      <c r="AY192" s="61"/>
      <c r="AZ192" s="61">
        <f>SUM(AW187:AY189)*AZ184</f>
        <v>0</v>
      </c>
      <c r="BA192" s="61">
        <f>SUM(BB187:BD189)*BA184</f>
        <v>0</v>
      </c>
      <c r="BB192" s="61"/>
      <c r="BC192" s="61"/>
      <c r="BD192" s="61"/>
      <c r="BE192" s="61"/>
      <c r="BF192" s="61"/>
      <c r="BG192" s="61"/>
      <c r="BH192" s="61">
        <f>SUM(BE187:BG189)*BH184</f>
        <v>0</v>
      </c>
      <c r="BI192" s="61">
        <f>SUM(BJ187:BL189)*BI184</f>
        <v>112</v>
      </c>
      <c r="BJ192" s="61"/>
      <c r="BK192" s="61"/>
      <c r="BL192" s="61"/>
      <c r="BM192" s="61"/>
      <c r="BN192" s="61"/>
      <c r="BO192" s="61"/>
      <c r="BP192" s="61">
        <f>SUM(BM187:BO189)*BP184</f>
        <v>120</v>
      </c>
    </row>
    <row r="193" spans="1:68" ht="12.75">
      <c r="A193" s="47"/>
      <c r="B193" s="57"/>
      <c r="C193" s="61" t="s">
        <v>234</v>
      </c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70"/>
      <c r="Q193" s="71"/>
      <c r="R193" s="71"/>
      <c r="S193" s="71"/>
      <c r="T193" s="71"/>
      <c r="U193" s="71"/>
      <c r="V193" s="14"/>
      <c r="W193" s="13"/>
      <c r="X193" s="61"/>
      <c r="Y193" s="61">
        <f>SUM(AC193:BP193)</f>
        <v>0</v>
      </c>
      <c r="Z193" s="61"/>
      <c r="AA193" s="61"/>
      <c r="AB193" s="61"/>
      <c r="AC193" s="61"/>
      <c r="AD193" s="14"/>
      <c r="AE193" s="14"/>
      <c r="AF193" s="14"/>
      <c r="AG193" s="14"/>
      <c r="AH193" s="14"/>
      <c r="AI193" s="14"/>
      <c r="AJ193" s="61"/>
      <c r="AK193" s="61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</row>
    <row r="194" spans="1:68" ht="12.75">
      <c r="A194" s="47"/>
      <c r="B194" s="57"/>
      <c r="C194" s="61" t="s">
        <v>235</v>
      </c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70"/>
      <c r="Q194" s="71"/>
      <c r="R194" s="71"/>
      <c r="S194" s="71"/>
      <c r="T194" s="71"/>
      <c r="U194" s="71"/>
      <c r="V194" s="14"/>
      <c r="W194" s="13"/>
      <c r="X194" s="61"/>
      <c r="Y194" s="61">
        <f>SUM(AC194:BP194)</f>
        <v>1</v>
      </c>
      <c r="Z194" s="61"/>
      <c r="AA194" s="61"/>
      <c r="AB194" s="61"/>
      <c r="AC194" s="72">
        <f>COUNTIF($D$187:$O$189,AC183)</f>
        <v>0</v>
      </c>
      <c r="AD194" s="72">
        <f aca="true" t="shared" si="115" ref="AD194:BP194">COUNTIF($D$187:$O$189,AD183)</f>
        <v>0</v>
      </c>
      <c r="AE194" s="72">
        <f t="shared" si="115"/>
        <v>0</v>
      </c>
      <c r="AF194" s="72">
        <f t="shared" si="115"/>
        <v>0</v>
      </c>
      <c r="AG194" s="72">
        <f t="shared" si="115"/>
        <v>0</v>
      </c>
      <c r="AH194" s="72">
        <f t="shared" si="115"/>
        <v>0</v>
      </c>
      <c r="AI194" s="72">
        <f t="shared" si="115"/>
        <v>0</v>
      </c>
      <c r="AJ194" s="72">
        <f t="shared" si="115"/>
        <v>0</v>
      </c>
      <c r="AK194" s="72">
        <f t="shared" si="115"/>
        <v>0</v>
      </c>
      <c r="AL194" s="72">
        <f t="shared" si="115"/>
        <v>0</v>
      </c>
      <c r="AM194" s="72">
        <f t="shared" si="115"/>
        <v>0</v>
      </c>
      <c r="AN194" s="72">
        <f t="shared" si="115"/>
        <v>0</v>
      </c>
      <c r="AO194" s="72">
        <f t="shared" si="115"/>
        <v>0</v>
      </c>
      <c r="AP194" s="72">
        <f t="shared" si="115"/>
        <v>0</v>
      </c>
      <c r="AQ194" s="72">
        <f t="shared" si="115"/>
        <v>0</v>
      </c>
      <c r="AR194" s="72">
        <f t="shared" si="115"/>
        <v>0</v>
      </c>
      <c r="AS194" s="72">
        <f t="shared" si="115"/>
        <v>0</v>
      </c>
      <c r="AT194" s="72">
        <f t="shared" si="115"/>
        <v>0</v>
      </c>
      <c r="AU194" s="72">
        <f t="shared" si="115"/>
        <v>0</v>
      </c>
      <c r="AV194" s="72">
        <f t="shared" si="115"/>
        <v>0</v>
      </c>
      <c r="AW194" s="72">
        <f t="shared" si="115"/>
        <v>0</v>
      </c>
      <c r="AX194" s="72">
        <f t="shared" si="115"/>
        <v>0</v>
      </c>
      <c r="AY194" s="72">
        <f t="shared" si="115"/>
        <v>0</v>
      </c>
      <c r="AZ194" s="72">
        <f t="shared" si="115"/>
        <v>0</v>
      </c>
      <c r="BA194" s="72">
        <f t="shared" si="115"/>
        <v>0</v>
      </c>
      <c r="BB194" s="72">
        <f t="shared" si="115"/>
        <v>0</v>
      </c>
      <c r="BC194" s="72">
        <f t="shared" si="115"/>
        <v>0</v>
      </c>
      <c r="BD194" s="72">
        <f t="shared" si="115"/>
        <v>0</v>
      </c>
      <c r="BE194" s="72">
        <f t="shared" si="115"/>
        <v>0</v>
      </c>
      <c r="BF194" s="72">
        <f t="shared" si="115"/>
        <v>0</v>
      </c>
      <c r="BG194" s="72">
        <f t="shared" si="115"/>
        <v>0</v>
      </c>
      <c r="BH194" s="72">
        <f t="shared" si="115"/>
        <v>0</v>
      </c>
      <c r="BI194" s="72">
        <f t="shared" si="115"/>
        <v>1</v>
      </c>
      <c r="BJ194" s="72">
        <f t="shared" si="115"/>
        <v>0</v>
      </c>
      <c r="BK194" s="72">
        <f t="shared" si="115"/>
        <v>0</v>
      </c>
      <c r="BL194" s="72">
        <f t="shared" si="115"/>
        <v>0</v>
      </c>
      <c r="BM194" s="72">
        <f t="shared" si="115"/>
        <v>0</v>
      </c>
      <c r="BN194" s="72">
        <f t="shared" si="115"/>
        <v>0</v>
      </c>
      <c r="BO194" s="72">
        <f t="shared" si="115"/>
        <v>0</v>
      </c>
      <c r="BP194" s="72">
        <f t="shared" si="115"/>
        <v>0</v>
      </c>
    </row>
    <row r="195" spans="1:68" ht="12.75">
      <c r="A195" s="47"/>
      <c r="B195" s="55"/>
      <c r="C195" s="61" t="s">
        <v>236</v>
      </c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70"/>
      <c r="Q195" s="71"/>
      <c r="R195" s="71"/>
      <c r="S195" s="71"/>
      <c r="T195" s="71"/>
      <c r="U195" s="71"/>
      <c r="V195" s="14"/>
      <c r="W195" s="13"/>
      <c r="X195" s="61"/>
      <c r="Y195" s="61">
        <f>SUM(AC195:BP195)</f>
        <v>2</v>
      </c>
      <c r="Z195" s="61"/>
      <c r="AA195" s="61"/>
      <c r="AB195" s="61"/>
      <c r="AC195" s="72">
        <f>COUNTIF($Q$187:$U$189,AC183)</f>
        <v>0</v>
      </c>
      <c r="AD195" s="72">
        <f aca="true" t="shared" si="116" ref="AD195:BP195">COUNTIF($Q$187:$U$189,AD183)</f>
        <v>0</v>
      </c>
      <c r="AE195" s="72">
        <f t="shared" si="116"/>
        <v>0</v>
      </c>
      <c r="AF195" s="72">
        <f t="shared" si="116"/>
        <v>0</v>
      </c>
      <c r="AG195" s="72">
        <f t="shared" si="116"/>
        <v>0</v>
      </c>
      <c r="AH195" s="72">
        <f t="shared" si="116"/>
        <v>0</v>
      </c>
      <c r="AI195" s="72">
        <f t="shared" si="116"/>
        <v>0</v>
      </c>
      <c r="AJ195" s="72">
        <f t="shared" si="116"/>
        <v>0</v>
      </c>
      <c r="AK195" s="72">
        <f t="shared" si="116"/>
        <v>0</v>
      </c>
      <c r="AL195" s="72">
        <f t="shared" si="116"/>
        <v>0</v>
      </c>
      <c r="AM195" s="72">
        <f t="shared" si="116"/>
        <v>0</v>
      </c>
      <c r="AN195" s="72">
        <f t="shared" si="116"/>
        <v>0</v>
      </c>
      <c r="AO195" s="72">
        <f t="shared" si="116"/>
        <v>0</v>
      </c>
      <c r="AP195" s="72">
        <f t="shared" si="116"/>
        <v>0</v>
      </c>
      <c r="AQ195" s="72">
        <f t="shared" si="116"/>
        <v>0</v>
      </c>
      <c r="AR195" s="72">
        <f t="shared" si="116"/>
        <v>0</v>
      </c>
      <c r="AS195" s="72">
        <f t="shared" si="116"/>
        <v>0</v>
      </c>
      <c r="AT195" s="72">
        <f t="shared" si="116"/>
        <v>0</v>
      </c>
      <c r="AU195" s="72">
        <f t="shared" si="116"/>
        <v>0</v>
      </c>
      <c r="AV195" s="72">
        <f t="shared" si="116"/>
        <v>0</v>
      </c>
      <c r="AW195" s="72">
        <f t="shared" si="116"/>
        <v>0</v>
      </c>
      <c r="AX195" s="72">
        <f t="shared" si="116"/>
        <v>0</v>
      </c>
      <c r="AY195" s="72">
        <f t="shared" si="116"/>
        <v>0</v>
      </c>
      <c r="AZ195" s="72">
        <f t="shared" si="116"/>
        <v>0</v>
      </c>
      <c r="BA195" s="72">
        <f t="shared" si="116"/>
        <v>0</v>
      </c>
      <c r="BB195" s="72">
        <f t="shared" si="116"/>
        <v>0</v>
      </c>
      <c r="BC195" s="72">
        <f t="shared" si="116"/>
        <v>0</v>
      </c>
      <c r="BD195" s="72">
        <f t="shared" si="116"/>
        <v>0</v>
      </c>
      <c r="BE195" s="72">
        <f t="shared" si="116"/>
        <v>0</v>
      </c>
      <c r="BF195" s="72">
        <f t="shared" si="116"/>
        <v>0</v>
      </c>
      <c r="BG195" s="72">
        <f t="shared" si="116"/>
        <v>0</v>
      </c>
      <c r="BH195" s="72">
        <f t="shared" si="116"/>
        <v>0</v>
      </c>
      <c r="BI195" s="72">
        <f t="shared" si="116"/>
        <v>0</v>
      </c>
      <c r="BJ195" s="72">
        <f t="shared" si="116"/>
        <v>0</v>
      </c>
      <c r="BK195" s="72">
        <f t="shared" si="116"/>
        <v>0</v>
      </c>
      <c r="BL195" s="72">
        <f t="shared" si="116"/>
        <v>0</v>
      </c>
      <c r="BM195" s="72">
        <f t="shared" si="116"/>
        <v>0</v>
      </c>
      <c r="BN195" s="72">
        <f t="shared" si="116"/>
        <v>0</v>
      </c>
      <c r="BO195" s="72">
        <f t="shared" si="116"/>
        <v>0</v>
      </c>
      <c r="BP195" s="72">
        <f t="shared" si="116"/>
        <v>2</v>
      </c>
    </row>
    <row r="198" spans="2:84" ht="15">
      <c r="B198" s="107" t="s">
        <v>80</v>
      </c>
      <c r="BQ198" s="79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</row>
    <row r="199" spans="2:84" ht="15">
      <c r="B199" s="107"/>
      <c r="BQ199" s="7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</row>
    <row r="200" spans="1:84" s="36" customFormat="1" ht="15.75">
      <c r="A200" s="108"/>
      <c r="B200" s="109" t="s">
        <v>212</v>
      </c>
      <c r="C200" s="108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08"/>
      <c r="Q200" s="110"/>
      <c r="R200" s="110"/>
      <c r="S200" s="110"/>
      <c r="T200" s="110"/>
      <c r="U200" s="110"/>
      <c r="V200" s="108"/>
      <c r="W200" s="111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  <c r="AP200" s="108"/>
      <c r="AQ200" s="108"/>
      <c r="AR200" s="108"/>
      <c r="AS200" s="108"/>
      <c r="AT200" s="108"/>
      <c r="AU200" s="108"/>
      <c r="AV200" s="108"/>
      <c r="AW200" s="108"/>
      <c r="AX200" s="108"/>
      <c r="AY200" s="108"/>
      <c r="AZ200" s="108"/>
      <c r="BA200" s="108"/>
      <c r="BB200" s="108"/>
      <c r="BC200" s="108"/>
      <c r="BD200" s="108"/>
      <c r="BE200" s="108"/>
      <c r="BF200" s="108"/>
      <c r="BG200" s="108"/>
      <c r="BH200" s="108"/>
      <c r="BI200" s="108"/>
      <c r="BJ200" s="108"/>
      <c r="BK200" s="108"/>
      <c r="BL200" s="108"/>
      <c r="BM200" s="108"/>
      <c r="BN200" s="108"/>
      <c r="BO200" s="108"/>
      <c r="BP200" s="108"/>
      <c r="BQ200" s="112"/>
      <c r="BR200" s="113"/>
      <c r="BS200" s="113"/>
      <c r="BT200" s="113"/>
      <c r="BU200" s="113"/>
      <c r="BV200" s="113"/>
      <c r="BW200" s="113"/>
      <c r="BX200" s="113"/>
      <c r="BY200" s="113"/>
      <c r="BZ200" s="113"/>
      <c r="CA200" s="113"/>
      <c r="CB200" s="113"/>
      <c r="CC200" s="113"/>
      <c r="CD200" s="113"/>
      <c r="CE200" s="113"/>
      <c r="CF200" s="113"/>
    </row>
    <row r="201" spans="1:84" s="36" customFormat="1" ht="15.75">
      <c r="A201" s="108"/>
      <c r="B201" s="109"/>
      <c r="C201" s="108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08"/>
      <c r="Q201" s="110"/>
      <c r="R201" s="110"/>
      <c r="S201" s="110"/>
      <c r="T201" s="110"/>
      <c r="U201" s="110"/>
      <c r="V201" s="108"/>
      <c r="W201" s="111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8"/>
      <c r="AQ201" s="108"/>
      <c r="AR201" s="108"/>
      <c r="AS201" s="108"/>
      <c r="AT201" s="108"/>
      <c r="AU201" s="108"/>
      <c r="AV201" s="108"/>
      <c r="AW201" s="108"/>
      <c r="AX201" s="108"/>
      <c r="AY201" s="108"/>
      <c r="AZ201" s="108"/>
      <c r="BA201" s="108"/>
      <c r="BB201" s="108"/>
      <c r="BC201" s="108"/>
      <c r="BD201" s="108"/>
      <c r="BE201" s="108"/>
      <c r="BF201" s="108"/>
      <c r="BG201" s="108"/>
      <c r="BH201" s="108"/>
      <c r="BI201" s="108"/>
      <c r="BJ201" s="108"/>
      <c r="BK201" s="108"/>
      <c r="BL201" s="108"/>
      <c r="BM201" s="108"/>
      <c r="BN201" s="108"/>
      <c r="BO201" s="108"/>
      <c r="BP201" s="108"/>
      <c r="BQ201" s="112"/>
      <c r="BR201" s="113"/>
      <c r="BS201" s="113"/>
      <c r="BT201" s="113"/>
      <c r="BU201" s="113"/>
      <c r="BV201" s="113"/>
      <c r="BW201" s="113"/>
      <c r="BX201" s="113"/>
      <c r="BY201" s="113"/>
      <c r="BZ201" s="113"/>
      <c r="CA201" s="113"/>
      <c r="CB201" s="113"/>
      <c r="CC201" s="113"/>
      <c r="CD201" s="113"/>
      <c r="CE201" s="113"/>
      <c r="CF201" s="113"/>
    </row>
    <row r="202" spans="1:84" s="36" customFormat="1" ht="15.75">
      <c r="A202" s="108"/>
      <c r="B202" s="109" t="s">
        <v>79</v>
      </c>
      <c r="C202" s="108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08"/>
      <c r="Q202" s="110"/>
      <c r="R202" s="110"/>
      <c r="S202" s="110"/>
      <c r="T202" s="110"/>
      <c r="U202" s="110"/>
      <c r="V202" s="108"/>
      <c r="W202" s="111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O202" s="108"/>
      <c r="AP202" s="108"/>
      <c r="AQ202" s="108"/>
      <c r="AR202" s="108"/>
      <c r="AS202" s="108"/>
      <c r="AT202" s="108"/>
      <c r="AU202" s="108"/>
      <c r="AV202" s="108"/>
      <c r="AW202" s="108"/>
      <c r="AX202" s="108"/>
      <c r="AY202" s="108"/>
      <c r="AZ202" s="108"/>
      <c r="BA202" s="108"/>
      <c r="BB202" s="108"/>
      <c r="BC202" s="108"/>
      <c r="BD202" s="108"/>
      <c r="BE202" s="108"/>
      <c r="BF202" s="108"/>
      <c r="BG202" s="108"/>
      <c r="BH202" s="108"/>
      <c r="BI202" s="108"/>
      <c r="BJ202" s="108"/>
      <c r="BK202" s="108"/>
      <c r="BL202" s="108"/>
      <c r="BM202" s="108"/>
      <c r="BN202" s="108"/>
      <c r="BO202" s="108"/>
      <c r="BP202" s="108"/>
      <c r="BQ202" s="112"/>
      <c r="BR202" s="113"/>
      <c r="BS202" s="113"/>
      <c r="BT202" s="113"/>
      <c r="BU202" s="113"/>
      <c r="BV202" s="113"/>
      <c r="BW202" s="113"/>
      <c r="BX202" s="113"/>
      <c r="BY202" s="113"/>
      <c r="BZ202" s="113"/>
      <c r="CA202" s="113"/>
      <c r="CB202" s="113"/>
      <c r="CC202" s="113"/>
      <c r="CD202" s="113"/>
      <c r="CE202" s="113"/>
      <c r="CF202" s="113"/>
    </row>
    <row r="203" spans="1:84" s="36" customFormat="1" ht="15.75">
      <c r="A203" s="108"/>
      <c r="B203" s="109"/>
      <c r="C203" s="108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08"/>
      <c r="Q203" s="110"/>
      <c r="R203" s="110"/>
      <c r="S203" s="110"/>
      <c r="T203" s="110"/>
      <c r="U203" s="110"/>
      <c r="V203" s="108"/>
      <c r="W203" s="111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  <c r="AN203" s="108"/>
      <c r="AO203" s="108"/>
      <c r="AP203" s="108"/>
      <c r="AQ203" s="108"/>
      <c r="AR203" s="108"/>
      <c r="AS203" s="108"/>
      <c r="AT203" s="108"/>
      <c r="AU203" s="108"/>
      <c r="AV203" s="108"/>
      <c r="AW203" s="108"/>
      <c r="AX203" s="108"/>
      <c r="AY203" s="108"/>
      <c r="AZ203" s="108"/>
      <c r="BA203" s="108"/>
      <c r="BB203" s="108"/>
      <c r="BC203" s="108"/>
      <c r="BD203" s="108"/>
      <c r="BE203" s="108"/>
      <c r="BF203" s="108"/>
      <c r="BG203" s="108"/>
      <c r="BH203" s="108"/>
      <c r="BI203" s="108"/>
      <c r="BJ203" s="108"/>
      <c r="BK203" s="108"/>
      <c r="BL203" s="108"/>
      <c r="BM203" s="108"/>
      <c r="BN203" s="108"/>
      <c r="BO203" s="108"/>
      <c r="BP203" s="108"/>
      <c r="BQ203" s="112"/>
      <c r="BR203" s="113"/>
      <c r="BS203" s="113"/>
      <c r="BT203" s="113"/>
      <c r="BU203" s="113"/>
      <c r="BV203" s="113"/>
      <c r="BW203" s="113"/>
      <c r="BX203" s="113"/>
      <c r="BY203" s="113"/>
      <c r="BZ203" s="113"/>
      <c r="CA203" s="113"/>
      <c r="CB203" s="113"/>
      <c r="CC203" s="113"/>
      <c r="CD203" s="113"/>
      <c r="CE203" s="113"/>
      <c r="CF203" s="113"/>
    </row>
    <row r="204" spans="1:84" s="36" customFormat="1" ht="15.75">
      <c r="A204" s="108"/>
      <c r="B204" s="109" t="s">
        <v>237</v>
      </c>
      <c r="C204" s="108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08"/>
      <c r="Q204" s="110"/>
      <c r="R204" s="110"/>
      <c r="S204" s="110"/>
      <c r="T204" s="110"/>
      <c r="U204" s="110"/>
      <c r="V204" s="108"/>
      <c r="W204" s="111"/>
      <c r="Y204" s="108"/>
      <c r="Z204" s="108"/>
      <c r="AA204" s="108" t="s">
        <v>252</v>
      </c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  <c r="AP204" s="108"/>
      <c r="AQ204" s="108"/>
      <c r="AR204" s="108"/>
      <c r="AS204" s="108"/>
      <c r="AT204" s="108"/>
      <c r="AU204" s="108"/>
      <c r="AV204" s="108"/>
      <c r="AW204" s="108"/>
      <c r="AX204" s="108"/>
      <c r="AY204" s="108"/>
      <c r="AZ204" s="108"/>
      <c r="BA204" s="108"/>
      <c r="BB204" s="108"/>
      <c r="BC204" s="108"/>
      <c r="BD204" s="108"/>
      <c r="BE204" s="108"/>
      <c r="BF204" s="108"/>
      <c r="BG204" s="108"/>
      <c r="BH204" s="108"/>
      <c r="BI204" s="108"/>
      <c r="BJ204" s="108"/>
      <c r="BK204" s="108"/>
      <c r="BL204" s="108"/>
      <c r="BM204" s="108"/>
      <c r="BN204" s="108"/>
      <c r="BO204" s="108"/>
      <c r="BP204" s="108"/>
      <c r="BQ204" s="112"/>
      <c r="BR204" s="113"/>
      <c r="BS204" s="113"/>
      <c r="BT204" s="113"/>
      <c r="BU204" s="113"/>
      <c r="BV204" s="113"/>
      <c r="BW204" s="113"/>
      <c r="BX204" s="113"/>
      <c r="BY204" s="113"/>
      <c r="BZ204" s="113"/>
      <c r="CA204" s="113"/>
      <c r="CB204" s="113"/>
      <c r="CC204" s="113"/>
      <c r="CD204" s="113"/>
      <c r="CE204" s="113"/>
      <c r="CF204" s="113"/>
    </row>
    <row r="205" spans="2:84" ht="15">
      <c r="B205" s="107"/>
      <c r="BQ205" s="79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</row>
    <row r="206" spans="2:84" ht="15">
      <c r="B206" s="107" t="s">
        <v>120</v>
      </c>
      <c r="AA206" s="23" t="s">
        <v>199</v>
      </c>
      <c r="BQ206" s="79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</row>
    <row r="207" spans="2:84" ht="15.75">
      <c r="B207" s="20"/>
      <c r="C207" s="76"/>
      <c r="D207" s="76"/>
      <c r="E207" s="76"/>
      <c r="F207" s="76"/>
      <c r="G207" s="76"/>
      <c r="H207" s="76"/>
      <c r="I207" s="76"/>
      <c r="J207" s="76"/>
      <c r="K207" s="38"/>
      <c r="L207" s="38"/>
      <c r="M207" s="38"/>
      <c r="N207" s="38"/>
      <c r="O207" s="39"/>
      <c r="P207" s="39"/>
      <c r="Q207" s="39"/>
      <c r="R207" s="39"/>
      <c r="S207" s="39"/>
      <c r="T207" s="39"/>
      <c r="U207" s="39"/>
      <c r="V207" s="39"/>
      <c r="W207" s="20"/>
      <c r="X207" s="22"/>
      <c r="Y207" s="22"/>
      <c r="BP207" s="15"/>
      <c r="BQ207" s="79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</row>
    <row r="220" spans="2:68" ht="15.75">
      <c r="B220" s="73" t="s">
        <v>203</v>
      </c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BP220" s="15"/>
    </row>
    <row r="221" spans="2:68" ht="12.75"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BP221" s="15"/>
    </row>
    <row r="222" spans="1:84" s="21" customFormat="1" ht="15">
      <c r="A222" s="224" t="s">
        <v>10</v>
      </c>
      <c r="B222" s="226" t="s">
        <v>11</v>
      </c>
      <c r="C222" s="227" t="s">
        <v>240</v>
      </c>
      <c r="D222" s="228"/>
      <c r="E222" s="228"/>
      <c r="F222" s="228"/>
      <c r="G222" s="228"/>
      <c r="H222" s="228"/>
      <c r="I222" s="228"/>
      <c r="J222" s="228"/>
      <c r="K222" s="228"/>
      <c r="L222" s="228"/>
      <c r="M222" s="228"/>
      <c r="N222" s="228"/>
      <c r="O222" s="228"/>
      <c r="P222" s="228"/>
      <c r="Q222" s="228"/>
      <c r="R222" s="228"/>
      <c r="S222" s="228"/>
      <c r="T222" s="228"/>
      <c r="U222" s="228"/>
      <c r="V222" s="229"/>
      <c r="W222" s="223" t="s">
        <v>241</v>
      </c>
      <c r="X222" s="224"/>
      <c r="Y222" s="224"/>
      <c r="Z222" s="224"/>
      <c r="AA222" s="224"/>
      <c r="AB222" s="224"/>
      <c r="AC222" s="215" t="s">
        <v>114</v>
      </c>
      <c r="AD222" s="215"/>
      <c r="AE222" s="215"/>
      <c r="AF222" s="215"/>
      <c r="AG222" s="215"/>
      <c r="AH222" s="215"/>
      <c r="AI222" s="215"/>
      <c r="AJ222" s="215"/>
      <c r="AK222" s="215"/>
      <c r="AL222" s="215"/>
      <c r="AM222" s="215"/>
      <c r="AN222" s="215"/>
      <c r="AO222" s="215"/>
      <c r="AP222" s="215"/>
      <c r="AQ222" s="215"/>
      <c r="AR222" s="215"/>
      <c r="AS222" s="215"/>
      <c r="AT222" s="215"/>
      <c r="AU222" s="215"/>
      <c r="AV222" s="215"/>
      <c r="AW222" s="215"/>
      <c r="AX222" s="215"/>
      <c r="AY222" s="215"/>
      <c r="AZ222" s="215"/>
      <c r="BA222" s="215"/>
      <c r="BB222" s="215"/>
      <c r="BC222" s="215"/>
      <c r="BD222" s="215"/>
      <c r="BE222" s="215"/>
      <c r="BF222" s="215"/>
      <c r="BG222" s="215"/>
      <c r="BH222" s="215"/>
      <c r="BI222" s="215"/>
      <c r="BJ222" s="215"/>
      <c r="BK222" s="215"/>
      <c r="BL222" s="215"/>
      <c r="BM222" s="215"/>
      <c r="BN222" s="215"/>
      <c r="BO222" s="215"/>
      <c r="BP222" s="215"/>
      <c r="BQ222" s="79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</row>
    <row r="223" spans="1:84" s="21" customFormat="1" ht="15.75" thickBot="1">
      <c r="A223" s="224"/>
      <c r="B223" s="226"/>
      <c r="C223" s="230"/>
      <c r="D223" s="231"/>
      <c r="E223" s="231"/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1"/>
      <c r="U223" s="231"/>
      <c r="V223" s="232"/>
      <c r="W223" s="233" t="s">
        <v>3</v>
      </c>
      <c r="X223" s="216" t="s">
        <v>5</v>
      </c>
      <c r="Y223" s="216"/>
      <c r="Z223" s="216"/>
      <c r="AA223" s="216"/>
      <c r="AB223" s="225" t="s">
        <v>242</v>
      </c>
      <c r="AC223" s="217" t="s">
        <v>6</v>
      </c>
      <c r="AD223" s="218"/>
      <c r="AE223" s="218"/>
      <c r="AF223" s="218"/>
      <c r="AG223" s="218"/>
      <c r="AH223" s="218"/>
      <c r="AI223" s="218"/>
      <c r="AJ223" s="219"/>
      <c r="AK223" s="217" t="s">
        <v>7</v>
      </c>
      <c r="AL223" s="218"/>
      <c r="AM223" s="218"/>
      <c r="AN223" s="218"/>
      <c r="AO223" s="218"/>
      <c r="AP223" s="218"/>
      <c r="AQ223" s="218"/>
      <c r="AR223" s="219"/>
      <c r="AS223" s="217" t="s">
        <v>8</v>
      </c>
      <c r="AT223" s="218"/>
      <c r="AU223" s="218"/>
      <c r="AV223" s="218"/>
      <c r="AW223" s="218"/>
      <c r="AX223" s="218"/>
      <c r="AY223" s="218"/>
      <c r="AZ223" s="219"/>
      <c r="BA223" s="217" t="s">
        <v>9</v>
      </c>
      <c r="BB223" s="218"/>
      <c r="BC223" s="218"/>
      <c r="BD223" s="218"/>
      <c r="BE223" s="218"/>
      <c r="BF223" s="218"/>
      <c r="BG223" s="218"/>
      <c r="BH223" s="219"/>
      <c r="BI223" s="217" t="s">
        <v>115</v>
      </c>
      <c r="BJ223" s="218"/>
      <c r="BK223" s="218"/>
      <c r="BL223" s="218"/>
      <c r="BM223" s="218"/>
      <c r="BN223" s="218"/>
      <c r="BO223" s="218"/>
      <c r="BP223" s="219"/>
      <c r="BQ223" s="79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</row>
    <row r="224" spans="1:84" s="83" customFormat="1" ht="15">
      <c r="A224" s="224"/>
      <c r="B224" s="225"/>
      <c r="C224" s="234" t="s">
        <v>12</v>
      </c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234" t="s">
        <v>13</v>
      </c>
      <c r="Q224" s="86"/>
      <c r="R224" s="86"/>
      <c r="S224" s="86"/>
      <c r="T224" s="86"/>
      <c r="U224" s="86"/>
      <c r="V224" s="234" t="s">
        <v>243</v>
      </c>
      <c r="W224" s="216"/>
      <c r="X224" s="216" t="s">
        <v>3</v>
      </c>
      <c r="Y224" s="225" t="s">
        <v>62</v>
      </c>
      <c r="Z224" s="225" t="s">
        <v>244</v>
      </c>
      <c r="AA224" s="225" t="s">
        <v>245</v>
      </c>
      <c r="AB224" s="225"/>
      <c r="AC224" s="81">
        <v>1</v>
      </c>
      <c r="AD224" s="81" t="s">
        <v>116</v>
      </c>
      <c r="AE224" s="81" t="s">
        <v>117</v>
      </c>
      <c r="AF224" s="81" t="s">
        <v>118</v>
      </c>
      <c r="AG224" s="81" t="s">
        <v>116</v>
      </c>
      <c r="AH224" s="81" t="s">
        <v>117</v>
      </c>
      <c r="AI224" s="81" t="s">
        <v>118</v>
      </c>
      <c r="AJ224" s="81">
        <v>2</v>
      </c>
      <c r="AK224" s="81">
        <v>3</v>
      </c>
      <c r="AL224" s="81" t="s">
        <v>116</v>
      </c>
      <c r="AM224" s="81" t="s">
        <v>117</v>
      </c>
      <c r="AN224" s="81" t="s">
        <v>118</v>
      </c>
      <c r="AO224" s="81" t="s">
        <v>116</v>
      </c>
      <c r="AP224" s="81" t="s">
        <v>117</v>
      </c>
      <c r="AQ224" s="81" t="s">
        <v>118</v>
      </c>
      <c r="AR224" s="81">
        <v>4</v>
      </c>
      <c r="AS224" s="81">
        <v>5</v>
      </c>
      <c r="AT224" s="81" t="s">
        <v>116</v>
      </c>
      <c r="AU224" s="81" t="s">
        <v>117</v>
      </c>
      <c r="AV224" s="81" t="s">
        <v>118</v>
      </c>
      <c r="AW224" s="81" t="s">
        <v>116</v>
      </c>
      <c r="AX224" s="81" t="s">
        <v>117</v>
      </c>
      <c r="AY224" s="81" t="s">
        <v>118</v>
      </c>
      <c r="AZ224" s="81">
        <v>6</v>
      </c>
      <c r="BA224" s="81">
        <v>7</v>
      </c>
      <c r="BB224" s="81" t="s">
        <v>116</v>
      </c>
      <c r="BC224" s="81" t="s">
        <v>117</v>
      </c>
      <c r="BD224" s="81" t="s">
        <v>118</v>
      </c>
      <c r="BE224" s="81" t="s">
        <v>116</v>
      </c>
      <c r="BF224" s="81" t="s">
        <v>117</v>
      </c>
      <c r="BG224" s="81" t="s">
        <v>118</v>
      </c>
      <c r="BH224" s="81">
        <v>8</v>
      </c>
      <c r="BI224" s="81">
        <v>9</v>
      </c>
      <c r="BJ224" s="81" t="s">
        <v>116</v>
      </c>
      <c r="BK224" s="81" t="s">
        <v>117</v>
      </c>
      <c r="BL224" s="81" t="s">
        <v>118</v>
      </c>
      <c r="BM224" s="81" t="s">
        <v>116</v>
      </c>
      <c r="BN224" s="81" t="s">
        <v>117</v>
      </c>
      <c r="BO224" s="81" t="s">
        <v>118</v>
      </c>
      <c r="BP224" s="81">
        <v>10</v>
      </c>
      <c r="BQ224" s="82"/>
      <c r="BR224" s="82"/>
      <c r="BS224" s="82"/>
      <c r="BT224" s="82"/>
      <c r="BU224" s="82"/>
      <c r="BV224" s="82"/>
      <c r="BW224" s="82"/>
      <c r="BX224" s="82"/>
      <c r="BY224" s="82"/>
      <c r="BZ224" s="82"/>
      <c r="CA224" s="82"/>
      <c r="CB224" s="82"/>
      <c r="CC224" s="82"/>
      <c r="CD224" s="82"/>
      <c r="CE224" s="82"/>
      <c r="CF224" s="82"/>
    </row>
    <row r="225" spans="1:84" s="84" customFormat="1" ht="15.75" thickBot="1">
      <c r="A225" s="224"/>
      <c r="B225" s="225"/>
      <c r="C225" s="235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235"/>
      <c r="Q225" s="87"/>
      <c r="R225" s="87"/>
      <c r="S225" s="87"/>
      <c r="T225" s="87"/>
      <c r="U225" s="87"/>
      <c r="V225" s="235"/>
      <c r="W225" s="216"/>
      <c r="X225" s="216"/>
      <c r="Y225" s="225"/>
      <c r="Z225" s="225"/>
      <c r="AA225" s="225"/>
      <c r="AB225" s="225"/>
      <c r="AC225" s="81">
        <v>18</v>
      </c>
      <c r="AD225" s="81">
        <v>18</v>
      </c>
      <c r="AE225" s="81">
        <v>18</v>
      </c>
      <c r="AF225" s="81">
        <v>18</v>
      </c>
      <c r="AG225" s="81">
        <v>18</v>
      </c>
      <c r="AH225" s="81">
        <v>18</v>
      </c>
      <c r="AI225" s="81">
        <v>18</v>
      </c>
      <c r="AJ225" s="81">
        <v>18</v>
      </c>
      <c r="AK225" s="81">
        <v>18</v>
      </c>
      <c r="AL225" s="81">
        <v>18</v>
      </c>
      <c r="AM225" s="81">
        <v>18</v>
      </c>
      <c r="AN225" s="81">
        <v>18</v>
      </c>
      <c r="AO225" s="81">
        <v>16</v>
      </c>
      <c r="AP225" s="81">
        <v>16</v>
      </c>
      <c r="AQ225" s="81">
        <v>16</v>
      </c>
      <c r="AR225" s="81">
        <v>16</v>
      </c>
      <c r="AS225" s="81">
        <v>18</v>
      </c>
      <c r="AT225" s="81">
        <v>18</v>
      </c>
      <c r="AU225" s="81">
        <v>18</v>
      </c>
      <c r="AV225" s="81">
        <v>18</v>
      </c>
      <c r="AW225" s="81">
        <v>16</v>
      </c>
      <c r="AX225" s="81">
        <v>16</v>
      </c>
      <c r="AY225" s="81">
        <v>16</v>
      </c>
      <c r="AZ225" s="81">
        <v>16</v>
      </c>
      <c r="BA225" s="81">
        <v>18</v>
      </c>
      <c r="BB225" s="81">
        <v>18</v>
      </c>
      <c r="BC225" s="81">
        <v>18</v>
      </c>
      <c r="BD225" s="81">
        <v>18</v>
      </c>
      <c r="BE225" s="81">
        <v>18</v>
      </c>
      <c r="BF225" s="81">
        <v>18</v>
      </c>
      <c r="BG225" s="81">
        <v>18</v>
      </c>
      <c r="BH225" s="81">
        <v>18</v>
      </c>
      <c r="BI225" s="81">
        <v>8</v>
      </c>
      <c r="BJ225" s="81">
        <v>8</v>
      </c>
      <c r="BK225" s="81">
        <v>8</v>
      </c>
      <c r="BL225" s="81">
        <v>8</v>
      </c>
      <c r="BM225" s="81">
        <v>10</v>
      </c>
      <c r="BN225" s="81">
        <v>10</v>
      </c>
      <c r="BO225" s="81">
        <v>10</v>
      </c>
      <c r="BP225" s="81">
        <v>10</v>
      </c>
      <c r="BQ225" s="82"/>
      <c r="BR225" s="82"/>
      <c r="BS225" s="82"/>
      <c r="BT225" s="82"/>
      <c r="BU225" s="82"/>
      <c r="BV225" s="82"/>
      <c r="BW225" s="82"/>
      <c r="BX225" s="82"/>
      <c r="BY225" s="82"/>
      <c r="BZ225" s="82"/>
      <c r="CA225" s="82"/>
      <c r="CB225" s="82"/>
      <c r="CC225" s="82"/>
      <c r="CD225" s="82"/>
      <c r="CE225" s="82"/>
      <c r="CF225" s="82"/>
    </row>
    <row r="226" spans="1:84" s="85" customFormat="1" ht="15">
      <c r="A226" s="88">
        <v>1</v>
      </c>
      <c r="B226" s="89">
        <v>2</v>
      </c>
      <c r="C226" s="81">
        <v>3</v>
      </c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>
        <v>4</v>
      </c>
      <c r="Q226" s="81"/>
      <c r="R226" s="81"/>
      <c r="S226" s="81"/>
      <c r="T226" s="81"/>
      <c r="U226" s="81"/>
      <c r="V226" s="81">
        <v>5</v>
      </c>
      <c r="W226" s="90">
        <v>6</v>
      </c>
      <c r="X226" s="90">
        <v>7</v>
      </c>
      <c r="Y226" s="88">
        <v>8</v>
      </c>
      <c r="Z226" s="88">
        <v>9</v>
      </c>
      <c r="AA226" s="88">
        <v>10</v>
      </c>
      <c r="AB226" s="88">
        <v>11</v>
      </c>
      <c r="AC226" s="81">
        <v>12</v>
      </c>
      <c r="AD226" s="81"/>
      <c r="AE226" s="81"/>
      <c r="AF226" s="81"/>
      <c r="AG226" s="81"/>
      <c r="AH226" s="81"/>
      <c r="AI226" s="81"/>
      <c r="AJ226" s="81">
        <v>13</v>
      </c>
      <c r="AK226" s="81">
        <v>14</v>
      </c>
      <c r="AL226" s="81"/>
      <c r="AM226" s="81"/>
      <c r="AN226" s="81"/>
      <c r="AO226" s="81"/>
      <c r="AP226" s="81"/>
      <c r="AQ226" s="81"/>
      <c r="AR226" s="81">
        <v>15</v>
      </c>
      <c r="AS226" s="81">
        <v>16</v>
      </c>
      <c r="AT226" s="81"/>
      <c r="AU226" s="81"/>
      <c r="AV226" s="81"/>
      <c r="AW226" s="81"/>
      <c r="AX226" s="81"/>
      <c r="AY226" s="81"/>
      <c r="AZ226" s="81">
        <v>17</v>
      </c>
      <c r="BA226" s="81">
        <v>18</v>
      </c>
      <c r="BB226" s="81"/>
      <c r="BC226" s="81"/>
      <c r="BD226" s="81"/>
      <c r="BE226" s="81"/>
      <c r="BF226" s="81"/>
      <c r="BG226" s="81"/>
      <c r="BH226" s="81">
        <v>19</v>
      </c>
      <c r="BI226" s="81">
        <v>20</v>
      </c>
      <c r="BJ226" s="81"/>
      <c r="BK226" s="81"/>
      <c r="BL226" s="81"/>
      <c r="BM226" s="81"/>
      <c r="BN226" s="81"/>
      <c r="BO226" s="81"/>
      <c r="BP226" s="81">
        <v>21</v>
      </c>
      <c r="BQ226" s="82">
        <v>22</v>
      </c>
      <c r="BR226" s="82"/>
      <c r="BS226" s="82"/>
      <c r="BT226" s="82"/>
      <c r="BU226" s="82"/>
      <c r="BV226" s="82"/>
      <c r="BW226" s="82"/>
      <c r="BX226" s="82"/>
      <c r="BY226" s="82"/>
      <c r="BZ226" s="82"/>
      <c r="CA226" s="82"/>
      <c r="CB226" s="82"/>
      <c r="CC226" s="82"/>
      <c r="CD226" s="82"/>
      <c r="CE226" s="82"/>
      <c r="CF226" s="82"/>
    </row>
    <row r="227" spans="1:68" ht="12.75">
      <c r="A227" s="51" t="s">
        <v>113</v>
      </c>
      <c r="B227" s="48" t="s">
        <v>145</v>
      </c>
      <c r="C227" s="49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49"/>
      <c r="Q227" s="50"/>
      <c r="R227" s="50"/>
      <c r="S227" s="50"/>
      <c r="T227" s="50"/>
      <c r="U227" s="50"/>
      <c r="V227" s="49"/>
      <c r="W227" s="62">
        <f aca="true" t="shared" si="117" ref="W227:AB227">SUM(W228:W230)</f>
        <v>500</v>
      </c>
      <c r="X227" s="62">
        <f t="shared" si="117"/>
        <v>232</v>
      </c>
      <c r="Y227" s="62">
        <f t="shared" si="117"/>
        <v>124</v>
      </c>
      <c r="Z227" s="62">
        <f t="shared" si="117"/>
        <v>0</v>
      </c>
      <c r="AA227" s="62">
        <f t="shared" si="117"/>
        <v>108</v>
      </c>
      <c r="AB227" s="62">
        <f t="shared" si="117"/>
        <v>268</v>
      </c>
      <c r="AC227" s="52"/>
      <c r="AD227" s="49"/>
      <c r="AE227" s="49"/>
      <c r="AF227" s="49"/>
      <c r="AG227" s="49"/>
      <c r="AH227" s="49"/>
      <c r="AI227" s="49"/>
      <c r="AJ227" s="52"/>
      <c r="AK227" s="52"/>
      <c r="AL227" s="49"/>
      <c r="AM227" s="49"/>
      <c r="AN227" s="49"/>
      <c r="AO227" s="49"/>
      <c r="AP227" s="49"/>
      <c r="AQ227" s="49"/>
      <c r="AR227" s="52"/>
      <c r="AS227" s="52"/>
      <c r="AT227" s="49"/>
      <c r="AU227" s="49"/>
      <c r="AV227" s="49"/>
      <c r="AW227" s="49"/>
      <c r="AX227" s="49"/>
      <c r="AY227" s="49"/>
      <c r="AZ227" s="52"/>
      <c r="BA227" s="52"/>
      <c r="BB227" s="49"/>
      <c r="BC227" s="49"/>
      <c r="BD227" s="49"/>
      <c r="BE227" s="49"/>
      <c r="BF227" s="49"/>
      <c r="BG227" s="49"/>
      <c r="BH227" s="52"/>
      <c r="BI227" s="52"/>
      <c r="BJ227" s="49"/>
      <c r="BK227" s="49"/>
      <c r="BL227" s="49"/>
      <c r="BM227" s="49"/>
      <c r="BN227" s="49"/>
      <c r="BO227" s="49"/>
      <c r="BP227" s="52"/>
    </row>
    <row r="228" spans="1:68" ht="12.75">
      <c r="A228" s="13" t="s">
        <v>196</v>
      </c>
      <c r="B228" s="53" t="s">
        <v>204</v>
      </c>
      <c r="C228" s="63" t="str">
        <f>D228&amp;" "&amp;M228&amp;" "&amp;N228&amp;" "&amp;O228</f>
        <v>   </v>
      </c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63" t="str">
        <f>Q228&amp;" "&amp;R228&amp;" "&amp;S228&amp;" "&amp;T228&amp;" "&amp;U228</f>
        <v>10    </v>
      </c>
      <c r="Q228" s="45">
        <v>10</v>
      </c>
      <c r="R228" s="45"/>
      <c r="S228" s="45"/>
      <c r="T228" s="45"/>
      <c r="U228" s="45"/>
      <c r="V228" s="54"/>
      <c r="W228" s="66">
        <v>100</v>
      </c>
      <c r="X228" s="64">
        <f>Y228+Z228+AA228</f>
        <v>40</v>
      </c>
      <c r="Y228" s="64">
        <f aca="true" t="shared" si="118" ref="Y228:AA230">AD228*AD$6+AG228*AG$6+AL228*AL$6+AO228*AO$6+AT228*AT$6+AW228*AW$6+BB228*BB$6+BE228*BE$6+BJ228*BJ$6+BM228*BM$6</f>
        <v>20</v>
      </c>
      <c r="Z228" s="64">
        <f t="shared" si="118"/>
        <v>0</v>
      </c>
      <c r="AA228" s="64">
        <f t="shared" si="118"/>
        <v>20</v>
      </c>
      <c r="AB228" s="64">
        <f>W228-X228</f>
        <v>60</v>
      </c>
      <c r="AC228" s="65">
        <f>IF(SUM(AD228:AF228)&gt;0,AD228&amp;"/"&amp;AE228&amp;"/"&amp;AF228,"")</f>
      </c>
      <c r="AD228" s="13"/>
      <c r="AE228" s="13"/>
      <c r="AF228" s="13"/>
      <c r="AG228" s="13"/>
      <c r="AH228" s="13"/>
      <c r="AI228" s="13"/>
      <c r="AJ228" s="65">
        <f>IF(SUM(AG228:AI228)&gt;0,AG228&amp;"/"&amp;AH228&amp;"/"&amp;AI228,"")</f>
      </c>
      <c r="AK228" s="65">
        <f>IF(SUM(AL228:AN228)&gt;0,AL228&amp;"/"&amp;AM228&amp;"/"&amp;AN228,"")</f>
      </c>
      <c r="AL228" s="13"/>
      <c r="AM228" s="13"/>
      <c r="AN228" s="13"/>
      <c r="AO228" s="13"/>
      <c r="AP228" s="13"/>
      <c r="AQ228" s="13"/>
      <c r="AR228" s="65">
        <f>IF(SUM(AO228:AQ228)&gt;0,AO228&amp;"/"&amp;AP228&amp;"/"&amp;AQ228,"")</f>
      </c>
      <c r="AS228" s="65">
        <f>IF(SUM(AT228:AV228)&gt;0,AT228&amp;"/"&amp;AU228&amp;"/"&amp;AV228,"")</f>
      </c>
      <c r="AT228" s="13"/>
      <c r="AU228" s="13"/>
      <c r="AV228" s="13"/>
      <c r="AW228" s="13"/>
      <c r="AX228" s="13"/>
      <c r="AY228" s="13"/>
      <c r="AZ228" s="65">
        <f>IF(SUM(AW228:AY228)&gt;0,AW228&amp;"/"&amp;AX228&amp;"/"&amp;AY228,"")</f>
      </c>
      <c r="BA228" s="65">
        <f>IF(SUM(BB228:BD228)&gt;0,BB228&amp;"/"&amp;BC228&amp;"/"&amp;BD228,"")</f>
      </c>
      <c r="BB228" s="13"/>
      <c r="BC228" s="13"/>
      <c r="BD228" s="13"/>
      <c r="BE228" s="13"/>
      <c r="BF228" s="13"/>
      <c r="BG228" s="13"/>
      <c r="BH228" s="65">
        <f>IF(SUM(BE228:BG228)&gt;0,BE228&amp;"/"&amp;BF228&amp;"/"&amp;BG228,"")</f>
      </c>
      <c r="BI228" s="65">
        <f>IF(SUM(BJ228:BL228)&gt;0,BJ228&amp;"/"&amp;BK228&amp;"/"&amp;BL228,"")</f>
      </c>
      <c r="BJ228" s="13"/>
      <c r="BK228" s="13"/>
      <c r="BL228" s="13"/>
      <c r="BM228" s="13">
        <v>2</v>
      </c>
      <c r="BN228" s="13"/>
      <c r="BO228" s="13">
        <v>2</v>
      </c>
      <c r="BP228" s="65" t="str">
        <f>IF(SUM(BM228:BO228)&gt;0,BM228&amp;"/"&amp;BN228&amp;"/"&amp;BO228,"")</f>
        <v>2//2</v>
      </c>
    </row>
    <row r="229" spans="1:68" ht="12.75">
      <c r="A229" s="13" t="s">
        <v>197</v>
      </c>
      <c r="B229" s="53" t="s">
        <v>177</v>
      </c>
      <c r="C229" s="63" t="str">
        <f>D229&amp;" "&amp;M229&amp;" "&amp;N229&amp;" "&amp;O229</f>
        <v>9   </v>
      </c>
      <c r="D229" s="46">
        <v>9</v>
      </c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63" t="str">
        <f>Q229&amp;" "&amp;R229&amp;" "&amp;S229&amp;" "&amp;T229&amp;" "&amp;U229</f>
        <v>    </v>
      </c>
      <c r="Q229" s="74"/>
      <c r="R229" s="45"/>
      <c r="S229" s="45"/>
      <c r="T229" s="45"/>
      <c r="U229" s="45"/>
      <c r="V229" s="54"/>
      <c r="W229" s="66">
        <v>230</v>
      </c>
      <c r="X229" s="64">
        <f>Y229+Z229+AA229</f>
        <v>112</v>
      </c>
      <c r="Y229" s="64">
        <f t="shared" si="118"/>
        <v>64</v>
      </c>
      <c r="Z229" s="64">
        <f t="shared" si="118"/>
        <v>0</v>
      </c>
      <c r="AA229" s="64">
        <f t="shared" si="118"/>
        <v>48</v>
      </c>
      <c r="AB229" s="64">
        <f>W229-X229</f>
        <v>118</v>
      </c>
      <c r="AC229" s="65">
        <f>IF(SUM(AD229:AF229)&gt;0,AD229&amp;"/"&amp;AE229&amp;"/"&amp;AF229,"")</f>
      </c>
      <c r="AD229" s="13"/>
      <c r="AE229" s="13"/>
      <c r="AF229" s="13"/>
      <c r="AG229" s="13"/>
      <c r="AH229" s="13"/>
      <c r="AI229" s="13"/>
      <c r="AJ229" s="65">
        <f>IF(SUM(AG229:AI229)&gt;0,AG229&amp;"/"&amp;AH229&amp;"/"&amp;AI229,"")</f>
      </c>
      <c r="AK229" s="65">
        <f>IF(SUM(AL229:AN229)&gt;0,AL229&amp;"/"&amp;AM229&amp;"/"&amp;AN229,"")</f>
      </c>
      <c r="AL229" s="13"/>
      <c r="AM229" s="13"/>
      <c r="AN229" s="13"/>
      <c r="AO229" s="13"/>
      <c r="AP229" s="13"/>
      <c r="AQ229" s="13"/>
      <c r="AR229" s="65">
        <f>IF(SUM(AO229:AQ229)&gt;0,AO229&amp;"/"&amp;AP229&amp;"/"&amp;AQ229,"")</f>
      </c>
      <c r="AS229" s="65">
        <f>IF(SUM(AT229:AV229)&gt;0,AT229&amp;"/"&amp;AU229&amp;"/"&amp;AV229,"")</f>
      </c>
      <c r="AT229" s="13"/>
      <c r="AU229" s="13"/>
      <c r="AV229" s="13"/>
      <c r="AW229" s="13"/>
      <c r="AX229" s="13"/>
      <c r="AY229" s="13"/>
      <c r="AZ229" s="65">
        <f>IF(SUM(AW229:AY229)&gt;0,AW229&amp;"/"&amp;AX229&amp;"/"&amp;AY229,"")</f>
      </c>
      <c r="BA229" s="65">
        <f>IF(SUM(BB229:BD229)&gt;0,BB229&amp;"/"&amp;BC229&amp;"/"&amp;BD229,"")</f>
      </c>
      <c r="BB229" s="13"/>
      <c r="BC229" s="13"/>
      <c r="BD229" s="13"/>
      <c r="BE229" s="13"/>
      <c r="BF229" s="13"/>
      <c r="BG229" s="13"/>
      <c r="BH229" s="65">
        <f>IF(SUM(BE229:BG229)&gt;0,BE229&amp;"/"&amp;BF229&amp;"/"&amp;BG229,"")</f>
      </c>
      <c r="BI229" s="65" t="str">
        <f>IF(SUM(BJ229:BL229)&gt;0,BJ229&amp;"/"&amp;BK229&amp;"/"&amp;BL229,"")</f>
        <v>8//6</v>
      </c>
      <c r="BJ229" s="13">
        <v>8</v>
      </c>
      <c r="BK229" s="13"/>
      <c r="BL229" s="13">
        <v>6</v>
      </c>
      <c r="BM229" s="13"/>
      <c r="BN229" s="13"/>
      <c r="BO229" s="13"/>
      <c r="BP229" s="65">
        <f>IF(SUM(BM229:BO229)&gt;0,BM229&amp;"/"&amp;BN229&amp;"/"&amp;BO229,"")</f>
      </c>
    </row>
    <row r="230" spans="1:68" ht="12.75">
      <c r="A230" s="13" t="s">
        <v>198</v>
      </c>
      <c r="B230" s="53" t="s">
        <v>178</v>
      </c>
      <c r="C230" s="63" t="str">
        <f>D230&amp;" "&amp;M230&amp;" "&amp;N230&amp;" "&amp;O230</f>
        <v>   </v>
      </c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63" t="str">
        <f>Q230&amp;" "&amp;R230&amp;" "&amp;S230&amp;" "&amp;T230&amp;" "&amp;U230</f>
        <v>10    </v>
      </c>
      <c r="Q230" s="74">
        <v>10</v>
      </c>
      <c r="R230" s="45"/>
      <c r="S230" s="45"/>
      <c r="T230" s="45"/>
      <c r="U230" s="45"/>
      <c r="V230" s="54"/>
      <c r="W230" s="66">
        <v>170</v>
      </c>
      <c r="X230" s="64">
        <f>Y230+Z230+AA230</f>
        <v>80</v>
      </c>
      <c r="Y230" s="64">
        <f t="shared" si="118"/>
        <v>40</v>
      </c>
      <c r="Z230" s="64">
        <f t="shared" si="118"/>
        <v>0</v>
      </c>
      <c r="AA230" s="64">
        <f t="shared" si="118"/>
        <v>40</v>
      </c>
      <c r="AB230" s="64">
        <f>W230-X230</f>
        <v>90</v>
      </c>
      <c r="AC230" s="65">
        <f>IF(SUM(AD230:AF230)&gt;0,AD230&amp;"/"&amp;AE230&amp;"/"&amp;AF230,"")</f>
      </c>
      <c r="AD230" s="13"/>
      <c r="AE230" s="13"/>
      <c r="AF230" s="13"/>
      <c r="AG230" s="13"/>
      <c r="AH230" s="13"/>
      <c r="AI230" s="13"/>
      <c r="AJ230" s="65">
        <f>IF(SUM(AG230:AI230)&gt;0,AG230&amp;"/"&amp;AH230&amp;"/"&amp;AI230,"")</f>
      </c>
      <c r="AK230" s="65">
        <f>IF(SUM(AL230:AN230)&gt;0,AL230&amp;"/"&amp;AM230&amp;"/"&amp;AN230,"")</f>
      </c>
      <c r="AL230" s="13"/>
      <c r="AM230" s="13"/>
      <c r="AN230" s="13"/>
      <c r="AO230" s="13"/>
      <c r="AP230" s="13"/>
      <c r="AQ230" s="13"/>
      <c r="AR230" s="65">
        <f>IF(SUM(AO230:AQ230)&gt;0,AO230&amp;"/"&amp;AP230&amp;"/"&amp;AQ230,"")</f>
      </c>
      <c r="AS230" s="65">
        <f>IF(SUM(AT230:AV230)&gt;0,AT230&amp;"/"&amp;AU230&amp;"/"&amp;AV230,"")</f>
      </c>
      <c r="AT230" s="13"/>
      <c r="AU230" s="13"/>
      <c r="AV230" s="13"/>
      <c r="AW230" s="13"/>
      <c r="AX230" s="13"/>
      <c r="AY230" s="13"/>
      <c r="AZ230" s="65">
        <f>IF(SUM(AW230:AY230)&gt;0,AW230&amp;"/"&amp;AX230&amp;"/"&amp;AY230,"")</f>
      </c>
      <c r="BA230" s="65">
        <f>IF(SUM(BB230:BD230)&gt;0,BB230&amp;"/"&amp;BC230&amp;"/"&amp;BD230,"")</f>
      </c>
      <c r="BB230" s="13"/>
      <c r="BC230" s="13"/>
      <c r="BD230" s="13"/>
      <c r="BE230" s="13"/>
      <c r="BF230" s="13"/>
      <c r="BG230" s="13"/>
      <c r="BH230" s="65">
        <f>IF(SUM(BE230:BG230)&gt;0,BE230&amp;"/"&amp;BF230&amp;"/"&amp;BG230,"")</f>
      </c>
      <c r="BI230" s="65">
        <f>IF(SUM(BJ230:BL230)&gt;0,BJ230&amp;"/"&amp;BK230&amp;"/"&amp;BL230,"")</f>
      </c>
      <c r="BJ230" s="13"/>
      <c r="BK230" s="13"/>
      <c r="BL230" s="13"/>
      <c r="BM230" s="13">
        <v>4</v>
      </c>
      <c r="BN230" s="13"/>
      <c r="BO230" s="13">
        <v>4</v>
      </c>
      <c r="BP230" s="65" t="str">
        <f>IF(SUM(BM230:BO230)&gt;0,BM230&amp;"/"&amp;BN230&amp;"/"&amp;BO230,"")</f>
        <v>4//4</v>
      </c>
    </row>
    <row r="231" spans="1:68" ht="12.75">
      <c r="A231" s="13"/>
      <c r="B231" s="171" t="s">
        <v>56</v>
      </c>
      <c r="C231" s="59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9"/>
      <c r="Q231" s="58"/>
      <c r="R231" s="58"/>
      <c r="S231" s="58"/>
      <c r="T231" s="58"/>
      <c r="U231" s="58"/>
      <c r="V231" s="59"/>
      <c r="W231" s="67">
        <f aca="true" t="shared" si="119" ref="W231:AB231">SUM(W227)</f>
        <v>500</v>
      </c>
      <c r="X231" s="67">
        <f t="shared" si="119"/>
        <v>232</v>
      </c>
      <c r="Y231" s="67">
        <f t="shared" si="119"/>
        <v>124</v>
      </c>
      <c r="Z231" s="67">
        <f t="shared" si="119"/>
        <v>0</v>
      </c>
      <c r="AA231" s="67">
        <f t="shared" si="119"/>
        <v>108</v>
      </c>
      <c r="AB231" s="67">
        <f t="shared" si="119"/>
        <v>268</v>
      </c>
      <c r="AC231" s="68"/>
      <c r="AD231" s="68"/>
      <c r="AE231" s="68"/>
      <c r="AF231" s="68"/>
      <c r="AG231" s="68"/>
      <c r="AH231" s="68"/>
      <c r="AI231" s="68"/>
      <c r="AJ231" s="68"/>
      <c r="AK231" s="68"/>
      <c r="AL231" s="68"/>
      <c r="AM231" s="68"/>
      <c r="AN231" s="68"/>
      <c r="AO231" s="68"/>
      <c r="AP231" s="68"/>
      <c r="AQ231" s="68"/>
      <c r="AR231" s="68"/>
      <c r="AS231" s="68"/>
      <c r="AT231" s="68"/>
      <c r="AU231" s="68"/>
      <c r="AV231" s="68"/>
      <c r="AW231" s="68"/>
      <c r="AX231" s="68"/>
      <c r="AY231" s="68"/>
      <c r="AZ231" s="68"/>
      <c r="BA231" s="68"/>
      <c r="BB231" s="68"/>
      <c r="BC231" s="68"/>
      <c r="BD231" s="68"/>
      <c r="BE231" s="68"/>
      <c r="BF231" s="68"/>
      <c r="BG231" s="68"/>
      <c r="BH231" s="68"/>
      <c r="BI231" s="68"/>
      <c r="BJ231" s="68"/>
      <c r="BK231" s="68"/>
      <c r="BL231" s="68"/>
      <c r="BM231" s="68"/>
      <c r="BN231" s="68"/>
      <c r="BO231" s="68"/>
      <c r="BP231" s="68"/>
    </row>
    <row r="232" spans="1:68" ht="12.75">
      <c r="A232" s="47"/>
      <c r="B232" s="60"/>
      <c r="C232" s="61" t="s">
        <v>193</v>
      </c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1"/>
      <c r="Q232" s="69"/>
      <c r="R232" s="69"/>
      <c r="S232" s="69"/>
      <c r="T232" s="69"/>
      <c r="U232" s="69"/>
      <c r="V232" s="14"/>
      <c r="W232" s="13"/>
      <c r="X232" s="61"/>
      <c r="Y232" s="61"/>
      <c r="Z232" s="61"/>
      <c r="AA232" s="61"/>
      <c r="AB232" s="61"/>
      <c r="AC232" s="68">
        <f>SUM(AD232:AF232)</f>
        <v>0</v>
      </c>
      <c r="AD232" s="68">
        <f aca="true" t="shared" si="120" ref="AD232:AI232">SUM(AD228:AD230)</f>
        <v>0</v>
      </c>
      <c r="AE232" s="68">
        <f t="shared" si="120"/>
        <v>0</v>
      </c>
      <c r="AF232" s="68">
        <f t="shared" si="120"/>
        <v>0</v>
      </c>
      <c r="AG232" s="68">
        <f t="shared" si="120"/>
        <v>0</v>
      </c>
      <c r="AH232" s="68">
        <f t="shared" si="120"/>
        <v>0</v>
      </c>
      <c r="AI232" s="68">
        <f t="shared" si="120"/>
        <v>0</v>
      </c>
      <c r="AJ232" s="68">
        <f>SUM(AG232:AI232)</f>
        <v>0</v>
      </c>
      <c r="AK232" s="68">
        <f>SUM(AL232:AN232)</f>
        <v>0</v>
      </c>
      <c r="AL232" s="68">
        <f aca="true" t="shared" si="121" ref="AL232:AQ232">SUM(AL228:AL230)</f>
        <v>0</v>
      </c>
      <c r="AM232" s="68">
        <f t="shared" si="121"/>
        <v>0</v>
      </c>
      <c r="AN232" s="68">
        <f t="shared" si="121"/>
        <v>0</v>
      </c>
      <c r="AO232" s="68">
        <f t="shared" si="121"/>
        <v>0</v>
      </c>
      <c r="AP232" s="68">
        <f t="shared" si="121"/>
        <v>0</v>
      </c>
      <c r="AQ232" s="68">
        <f t="shared" si="121"/>
        <v>0</v>
      </c>
      <c r="AR232" s="68">
        <f>SUM(AO232:AQ232)</f>
        <v>0</v>
      </c>
      <c r="AS232" s="68">
        <f>SUM(AT232:AV232)</f>
        <v>0</v>
      </c>
      <c r="AT232" s="68">
        <f aca="true" t="shared" si="122" ref="AT232:AY232">SUM(AT228:AT230)</f>
        <v>0</v>
      </c>
      <c r="AU232" s="68">
        <f t="shared" si="122"/>
        <v>0</v>
      </c>
      <c r="AV232" s="68">
        <f t="shared" si="122"/>
        <v>0</v>
      </c>
      <c r="AW232" s="68">
        <f t="shared" si="122"/>
        <v>0</v>
      </c>
      <c r="AX232" s="68">
        <f t="shared" si="122"/>
        <v>0</v>
      </c>
      <c r="AY232" s="68">
        <f t="shared" si="122"/>
        <v>0</v>
      </c>
      <c r="AZ232" s="68">
        <f>SUM(AW232:AY232)</f>
        <v>0</v>
      </c>
      <c r="BA232" s="68">
        <f>SUM(BB232:BD232)</f>
        <v>0</v>
      </c>
      <c r="BB232" s="68">
        <f aca="true" t="shared" si="123" ref="BB232:BG232">SUM(BB228:BB230)</f>
        <v>0</v>
      </c>
      <c r="BC232" s="68">
        <f t="shared" si="123"/>
        <v>0</v>
      </c>
      <c r="BD232" s="68">
        <f t="shared" si="123"/>
        <v>0</v>
      </c>
      <c r="BE232" s="68">
        <f t="shared" si="123"/>
        <v>0</v>
      </c>
      <c r="BF232" s="68">
        <f t="shared" si="123"/>
        <v>0</v>
      </c>
      <c r="BG232" s="68">
        <f t="shared" si="123"/>
        <v>0</v>
      </c>
      <c r="BH232" s="68">
        <f>SUM(BE232:BG232)</f>
        <v>0</v>
      </c>
      <c r="BI232" s="68">
        <f>SUM(BJ232:BL232)</f>
        <v>14</v>
      </c>
      <c r="BJ232" s="68">
        <f aca="true" t="shared" si="124" ref="BJ232:BO232">SUM(BJ228:BJ230)</f>
        <v>8</v>
      </c>
      <c r="BK232" s="68">
        <f t="shared" si="124"/>
        <v>0</v>
      </c>
      <c r="BL232" s="68">
        <f t="shared" si="124"/>
        <v>6</v>
      </c>
      <c r="BM232" s="68">
        <f t="shared" si="124"/>
        <v>6</v>
      </c>
      <c r="BN232" s="68">
        <f t="shared" si="124"/>
        <v>0</v>
      </c>
      <c r="BO232" s="68">
        <f t="shared" si="124"/>
        <v>6</v>
      </c>
      <c r="BP232" s="68">
        <f>SUM(BM232:BO232)</f>
        <v>12</v>
      </c>
    </row>
    <row r="233" spans="1:68" ht="12.75">
      <c r="A233" s="47"/>
      <c r="B233" s="56"/>
      <c r="C233" s="63" t="s">
        <v>233</v>
      </c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9"/>
      <c r="R233" s="69"/>
      <c r="S233" s="69"/>
      <c r="T233" s="69"/>
      <c r="U233" s="69"/>
      <c r="V233" s="14"/>
      <c r="W233" s="13"/>
      <c r="X233" s="61"/>
      <c r="Y233" s="61"/>
      <c r="Z233" s="61"/>
      <c r="AA233" s="61"/>
      <c r="AB233" s="61"/>
      <c r="AC233" s="61">
        <f>SUM(AD228:AF230)*AC225</f>
        <v>0</v>
      </c>
      <c r="AD233" s="61"/>
      <c r="AE233" s="61"/>
      <c r="AF233" s="61"/>
      <c r="AG233" s="61"/>
      <c r="AH233" s="61"/>
      <c r="AI233" s="61"/>
      <c r="AJ233" s="61">
        <f>SUM(AG228:AI230)*AJ225</f>
        <v>0</v>
      </c>
      <c r="AK233" s="61">
        <f>SUM(AL228:AN230)*AK225</f>
        <v>0</v>
      </c>
      <c r="AL233" s="61"/>
      <c r="AM233" s="61"/>
      <c r="AN233" s="61"/>
      <c r="AO233" s="61"/>
      <c r="AP233" s="61"/>
      <c r="AQ233" s="61"/>
      <c r="AR233" s="61">
        <f>SUM(AO228:AQ230)*AR225</f>
        <v>0</v>
      </c>
      <c r="AS233" s="61">
        <f>SUM(AT228:AV230)*AS225</f>
        <v>0</v>
      </c>
      <c r="AT233" s="61"/>
      <c r="AU233" s="61"/>
      <c r="AV233" s="61"/>
      <c r="AW233" s="61"/>
      <c r="AX233" s="61"/>
      <c r="AY233" s="61"/>
      <c r="AZ233" s="61">
        <f>SUM(AW228:AY230)*AZ225</f>
        <v>0</v>
      </c>
      <c r="BA233" s="61">
        <f>SUM(BB228:BD230)*BA225</f>
        <v>0</v>
      </c>
      <c r="BB233" s="61"/>
      <c r="BC233" s="61"/>
      <c r="BD233" s="61"/>
      <c r="BE233" s="61"/>
      <c r="BF233" s="61"/>
      <c r="BG233" s="61"/>
      <c r="BH233" s="61">
        <f>SUM(BE228:BG230)*BH225</f>
        <v>0</v>
      </c>
      <c r="BI233" s="61">
        <f>SUM(BJ228:BL230)*BI225</f>
        <v>112</v>
      </c>
      <c r="BJ233" s="61"/>
      <c r="BK233" s="61"/>
      <c r="BL233" s="61"/>
      <c r="BM233" s="61"/>
      <c r="BN233" s="61"/>
      <c r="BO233" s="61"/>
      <c r="BP233" s="61">
        <f>SUM(BM228:BO230)*BP225</f>
        <v>120</v>
      </c>
    </row>
    <row r="234" spans="1:68" ht="12.75">
      <c r="A234" s="47"/>
      <c r="B234" s="57"/>
      <c r="C234" s="61" t="s">
        <v>234</v>
      </c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70"/>
      <c r="Q234" s="71"/>
      <c r="R234" s="71"/>
      <c r="S234" s="71"/>
      <c r="T234" s="71"/>
      <c r="U234" s="71"/>
      <c r="V234" s="14"/>
      <c r="W234" s="13"/>
      <c r="X234" s="61"/>
      <c r="Y234" s="61">
        <f>SUM(AC234:BP234)</f>
        <v>0</v>
      </c>
      <c r="Z234" s="61"/>
      <c r="AA234" s="61"/>
      <c r="AB234" s="61"/>
      <c r="AC234" s="61"/>
      <c r="AD234" s="14"/>
      <c r="AE234" s="14"/>
      <c r="AF234" s="14"/>
      <c r="AG234" s="14"/>
      <c r="AH234" s="14"/>
      <c r="AI234" s="14"/>
      <c r="AJ234" s="61"/>
      <c r="AK234" s="61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</row>
    <row r="235" spans="1:68" ht="12.75">
      <c r="A235" s="47"/>
      <c r="B235" s="57"/>
      <c r="C235" s="61" t="s">
        <v>235</v>
      </c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70"/>
      <c r="Q235" s="71"/>
      <c r="R235" s="71"/>
      <c r="S235" s="71"/>
      <c r="T235" s="71"/>
      <c r="U235" s="71"/>
      <c r="V235" s="14"/>
      <c r="W235" s="13"/>
      <c r="X235" s="61"/>
      <c r="Y235" s="61">
        <f>SUM(AC235:BP235)</f>
        <v>1</v>
      </c>
      <c r="Z235" s="61"/>
      <c r="AA235" s="61"/>
      <c r="AB235" s="61"/>
      <c r="AC235" s="72">
        <f>COUNTIF($D$228:$O$230,AC224)</f>
        <v>0</v>
      </c>
      <c r="AD235" s="72">
        <f aca="true" t="shared" si="125" ref="AD235:BP235">COUNTIF($D$228:$O$230,AD224)</f>
        <v>0</v>
      </c>
      <c r="AE235" s="72">
        <f t="shared" si="125"/>
        <v>0</v>
      </c>
      <c r="AF235" s="72">
        <f t="shared" si="125"/>
        <v>0</v>
      </c>
      <c r="AG235" s="72">
        <f t="shared" si="125"/>
        <v>0</v>
      </c>
      <c r="AH235" s="72">
        <f t="shared" si="125"/>
        <v>0</v>
      </c>
      <c r="AI235" s="72">
        <f t="shared" si="125"/>
        <v>0</v>
      </c>
      <c r="AJ235" s="72">
        <f t="shared" si="125"/>
        <v>0</v>
      </c>
      <c r="AK235" s="72">
        <f t="shared" si="125"/>
        <v>0</v>
      </c>
      <c r="AL235" s="72">
        <f t="shared" si="125"/>
        <v>0</v>
      </c>
      <c r="AM235" s="72">
        <f t="shared" si="125"/>
        <v>0</v>
      </c>
      <c r="AN235" s="72">
        <f t="shared" si="125"/>
        <v>0</v>
      </c>
      <c r="AO235" s="72">
        <f t="shared" si="125"/>
        <v>0</v>
      </c>
      <c r="AP235" s="72">
        <f t="shared" si="125"/>
        <v>0</v>
      </c>
      <c r="AQ235" s="72">
        <f t="shared" si="125"/>
        <v>0</v>
      </c>
      <c r="AR235" s="72">
        <f t="shared" si="125"/>
        <v>0</v>
      </c>
      <c r="AS235" s="72">
        <f t="shared" si="125"/>
        <v>0</v>
      </c>
      <c r="AT235" s="72">
        <f t="shared" si="125"/>
        <v>0</v>
      </c>
      <c r="AU235" s="72">
        <f t="shared" si="125"/>
        <v>0</v>
      </c>
      <c r="AV235" s="72">
        <f t="shared" si="125"/>
        <v>0</v>
      </c>
      <c r="AW235" s="72">
        <f t="shared" si="125"/>
        <v>0</v>
      </c>
      <c r="AX235" s="72">
        <f t="shared" si="125"/>
        <v>0</v>
      </c>
      <c r="AY235" s="72">
        <f t="shared" si="125"/>
        <v>0</v>
      </c>
      <c r="AZ235" s="72">
        <f t="shared" si="125"/>
        <v>0</v>
      </c>
      <c r="BA235" s="72">
        <f t="shared" si="125"/>
        <v>0</v>
      </c>
      <c r="BB235" s="72">
        <f t="shared" si="125"/>
        <v>0</v>
      </c>
      <c r="BC235" s="72">
        <f t="shared" si="125"/>
        <v>0</v>
      </c>
      <c r="BD235" s="72">
        <f t="shared" si="125"/>
        <v>0</v>
      </c>
      <c r="BE235" s="72">
        <f t="shared" si="125"/>
        <v>0</v>
      </c>
      <c r="BF235" s="72">
        <f t="shared" si="125"/>
        <v>0</v>
      </c>
      <c r="BG235" s="72">
        <f t="shared" si="125"/>
        <v>0</v>
      </c>
      <c r="BH235" s="72">
        <f t="shared" si="125"/>
        <v>0</v>
      </c>
      <c r="BI235" s="72">
        <f t="shared" si="125"/>
        <v>1</v>
      </c>
      <c r="BJ235" s="72">
        <f t="shared" si="125"/>
        <v>0</v>
      </c>
      <c r="BK235" s="72">
        <f t="shared" si="125"/>
        <v>0</v>
      </c>
      <c r="BL235" s="72">
        <f t="shared" si="125"/>
        <v>0</v>
      </c>
      <c r="BM235" s="72">
        <f t="shared" si="125"/>
        <v>0</v>
      </c>
      <c r="BN235" s="72">
        <f t="shared" si="125"/>
        <v>0</v>
      </c>
      <c r="BO235" s="72">
        <f t="shared" si="125"/>
        <v>0</v>
      </c>
      <c r="BP235" s="72">
        <f t="shared" si="125"/>
        <v>0</v>
      </c>
    </row>
    <row r="236" spans="1:68" ht="12.75">
      <c r="A236" s="47"/>
      <c r="B236" s="55"/>
      <c r="C236" s="61" t="s">
        <v>236</v>
      </c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70"/>
      <c r="Q236" s="71"/>
      <c r="R236" s="71"/>
      <c r="S236" s="71"/>
      <c r="T236" s="71"/>
      <c r="U236" s="71"/>
      <c r="V236" s="14"/>
      <c r="W236" s="13"/>
      <c r="X236" s="61"/>
      <c r="Y236" s="61">
        <f>SUM(AC236:BP236)</f>
        <v>2</v>
      </c>
      <c r="Z236" s="61"/>
      <c r="AA236" s="61"/>
      <c r="AB236" s="61"/>
      <c r="AC236" s="72">
        <f>COUNTIF($Q$228:$U$230,AC224)</f>
        <v>0</v>
      </c>
      <c r="AD236" s="72">
        <f aca="true" t="shared" si="126" ref="AD236:BP236">COUNTIF($Q$228:$U$230,AD224)</f>
        <v>0</v>
      </c>
      <c r="AE236" s="72">
        <f t="shared" si="126"/>
        <v>0</v>
      </c>
      <c r="AF236" s="72">
        <f t="shared" si="126"/>
        <v>0</v>
      </c>
      <c r="AG236" s="72">
        <f t="shared" si="126"/>
        <v>0</v>
      </c>
      <c r="AH236" s="72">
        <f t="shared" si="126"/>
        <v>0</v>
      </c>
      <c r="AI236" s="72">
        <f t="shared" si="126"/>
        <v>0</v>
      </c>
      <c r="AJ236" s="72">
        <f t="shared" si="126"/>
        <v>0</v>
      </c>
      <c r="AK236" s="72">
        <f t="shared" si="126"/>
        <v>0</v>
      </c>
      <c r="AL236" s="72">
        <f t="shared" si="126"/>
        <v>0</v>
      </c>
      <c r="AM236" s="72">
        <f t="shared" si="126"/>
        <v>0</v>
      </c>
      <c r="AN236" s="72">
        <f t="shared" si="126"/>
        <v>0</v>
      </c>
      <c r="AO236" s="72">
        <f t="shared" si="126"/>
        <v>0</v>
      </c>
      <c r="AP236" s="72">
        <f t="shared" si="126"/>
        <v>0</v>
      </c>
      <c r="AQ236" s="72">
        <f t="shared" si="126"/>
        <v>0</v>
      </c>
      <c r="AR236" s="72">
        <f t="shared" si="126"/>
        <v>0</v>
      </c>
      <c r="AS236" s="72">
        <f t="shared" si="126"/>
        <v>0</v>
      </c>
      <c r="AT236" s="72">
        <f t="shared" si="126"/>
        <v>0</v>
      </c>
      <c r="AU236" s="72">
        <f t="shared" si="126"/>
        <v>0</v>
      </c>
      <c r="AV236" s="72">
        <f t="shared" si="126"/>
        <v>0</v>
      </c>
      <c r="AW236" s="72">
        <f t="shared" si="126"/>
        <v>0</v>
      </c>
      <c r="AX236" s="72">
        <f t="shared" si="126"/>
        <v>0</v>
      </c>
      <c r="AY236" s="72">
        <f t="shared" si="126"/>
        <v>0</v>
      </c>
      <c r="AZ236" s="72">
        <f t="shared" si="126"/>
        <v>0</v>
      </c>
      <c r="BA236" s="72">
        <f t="shared" si="126"/>
        <v>0</v>
      </c>
      <c r="BB236" s="72">
        <f t="shared" si="126"/>
        <v>0</v>
      </c>
      <c r="BC236" s="72">
        <f t="shared" si="126"/>
        <v>0</v>
      </c>
      <c r="BD236" s="72">
        <f t="shared" si="126"/>
        <v>0</v>
      </c>
      <c r="BE236" s="72">
        <f t="shared" si="126"/>
        <v>0</v>
      </c>
      <c r="BF236" s="72">
        <f t="shared" si="126"/>
        <v>0</v>
      </c>
      <c r="BG236" s="72">
        <f t="shared" si="126"/>
        <v>0</v>
      </c>
      <c r="BH236" s="72">
        <f t="shared" si="126"/>
        <v>0</v>
      </c>
      <c r="BI236" s="72">
        <f t="shared" si="126"/>
        <v>0</v>
      </c>
      <c r="BJ236" s="72">
        <f t="shared" si="126"/>
        <v>0</v>
      </c>
      <c r="BK236" s="72">
        <f t="shared" si="126"/>
        <v>0</v>
      </c>
      <c r="BL236" s="72">
        <f t="shared" si="126"/>
        <v>0</v>
      </c>
      <c r="BM236" s="72">
        <f t="shared" si="126"/>
        <v>0</v>
      </c>
      <c r="BN236" s="72">
        <f t="shared" si="126"/>
        <v>0</v>
      </c>
      <c r="BO236" s="72">
        <f t="shared" si="126"/>
        <v>0</v>
      </c>
      <c r="BP236" s="72">
        <f t="shared" si="126"/>
        <v>2</v>
      </c>
    </row>
    <row r="238" spans="2:84" ht="15">
      <c r="B238" s="107" t="s">
        <v>80</v>
      </c>
      <c r="BQ238" s="79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</row>
    <row r="239" spans="2:84" ht="15">
      <c r="B239" s="107"/>
      <c r="BQ239" s="7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</row>
    <row r="240" spans="1:84" s="36" customFormat="1" ht="15.75">
      <c r="A240" s="108"/>
      <c r="B240" s="109" t="s">
        <v>212</v>
      </c>
      <c r="C240" s="108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08"/>
      <c r="Q240" s="110"/>
      <c r="R240" s="110"/>
      <c r="S240" s="110"/>
      <c r="T240" s="110"/>
      <c r="U240" s="110"/>
      <c r="V240" s="108"/>
      <c r="W240" s="111"/>
      <c r="Y240" s="108"/>
      <c r="Z240" s="108"/>
      <c r="AA240" s="108"/>
      <c r="AB240" s="108"/>
      <c r="AC240" s="108"/>
      <c r="AD240" s="108"/>
      <c r="AE240" s="108"/>
      <c r="AF240" s="108"/>
      <c r="AG240" s="108"/>
      <c r="AH240" s="108"/>
      <c r="AI240" s="108"/>
      <c r="AJ240" s="108"/>
      <c r="AK240" s="108"/>
      <c r="AL240" s="108"/>
      <c r="AM240" s="108"/>
      <c r="AN240" s="108"/>
      <c r="AO240" s="108"/>
      <c r="AP240" s="108"/>
      <c r="AQ240" s="108"/>
      <c r="AR240" s="108"/>
      <c r="AS240" s="108"/>
      <c r="AT240" s="108"/>
      <c r="AU240" s="108"/>
      <c r="AV240" s="108"/>
      <c r="AW240" s="108"/>
      <c r="AX240" s="108"/>
      <c r="AY240" s="108"/>
      <c r="AZ240" s="108"/>
      <c r="BA240" s="108"/>
      <c r="BB240" s="108"/>
      <c r="BC240" s="108"/>
      <c r="BD240" s="108"/>
      <c r="BE240" s="108"/>
      <c r="BF240" s="108"/>
      <c r="BG240" s="108"/>
      <c r="BH240" s="108"/>
      <c r="BI240" s="108"/>
      <c r="BJ240" s="108"/>
      <c r="BK240" s="108"/>
      <c r="BL240" s="108"/>
      <c r="BM240" s="108"/>
      <c r="BN240" s="108"/>
      <c r="BO240" s="108"/>
      <c r="BP240" s="108"/>
      <c r="BQ240" s="112"/>
      <c r="BR240" s="113"/>
      <c r="BS240" s="113"/>
      <c r="BT240" s="113"/>
      <c r="BU240" s="113"/>
      <c r="BV240" s="113"/>
      <c r="BW240" s="113"/>
      <c r="BX240" s="113"/>
      <c r="BY240" s="113"/>
      <c r="BZ240" s="113"/>
      <c r="CA240" s="113"/>
      <c r="CB240" s="113"/>
      <c r="CC240" s="113"/>
      <c r="CD240" s="113"/>
      <c r="CE240" s="113"/>
      <c r="CF240" s="113"/>
    </row>
    <row r="241" spans="1:84" s="36" customFormat="1" ht="15.75">
      <c r="A241" s="108"/>
      <c r="B241" s="109"/>
      <c r="C241" s="108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08"/>
      <c r="Q241" s="110"/>
      <c r="R241" s="110"/>
      <c r="S241" s="110"/>
      <c r="T241" s="110"/>
      <c r="U241" s="110"/>
      <c r="V241" s="108"/>
      <c r="W241" s="111"/>
      <c r="Y241" s="108"/>
      <c r="Z241" s="108"/>
      <c r="AA241" s="108"/>
      <c r="AB241" s="108"/>
      <c r="AC241" s="108"/>
      <c r="AD241" s="108"/>
      <c r="AE241" s="108"/>
      <c r="AF241" s="108"/>
      <c r="AG241" s="108"/>
      <c r="AH241" s="108"/>
      <c r="AI241" s="108"/>
      <c r="AJ241" s="108"/>
      <c r="AK241" s="108"/>
      <c r="AL241" s="108"/>
      <c r="AM241" s="108"/>
      <c r="AN241" s="108"/>
      <c r="AO241" s="108"/>
      <c r="AP241" s="108"/>
      <c r="AQ241" s="108"/>
      <c r="AR241" s="108"/>
      <c r="AS241" s="108"/>
      <c r="AT241" s="108"/>
      <c r="AU241" s="108"/>
      <c r="AV241" s="108"/>
      <c r="AW241" s="108"/>
      <c r="AX241" s="108"/>
      <c r="AY241" s="108"/>
      <c r="AZ241" s="108"/>
      <c r="BA241" s="108"/>
      <c r="BB241" s="108"/>
      <c r="BC241" s="108"/>
      <c r="BD241" s="108"/>
      <c r="BE241" s="108"/>
      <c r="BF241" s="108"/>
      <c r="BG241" s="108"/>
      <c r="BH241" s="108"/>
      <c r="BI241" s="108"/>
      <c r="BJ241" s="108"/>
      <c r="BK241" s="108"/>
      <c r="BL241" s="108"/>
      <c r="BM241" s="108"/>
      <c r="BN241" s="108"/>
      <c r="BO241" s="108"/>
      <c r="BP241" s="108"/>
      <c r="BQ241" s="112"/>
      <c r="BR241" s="113"/>
      <c r="BS241" s="113"/>
      <c r="BT241" s="113"/>
      <c r="BU241" s="113"/>
      <c r="BV241" s="113"/>
      <c r="BW241" s="113"/>
      <c r="BX241" s="113"/>
      <c r="BY241" s="113"/>
      <c r="BZ241" s="113"/>
      <c r="CA241" s="113"/>
      <c r="CB241" s="113"/>
      <c r="CC241" s="113"/>
      <c r="CD241" s="113"/>
      <c r="CE241" s="113"/>
      <c r="CF241" s="113"/>
    </row>
    <row r="242" spans="1:84" s="36" customFormat="1" ht="15.75">
      <c r="A242" s="108"/>
      <c r="B242" s="109" t="s">
        <v>79</v>
      </c>
      <c r="C242" s="108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08"/>
      <c r="Q242" s="110"/>
      <c r="R242" s="110"/>
      <c r="S242" s="110"/>
      <c r="T242" s="110"/>
      <c r="U242" s="110"/>
      <c r="V242" s="108"/>
      <c r="W242" s="111"/>
      <c r="Y242" s="108"/>
      <c r="Z242" s="108"/>
      <c r="AA242" s="108"/>
      <c r="AB242" s="108"/>
      <c r="AC242" s="108"/>
      <c r="AD242" s="108"/>
      <c r="AE242" s="108"/>
      <c r="AF242" s="108"/>
      <c r="AG242" s="108"/>
      <c r="AH242" s="108"/>
      <c r="AI242" s="108"/>
      <c r="AJ242" s="108"/>
      <c r="AK242" s="108"/>
      <c r="AL242" s="108"/>
      <c r="AM242" s="108"/>
      <c r="AN242" s="108"/>
      <c r="AO242" s="108"/>
      <c r="AP242" s="108"/>
      <c r="AQ242" s="108"/>
      <c r="AR242" s="108"/>
      <c r="AS242" s="108"/>
      <c r="AT242" s="108"/>
      <c r="AU242" s="108"/>
      <c r="AV242" s="108"/>
      <c r="AW242" s="108"/>
      <c r="AX242" s="108"/>
      <c r="AY242" s="108"/>
      <c r="AZ242" s="108"/>
      <c r="BA242" s="108"/>
      <c r="BB242" s="108"/>
      <c r="BC242" s="108"/>
      <c r="BD242" s="108"/>
      <c r="BE242" s="108"/>
      <c r="BF242" s="108"/>
      <c r="BG242" s="108"/>
      <c r="BH242" s="108"/>
      <c r="BI242" s="108"/>
      <c r="BJ242" s="108"/>
      <c r="BK242" s="108"/>
      <c r="BL242" s="108"/>
      <c r="BM242" s="108"/>
      <c r="BN242" s="108"/>
      <c r="BO242" s="108"/>
      <c r="BP242" s="108"/>
      <c r="BQ242" s="112"/>
      <c r="BR242" s="113"/>
      <c r="BS242" s="113"/>
      <c r="BT242" s="113"/>
      <c r="BU242" s="113"/>
      <c r="BV242" s="113"/>
      <c r="BW242" s="113"/>
      <c r="BX242" s="113"/>
      <c r="BY242" s="113"/>
      <c r="BZ242" s="113"/>
      <c r="CA242" s="113"/>
      <c r="CB242" s="113"/>
      <c r="CC242" s="113"/>
      <c r="CD242" s="113"/>
      <c r="CE242" s="113"/>
      <c r="CF242" s="113"/>
    </row>
    <row r="243" spans="1:84" s="36" customFormat="1" ht="15.75">
      <c r="A243" s="108"/>
      <c r="B243" s="109"/>
      <c r="C243" s="108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08"/>
      <c r="Q243" s="110"/>
      <c r="R243" s="110"/>
      <c r="S243" s="110"/>
      <c r="T243" s="110"/>
      <c r="U243" s="110"/>
      <c r="V243" s="108"/>
      <c r="W243" s="111"/>
      <c r="Y243" s="108"/>
      <c r="Z243" s="108"/>
      <c r="AA243" s="108"/>
      <c r="AB243" s="108"/>
      <c r="AC243" s="108"/>
      <c r="AD243" s="108"/>
      <c r="AE243" s="108"/>
      <c r="AF243" s="108"/>
      <c r="AG243" s="108"/>
      <c r="AH243" s="108"/>
      <c r="AI243" s="108"/>
      <c r="AJ243" s="108"/>
      <c r="AK243" s="108"/>
      <c r="AL243" s="108"/>
      <c r="AM243" s="108"/>
      <c r="AN243" s="108"/>
      <c r="AO243" s="108"/>
      <c r="AP243" s="108"/>
      <c r="AQ243" s="108"/>
      <c r="AR243" s="108"/>
      <c r="AS243" s="108"/>
      <c r="AT243" s="108"/>
      <c r="AU243" s="108"/>
      <c r="AV243" s="108"/>
      <c r="AW243" s="108"/>
      <c r="AX243" s="108"/>
      <c r="AY243" s="108"/>
      <c r="AZ243" s="108"/>
      <c r="BA243" s="108"/>
      <c r="BB243" s="108"/>
      <c r="BC243" s="108"/>
      <c r="BD243" s="108"/>
      <c r="BE243" s="108"/>
      <c r="BF243" s="108"/>
      <c r="BG243" s="108"/>
      <c r="BH243" s="108"/>
      <c r="BI243" s="108"/>
      <c r="BJ243" s="108"/>
      <c r="BK243" s="108"/>
      <c r="BL243" s="108"/>
      <c r="BM243" s="108"/>
      <c r="BN243" s="108"/>
      <c r="BO243" s="108"/>
      <c r="BP243" s="108"/>
      <c r="BQ243" s="112"/>
      <c r="BR243" s="113"/>
      <c r="BS243" s="113"/>
      <c r="BT243" s="113"/>
      <c r="BU243" s="113"/>
      <c r="BV243" s="113"/>
      <c r="BW243" s="113"/>
      <c r="BX243" s="113"/>
      <c r="BY243" s="113"/>
      <c r="BZ243" s="113"/>
      <c r="CA243" s="113"/>
      <c r="CB243" s="113"/>
      <c r="CC243" s="113"/>
      <c r="CD243" s="113"/>
      <c r="CE243" s="113"/>
      <c r="CF243" s="113"/>
    </row>
    <row r="244" spans="1:84" s="36" customFormat="1" ht="15.75">
      <c r="A244" s="108"/>
      <c r="B244" s="109" t="s">
        <v>237</v>
      </c>
      <c r="C244" s="108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08"/>
      <c r="Q244" s="110"/>
      <c r="R244" s="110"/>
      <c r="S244" s="110"/>
      <c r="T244" s="110"/>
      <c r="U244" s="110"/>
      <c r="V244" s="108"/>
      <c r="W244" s="111"/>
      <c r="Y244" s="108"/>
      <c r="Z244" s="108"/>
      <c r="AA244" s="108" t="s">
        <v>252</v>
      </c>
      <c r="AB244" s="108"/>
      <c r="AC244" s="108"/>
      <c r="AD244" s="108"/>
      <c r="AE244" s="108"/>
      <c r="AF244" s="108"/>
      <c r="AG244" s="108"/>
      <c r="AH244" s="108"/>
      <c r="AI244" s="108"/>
      <c r="AJ244" s="108"/>
      <c r="AK244" s="108"/>
      <c r="AL244" s="108"/>
      <c r="AM244" s="108"/>
      <c r="AN244" s="108"/>
      <c r="AO244" s="108"/>
      <c r="AP244" s="108"/>
      <c r="AQ244" s="108"/>
      <c r="AR244" s="108"/>
      <c r="AS244" s="108"/>
      <c r="AT244" s="108"/>
      <c r="AU244" s="108"/>
      <c r="AV244" s="108"/>
      <c r="AW244" s="108"/>
      <c r="AX244" s="108"/>
      <c r="AY244" s="108"/>
      <c r="AZ244" s="108"/>
      <c r="BA244" s="108"/>
      <c r="BB244" s="108"/>
      <c r="BC244" s="108"/>
      <c r="BD244" s="108"/>
      <c r="BE244" s="108"/>
      <c r="BF244" s="108"/>
      <c r="BG244" s="108"/>
      <c r="BH244" s="108"/>
      <c r="BI244" s="108"/>
      <c r="BJ244" s="108"/>
      <c r="BK244" s="108"/>
      <c r="BL244" s="108"/>
      <c r="BM244" s="108"/>
      <c r="BN244" s="108"/>
      <c r="BO244" s="108"/>
      <c r="BP244" s="108"/>
      <c r="BQ244" s="112"/>
      <c r="BR244" s="113"/>
      <c r="BS244" s="113"/>
      <c r="BT244" s="113"/>
      <c r="BU244" s="113"/>
      <c r="BV244" s="113"/>
      <c r="BW244" s="113"/>
      <c r="BX244" s="113"/>
      <c r="BY244" s="113"/>
      <c r="BZ244" s="113"/>
      <c r="CA244" s="113"/>
      <c r="CB244" s="113"/>
      <c r="CC244" s="113"/>
      <c r="CD244" s="113"/>
      <c r="CE244" s="113"/>
      <c r="CF244" s="113"/>
    </row>
    <row r="245" spans="2:84" ht="15">
      <c r="B245" s="107"/>
      <c r="BQ245" s="79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</row>
    <row r="246" spans="2:84" ht="15">
      <c r="B246" s="107" t="s">
        <v>120</v>
      </c>
      <c r="AA246" s="23" t="s">
        <v>199</v>
      </c>
      <c r="BQ246" s="79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</row>
    <row r="247" spans="2:84" ht="15.75">
      <c r="B247" s="20"/>
      <c r="C247" s="76"/>
      <c r="D247" s="76"/>
      <c r="E247" s="76"/>
      <c r="F247" s="76"/>
      <c r="G247" s="76"/>
      <c r="H247" s="76"/>
      <c r="I247" s="76"/>
      <c r="J247" s="76"/>
      <c r="K247" s="38"/>
      <c r="L247" s="38"/>
      <c r="M247" s="38"/>
      <c r="N247" s="38"/>
      <c r="O247" s="39"/>
      <c r="P247" s="39"/>
      <c r="Q247" s="39"/>
      <c r="R247" s="39"/>
      <c r="S247" s="39"/>
      <c r="T247" s="39"/>
      <c r="U247" s="39"/>
      <c r="V247" s="39"/>
      <c r="W247" s="20"/>
      <c r="X247" s="22"/>
      <c r="Y247" s="22"/>
      <c r="BP247" s="15"/>
      <c r="BQ247" s="79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</row>
    <row r="261" spans="2:68" ht="15.75">
      <c r="B261" s="73" t="s">
        <v>205</v>
      </c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BP261" s="15"/>
    </row>
    <row r="262" spans="2:68" ht="12.75"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BP262" s="15"/>
    </row>
    <row r="263" spans="1:84" s="21" customFormat="1" ht="15">
      <c r="A263" s="224" t="s">
        <v>10</v>
      </c>
      <c r="B263" s="226" t="s">
        <v>11</v>
      </c>
      <c r="C263" s="227" t="s">
        <v>240</v>
      </c>
      <c r="D263" s="228"/>
      <c r="E263" s="228"/>
      <c r="F263" s="228"/>
      <c r="G263" s="228"/>
      <c r="H263" s="228"/>
      <c r="I263" s="228"/>
      <c r="J263" s="228"/>
      <c r="K263" s="228"/>
      <c r="L263" s="228"/>
      <c r="M263" s="228"/>
      <c r="N263" s="228"/>
      <c r="O263" s="228"/>
      <c r="P263" s="228"/>
      <c r="Q263" s="228"/>
      <c r="R263" s="228"/>
      <c r="S263" s="228"/>
      <c r="T263" s="228"/>
      <c r="U263" s="228"/>
      <c r="V263" s="229"/>
      <c r="W263" s="223" t="s">
        <v>241</v>
      </c>
      <c r="X263" s="224"/>
      <c r="Y263" s="224"/>
      <c r="Z263" s="224"/>
      <c r="AA263" s="224"/>
      <c r="AB263" s="224"/>
      <c r="AC263" s="215" t="s">
        <v>114</v>
      </c>
      <c r="AD263" s="215"/>
      <c r="AE263" s="215"/>
      <c r="AF263" s="215"/>
      <c r="AG263" s="215"/>
      <c r="AH263" s="215"/>
      <c r="AI263" s="215"/>
      <c r="AJ263" s="215"/>
      <c r="AK263" s="215"/>
      <c r="AL263" s="215"/>
      <c r="AM263" s="215"/>
      <c r="AN263" s="215"/>
      <c r="AO263" s="215"/>
      <c r="AP263" s="215"/>
      <c r="AQ263" s="215"/>
      <c r="AR263" s="215"/>
      <c r="AS263" s="215"/>
      <c r="AT263" s="215"/>
      <c r="AU263" s="215"/>
      <c r="AV263" s="215"/>
      <c r="AW263" s="215"/>
      <c r="AX263" s="215"/>
      <c r="AY263" s="215"/>
      <c r="AZ263" s="215"/>
      <c r="BA263" s="215"/>
      <c r="BB263" s="215"/>
      <c r="BC263" s="215"/>
      <c r="BD263" s="215"/>
      <c r="BE263" s="215"/>
      <c r="BF263" s="215"/>
      <c r="BG263" s="215"/>
      <c r="BH263" s="215"/>
      <c r="BI263" s="215"/>
      <c r="BJ263" s="215"/>
      <c r="BK263" s="215"/>
      <c r="BL263" s="215"/>
      <c r="BM263" s="215"/>
      <c r="BN263" s="215"/>
      <c r="BO263" s="215"/>
      <c r="BP263" s="215"/>
      <c r="BQ263" s="79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</row>
    <row r="264" spans="1:84" s="21" customFormat="1" ht="15.75" thickBot="1">
      <c r="A264" s="224"/>
      <c r="B264" s="226"/>
      <c r="C264" s="230"/>
      <c r="D264" s="231"/>
      <c r="E264" s="231"/>
      <c r="F264" s="231"/>
      <c r="G264" s="231"/>
      <c r="H264" s="231"/>
      <c r="I264" s="231"/>
      <c r="J264" s="231"/>
      <c r="K264" s="231"/>
      <c r="L264" s="231"/>
      <c r="M264" s="231"/>
      <c r="N264" s="231"/>
      <c r="O264" s="231"/>
      <c r="P264" s="231"/>
      <c r="Q264" s="231"/>
      <c r="R264" s="231"/>
      <c r="S264" s="231"/>
      <c r="T264" s="231"/>
      <c r="U264" s="231"/>
      <c r="V264" s="232"/>
      <c r="W264" s="233" t="s">
        <v>3</v>
      </c>
      <c r="X264" s="216" t="s">
        <v>5</v>
      </c>
      <c r="Y264" s="216"/>
      <c r="Z264" s="216"/>
      <c r="AA264" s="216"/>
      <c r="AB264" s="225" t="s">
        <v>242</v>
      </c>
      <c r="AC264" s="217" t="s">
        <v>6</v>
      </c>
      <c r="AD264" s="218"/>
      <c r="AE264" s="218"/>
      <c r="AF264" s="218"/>
      <c r="AG264" s="218"/>
      <c r="AH264" s="218"/>
      <c r="AI264" s="218"/>
      <c r="AJ264" s="219"/>
      <c r="AK264" s="217" t="s">
        <v>7</v>
      </c>
      <c r="AL264" s="218"/>
      <c r="AM264" s="218"/>
      <c r="AN264" s="218"/>
      <c r="AO264" s="218"/>
      <c r="AP264" s="218"/>
      <c r="AQ264" s="218"/>
      <c r="AR264" s="219"/>
      <c r="AS264" s="217" t="s">
        <v>8</v>
      </c>
      <c r="AT264" s="218"/>
      <c r="AU264" s="218"/>
      <c r="AV264" s="218"/>
      <c r="AW264" s="218"/>
      <c r="AX264" s="218"/>
      <c r="AY264" s="218"/>
      <c r="AZ264" s="219"/>
      <c r="BA264" s="217" t="s">
        <v>9</v>
      </c>
      <c r="BB264" s="218"/>
      <c r="BC264" s="218"/>
      <c r="BD264" s="218"/>
      <c r="BE264" s="218"/>
      <c r="BF264" s="218"/>
      <c r="BG264" s="218"/>
      <c r="BH264" s="219"/>
      <c r="BI264" s="217" t="s">
        <v>115</v>
      </c>
      <c r="BJ264" s="218"/>
      <c r="BK264" s="218"/>
      <c r="BL264" s="218"/>
      <c r="BM264" s="218"/>
      <c r="BN264" s="218"/>
      <c r="BO264" s="218"/>
      <c r="BP264" s="219"/>
      <c r="BQ264" s="79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</row>
    <row r="265" spans="1:84" s="83" customFormat="1" ht="15">
      <c r="A265" s="224"/>
      <c r="B265" s="225"/>
      <c r="C265" s="234" t="s">
        <v>12</v>
      </c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234" t="s">
        <v>13</v>
      </c>
      <c r="Q265" s="86"/>
      <c r="R265" s="86"/>
      <c r="S265" s="86"/>
      <c r="T265" s="86"/>
      <c r="U265" s="86"/>
      <c r="V265" s="234" t="s">
        <v>243</v>
      </c>
      <c r="W265" s="216"/>
      <c r="X265" s="216" t="s">
        <v>3</v>
      </c>
      <c r="Y265" s="225" t="s">
        <v>62</v>
      </c>
      <c r="Z265" s="225" t="s">
        <v>244</v>
      </c>
      <c r="AA265" s="225" t="s">
        <v>245</v>
      </c>
      <c r="AB265" s="225"/>
      <c r="AC265" s="81">
        <v>1</v>
      </c>
      <c r="AD265" s="81" t="s">
        <v>116</v>
      </c>
      <c r="AE265" s="81" t="s">
        <v>117</v>
      </c>
      <c r="AF265" s="81" t="s">
        <v>118</v>
      </c>
      <c r="AG265" s="81" t="s">
        <v>116</v>
      </c>
      <c r="AH265" s="81" t="s">
        <v>117</v>
      </c>
      <c r="AI265" s="81" t="s">
        <v>118</v>
      </c>
      <c r="AJ265" s="81">
        <v>2</v>
      </c>
      <c r="AK265" s="81">
        <v>3</v>
      </c>
      <c r="AL265" s="81" t="s">
        <v>116</v>
      </c>
      <c r="AM265" s="81" t="s">
        <v>117</v>
      </c>
      <c r="AN265" s="81" t="s">
        <v>118</v>
      </c>
      <c r="AO265" s="81" t="s">
        <v>116</v>
      </c>
      <c r="AP265" s="81" t="s">
        <v>117</v>
      </c>
      <c r="AQ265" s="81" t="s">
        <v>118</v>
      </c>
      <c r="AR265" s="81">
        <v>4</v>
      </c>
      <c r="AS265" s="81">
        <v>5</v>
      </c>
      <c r="AT265" s="81" t="s">
        <v>116</v>
      </c>
      <c r="AU265" s="81" t="s">
        <v>117</v>
      </c>
      <c r="AV265" s="81" t="s">
        <v>118</v>
      </c>
      <c r="AW265" s="81" t="s">
        <v>116</v>
      </c>
      <c r="AX265" s="81" t="s">
        <v>117</v>
      </c>
      <c r="AY265" s="81" t="s">
        <v>118</v>
      </c>
      <c r="AZ265" s="81">
        <v>6</v>
      </c>
      <c r="BA265" s="81">
        <v>7</v>
      </c>
      <c r="BB265" s="81" t="s">
        <v>116</v>
      </c>
      <c r="BC265" s="81" t="s">
        <v>117</v>
      </c>
      <c r="BD265" s="81" t="s">
        <v>118</v>
      </c>
      <c r="BE265" s="81" t="s">
        <v>116</v>
      </c>
      <c r="BF265" s="81" t="s">
        <v>117</v>
      </c>
      <c r="BG265" s="81" t="s">
        <v>118</v>
      </c>
      <c r="BH265" s="81">
        <v>8</v>
      </c>
      <c r="BI265" s="81">
        <v>9</v>
      </c>
      <c r="BJ265" s="81" t="s">
        <v>116</v>
      </c>
      <c r="BK265" s="81" t="s">
        <v>117</v>
      </c>
      <c r="BL265" s="81" t="s">
        <v>118</v>
      </c>
      <c r="BM265" s="81" t="s">
        <v>116</v>
      </c>
      <c r="BN265" s="81" t="s">
        <v>117</v>
      </c>
      <c r="BO265" s="81" t="s">
        <v>118</v>
      </c>
      <c r="BP265" s="81">
        <v>10</v>
      </c>
      <c r="BQ265" s="82"/>
      <c r="BR265" s="82"/>
      <c r="BS265" s="82"/>
      <c r="BT265" s="82"/>
      <c r="BU265" s="82"/>
      <c r="BV265" s="82"/>
      <c r="BW265" s="82"/>
      <c r="BX265" s="82"/>
      <c r="BY265" s="82"/>
      <c r="BZ265" s="82"/>
      <c r="CA265" s="82"/>
      <c r="CB265" s="82"/>
      <c r="CC265" s="82"/>
      <c r="CD265" s="82"/>
      <c r="CE265" s="82"/>
      <c r="CF265" s="82"/>
    </row>
    <row r="266" spans="1:84" s="84" customFormat="1" ht="15.75" thickBot="1">
      <c r="A266" s="224"/>
      <c r="B266" s="225"/>
      <c r="C266" s="235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235"/>
      <c r="Q266" s="87"/>
      <c r="R266" s="87"/>
      <c r="S266" s="87"/>
      <c r="T266" s="87"/>
      <c r="U266" s="87"/>
      <c r="V266" s="235"/>
      <c r="W266" s="216"/>
      <c r="X266" s="216"/>
      <c r="Y266" s="225"/>
      <c r="Z266" s="225"/>
      <c r="AA266" s="225"/>
      <c r="AB266" s="225"/>
      <c r="AC266" s="81">
        <v>18</v>
      </c>
      <c r="AD266" s="81">
        <v>18</v>
      </c>
      <c r="AE266" s="81">
        <v>18</v>
      </c>
      <c r="AF266" s="81">
        <v>18</v>
      </c>
      <c r="AG266" s="81">
        <v>18</v>
      </c>
      <c r="AH266" s="81">
        <v>18</v>
      </c>
      <c r="AI266" s="81">
        <v>18</v>
      </c>
      <c r="AJ266" s="81">
        <v>18</v>
      </c>
      <c r="AK266" s="81">
        <v>18</v>
      </c>
      <c r="AL266" s="81">
        <v>18</v>
      </c>
      <c r="AM266" s="81">
        <v>18</v>
      </c>
      <c r="AN266" s="81">
        <v>18</v>
      </c>
      <c r="AO266" s="81">
        <v>16</v>
      </c>
      <c r="AP266" s="81">
        <v>16</v>
      </c>
      <c r="AQ266" s="81">
        <v>16</v>
      </c>
      <c r="AR266" s="81">
        <v>16</v>
      </c>
      <c r="AS266" s="81">
        <v>18</v>
      </c>
      <c r="AT266" s="81">
        <v>18</v>
      </c>
      <c r="AU266" s="81">
        <v>18</v>
      </c>
      <c r="AV266" s="81">
        <v>18</v>
      </c>
      <c r="AW266" s="81">
        <v>16</v>
      </c>
      <c r="AX266" s="81">
        <v>16</v>
      </c>
      <c r="AY266" s="81">
        <v>16</v>
      </c>
      <c r="AZ266" s="81">
        <v>16</v>
      </c>
      <c r="BA266" s="81">
        <v>18</v>
      </c>
      <c r="BB266" s="81">
        <v>18</v>
      </c>
      <c r="BC266" s="81">
        <v>18</v>
      </c>
      <c r="BD266" s="81">
        <v>18</v>
      </c>
      <c r="BE266" s="81">
        <v>18</v>
      </c>
      <c r="BF266" s="81">
        <v>18</v>
      </c>
      <c r="BG266" s="81">
        <v>18</v>
      </c>
      <c r="BH266" s="81">
        <v>18</v>
      </c>
      <c r="BI266" s="81">
        <v>8</v>
      </c>
      <c r="BJ266" s="81">
        <v>8</v>
      </c>
      <c r="BK266" s="81">
        <v>8</v>
      </c>
      <c r="BL266" s="81">
        <v>8</v>
      </c>
      <c r="BM266" s="81">
        <v>10</v>
      </c>
      <c r="BN266" s="81">
        <v>10</v>
      </c>
      <c r="BO266" s="81">
        <v>10</v>
      </c>
      <c r="BP266" s="81">
        <v>10</v>
      </c>
      <c r="BQ266" s="82"/>
      <c r="BR266" s="82"/>
      <c r="BS266" s="82"/>
      <c r="BT266" s="82"/>
      <c r="BU266" s="82"/>
      <c r="BV266" s="82"/>
      <c r="BW266" s="82"/>
      <c r="BX266" s="82"/>
      <c r="BY266" s="82"/>
      <c r="BZ266" s="82"/>
      <c r="CA266" s="82"/>
      <c r="CB266" s="82"/>
      <c r="CC266" s="82"/>
      <c r="CD266" s="82"/>
      <c r="CE266" s="82"/>
      <c r="CF266" s="82"/>
    </row>
    <row r="267" spans="1:84" s="85" customFormat="1" ht="15">
      <c r="A267" s="88">
        <v>1</v>
      </c>
      <c r="B267" s="89">
        <v>2</v>
      </c>
      <c r="C267" s="81">
        <v>3</v>
      </c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>
        <v>4</v>
      </c>
      <c r="Q267" s="81"/>
      <c r="R267" s="81"/>
      <c r="S267" s="81"/>
      <c r="T267" s="81"/>
      <c r="U267" s="81"/>
      <c r="V267" s="81">
        <v>5</v>
      </c>
      <c r="W267" s="90">
        <v>6</v>
      </c>
      <c r="X267" s="90">
        <v>7</v>
      </c>
      <c r="Y267" s="88">
        <v>8</v>
      </c>
      <c r="Z267" s="88">
        <v>9</v>
      </c>
      <c r="AA267" s="88">
        <v>10</v>
      </c>
      <c r="AB267" s="88">
        <v>11</v>
      </c>
      <c r="AC267" s="81">
        <v>12</v>
      </c>
      <c r="AD267" s="81"/>
      <c r="AE267" s="81"/>
      <c r="AF267" s="81"/>
      <c r="AG267" s="81"/>
      <c r="AH267" s="81"/>
      <c r="AI267" s="81"/>
      <c r="AJ267" s="81">
        <v>13</v>
      </c>
      <c r="AK267" s="81">
        <v>14</v>
      </c>
      <c r="AL267" s="81"/>
      <c r="AM267" s="81"/>
      <c r="AN267" s="81"/>
      <c r="AO267" s="81"/>
      <c r="AP267" s="81"/>
      <c r="AQ267" s="81"/>
      <c r="AR267" s="81">
        <v>15</v>
      </c>
      <c r="AS267" s="81">
        <v>16</v>
      </c>
      <c r="AT267" s="81"/>
      <c r="AU267" s="81"/>
      <c r="AV267" s="81"/>
      <c r="AW267" s="81"/>
      <c r="AX267" s="81"/>
      <c r="AY267" s="81"/>
      <c r="AZ267" s="81">
        <v>17</v>
      </c>
      <c r="BA267" s="81">
        <v>18</v>
      </c>
      <c r="BB267" s="81"/>
      <c r="BC267" s="81"/>
      <c r="BD267" s="81"/>
      <c r="BE267" s="81"/>
      <c r="BF267" s="81"/>
      <c r="BG267" s="81"/>
      <c r="BH267" s="81">
        <v>19</v>
      </c>
      <c r="BI267" s="81">
        <v>20</v>
      </c>
      <c r="BJ267" s="81"/>
      <c r="BK267" s="81"/>
      <c r="BL267" s="81"/>
      <c r="BM267" s="81"/>
      <c r="BN267" s="81"/>
      <c r="BO267" s="81"/>
      <c r="BP267" s="81">
        <v>21</v>
      </c>
      <c r="BQ267" s="82">
        <v>22</v>
      </c>
      <c r="BR267" s="82"/>
      <c r="BS267" s="82"/>
      <c r="BT267" s="82"/>
      <c r="BU267" s="82"/>
      <c r="BV267" s="82"/>
      <c r="BW267" s="82"/>
      <c r="BX267" s="82"/>
      <c r="BY267" s="82"/>
      <c r="BZ267" s="82"/>
      <c r="CA267" s="82"/>
      <c r="CB267" s="82"/>
      <c r="CC267" s="82"/>
      <c r="CD267" s="82"/>
      <c r="CE267" s="82"/>
      <c r="CF267" s="82"/>
    </row>
    <row r="268" spans="1:68" ht="12.75">
      <c r="A268" s="51" t="s">
        <v>113</v>
      </c>
      <c r="B268" s="48" t="s">
        <v>145</v>
      </c>
      <c r="C268" s="49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49"/>
      <c r="Q268" s="50"/>
      <c r="R268" s="50"/>
      <c r="S268" s="50"/>
      <c r="T268" s="50"/>
      <c r="U268" s="50"/>
      <c r="V268" s="49"/>
      <c r="W268" s="62">
        <f aca="true" t="shared" si="127" ref="W268:AB268">SUM(W269:W271)</f>
        <v>500</v>
      </c>
      <c r="X268" s="62">
        <f t="shared" si="127"/>
        <v>232</v>
      </c>
      <c r="Y268" s="62">
        <f t="shared" si="127"/>
        <v>124</v>
      </c>
      <c r="Z268" s="62">
        <f t="shared" si="127"/>
        <v>0</v>
      </c>
      <c r="AA268" s="62">
        <f t="shared" si="127"/>
        <v>108</v>
      </c>
      <c r="AB268" s="62">
        <f t="shared" si="127"/>
        <v>268</v>
      </c>
      <c r="AC268" s="52"/>
      <c r="AD268" s="49"/>
      <c r="AE268" s="49"/>
      <c r="AF268" s="49"/>
      <c r="AG268" s="49"/>
      <c r="AH268" s="49"/>
      <c r="AI268" s="49"/>
      <c r="AJ268" s="52"/>
      <c r="AK268" s="52"/>
      <c r="AL268" s="49"/>
      <c r="AM268" s="49"/>
      <c r="AN268" s="49"/>
      <c r="AO268" s="49"/>
      <c r="AP268" s="49"/>
      <c r="AQ268" s="49"/>
      <c r="AR268" s="52"/>
      <c r="AS268" s="52"/>
      <c r="AT268" s="49"/>
      <c r="AU268" s="49"/>
      <c r="AV268" s="49"/>
      <c r="AW268" s="49"/>
      <c r="AX268" s="49"/>
      <c r="AY268" s="49"/>
      <c r="AZ268" s="52"/>
      <c r="BA268" s="52"/>
      <c r="BB268" s="49"/>
      <c r="BC268" s="49"/>
      <c r="BD268" s="49"/>
      <c r="BE268" s="49"/>
      <c r="BF268" s="49"/>
      <c r="BG268" s="49"/>
      <c r="BH268" s="52"/>
      <c r="BI268" s="52"/>
      <c r="BJ268" s="49"/>
      <c r="BK268" s="49"/>
      <c r="BL268" s="49"/>
      <c r="BM268" s="49"/>
      <c r="BN268" s="49"/>
      <c r="BO268" s="49"/>
      <c r="BP268" s="52"/>
    </row>
    <row r="269" spans="1:68" ht="12.75">
      <c r="A269" s="13" t="s">
        <v>196</v>
      </c>
      <c r="B269" s="53" t="s">
        <v>204</v>
      </c>
      <c r="C269" s="63" t="str">
        <f>D269&amp;" "&amp;M269&amp;" "&amp;N269&amp;" "&amp;O269</f>
        <v>   </v>
      </c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63" t="str">
        <f>Q269&amp;" "&amp;R269&amp;" "&amp;S269&amp;" "&amp;T269&amp;" "&amp;U269</f>
        <v>10    </v>
      </c>
      <c r="Q269" s="45">
        <v>10</v>
      </c>
      <c r="R269" s="45"/>
      <c r="S269" s="45"/>
      <c r="T269" s="45"/>
      <c r="U269" s="45"/>
      <c r="V269" s="54"/>
      <c r="W269" s="66">
        <v>100</v>
      </c>
      <c r="X269" s="64">
        <f>Y269+Z269+AA269</f>
        <v>40</v>
      </c>
      <c r="Y269" s="64">
        <f aca="true" t="shared" si="128" ref="Y269:AA271">AD269*AD$6+AG269*AG$6+AL269*AL$6+AO269*AO$6+AT269*AT$6+AW269*AW$6+BB269*BB$6+BE269*BE$6+BJ269*BJ$6+BM269*BM$6</f>
        <v>20</v>
      </c>
      <c r="Z269" s="64">
        <f t="shared" si="128"/>
        <v>0</v>
      </c>
      <c r="AA269" s="64">
        <f t="shared" si="128"/>
        <v>20</v>
      </c>
      <c r="AB269" s="64">
        <f>W269-X269</f>
        <v>60</v>
      </c>
      <c r="AC269" s="65">
        <f>IF(SUM(AD269:AF269)&gt;0,AD269&amp;"/"&amp;AE269&amp;"/"&amp;AF269,"")</f>
      </c>
      <c r="AD269" s="13"/>
      <c r="AE269" s="13"/>
      <c r="AF269" s="13"/>
      <c r="AG269" s="13"/>
      <c r="AH269" s="13"/>
      <c r="AI269" s="13"/>
      <c r="AJ269" s="65">
        <f>IF(SUM(AG269:AI269)&gt;0,AG269&amp;"/"&amp;AH269&amp;"/"&amp;AI269,"")</f>
      </c>
      <c r="AK269" s="65">
        <f>IF(SUM(AL269:AN269)&gt;0,AL269&amp;"/"&amp;AM269&amp;"/"&amp;AN269,"")</f>
      </c>
      <c r="AL269" s="13"/>
      <c r="AM269" s="13"/>
      <c r="AN269" s="13"/>
      <c r="AO269" s="13"/>
      <c r="AP269" s="13"/>
      <c r="AQ269" s="13"/>
      <c r="AR269" s="65">
        <f>IF(SUM(AO269:AQ269)&gt;0,AO269&amp;"/"&amp;AP269&amp;"/"&amp;AQ269,"")</f>
      </c>
      <c r="AS269" s="65">
        <f>IF(SUM(AT269:AV269)&gt;0,AT269&amp;"/"&amp;AU269&amp;"/"&amp;AV269,"")</f>
      </c>
      <c r="AT269" s="13"/>
      <c r="AU269" s="13"/>
      <c r="AV269" s="13"/>
      <c r="AW269" s="13"/>
      <c r="AX269" s="13"/>
      <c r="AY269" s="13"/>
      <c r="AZ269" s="65">
        <f>IF(SUM(AW269:AY269)&gt;0,AW269&amp;"/"&amp;AX269&amp;"/"&amp;AY269,"")</f>
      </c>
      <c r="BA269" s="65">
        <f>IF(SUM(BB269:BD269)&gt;0,BB269&amp;"/"&amp;BC269&amp;"/"&amp;BD269,"")</f>
      </c>
      <c r="BB269" s="13"/>
      <c r="BC269" s="13"/>
      <c r="BD269" s="13"/>
      <c r="BE269" s="13"/>
      <c r="BF269" s="13"/>
      <c r="BG269" s="13"/>
      <c r="BH269" s="65">
        <f>IF(SUM(BE269:BG269)&gt;0,BE269&amp;"/"&amp;BF269&amp;"/"&amp;BG269,"")</f>
      </c>
      <c r="BI269" s="65">
        <f>IF(SUM(BJ269:BL269)&gt;0,BJ269&amp;"/"&amp;BK269&amp;"/"&amp;BL269,"")</f>
      </c>
      <c r="BJ269" s="13"/>
      <c r="BK269" s="13"/>
      <c r="BL269" s="13"/>
      <c r="BM269" s="13">
        <v>2</v>
      </c>
      <c r="BN269" s="13"/>
      <c r="BO269" s="13">
        <v>2</v>
      </c>
      <c r="BP269" s="65" t="str">
        <f>IF(SUM(BM269:BO269)&gt;0,BM269&amp;"/"&amp;BN269&amp;"/"&amp;BO269,"")</f>
        <v>2//2</v>
      </c>
    </row>
    <row r="270" spans="1:68" ht="12.75">
      <c r="A270" s="13" t="s">
        <v>197</v>
      </c>
      <c r="B270" s="53" t="s">
        <v>181</v>
      </c>
      <c r="C270" s="63" t="str">
        <f>D270&amp;" "&amp;M270&amp;" "&amp;N270&amp;" "&amp;O270</f>
        <v>9   </v>
      </c>
      <c r="D270" s="46">
        <v>9</v>
      </c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63" t="str">
        <f>Q270&amp;" "&amp;R270&amp;" "&amp;S270&amp;" "&amp;T270&amp;" "&amp;U270</f>
        <v>    </v>
      </c>
      <c r="Q270" s="74"/>
      <c r="R270" s="45"/>
      <c r="S270" s="45"/>
      <c r="T270" s="45"/>
      <c r="U270" s="45"/>
      <c r="V270" s="54"/>
      <c r="W270" s="66">
        <v>230</v>
      </c>
      <c r="X270" s="64">
        <f>Y270+Z270+AA270</f>
        <v>112</v>
      </c>
      <c r="Y270" s="64">
        <f t="shared" si="128"/>
        <v>64</v>
      </c>
      <c r="Z270" s="64">
        <f t="shared" si="128"/>
        <v>0</v>
      </c>
      <c r="AA270" s="64">
        <f t="shared" si="128"/>
        <v>48</v>
      </c>
      <c r="AB270" s="64">
        <f>W270-X270</f>
        <v>118</v>
      </c>
      <c r="AC270" s="65">
        <f>IF(SUM(AD270:AF270)&gt;0,AD270&amp;"/"&amp;AE270&amp;"/"&amp;AF270,"")</f>
      </c>
      <c r="AD270" s="13"/>
      <c r="AE270" s="13"/>
      <c r="AF270" s="13"/>
      <c r="AG270" s="13"/>
      <c r="AH270" s="13"/>
      <c r="AI270" s="13"/>
      <c r="AJ270" s="65">
        <f>IF(SUM(AG270:AI270)&gt;0,AG270&amp;"/"&amp;AH270&amp;"/"&amp;AI270,"")</f>
      </c>
      <c r="AK270" s="65">
        <f>IF(SUM(AL270:AN270)&gt;0,AL270&amp;"/"&amp;AM270&amp;"/"&amp;AN270,"")</f>
      </c>
      <c r="AL270" s="13"/>
      <c r="AM270" s="13"/>
      <c r="AN270" s="13"/>
      <c r="AO270" s="13"/>
      <c r="AP270" s="13"/>
      <c r="AQ270" s="13"/>
      <c r="AR270" s="65">
        <f>IF(SUM(AO270:AQ270)&gt;0,AO270&amp;"/"&amp;AP270&amp;"/"&amp;AQ270,"")</f>
      </c>
      <c r="AS270" s="65">
        <f>IF(SUM(AT270:AV270)&gt;0,AT270&amp;"/"&amp;AU270&amp;"/"&amp;AV270,"")</f>
      </c>
      <c r="AT270" s="13"/>
      <c r="AU270" s="13"/>
      <c r="AV270" s="13"/>
      <c r="AW270" s="13"/>
      <c r="AX270" s="13"/>
      <c r="AY270" s="13"/>
      <c r="AZ270" s="65">
        <f>IF(SUM(AW270:AY270)&gt;0,AW270&amp;"/"&amp;AX270&amp;"/"&amp;AY270,"")</f>
      </c>
      <c r="BA270" s="65">
        <f>IF(SUM(BB270:BD270)&gt;0,BB270&amp;"/"&amp;BC270&amp;"/"&amp;BD270,"")</f>
      </c>
      <c r="BB270" s="13"/>
      <c r="BC270" s="13"/>
      <c r="BD270" s="13"/>
      <c r="BE270" s="13"/>
      <c r="BF270" s="13"/>
      <c r="BG270" s="13"/>
      <c r="BH270" s="65">
        <f>IF(SUM(BE270:BG270)&gt;0,BE270&amp;"/"&amp;BF270&amp;"/"&amp;BG270,"")</f>
      </c>
      <c r="BI270" s="65" t="str">
        <f>IF(SUM(BJ270:BL270)&gt;0,BJ270&amp;"/"&amp;BK270&amp;"/"&amp;BL270,"")</f>
        <v>8//6</v>
      </c>
      <c r="BJ270" s="13">
        <v>8</v>
      </c>
      <c r="BK270" s="13"/>
      <c r="BL270" s="13">
        <v>6</v>
      </c>
      <c r="BM270" s="13"/>
      <c r="BN270" s="13"/>
      <c r="BO270" s="13"/>
      <c r="BP270" s="65">
        <f>IF(SUM(BM270:BO270)&gt;0,BM270&amp;"/"&amp;BN270&amp;"/"&amp;BO270,"")</f>
      </c>
    </row>
    <row r="271" spans="1:68" ht="12.75">
      <c r="A271" s="13" t="s">
        <v>198</v>
      </c>
      <c r="B271" s="53" t="s">
        <v>178</v>
      </c>
      <c r="C271" s="63" t="str">
        <f>D271&amp;" "&amp;M271&amp;" "&amp;N271&amp;" "&amp;O271</f>
        <v>   </v>
      </c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63" t="str">
        <f>Q271&amp;" "&amp;R271&amp;" "&amp;S271&amp;" "&amp;T271&amp;" "&amp;U271</f>
        <v>10    </v>
      </c>
      <c r="Q271" s="74">
        <v>10</v>
      </c>
      <c r="R271" s="45"/>
      <c r="S271" s="45"/>
      <c r="T271" s="45"/>
      <c r="U271" s="45"/>
      <c r="V271" s="54"/>
      <c r="W271" s="66">
        <v>170</v>
      </c>
      <c r="X271" s="64">
        <f>Y271+Z271+AA271</f>
        <v>80</v>
      </c>
      <c r="Y271" s="64">
        <f t="shared" si="128"/>
        <v>40</v>
      </c>
      <c r="Z271" s="64">
        <f t="shared" si="128"/>
        <v>0</v>
      </c>
      <c r="AA271" s="64">
        <f t="shared" si="128"/>
        <v>40</v>
      </c>
      <c r="AB271" s="64">
        <f>W271-X271</f>
        <v>90</v>
      </c>
      <c r="AC271" s="65">
        <f>IF(SUM(AD271:AF271)&gt;0,AD271&amp;"/"&amp;AE271&amp;"/"&amp;AF271,"")</f>
      </c>
      <c r="AD271" s="13"/>
      <c r="AE271" s="13"/>
      <c r="AF271" s="13"/>
      <c r="AG271" s="13"/>
      <c r="AH271" s="13"/>
      <c r="AI271" s="13"/>
      <c r="AJ271" s="65">
        <f>IF(SUM(AG271:AI271)&gt;0,AG271&amp;"/"&amp;AH271&amp;"/"&amp;AI271,"")</f>
      </c>
      <c r="AK271" s="65">
        <f>IF(SUM(AL271:AN271)&gt;0,AL271&amp;"/"&amp;AM271&amp;"/"&amp;AN271,"")</f>
      </c>
      <c r="AL271" s="13"/>
      <c r="AM271" s="13"/>
      <c r="AN271" s="13"/>
      <c r="AO271" s="13"/>
      <c r="AP271" s="13"/>
      <c r="AQ271" s="13"/>
      <c r="AR271" s="65">
        <f>IF(SUM(AO271:AQ271)&gt;0,AO271&amp;"/"&amp;AP271&amp;"/"&amp;AQ271,"")</f>
      </c>
      <c r="AS271" s="65">
        <f>IF(SUM(AT271:AV271)&gt;0,AT271&amp;"/"&amp;AU271&amp;"/"&amp;AV271,"")</f>
      </c>
      <c r="AT271" s="13"/>
      <c r="AU271" s="13"/>
      <c r="AV271" s="13"/>
      <c r="AW271" s="13"/>
      <c r="AX271" s="13"/>
      <c r="AY271" s="13"/>
      <c r="AZ271" s="65">
        <f>IF(SUM(AW271:AY271)&gt;0,AW271&amp;"/"&amp;AX271&amp;"/"&amp;AY271,"")</f>
      </c>
      <c r="BA271" s="65">
        <f>IF(SUM(BB271:BD271)&gt;0,BB271&amp;"/"&amp;BC271&amp;"/"&amp;BD271,"")</f>
      </c>
      <c r="BB271" s="13"/>
      <c r="BC271" s="13"/>
      <c r="BD271" s="13"/>
      <c r="BE271" s="13"/>
      <c r="BF271" s="13"/>
      <c r="BG271" s="13"/>
      <c r="BH271" s="65">
        <f>IF(SUM(BE271:BG271)&gt;0,BE271&amp;"/"&amp;BF271&amp;"/"&amp;BG271,"")</f>
      </c>
      <c r="BI271" s="65">
        <f>IF(SUM(BJ271:BL271)&gt;0,BJ271&amp;"/"&amp;BK271&amp;"/"&amp;BL271,"")</f>
      </c>
      <c r="BJ271" s="13"/>
      <c r="BK271" s="13"/>
      <c r="BL271" s="13"/>
      <c r="BM271" s="13">
        <v>4</v>
      </c>
      <c r="BN271" s="13"/>
      <c r="BO271" s="13">
        <v>4</v>
      </c>
      <c r="BP271" s="65" t="str">
        <f>IF(SUM(BM271:BO271)&gt;0,BM271&amp;"/"&amp;BN271&amp;"/"&amp;BO271,"")</f>
        <v>4//4</v>
      </c>
    </row>
    <row r="272" spans="1:68" ht="12.75">
      <c r="A272" s="13"/>
      <c r="B272" s="171" t="s">
        <v>56</v>
      </c>
      <c r="C272" s="59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9"/>
      <c r="Q272" s="58"/>
      <c r="R272" s="58"/>
      <c r="S272" s="58"/>
      <c r="T272" s="58"/>
      <c r="U272" s="58"/>
      <c r="V272" s="59"/>
      <c r="W272" s="67">
        <f aca="true" t="shared" si="129" ref="W272:AB272">SUM(W268)</f>
        <v>500</v>
      </c>
      <c r="X272" s="67">
        <f t="shared" si="129"/>
        <v>232</v>
      </c>
      <c r="Y272" s="67">
        <f t="shared" si="129"/>
        <v>124</v>
      </c>
      <c r="Z272" s="67">
        <f t="shared" si="129"/>
        <v>0</v>
      </c>
      <c r="AA272" s="67">
        <f t="shared" si="129"/>
        <v>108</v>
      </c>
      <c r="AB272" s="67">
        <f t="shared" si="129"/>
        <v>268</v>
      </c>
      <c r="AC272" s="68"/>
      <c r="AD272" s="68"/>
      <c r="AE272" s="68"/>
      <c r="AF272" s="68"/>
      <c r="AG272" s="68"/>
      <c r="AH272" s="68"/>
      <c r="AI272" s="68"/>
      <c r="AJ272" s="68"/>
      <c r="AK272" s="68"/>
      <c r="AL272" s="68"/>
      <c r="AM272" s="68"/>
      <c r="AN272" s="68"/>
      <c r="AO272" s="68"/>
      <c r="AP272" s="68"/>
      <c r="AQ272" s="68"/>
      <c r="AR272" s="68"/>
      <c r="AS272" s="68"/>
      <c r="AT272" s="68"/>
      <c r="AU272" s="68"/>
      <c r="AV272" s="68"/>
      <c r="AW272" s="68"/>
      <c r="AX272" s="68"/>
      <c r="AY272" s="68"/>
      <c r="AZ272" s="68"/>
      <c r="BA272" s="68"/>
      <c r="BB272" s="68"/>
      <c r="BC272" s="68"/>
      <c r="BD272" s="68"/>
      <c r="BE272" s="68"/>
      <c r="BF272" s="68"/>
      <c r="BG272" s="68"/>
      <c r="BH272" s="68"/>
      <c r="BI272" s="68"/>
      <c r="BJ272" s="68"/>
      <c r="BK272" s="68"/>
      <c r="BL272" s="68"/>
      <c r="BM272" s="68"/>
      <c r="BN272" s="68"/>
      <c r="BO272" s="68"/>
      <c r="BP272" s="68"/>
    </row>
    <row r="273" spans="1:68" ht="12.75">
      <c r="A273" s="47"/>
      <c r="B273" s="60"/>
      <c r="C273" s="61" t="s">
        <v>193</v>
      </c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1"/>
      <c r="Q273" s="69"/>
      <c r="R273" s="69"/>
      <c r="S273" s="69"/>
      <c r="T273" s="69"/>
      <c r="U273" s="69"/>
      <c r="V273" s="14"/>
      <c r="W273" s="13"/>
      <c r="X273" s="61"/>
      <c r="Y273" s="61"/>
      <c r="Z273" s="61"/>
      <c r="AA273" s="61"/>
      <c r="AB273" s="61"/>
      <c r="AC273" s="68">
        <f>SUM(AD273:AF273)</f>
        <v>0</v>
      </c>
      <c r="AD273" s="68">
        <f aca="true" t="shared" si="130" ref="AD273:AI273">SUM(AD269:AD271)</f>
        <v>0</v>
      </c>
      <c r="AE273" s="68">
        <f t="shared" si="130"/>
        <v>0</v>
      </c>
      <c r="AF273" s="68">
        <f t="shared" si="130"/>
        <v>0</v>
      </c>
      <c r="AG273" s="68">
        <f t="shared" si="130"/>
        <v>0</v>
      </c>
      <c r="AH273" s="68">
        <f t="shared" si="130"/>
        <v>0</v>
      </c>
      <c r="AI273" s="68">
        <f t="shared" si="130"/>
        <v>0</v>
      </c>
      <c r="AJ273" s="68">
        <f>SUM(AG273:AI273)</f>
        <v>0</v>
      </c>
      <c r="AK273" s="68">
        <f>SUM(AL273:AN273)</f>
        <v>0</v>
      </c>
      <c r="AL273" s="68">
        <f aca="true" t="shared" si="131" ref="AL273:AQ273">SUM(AL269:AL271)</f>
        <v>0</v>
      </c>
      <c r="AM273" s="68">
        <f t="shared" si="131"/>
        <v>0</v>
      </c>
      <c r="AN273" s="68">
        <f t="shared" si="131"/>
        <v>0</v>
      </c>
      <c r="AO273" s="68">
        <f t="shared" si="131"/>
        <v>0</v>
      </c>
      <c r="AP273" s="68">
        <f t="shared" si="131"/>
        <v>0</v>
      </c>
      <c r="AQ273" s="68">
        <f t="shared" si="131"/>
        <v>0</v>
      </c>
      <c r="AR273" s="68">
        <f>SUM(AO273:AQ273)</f>
        <v>0</v>
      </c>
      <c r="AS273" s="68">
        <f>SUM(AT273:AV273)</f>
        <v>0</v>
      </c>
      <c r="AT273" s="68">
        <f aca="true" t="shared" si="132" ref="AT273:AY273">SUM(AT269:AT271)</f>
        <v>0</v>
      </c>
      <c r="AU273" s="68">
        <f t="shared" si="132"/>
        <v>0</v>
      </c>
      <c r="AV273" s="68">
        <f t="shared" si="132"/>
        <v>0</v>
      </c>
      <c r="AW273" s="68">
        <f t="shared" si="132"/>
        <v>0</v>
      </c>
      <c r="AX273" s="68">
        <f t="shared" si="132"/>
        <v>0</v>
      </c>
      <c r="AY273" s="68">
        <f t="shared" si="132"/>
        <v>0</v>
      </c>
      <c r="AZ273" s="68">
        <f>SUM(AW273:AY273)</f>
        <v>0</v>
      </c>
      <c r="BA273" s="68">
        <f>SUM(BB273:BD273)</f>
        <v>0</v>
      </c>
      <c r="BB273" s="68">
        <f aca="true" t="shared" si="133" ref="BB273:BG273">SUM(BB269:BB271)</f>
        <v>0</v>
      </c>
      <c r="BC273" s="68">
        <f t="shared" si="133"/>
        <v>0</v>
      </c>
      <c r="BD273" s="68">
        <f t="shared" si="133"/>
        <v>0</v>
      </c>
      <c r="BE273" s="68">
        <f t="shared" si="133"/>
        <v>0</v>
      </c>
      <c r="BF273" s="68">
        <f t="shared" si="133"/>
        <v>0</v>
      </c>
      <c r="BG273" s="68">
        <f t="shared" si="133"/>
        <v>0</v>
      </c>
      <c r="BH273" s="68">
        <f>SUM(BE273:BG273)</f>
        <v>0</v>
      </c>
      <c r="BI273" s="68">
        <f>SUM(BJ273:BL273)</f>
        <v>14</v>
      </c>
      <c r="BJ273" s="68">
        <f aca="true" t="shared" si="134" ref="BJ273:BO273">SUM(BJ269:BJ271)</f>
        <v>8</v>
      </c>
      <c r="BK273" s="68">
        <f t="shared" si="134"/>
        <v>0</v>
      </c>
      <c r="BL273" s="68">
        <f t="shared" si="134"/>
        <v>6</v>
      </c>
      <c r="BM273" s="68">
        <f t="shared" si="134"/>
        <v>6</v>
      </c>
      <c r="BN273" s="68">
        <f t="shared" si="134"/>
        <v>0</v>
      </c>
      <c r="BO273" s="68">
        <f t="shared" si="134"/>
        <v>6</v>
      </c>
      <c r="BP273" s="68">
        <f>SUM(BM273:BO273)</f>
        <v>12</v>
      </c>
    </row>
    <row r="274" spans="1:68" ht="12.75">
      <c r="A274" s="47"/>
      <c r="B274" s="56"/>
      <c r="C274" s="63" t="s">
        <v>233</v>
      </c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9"/>
      <c r="R274" s="69"/>
      <c r="S274" s="69"/>
      <c r="T274" s="69"/>
      <c r="U274" s="69"/>
      <c r="V274" s="14"/>
      <c r="W274" s="13"/>
      <c r="X274" s="61"/>
      <c r="Y274" s="61"/>
      <c r="Z274" s="61"/>
      <c r="AA274" s="61"/>
      <c r="AB274" s="61"/>
      <c r="AC274" s="61">
        <f>SUM(AD269:AF271)*AC266</f>
        <v>0</v>
      </c>
      <c r="AD274" s="61"/>
      <c r="AE274" s="61"/>
      <c r="AF274" s="61"/>
      <c r="AG274" s="61"/>
      <c r="AH274" s="61"/>
      <c r="AI274" s="61"/>
      <c r="AJ274" s="61">
        <f>SUM(AG269:AI271)*AJ266</f>
        <v>0</v>
      </c>
      <c r="AK274" s="61">
        <f>SUM(AL269:AN271)*AK266</f>
        <v>0</v>
      </c>
      <c r="AL274" s="61"/>
      <c r="AM274" s="61"/>
      <c r="AN274" s="61"/>
      <c r="AO274" s="61"/>
      <c r="AP274" s="61"/>
      <c r="AQ274" s="61"/>
      <c r="AR274" s="61">
        <f>SUM(AO269:AQ271)*AR266</f>
        <v>0</v>
      </c>
      <c r="AS274" s="61">
        <f>SUM(AT269:AV271)*AS266</f>
        <v>0</v>
      </c>
      <c r="AT274" s="61"/>
      <c r="AU274" s="61"/>
      <c r="AV274" s="61"/>
      <c r="AW274" s="61"/>
      <c r="AX274" s="61"/>
      <c r="AY274" s="61"/>
      <c r="AZ274" s="61">
        <f>SUM(AW269:AY271)*AZ266</f>
        <v>0</v>
      </c>
      <c r="BA274" s="61">
        <f>SUM(BB269:BD271)*BA266</f>
        <v>0</v>
      </c>
      <c r="BB274" s="61"/>
      <c r="BC274" s="61"/>
      <c r="BD274" s="61"/>
      <c r="BE274" s="61"/>
      <c r="BF274" s="61"/>
      <c r="BG274" s="61"/>
      <c r="BH274" s="61">
        <f>SUM(BE269:BG271)*BH266</f>
        <v>0</v>
      </c>
      <c r="BI274" s="61">
        <f>SUM(BJ269:BL271)*BI266</f>
        <v>112</v>
      </c>
      <c r="BJ274" s="61"/>
      <c r="BK274" s="61"/>
      <c r="BL274" s="61"/>
      <c r="BM274" s="61"/>
      <c r="BN274" s="61"/>
      <c r="BO274" s="61"/>
      <c r="BP274" s="61">
        <f>SUM(BM269:BO271)*BP266</f>
        <v>120</v>
      </c>
    </row>
    <row r="275" spans="1:68" ht="12.75">
      <c r="A275" s="47"/>
      <c r="B275" s="57"/>
      <c r="C275" s="61" t="s">
        <v>234</v>
      </c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70"/>
      <c r="Q275" s="71"/>
      <c r="R275" s="71"/>
      <c r="S275" s="71"/>
      <c r="T275" s="71"/>
      <c r="U275" s="71"/>
      <c r="V275" s="14"/>
      <c r="W275" s="13"/>
      <c r="X275" s="61"/>
      <c r="Y275" s="61">
        <f>SUM(AC275:BP275)</f>
        <v>0</v>
      </c>
      <c r="Z275" s="61"/>
      <c r="AA275" s="61"/>
      <c r="AB275" s="61"/>
      <c r="AC275" s="61"/>
      <c r="AD275" s="14"/>
      <c r="AE275" s="14"/>
      <c r="AF275" s="14"/>
      <c r="AG275" s="14"/>
      <c r="AH275" s="14"/>
      <c r="AI275" s="14"/>
      <c r="AJ275" s="61"/>
      <c r="AK275" s="61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</row>
    <row r="276" spans="1:68" ht="12.75">
      <c r="A276" s="47"/>
      <c r="B276" s="57"/>
      <c r="C276" s="61" t="s">
        <v>235</v>
      </c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70"/>
      <c r="Q276" s="71"/>
      <c r="R276" s="71"/>
      <c r="S276" s="71"/>
      <c r="T276" s="71"/>
      <c r="U276" s="71"/>
      <c r="V276" s="14"/>
      <c r="W276" s="13"/>
      <c r="X276" s="61"/>
      <c r="Y276" s="61">
        <f>SUM(AC276:BP276)</f>
        <v>1</v>
      </c>
      <c r="Z276" s="61"/>
      <c r="AA276" s="61"/>
      <c r="AB276" s="61"/>
      <c r="AC276" s="72">
        <f>COUNTIF($D$269:$O$271,AC265)</f>
        <v>0</v>
      </c>
      <c r="AD276" s="72">
        <f aca="true" t="shared" si="135" ref="AD276:BP276">COUNTIF($D$269:$O$271,AD265)</f>
        <v>0</v>
      </c>
      <c r="AE276" s="72">
        <f t="shared" si="135"/>
        <v>0</v>
      </c>
      <c r="AF276" s="72">
        <f t="shared" si="135"/>
        <v>0</v>
      </c>
      <c r="AG276" s="72">
        <f t="shared" si="135"/>
        <v>0</v>
      </c>
      <c r="AH276" s="72">
        <f t="shared" si="135"/>
        <v>0</v>
      </c>
      <c r="AI276" s="72">
        <f t="shared" si="135"/>
        <v>0</v>
      </c>
      <c r="AJ276" s="72">
        <f t="shared" si="135"/>
        <v>0</v>
      </c>
      <c r="AK276" s="72">
        <f t="shared" si="135"/>
        <v>0</v>
      </c>
      <c r="AL276" s="72">
        <f t="shared" si="135"/>
        <v>0</v>
      </c>
      <c r="AM276" s="72">
        <f t="shared" si="135"/>
        <v>0</v>
      </c>
      <c r="AN276" s="72">
        <f t="shared" si="135"/>
        <v>0</v>
      </c>
      <c r="AO276" s="72">
        <f t="shared" si="135"/>
        <v>0</v>
      </c>
      <c r="AP276" s="72">
        <f t="shared" si="135"/>
        <v>0</v>
      </c>
      <c r="AQ276" s="72">
        <f t="shared" si="135"/>
        <v>0</v>
      </c>
      <c r="AR276" s="72">
        <f t="shared" si="135"/>
        <v>0</v>
      </c>
      <c r="AS276" s="72">
        <f t="shared" si="135"/>
        <v>0</v>
      </c>
      <c r="AT276" s="72">
        <f t="shared" si="135"/>
        <v>0</v>
      </c>
      <c r="AU276" s="72">
        <f t="shared" si="135"/>
        <v>0</v>
      </c>
      <c r="AV276" s="72">
        <f t="shared" si="135"/>
        <v>0</v>
      </c>
      <c r="AW276" s="72">
        <f t="shared" si="135"/>
        <v>0</v>
      </c>
      <c r="AX276" s="72">
        <f t="shared" si="135"/>
        <v>0</v>
      </c>
      <c r="AY276" s="72">
        <f t="shared" si="135"/>
        <v>0</v>
      </c>
      <c r="AZ276" s="72">
        <f t="shared" si="135"/>
        <v>0</v>
      </c>
      <c r="BA276" s="72">
        <f t="shared" si="135"/>
        <v>0</v>
      </c>
      <c r="BB276" s="72">
        <f t="shared" si="135"/>
        <v>0</v>
      </c>
      <c r="BC276" s="72">
        <f t="shared" si="135"/>
        <v>0</v>
      </c>
      <c r="BD276" s="72">
        <f t="shared" si="135"/>
        <v>0</v>
      </c>
      <c r="BE276" s="72">
        <f t="shared" si="135"/>
        <v>0</v>
      </c>
      <c r="BF276" s="72">
        <f t="shared" si="135"/>
        <v>0</v>
      </c>
      <c r="BG276" s="72">
        <f t="shared" si="135"/>
        <v>0</v>
      </c>
      <c r="BH276" s="72">
        <f t="shared" si="135"/>
        <v>0</v>
      </c>
      <c r="BI276" s="72">
        <f t="shared" si="135"/>
        <v>1</v>
      </c>
      <c r="BJ276" s="72">
        <f t="shared" si="135"/>
        <v>0</v>
      </c>
      <c r="BK276" s="72">
        <f t="shared" si="135"/>
        <v>0</v>
      </c>
      <c r="BL276" s="72">
        <f t="shared" si="135"/>
        <v>0</v>
      </c>
      <c r="BM276" s="72">
        <f t="shared" si="135"/>
        <v>0</v>
      </c>
      <c r="BN276" s="72">
        <f t="shared" si="135"/>
        <v>0</v>
      </c>
      <c r="BO276" s="72">
        <f t="shared" si="135"/>
        <v>0</v>
      </c>
      <c r="BP276" s="72">
        <f t="shared" si="135"/>
        <v>0</v>
      </c>
    </row>
    <row r="277" spans="1:68" ht="12.75">
      <c r="A277" s="47"/>
      <c r="B277" s="55"/>
      <c r="C277" s="61" t="s">
        <v>236</v>
      </c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70"/>
      <c r="Q277" s="71"/>
      <c r="R277" s="71"/>
      <c r="S277" s="71"/>
      <c r="T277" s="71"/>
      <c r="U277" s="71"/>
      <c r="V277" s="14"/>
      <c r="W277" s="13"/>
      <c r="X277" s="61"/>
      <c r="Y277" s="61">
        <f>SUM(AC277:BP277)</f>
        <v>2</v>
      </c>
      <c r="Z277" s="61"/>
      <c r="AA277" s="61"/>
      <c r="AB277" s="61"/>
      <c r="AC277" s="72">
        <f>COUNTIF($Q$269:$U$271,AC265)</f>
        <v>0</v>
      </c>
      <c r="AD277" s="72">
        <f aca="true" t="shared" si="136" ref="AD277:BP277">COUNTIF($Q$269:$U$271,AD265)</f>
        <v>0</v>
      </c>
      <c r="AE277" s="72">
        <f t="shared" si="136"/>
        <v>0</v>
      </c>
      <c r="AF277" s="72">
        <f t="shared" si="136"/>
        <v>0</v>
      </c>
      <c r="AG277" s="72">
        <f t="shared" si="136"/>
        <v>0</v>
      </c>
      <c r="AH277" s="72">
        <f t="shared" si="136"/>
        <v>0</v>
      </c>
      <c r="AI277" s="72">
        <f t="shared" si="136"/>
        <v>0</v>
      </c>
      <c r="AJ277" s="72">
        <f t="shared" si="136"/>
        <v>0</v>
      </c>
      <c r="AK277" s="72">
        <f t="shared" si="136"/>
        <v>0</v>
      </c>
      <c r="AL277" s="72">
        <f t="shared" si="136"/>
        <v>0</v>
      </c>
      <c r="AM277" s="72">
        <f t="shared" si="136"/>
        <v>0</v>
      </c>
      <c r="AN277" s="72">
        <f t="shared" si="136"/>
        <v>0</v>
      </c>
      <c r="AO277" s="72">
        <f t="shared" si="136"/>
        <v>0</v>
      </c>
      <c r="AP277" s="72">
        <f t="shared" si="136"/>
        <v>0</v>
      </c>
      <c r="AQ277" s="72">
        <f t="shared" si="136"/>
        <v>0</v>
      </c>
      <c r="AR277" s="72">
        <f t="shared" si="136"/>
        <v>0</v>
      </c>
      <c r="AS277" s="72">
        <f t="shared" si="136"/>
        <v>0</v>
      </c>
      <c r="AT277" s="72">
        <f t="shared" si="136"/>
        <v>0</v>
      </c>
      <c r="AU277" s="72">
        <f t="shared" si="136"/>
        <v>0</v>
      </c>
      <c r="AV277" s="72">
        <f t="shared" si="136"/>
        <v>0</v>
      </c>
      <c r="AW277" s="72">
        <f t="shared" si="136"/>
        <v>0</v>
      </c>
      <c r="AX277" s="72">
        <f t="shared" si="136"/>
        <v>0</v>
      </c>
      <c r="AY277" s="72">
        <f t="shared" si="136"/>
        <v>0</v>
      </c>
      <c r="AZ277" s="72">
        <f t="shared" si="136"/>
        <v>0</v>
      </c>
      <c r="BA277" s="72">
        <f t="shared" si="136"/>
        <v>0</v>
      </c>
      <c r="BB277" s="72">
        <f t="shared" si="136"/>
        <v>0</v>
      </c>
      <c r="BC277" s="72">
        <f t="shared" si="136"/>
        <v>0</v>
      </c>
      <c r="BD277" s="72">
        <f t="shared" si="136"/>
        <v>0</v>
      </c>
      <c r="BE277" s="72">
        <f t="shared" si="136"/>
        <v>0</v>
      </c>
      <c r="BF277" s="72">
        <f t="shared" si="136"/>
        <v>0</v>
      </c>
      <c r="BG277" s="72">
        <f t="shared" si="136"/>
        <v>0</v>
      </c>
      <c r="BH277" s="72">
        <f t="shared" si="136"/>
        <v>0</v>
      </c>
      <c r="BI277" s="72">
        <f t="shared" si="136"/>
        <v>0</v>
      </c>
      <c r="BJ277" s="72">
        <f t="shared" si="136"/>
        <v>0</v>
      </c>
      <c r="BK277" s="72">
        <f t="shared" si="136"/>
        <v>0</v>
      </c>
      <c r="BL277" s="72">
        <f t="shared" si="136"/>
        <v>0</v>
      </c>
      <c r="BM277" s="72">
        <f t="shared" si="136"/>
        <v>0</v>
      </c>
      <c r="BN277" s="72">
        <f t="shared" si="136"/>
        <v>0</v>
      </c>
      <c r="BO277" s="72">
        <f t="shared" si="136"/>
        <v>0</v>
      </c>
      <c r="BP277" s="72">
        <f t="shared" si="136"/>
        <v>2</v>
      </c>
    </row>
    <row r="280" spans="2:84" ht="15">
      <c r="B280" s="107" t="s">
        <v>80</v>
      </c>
      <c r="BQ280" s="79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</row>
    <row r="281" spans="2:84" ht="15">
      <c r="B281" s="107"/>
      <c r="BQ281" s="79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</row>
    <row r="282" spans="1:84" s="36" customFormat="1" ht="15.75">
      <c r="A282" s="108"/>
      <c r="B282" s="109" t="s">
        <v>212</v>
      </c>
      <c r="C282" s="108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08"/>
      <c r="Q282" s="110"/>
      <c r="R282" s="110"/>
      <c r="S282" s="110"/>
      <c r="T282" s="110"/>
      <c r="U282" s="110"/>
      <c r="V282" s="108"/>
      <c r="W282" s="111"/>
      <c r="Y282" s="108"/>
      <c r="Z282" s="108"/>
      <c r="AA282" s="108"/>
      <c r="AB282" s="108"/>
      <c r="AC282" s="108"/>
      <c r="AD282" s="108"/>
      <c r="AE282" s="108"/>
      <c r="AF282" s="108"/>
      <c r="AG282" s="108"/>
      <c r="AH282" s="108"/>
      <c r="AI282" s="108"/>
      <c r="AJ282" s="108"/>
      <c r="AK282" s="108"/>
      <c r="AL282" s="108"/>
      <c r="AM282" s="108"/>
      <c r="AN282" s="108"/>
      <c r="AO282" s="108"/>
      <c r="AP282" s="108"/>
      <c r="AQ282" s="108"/>
      <c r="AR282" s="108"/>
      <c r="AS282" s="108"/>
      <c r="AT282" s="108"/>
      <c r="AU282" s="108"/>
      <c r="AV282" s="108"/>
      <c r="AW282" s="108"/>
      <c r="AX282" s="108"/>
      <c r="AY282" s="108"/>
      <c r="AZ282" s="108"/>
      <c r="BA282" s="108"/>
      <c r="BB282" s="108"/>
      <c r="BC282" s="108"/>
      <c r="BD282" s="108"/>
      <c r="BE282" s="108"/>
      <c r="BF282" s="108"/>
      <c r="BG282" s="108"/>
      <c r="BH282" s="108"/>
      <c r="BI282" s="108"/>
      <c r="BJ282" s="108"/>
      <c r="BK282" s="108"/>
      <c r="BL282" s="108"/>
      <c r="BM282" s="108"/>
      <c r="BN282" s="108"/>
      <c r="BO282" s="108"/>
      <c r="BP282" s="108"/>
      <c r="BQ282" s="112"/>
      <c r="BR282" s="113"/>
      <c r="BS282" s="113"/>
      <c r="BT282" s="113"/>
      <c r="BU282" s="113"/>
      <c r="BV282" s="113"/>
      <c r="BW282" s="113"/>
      <c r="BX282" s="113"/>
      <c r="BY282" s="113"/>
      <c r="BZ282" s="113"/>
      <c r="CA282" s="113"/>
      <c r="CB282" s="113"/>
      <c r="CC282" s="113"/>
      <c r="CD282" s="113"/>
      <c r="CE282" s="113"/>
      <c r="CF282" s="113"/>
    </row>
    <row r="283" spans="1:84" s="36" customFormat="1" ht="15.75">
      <c r="A283" s="108"/>
      <c r="B283" s="109"/>
      <c r="C283" s="108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08"/>
      <c r="Q283" s="110"/>
      <c r="R283" s="110"/>
      <c r="S283" s="110"/>
      <c r="T283" s="110"/>
      <c r="U283" s="110"/>
      <c r="V283" s="108"/>
      <c r="W283" s="111"/>
      <c r="Y283" s="108"/>
      <c r="Z283" s="108"/>
      <c r="AA283" s="108"/>
      <c r="AB283" s="108"/>
      <c r="AC283" s="108"/>
      <c r="AD283" s="108"/>
      <c r="AE283" s="108"/>
      <c r="AF283" s="108"/>
      <c r="AG283" s="108"/>
      <c r="AH283" s="108"/>
      <c r="AI283" s="108"/>
      <c r="AJ283" s="108"/>
      <c r="AK283" s="108"/>
      <c r="AL283" s="108"/>
      <c r="AM283" s="108"/>
      <c r="AN283" s="108"/>
      <c r="AO283" s="108"/>
      <c r="AP283" s="108"/>
      <c r="AQ283" s="108"/>
      <c r="AR283" s="108"/>
      <c r="AS283" s="108"/>
      <c r="AT283" s="108"/>
      <c r="AU283" s="108"/>
      <c r="AV283" s="108"/>
      <c r="AW283" s="108"/>
      <c r="AX283" s="108"/>
      <c r="AY283" s="108"/>
      <c r="AZ283" s="108"/>
      <c r="BA283" s="108"/>
      <c r="BB283" s="108"/>
      <c r="BC283" s="108"/>
      <c r="BD283" s="108"/>
      <c r="BE283" s="108"/>
      <c r="BF283" s="108"/>
      <c r="BG283" s="108"/>
      <c r="BH283" s="108"/>
      <c r="BI283" s="108"/>
      <c r="BJ283" s="108"/>
      <c r="BK283" s="108"/>
      <c r="BL283" s="108"/>
      <c r="BM283" s="108"/>
      <c r="BN283" s="108"/>
      <c r="BO283" s="108"/>
      <c r="BP283" s="108"/>
      <c r="BQ283" s="112"/>
      <c r="BR283" s="113"/>
      <c r="BS283" s="113"/>
      <c r="BT283" s="113"/>
      <c r="BU283" s="113"/>
      <c r="BV283" s="113"/>
      <c r="BW283" s="113"/>
      <c r="BX283" s="113"/>
      <c r="BY283" s="113"/>
      <c r="BZ283" s="113"/>
      <c r="CA283" s="113"/>
      <c r="CB283" s="113"/>
      <c r="CC283" s="113"/>
      <c r="CD283" s="113"/>
      <c r="CE283" s="113"/>
      <c r="CF283" s="113"/>
    </row>
    <row r="284" spans="1:84" s="36" customFormat="1" ht="15.75">
      <c r="A284" s="108"/>
      <c r="B284" s="109" t="s">
        <v>79</v>
      </c>
      <c r="C284" s="108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08"/>
      <c r="Q284" s="110"/>
      <c r="R284" s="110"/>
      <c r="S284" s="110"/>
      <c r="T284" s="110"/>
      <c r="U284" s="110"/>
      <c r="V284" s="108"/>
      <c r="W284" s="111"/>
      <c r="Y284" s="108"/>
      <c r="Z284" s="108"/>
      <c r="AA284" s="108"/>
      <c r="AB284" s="108"/>
      <c r="AC284" s="108"/>
      <c r="AD284" s="108"/>
      <c r="AE284" s="108"/>
      <c r="AF284" s="108"/>
      <c r="AG284" s="108"/>
      <c r="AH284" s="108"/>
      <c r="AI284" s="108"/>
      <c r="AJ284" s="108"/>
      <c r="AK284" s="108"/>
      <c r="AL284" s="108"/>
      <c r="AM284" s="108"/>
      <c r="AN284" s="108"/>
      <c r="AO284" s="108"/>
      <c r="AP284" s="108"/>
      <c r="AQ284" s="108"/>
      <c r="AR284" s="108"/>
      <c r="AS284" s="108"/>
      <c r="AT284" s="108"/>
      <c r="AU284" s="108"/>
      <c r="AV284" s="108"/>
      <c r="AW284" s="108"/>
      <c r="AX284" s="108"/>
      <c r="AY284" s="108"/>
      <c r="AZ284" s="108"/>
      <c r="BA284" s="108"/>
      <c r="BB284" s="108"/>
      <c r="BC284" s="108"/>
      <c r="BD284" s="108"/>
      <c r="BE284" s="108"/>
      <c r="BF284" s="108"/>
      <c r="BG284" s="108"/>
      <c r="BH284" s="108"/>
      <c r="BI284" s="108"/>
      <c r="BJ284" s="108"/>
      <c r="BK284" s="108"/>
      <c r="BL284" s="108"/>
      <c r="BM284" s="108"/>
      <c r="BN284" s="108"/>
      <c r="BO284" s="108"/>
      <c r="BP284" s="108"/>
      <c r="BQ284" s="112"/>
      <c r="BR284" s="113"/>
      <c r="BS284" s="113"/>
      <c r="BT284" s="113"/>
      <c r="BU284" s="113"/>
      <c r="BV284" s="113"/>
      <c r="BW284" s="113"/>
      <c r="BX284" s="113"/>
      <c r="BY284" s="113"/>
      <c r="BZ284" s="113"/>
      <c r="CA284" s="113"/>
      <c r="CB284" s="113"/>
      <c r="CC284" s="113"/>
      <c r="CD284" s="113"/>
      <c r="CE284" s="113"/>
      <c r="CF284" s="113"/>
    </row>
    <row r="285" spans="1:84" s="36" customFormat="1" ht="15.75">
      <c r="A285" s="108"/>
      <c r="B285" s="109"/>
      <c r="C285" s="108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08"/>
      <c r="Q285" s="110"/>
      <c r="R285" s="110"/>
      <c r="S285" s="110"/>
      <c r="T285" s="110"/>
      <c r="U285" s="110"/>
      <c r="V285" s="108"/>
      <c r="W285" s="111"/>
      <c r="Y285" s="108"/>
      <c r="Z285" s="108"/>
      <c r="AA285" s="108"/>
      <c r="AB285" s="108"/>
      <c r="AC285" s="108"/>
      <c r="AD285" s="108"/>
      <c r="AE285" s="108"/>
      <c r="AF285" s="108"/>
      <c r="AG285" s="108"/>
      <c r="AH285" s="108"/>
      <c r="AI285" s="108"/>
      <c r="AJ285" s="108"/>
      <c r="AK285" s="108"/>
      <c r="AL285" s="108"/>
      <c r="AM285" s="108"/>
      <c r="AN285" s="108"/>
      <c r="AO285" s="108"/>
      <c r="AP285" s="108"/>
      <c r="AQ285" s="108"/>
      <c r="AR285" s="108"/>
      <c r="AS285" s="108"/>
      <c r="AT285" s="108"/>
      <c r="AU285" s="108"/>
      <c r="AV285" s="108"/>
      <c r="AW285" s="108"/>
      <c r="AX285" s="108"/>
      <c r="AY285" s="108"/>
      <c r="AZ285" s="108"/>
      <c r="BA285" s="108"/>
      <c r="BB285" s="108"/>
      <c r="BC285" s="108"/>
      <c r="BD285" s="108"/>
      <c r="BE285" s="108"/>
      <c r="BF285" s="108"/>
      <c r="BG285" s="108"/>
      <c r="BH285" s="108"/>
      <c r="BI285" s="108"/>
      <c r="BJ285" s="108"/>
      <c r="BK285" s="108"/>
      <c r="BL285" s="108"/>
      <c r="BM285" s="108"/>
      <c r="BN285" s="108"/>
      <c r="BO285" s="108"/>
      <c r="BP285" s="108"/>
      <c r="BQ285" s="112"/>
      <c r="BR285" s="113"/>
      <c r="BS285" s="113"/>
      <c r="BT285" s="113"/>
      <c r="BU285" s="113"/>
      <c r="BV285" s="113"/>
      <c r="BW285" s="113"/>
      <c r="BX285" s="113"/>
      <c r="BY285" s="113"/>
      <c r="BZ285" s="113"/>
      <c r="CA285" s="113"/>
      <c r="CB285" s="113"/>
      <c r="CC285" s="113"/>
      <c r="CD285" s="113"/>
      <c r="CE285" s="113"/>
      <c r="CF285" s="113"/>
    </row>
    <row r="286" spans="1:84" s="36" customFormat="1" ht="15.75">
      <c r="A286" s="108"/>
      <c r="B286" s="109" t="s">
        <v>237</v>
      </c>
      <c r="C286" s="108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08"/>
      <c r="Q286" s="110"/>
      <c r="R286" s="110"/>
      <c r="S286" s="110"/>
      <c r="T286" s="110"/>
      <c r="U286" s="110"/>
      <c r="V286" s="108"/>
      <c r="W286" s="111"/>
      <c r="Y286" s="108"/>
      <c r="Z286" s="108"/>
      <c r="AA286" s="108" t="s">
        <v>252</v>
      </c>
      <c r="AB286" s="108"/>
      <c r="AC286" s="108"/>
      <c r="AD286" s="108"/>
      <c r="AE286" s="108"/>
      <c r="AF286" s="108"/>
      <c r="AG286" s="108"/>
      <c r="AH286" s="108"/>
      <c r="AI286" s="108"/>
      <c r="AJ286" s="108"/>
      <c r="AK286" s="108"/>
      <c r="AL286" s="108"/>
      <c r="AM286" s="108"/>
      <c r="AN286" s="108"/>
      <c r="AO286" s="108"/>
      <c r="AP286" s="108"/>
      <c r="AQ286" s="108"/>
      <c r="AR286" s="108"/>
      <c r="AS286" s="108"/>
      <c r="AT286" s="108"/>
      <c r="AU286" s="108"/>
      <c r="AV286" s="108"/>
      <c r="AW286" s="108"/>
      <c r="AX286" s="108"/>
      <c r="AY286" s="108"/>
      <c r="AZ286" s="108"/>
      <c r="BA286" s="108"/>
      <c r="BB286" s="108"/>
      <c r="BC286" s="108"/>
      <c r="BD286" s="108"/>
      <c r="BE286" s="108"/>
      <c r="BF286" s="108"/>
      <c r="BG286" s="108"/>
      <c r="BH286" s="108"/>
      <c r="BI286" s="108"/>
      <c r="BJ286" s="108"/>
      <c r="BK286" s="108"/>
      <c r="BL286" s="108"/>
      <c r="BM286" s="108"/>
      <c r="BN286" s="108"/>
      <c r="BO286" s="108"/>
      <c r="BP286" s="108"/>
      <c r="BQ286" s="112"/>
      <c r="BR286" s="113"/>
      <c r="BS286" s="113"/>
      <c r="BT286" s="113"/>
      <c r="BU286" s="113"/>
      <c r="BV286" s="113"/>
      <c r="BW286" s="113"/>
      <c r="BX286" s="113"/>
      <c r="BY286" s="113"/>
      <c r="BZ286" s="113"/>
      <c r="CA286" s="113"/>
      <c r="CB286" s="113"/>
      <c r="CC286" s="113"/>
      <c r="CD286" s="113"/>
      <c r="CE286" s="113"/>
      <c r="CF286" s="113"/>
    </row>
    <row r="287" spans="2:84" ht="15">
      <c r="B287" s="107"/>
      <c r="BQ287" s="79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</row>
    <row r="288" spans="2:84" ht="15">
      <c r="B288" s="107" t="s">
        <v>120</v>
      </c>
      <c r="AA288" s="23" t="s">
        <v>199</v>
      </c>
      <c r="BQ288" s="79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</row>
    <row r="289" spans="2:84" ht="15.75">
      <c r="B289" s="20"/>
      <c r="C289" s="76"/>
      <c r="D289" s="76"/>
      <c r="E289" s="76"/>
      <c r="F289" s="76"/>
      <c r="G289" s="76"/>
      <c r="H289" s="76"/>
      <c r="I289" s="76"/>
      <c r="J289" s="76"/>
      <c r="K289" s="38"/>
      <c r="L289" s="38"/>
      <c r="M289" s="38"/>
      <c r="N289" s="38"/>
      <c r="O289" s="39"/>
      <c r="P289" s="39"/>
      <c r="Q289" s="39"/>
      <c r="R289" s="39"/>
      <c r="S289" s="39"/>
      <c r="T289" s="39"/>
      <c r="U289" s="39"/>
      <c r="V289" s="39"/>
      <c r="W289" s="20"/>
      <c r="X289" s="22"/>
      <c r="Y289" s="22"/>
      <c r="BP289" s="15"/>
      <c r="BQ289" s="7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</row>
    <row r="290" ht="12.75">
      <c r="B290" s="23"/>
    </row>
    <row r="291" ht="12.75">
      <c r="B291" s="23"/>
    </row>
    <row r="292" ht="12.75">
      <c r="B292" s="23"/>
    </row>
  </sheetData>
  <mergeCells count="139">
    <mergeCell ref="Y265:Y266"/>
    <mergeCell ref="Z265:Z266"/>
    <mergeCell ref="AA265:AA266"/>
    <mergeCell ref="A263:A266"/>
    <mergeCell ref="B263:B266"/>
    <mergeCell ref="C263:V264"/>
    <mergeCell ref="W264:W266"/>
    <mergeCell ref="W263:AB263"/>
    <mergeCell ref="AB264:AB266"/>
    <mergeCell ref="C265:C266"/>
    <mergeCell ref="P265:P266"/>
    <mergeCell ref="V265:V266"/>
    <mergeCell ref="X265:X266"/>
    <mergeCell ref="X224:X225"/>
    <mergeCell ref="Y224:Y225"/>
    <mergeCell ref="Z224:Z225"/>
    <mergeCell ref="AA224:AA225"/>
    <mergeCell ref="AA183:AA184"/>
    <mergeCell ref="A222:A225"/>
    <mergeCell ref="B222:B225"/>
    <mergeCell ref="C222:V223"/>
    <mergeCell ref="W223:W225"/>
    <mergeCell ref="W222:AB222"/>
    <mergeCell ref="AB223:AB225"/>
    <mergeCell ref="C224:C225"/>
    <mergeCell ref="P224:P225"/>
    <mergeCell ref="V224:V225"/>
    <mergeCell ref="V183:V184"/>
    <mergeCell ref="X183:X184"/>
    <mergeCell ref="Y183:Y184"/>
    <mergeCell ref="Z183:Z184"/>
    <mergeCell ref="Z142:Z143"/>
    <mergeCell ref="AA142:AA143"/>
    <mergeCell ref="A181:A184"/>
    <mergeCell ref="B181:B184"/>
    <mergeCell ref="C181:V182"/>
    <mergeCell ref="W182:W184"/>
    <mergeCell ref="W181:AB181"/>
    <mergeCell ref="AB182:AB184"/>
    <mergeCell ref="C183:C184"/>
    <mergeCell ref="P183:P184"/>
    <mergeCell ref="P142:P143"/>
    <mergeCell ref="V142:V143"/>
    <mergeCell ref="X142:X143"/>
    <mergeCell ref="Y142:Y143"/>
    <mergeCell ref="Y108:Y109"/>
    <mergeCell ref="Z108:Z109"/>
    <mergeCell ref="AA108:AA109"/>
    <mergeCell ref="A140:A143"/>
    <mergeCell ref="B140:B143"/>
    <mergeCell ref="C140:V141"/>
    <mergeCell ref="W141:W143"/>
    <mergeCell ref="W140:AB140"/>
    <mergeCell ref="AB141:AB143"/>
    <mergeCell ref="C142:C143"/>
    <mergeCell ref="A106:A109"/>
    <mergeCell ref="B106:B109"/>
    <mergeCell ref="C106:V107"/>
    <mergeCell ref="W107:W109"/>
    <mergeCell ref="W106:AB106"/>
    <mergeCell ref="AB107:AB109"/>
    <mergeCell ref="C108:C109"/>
    <mergeCell ref="P108:P109"/>
    <mergeCell ref="V108:V109"/>
    <mergeCell ref="X108:X109"/>
    <mergeCell ref="AS83:BH84"/>
    <mergeCell ref="AC85:AR87"/>
    <mergeCell ref="V87:Z87"/>
    <mergeCell ref="AS85:BH87"/>
    <mergeCell ref="V85:Z86"/>
    <mergeCell ref="AB85:AB86"/>
    <mergeCell ref="AA85:AA86"/>
    <mergeCell ref="B82:P82"/>
    <mergeCell ref="V82:AB82"/>
    <mergeCell ref="AC82:BH82"/>
    <mergeCell ref="B83:B84"/>
    <mergeCell ref="C83:C84"/>
    <mergeCell ref="P83:P84"/>
    <mergeCell ref="V83:Z84"/>
    <mergeCell ref="AA83:AA84"/>
    <mergeCell ref="AB83:AB84"/>
    <mergeCell ref="AC83:AR84"/>
    <mergeCell ref="BI4:BP4"/>
    <mergeCell ref="C5:C6"/>
    <mergeCell ref="P5:P6"/>
    <mergeCell ref="V5:V6"/>
    <mergeCell ref="X5:X6"/>
    <mergeCell ref="Y5:Y6"/>
    <mergeCell ref="Z5:Z6"/>
    <mergeCell ref="AA5:AA6"/>
    <mergeCell ref="A3:A6"/>
    <mergeCell ref="B3:B6"/>
    <mergeCell ref="C3:V4"/>
    <mergeCell ref="W4:W6"/>
    <mergeCell ref="AC3:BP3"/>
    <mergeCell ref="X4:AA4"/>
    <mergeCell ref="B102:Y102"/>
    <mergeCell ref="B81:J81"/>
    <mergeCell ref="W3:AB3"/>
    <mergeCell ref="AB4:AB6"/>
    <mergeCell ref="AC4:AJ4"/>
    <mergeCell ref="AK4:AR4"/>
    <mergeCell ref="AS4:AZ4"/>
    <mergeCell ref="BA4:BH4"/>
    <mergeCell ref="AC106:BP106"/>
    <mergeCell ref="X107:AA107"/>
    <mergeCell ref="AC107:AJ107"/>
    <mergeCell ref="AK107:AR107"/>
    <mergeCell ref="AS107:AZ107"/>
    <mergeCell ref="BA107:BH107"/>
    <mergeCell ref="BI107:BP107"/>
    <mergeCell ref="AC140:BP140"/>
    <mergeCell ref="X141:AA141"/>
    <mergeCell ref="AC141:AJ141"/>
    <mergeCell ref="AK141:AR141"/>
    <mergeCell ref="AS141:AZ141"/>
    <mergeCell ref="BA141:BH141"/>
    <mergeCell ref="BI141:BP141"/>
    <mergeCell ref="AC181:BP181"/>
    <mergeCell ref="X182:AA182"/>
    <mergeCell ref="AC182:AJ182"/>
    <mergeCell ref="AK182:AR182"/>
    <mergeCell ref="AS182:AZ182"/>
    <mergeCell ref="BA182:BH182"/>
    <mergeCell ref="BI182:BP182"/>
    <mergeCell ref="AC222:BP222"/>
    <mergeCell ref="X223:AA223"/>
    <mergeCell ref="AC223:AJ223"/>
    <mergeCell ref="AK223:AR223"/>
    <mergeCell ref="AS223:AZ223"/>
    <mergeCell ref="BA223:BH223"/>
    <mergeCell ref="BI223:BP223"/>
    <mergeCell ref="AC263:BP263"/>
    <mergeCell ref="X264:AA264"/>
    <mergeCell ref="AC264:AJ264"/>
    <mergeCell ref="AK264:AR264"/>
    <mergeCell ref="AS264:AZ264"/>
    <mergeCell ref="BA264:BH264"/>
    <mergeCell ref="BI264:BP264"/>
  </mergeCells>
  <printOptions/>
  <pageMargins left="0.17" right="0.23" top="0.18" bottom="0.17" header="0.18" footer="0.17"/>
  <pageSetup horizontalDpi="360" verticalDpi="360" orientation="landscape" paperSize="9" scale="85" r:id="rId1"/>
  <rowBreaks count="5" manualBreakCount="5">
    <brk id="102" max="255" man="1"/>
    <brk id="135" max="255" man="1"/>
    <brk id="176" max="255" man="1"/>
    <brk id="217" max="255" man="1"/>
    <brk id="2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IPI</cp:lastModifiedBy>
  <cp:lastPrinted>2007-12-26T03:59:02Z</cp:lastPrinted>
  <dcterms:created xsi:type="dcterms:W3CDTF">1997-10-13T08:55:40Z</dcterms:created>
  <dcterms:modified xsi:type="dcterms:W3CDTF">2007-12-26T03:59:05Z</dcterms:modified>
  <cp:category/>
  <cp:version/>
  <cp:contentType/>
  <cp:contentStatus/>
</cp:coreProperties>
</file>