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9720" windowHeight="5760" tabRatio="497" activeTab="1"/>
  </bookViews>
  <sheets>
    <sheet name="титул" sheetId="1" r:id="rId1"/>
    <sheet name="план" sheetId="2" r:id="rId2"/>
    <sheet name="Практики" sheetId="3" r:id="rId3"/>
  </sheets>
  <definedNames>
    <definedName name="_xlnm.Print_Area" localSheetId="0">'титул'!$A$1:$BA$42</definedName>
  </definedNames>
  <calcPr fullCalcOnLoad="1"/>
</workbook>
</file>

<file path=xl/sharedStrings.xml><?xml version="1.0" encoding="utf-8"?>
<sst xmlns="http://schemas.openxmlformats.org/spreadsheetml/2006/main" count="542" uniqueCount="261">
  <si>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</si>
  <si>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</si>
  <si>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</si>
  <si>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</si>
  <si>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</si>
  <si>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</si>
  <si>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</si>
  <si>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</si>
  <si>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</si>
  <si>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</si>
  <si>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</si>
  <si>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</si>
  <si>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</si>
  <si>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</si>
  <si>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</si>
  <si>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</si>
  <si>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</si>
  <si>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</si>
  <si>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</si>
  <si>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</si>
  <si>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</si>
  <si>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</si>
  <si>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</si>
  <si>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</si>
  <si>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</si>
  <si>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</si>
  <si>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</si>
  <si>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</si>
  <si>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</si>
  <si>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</si>
  <si>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</si>
  <si>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</si>
  <si>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</si>
  <si>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</si>
  <si>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</si>
  <si>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</si>
  <si>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</si>
  <si>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</si>
  <si>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</si>
  <si>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</si>
  <si>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</si>
  <si>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Зач.</t>
  </si>
  <si>
    <t>Лаб.</t>
  </si>
  <si>
    <t xml:space="preserve"> Число экзаменов</t>
  </si>
  <si>
    <t xml:space="preserve"> Число зачетов</t>
  </si>
  <si>
    <t>Философия</t>
  </si>
  <si>
    <t>Химия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</si>
  <si>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</si>
  <si>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</si>
  <si>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</si>
  <si>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</si>
  <si>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</si>
  <si>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</si>
  <si>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</si>
  <si>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</si>
  <si>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</si>
  <si>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</si>
  <si>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</si>
  <si>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</si>
  <si>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</si>
  <si>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</si>
  <si>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ЕН.Ф.03</t>
  </si>
  <si>
    <t>ЕН.Ф.04</t>
  </si>
  <si>
    <t>ЕН.Р.00</t>
  </si>
  <si>
    <t>ОПД</t>
  </si>
  <si>
    <t>ОПД.Ф.00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</si>
  <si>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</si>
  <si>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</si>
  <si>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</si>
  <si>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</si>
  <si>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</si>
  <si>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</si>
  <si>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</si>
  <si>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ОПД.Р.00</t>
  </si>
  <si>
    <t>ОПД.В.00</t>
  </si>
  <si>
    <t>ДПП</t>
  </si>
  <si>
    <t>Дисциплины предметной подготовки</t>
  </si>
  <si>
    <t>ДПП.Ф.00</t>
  </si>
  <si>
    <t>ДПП.Ф.01</t>
  </si>
  <si>
    <t>ДПП.Ф.02</t>
  </si>
  <si>
    <t>ДПП.Ф.03</t>
  </si>
  <si>
    <t>ДПП.Ф.04</t>
  </si>
  <si>
    <t>ДПП.Ф.05</t>
  </si>
  <si>
    <t>ДПП.Р.00</t>
  </si>
  <si>
    <t>ДПП.В.00</t>
  </si>
  <si>
    <t>ФТД.00</t>
  </si>
  <si>
    <t>ЕН.Ф.02</t>
  </si>
  <si>
    <t>ГСЭ.Р.01</t>
  </si>
  <si>
    <t>ГСЭ.Р.02</t>
  </si>
  <si>
    <t>ДПП.Р.01</t>
  </si>
  <si>
    <t>Итого</t>
  </si>
  <si>
    <t>______________ В.В. Обухов</t>
  </si>
  <si>
    <t>ЕН.Р.01</t>
  </si>
  <si>
    <t>ЕН.Р.02</t>
  </si>
  <si>
    <t xml:space="preserve">        Распределение по семестрам (час \ неделю)</t>
  </si>
  <si>
    <t>ДПП.Р.02</t>
  </si>
  <si>
    <t>Русский язык и культура речи</t>
  </si>
  <si>
    <t>Председатель Ученого совета, ректор</t>
  </si>
  <si>
    <t>I. График  учебного процесса</t>
  </si>
  <si>
    <t>Условные обозначения:</t>
  </si>
  <si>
    <t>Теоретическое</t>
  </si>
  <si>
    <t>Экзаменационная</t>
  </si>
  <si>
    <t>Производст-</t>
  </si>
  <si>
    <t>венная практика</t>
  </si>
  <si>
    <t xml:space="preserve">3. План учебного процесса </t>
  </si>
  <si>
    <t>Практ.</t>
  </si>
  <si>
    <t>Итоговая государственная аттестация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</si>
  <si>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</si>
  <si>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</si>
  <si>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</si>
  <si>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–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</si>
  <si>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</si>
  <si>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</si>
  <si>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</si>
  <si>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</si>
  <si>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</si>
  <si>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Согласовано:</t>
  </si>
  <si>
    <t>__________________________________</t>
  </si>
  <si>
    <t xml:space="preserve"> - производственная практика,</t>
  </si>
  <si>
    <t>Производственная практика</t>
  </si>
  <si>
    <t>История и культура народов Сибири</t>
  </si>
  <si>
    <t>ГСЭ.Р.03</t>
  </si>
  <si>
    <t>Экономика Сибирского региона</t>
  </si>
  <si>
    <t>лек</t>
  </si>
  <si>
    <t>лаб</t>
  </si>
  <si>
    <t>пр</t>
  </si>
  <si>
    <t>ОПД.Ф.04</t>
  </si>
  <si>
    <t>Физика</t>
  </si>
  <si>
    <t>Общепрофессиональные дисциплины</t>
  </si>
  <si>
    <t>ДПП.Ф.06</t>
  </si>
  <si>
    <t>ДПП.Ф.07</t>
  </si>
  <si>
    <t>ДПП.Ф.08</t>
  </si>
  <si>
    <t>ДПП.Ф.09</t>
  </si>
  <si>
    <t>ДПП.Ф.10</t>
  </si>
  <si>
    <t>ДПП.Ф.11</t>
  </si>
  <si>
    <t>ДПП.Ф.12</t>
  </si>
  <si>
    <t>ДПП.Ф.13</t>
  </si>
  <si>
    <t>ДПП.Ф.14</t>
  </si>
  <si>
    <t>ДПП.Ф.15</t>
  </si>
  <si>
    <t xml:space="preserve"> Число курсовых работ</t>
  </si>
  <si>
    <t>У    - учебная практика,</t>
  </si>
  <si>
    <t>П</t>
  </si>
  <si>
    <t>К - каникулы,</t>
  </si>
  <si>
    <t>Государств.</t>
  </si>
  <si>
    <t>аттестация</t>
  </si>
  <si>
    <t xml:space="preserve">Квалификация специалиста </t>
  </si>
  <si>
    <t xml:space="preserve">Срок обучения  </t>
  </si>
  <si>
    <t xml:space="preserve">Математика </t>
  </si>
  <si>
    <t xml:space="preserve">Информатика </t>
  </si>
  <si>
    <t>ЕН.Ф.05</t>
  </si>
  <si>
    <t>Экология и природа Томской области</t>
  </si>
  <si>
    <t>Концепции современного естествознания</t>
  </si>
  <si>
    <t>Основы специальной  педагогики и психологии</t>
  </si>
  <si>
    <t>ДПП.ДС.02</t>
  </si>
  <si>
    <t>Дисциплины специализации</t>
  </si>
  <si>
    <t>Общие математические и естественнонаучные дисциплины</t>
  </si>
  <si>
    <t>Учебная практика</t>
  </si>
  <si>
    <t>Название практики</t>
  </si>
  <si>
    <t>Защита выпускной квалификационной (дипломной) работы</t>
  </si>
  <si>
    <t>Специальность: 033300 «Безопасность жизнедеятельности</t>
  </si>
  <si>
    <t>«Учитель безопасности жизнедеятельности»</t>
  </si>
  <si>
    <t>Биология  с основами  экологии</t>
  </si>
  <si>
    <t>Теория и методика обучения  безопасности жизнедеятельности</t>
  </si>
  <si>
    <t>Семестр</t>
  </si>
  <si>
    <t>Недели</t>
  </si>
  <si>
    <t>Неделя</t>
  </si>
  <si>
    <t>( полное ) общее</t>
  </si>
  <si>
    <t>раб.</t>
  </si>
  <si>
    <t>Иностранный язык*</t>
  </si>
  <si>
    <t>Физическая культура**</t>
  </si>
  <si>
    <t>* - лекции/лабораторные/практики</t>
  </si>
  <si>
    <t>Лекц</t>
  </si>
  <si>
    <t>Кур</t>
  </si>
  <si>
    <t>Э</t>
  </si>
  <si>
    <t>Г</t>
  </si>
  <si>
    <t>К</t>
  </si>
  <si>
    <t>** - не входит в число экзаменов, зачетов, среднее число часов в неделю</t>
  </si>
  <si>
    <t>История образования Сибири</t>
  </si>
  <si>
    <t>Дисциплины  и курсы по выбору студента, устанавливаемые вузом</t>
  </si>
  <si>
    <t>ДПП.ДС.01</t>
  </si>
  <si>
    <t>ДПП.ДС.03</t>
  </si>
  <si>
    <t>ДПП.ДС.04</t>
  </si>
  <si>
    <t>ДПП.ДС.05</t>
  </si>
  <si>
    <t>Концепция комплексной безопасности предпринимательства</t>
  </si>
  <si>
    <t>Предупреждение и урегулирование конфликтов в сфере предпринимательства</t>
  </si>
  <si>
    <t>Системы безопасности</t>
  </si>
  <si>
    <t>Безопасность делового человека</t>
  </si>
  <si>
    <t>Служба безопасности</t>
  </si>
  <si>
    <t>История развития правовых отношений в области чрезвычайных ситуаций</t>
  </si>
  <si>
    <t>Механизм влияния аэрозолей на жизнедеятельность</t>
  </si>
  <si>
    <t>Защита здоровья населения</t>
  </si>
  <si>
    <t>Восстановление биосферы</t>
  </si>
  <si>
    <t>Сам.</t>
  </si>
  <si>
    <t>зан.</t>
  </si>
  <si>
    <t>Факультативы**</t>
  </si>
  <si>
    <t>Объем (час)</t>
  </si>
  <si>
    <t>Культурно-историческое пространство Томска</t>
  </si>
  <si>
    <t>Число часов в неделю</t>
  </si>
  <si>
    <t>Число часов учебных занятий</t>
  </si>
  <si>
    <t>Общие гуманитарные и социально-экономические дисциплины</t>
  </si>
  <si>
    <t>Дисциплины и курсы по выбору студента, устанавливаемые вузом</t>
  </si>
  <si>
    <t>По специальности "Безопасность жизнедеятельности"</t>
  </si>
  <si>
    <t>Государственный экзамен</t>
  </si>
  <si>
    <t>У</t>
  </si>
  <si>
    <t>Проректор по УР    М.П. Войтеховская</t>
  </si>
  <si>
    <t>Педагогическая</t>
  </si>
  <si>
    <t>Теория и методика обучения безопасности жизнедеятельности</t>
  </si>
  <si>
    <t>9, 10</t>
  </si>
  <si>
    <t>ГСЭ.Ф.07</t>
  </si>
  <si>
    <t>ГСЭ.Ф.09</t>
  </si>
  <si>
    <t>Возрастная анатомия и физиология</t>
  </si>
  <si>
    <t>ДПП.Ф.16</t>
  </si>
  <si>
    <t>ДПП.Ф.17</t>
  </si>
  <si>
    <t>ДПП.Ф.18</t>
  </si>
  <si>
    <t>ДПП.Ф.19</t>
  </si>
  <si>
    <t>ДПП.Ф.20</t>
  </si>
  <si>
    <t>Теоретические основы безопасности человека</t>
  </si>
  <si>
    <t>Основы национальной безопасности</t>
  </si>
  <si>
    <t>Правовое регулирование и органы обеспечение безопасности жизнедеятельности</t>
  </si>
  <si>
    <t>Опасности социального характера и защита от них</t>
  </si>
  <si>
    <t>Криминальные опасности и защита от них</t>
  </si>
  <si>
    <t>Опасные ситуации природного характера и защита от них</t>
  </si>
  <si>
    <t>Безопасный отдых и туризм</t>
  </si>
  <si>
    <t>Безопасность на дороге и в общественном транспорте</t>
  </si>
  <si>
    <t>Пожарная безопасность</t>
  </si>
  <si>
    <t>Экология и безопасность жизнедеятельности</t>
  </si>
  <si>
    <t>Социология безопасности</t>
  </si>
  <si>
    <t>Основы обороны государства и военной службы</t>
  </si>
  <si>
    <t xml:space="preserve">Гражданская оборона </t>
  </si>
  <si>
    <t>Охрана труда на производстве и в учебном процессе</t>
  </si>
  <si>
    <t>Информационная безопасность</t>
  </si>
  <si>
    <t>Психологические основы безопасности</t>
  </si>
  <si>
    <t>Основы медицинских знаний</t>
  </si>
  <si>
    <t>Обеспечение безопасности образовательного учреждения</t>
  </si>
  <si>
    <t>3-8.</t>
  </si>
  <si>
    <t>1-8.</t>
  </si>
  <si>
    <t>ДПП.ДС.00</t>
  </si>
  <si>
    <t>Опасные ситуации техногенного характера и защита от них</t>
  </si>
  <si>
    <t>Здоровый образ жизни и его составляющие</t>
  </si>
  <si>
    <t>4, 6</t>
  </si>
  <si>
    <t>Специализация: 033307 "Охранная деятельность в сфере предпринимательства"</t>
  </si>
  <si>
    <t>Горение и взрывы, опасности и последствия</t>
  </si>
  <si>
    <t>Современные средства оценивания результатов обучения</t>
  </si>
  <si>
    <t>Радиологическое образование</t>
  </si>
  <si>
    <t>Мобилизационная подготовка</t>
  </si>
  <si>
    <t>Специализация: 033302 "Защита населения и территорий в чрезвычайных ситуациях природного и техногенного характера"</t>
  </si>
  <si>
    <t>ОПД.Р.01</t>
  </si>
  <si>
    <t>Утвержден Ученым советом ТГПУ</t>
  </si>
  <si>
    <t>Э - экзаменационные сессии,</t>
  </si>
  <si>
    <t>Г - итоговая государственная аттестация, включая подготовку и защиту выпускной квалификационной (дипломной) работы</t>
  </si>
  <si>
    <t xml:space="preserve">  "____" ___________ 2007 г.</t>
  </si>
  <si>
    <t>Факультет технологии и предпринимательства</t>
  </si>
  <si>
    <t>II. Сводные данные по бюджету времени (в неделях)</t>
  </si>
  <si>
    <t>Зам. проректора по УР А.Ю. Михайличенко</t>
  </si>
  <si>
    <t>_________________________________</t>
  </si>
  <si>
    <t xml:space="preserve">Декан ФТП Е.В. Колесникова </t>
  </si>
  <si>
    <t>____________________________</t>
  </si>
  <si>
    <t>_______________________________</t>
  </si>
  <si>
    <t>Декан ФТП Е.В. Колесникова</t>
  </si>
  <si>
    <t>_________________________</t>
  </si>
  <si>
    <t>Федеральное агентство по образованию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</si>
</sst>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4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cademy"/>
      <family val="0"/>
    </font>
    <font>
      <b/>
      <sz val="10"/>
      <name val="Times New Roman"/>
      <family val="1"/>
    </font>
    <font>
      <sz val="10"/>
      <color indexed="8"/>
      <name val="Times New Roman Cyr"/>
      <family val="1"/>
    </font>
    <font>
      <sz val="8"/>
      <name val="Times New Roman Cyr"/>
      <family val="1"/>
    </font>
    <font>
      <b/>
      <sz val="10"/>
      <color indexed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18" applyFont="1" applyBorder="1">
      <alignment/>
      <protection/>
    </xf>
    <xf numFmtId="0" fontId="7" fillId="0" borderId="0" xfId="18" applyFont="1" applyAlignment="1">
      <alignment horizontal="center" vertical="top"/>
      <protection/>
    </xf>
    <xf numFmtId="1" fontId="6" fillId="0" borderId="0" xfId="18" applyNumberFormat="1" applyFont="1" applyBorder="1">
      <alignment/>
      <protection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6" fillId="0" borderId="0" xfId="18" applyFont="1" applyAlignment="1">
      <alignment/>
      <protection/>
    </xf>
    <xf numFmtId="0" fontId="6" fillId="0" borderId="3" xfId="0" applyNumberFormat="1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>
      <alignment/>
    </xf>
    <xf numFmtId="0" fontId="5" fillId="0" borderId="0" xfId="18" applyFont="1" applyAlignment="1">
      <alignment/>
      <protection/>
    </xf>
    <xf numFmtId="0" fontId="14" fillId="0" borderId="0" xfId="18" applyFont="1">
      <alignment/>
      <protection/>
    </xf>
    <xf numFmtId="0" fontId="11" fillId="0" borderId="0" xfId="18" applyFont="1" applyProtection="1">
      <alignment/>
      <protection locked="0"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17" fillId="0" borderId="0" xfId="0" applyFont="1" applyAlignment="1">
      <alignment horizontal="center"/>
    </xf>
    <xf numFmtId="0" fontId="6" fillId="2" borderId="3" xfId="0" applyFont="1" applyFill="1" applyBorder="1" applyAlignment="1" applyProtection="1">
      <alignment/>
      <protection/>
    </xf>
    <xf numFmtId="0" fontId="6" fillId="2" borderId="3" xfId="0" applyNumberFormat="1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21" fillId="0" borderId="3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>
      <alignment/>
    </xf>
    <xf numFmtId="0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>
      <alignment/>
    </xf>
    <xf numFmtId="0" fontId="2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wrapText="1"/>
    </xf>
    <xf numFmtId="0" fontId="1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 indent="7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 applyProtection="1">
      <alignment horizontal="left"/>
      <protection locked="0"/>
    </xf>
    <xf numFmtId="0" fontId="21" fillId="0" borderId="3" xfId="0" applyNumberFormat="1" applyFont="1" applyFill="1" applyBorder="1" applyAlignment="1">
      <alignment/>
    </xf>
    <xf numFmtId="0" fontId="6" fillId="0" borderId="4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6" fillId="0" borderId="3" xfId="0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6" fillId="0" borderId="2" xfId="18" applyFont="1" applyFill="1" applyBorder="1" applyProtection="1">
      <alignment/>
      <protection/>
    </xf>
    <xf numFmtId="0" fontId="6" fillId="0" borderId="4" xfId="18" applyFont="1" applyFill="1" applyBorder="1" applyProtection="1">
      <alignment/>
      <protection/>
    </xf>
    <xf numFmtId="0" fontId="6" fillId="0" borderId="6" xfId="18" applyFont="1" applyFill="1" applyBorder="1" applyProtection="1">
      <alignment/>
      <protection/>
    </xf>
    <xf numFmtId="1" fontId="6" fillId="0" borderId="4" xfId="18" applyNumberFormat="1" applyFont="1" applyFill="1" applyBorder="1" applyProtection="1">
      <alignment/>
      <protection/>
    </xf>
    <xf numFmtId="0" fontId="6" fillId="0" borderId="5" xfId="18" applyFont="1" applyFill="1" applyBorder="1" applyProtection="1">
      <alignment/>
      <protection/>
    </xf>
    <xf numFmtId="0" fontId="6" fillId="0" borderId="7" xfId="18" applyFont="1" applyFill="1" applyBorder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" fontId="6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2" fontId="6" fillId="0" borderId="3" xfId="0" applyNumberFormat="1" applyFont="1" applyFill="1" applyBorder="1" applyAlignment="1" applyProtection="1">
      <alignment horizontal="left" wrapText="1"/>
      <protection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11" fillId="0" borderId="3" xfId="0" applyFont="1" applyFill="1" applyBorder="1" applyAlignment="1" applyProtection="1">
      <alignment horizontal="center"/>
      <protection/>
    </xf>
    <xf numFmtId="0" fontId="23" fillId="0" borderId="3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wrapText="1"/>
      <protection/>
    </xf>
    <xf numFmtId="0" fontId="6" fillId="0" borderId="3" xfId="18" applyFont="1" applyBorder="1" applyAlignment="1">
      <alignment horizontal="center" vertical="center"/>
      <protection/>
    </xf>
    <xf numFmtId="0" fontId="6" fillId="0" borderId="8" xfId="18" applyFont="1" applyBorder="1" applyAlignment="1">
      <alignment horizontal="center" vertical="center"/>
      <protection/>
    </xf>
    <xf numFmtId="0" fontId="6" fillId="0" borderId="3" xfId="18" applyNumberFormat="1" applyFont="1" applyBorder="1" applyAlignment="1">
      <alignment horizontal="center" vertical="center"/>
      <protection/>
    </xf>
    <xf numFmtId="0" fontId="18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3" xfId="0" applyNumberFormat="1" applyFont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 wrapText="1"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left" wrapText="1"/>
      <protection locked="0"/>
    </xf>
    <xf numFmtId="1" fontId="11" fillId="0" borderId="3" xfId="0" applyNumberFormat="1" applyFont="1" applyFill="1" applyBorder="1" applyAlignment="1">
      <alignment horizontal="center" wrapText="1"/>
    </xf>
    <xf numFmtId="0" fontId="21" fillId="0" borderId="3" xfId="0" applyFont="1" applyFill="1" applyBorder="1" applyAlignment="1" applyProtection="1">
      <alignment/>
      <protection/>
    </xf>
    <xf numFmtId="0" fontId="21" fillId="0" borderId="3" xfId="0" applyNumberFormat="1" applyFont="1" applyFill="1" applyBorder="1" applyAlignment="1" applyProtection="1">
      <alignment/>
      <protection locked="0"/>
    </xf>
    <xf numFmtId="0" fontId="21" fillId="0" borderId="3" xfId="0" applyNumberFormat="1" applyFont="1" applyFill="1" applyBorder="1" applyAlignment="1" applyProtection="1">
      <alignment/>
      <protection/>
    </xf>
    <xf numFmtId="2" fontId="11" fillId="0" borderId="3" xfId="0" applyNumberFormat="1" applyFont="1" applyFill="1" applyBorder="1" applyAlignment="1" applyProtection="1">
      <alignment horizontal="left" wrapText="1"/>
      <protection/>
    </xf>
    <xf numFmtId="1" fontId="11" fillId="0" borderId="3" xfId="0" applyNumberFormat="1" applyFont="1" applyFill="1" applyBorder="1" applyAlignment="1" applyProtection="1">
      <alignment horizontal="center"/>
      <protection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>
      <alignment horizontal="left"/>
    </xf>
    <xf numFmtId="0" fontId="23" fillId="0" borderId="3" xfId="0" applyFont="1" applyFill="1" applyBorder="1" applyAlignment="1" applyProtection="1">
      <alignment horizontal="left"/>
      <protection locked="0"/>
    </xf>
    <xf numFmtId="1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6" fillId="0" borderId="1" xfId="18" applyFont="1" applyFill="1" applyBorder="1" applyAlignment="1" applyProtection="1">
      <alignment horizontal="center"/>
      <protection/>
    </xf>
    <xf numFmtId="0" fontId="6" fillId="0" borderId="10" xfId="18" applyFont="1" applyFill="1" applyBorder="1" applyAlignment="1" applyProtection="1">
      <alignment horizontal="center"/>
      <protection/>
    </xf>
    <xf numFmtId="0" fontId="6" fillId="0" borderId="11" xfId="18" applyFont="1" applyFill="1" applyBorder="1" applyAlignment="1" applyProtection="1">
      <alignment horizontal="center"/>
      <protection/>
    </xf>
    <xf numFmtId="0" fontId="7" fillId="0" borderId="0" xfId="18" applyFont="1" applyAlignment="1">
      <alignment horizontal="center" vertical="top"/>
      <protection/>
    </xf>
    <xf numFmtId="0" fontId="6" fillId="0" borderId="2" xfId="18" applyFont="1" applyFill="1" applyBorder="1" applyAlignment="1" applyProtection="1">
      <alignment horizontal="center"/>
      <protection/>
    </xf>
    <xf numFmtId="0" fontId="6" fillId="0" borderId="4" xfId="18" applyFont="1" applyFill="1" applyBorder="1" applyAlignment="1" applyProtection="1">
      <alignment horizontal="center"/>
      <protection/>
    </xf>
    <xf numFmtId="0" fontId="6" fillId="0" borderId="6" xfId="18" applyFont="1" applyFill="1" applyBorder="1" applyAlignment="1" applyProtection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6" fillId="0" borderId="8" xfId="18" applyFont="1" applyBorder="1" applyAlignment="1">
      <alignment horizontal="center"/>
      <protection/>
    </xf>
    <xf numFmtId="0" fontId="6" fillId="0" borderId="1" xfId="18" applyFont="1" applyFill="1" applyBorder="1" applyAlignment="1" applyProtection="1">
      <alignment horizontal="center" vertical="center" shrinkToFit="1"/>
      <protection/>
    </xf>
    <xf numFmtId="0" fontId="6" fillId="0" borderId="10" xfId="18" applyFont="1" applyFill="1" applyBorder="1" applyAlignment="1" applyProtection="1">
      <alignment horizontal="center" vertical="center" shrinkToFit="1"/>
      <protection/>
    </xf>
    <xf numFmtId="0" fontId="6" fillId="0" borderId="11" xfId="18" applyFont="1" applyFill="1" applyBorder="1" applyAlignment="1" applyProtection="1">
      <alignment horizontal="center" vertical="center" shrinkToFit="1"/>
      <protection/>
    </xf>
    <xf numFmtId="0" fontId="6" fillId="0" borderId="2" xfId="18" applyFont="1" applyFill="1" applyBorder="1" applyAlignment="1" applyProtection="1">
      <alignment horizontal="center" vertical="center" shrinkToFit="1"/>
      <protection/>
    </xf>
    <xf numFmtId="0" fontId="6" fillId="0" borderId="4" xfId="18" applyFont="1" applyFill="1" applyBorder="1" applyAlignment="1" applyProtection="1">
      <alignment horizontal="center" vertical="center" shrinkToFit="1"/>
      <protection/>
    </xf>
    <xf numFmtId="0" fontId="6" fillId="0" borderId="6" xfId="18" applyFont="1" applyFill="1" applyBorder="1" applyAlignment="1" applyProtection="1">
      <alignment horizontal="center" vertical="center" shrinkToFit="1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7" fillId="0" borderId="0" xfId="18" applyFont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9"/>
  <sheetViews>
    <sheetView zoomScale="72" zoomScaleNormal="72" workbookViewId="0" topLeftCell="A1">
      <selection activeCell="A1" sqref="A1:BA1"/>
    </sheetView>
  </sheetViews>
  <sheetFormatPr defaultColWidth="8.796875" defaultRowHeight="15"/>
  <cols>
    <col min="1" max="1" width="5.19921875" style="2" customWidth="1"/>
    <col min="2" max="7" width="2.296875" style="2" customWidth="1"/>
    <col min="8" max="8" width="3.19921875" style="2" customWidth="1"/>
    <col min="9" max="10" width="2.296875" style="2" customWidth="1"/>
    <col min="11" max="11" width="2.69921875" style="2" customWidth="1"/>
    <col min="12" max="13" width="2.796875" style="2" customWidth="1"/>
    <col min="14" max="19" width="2.69921875" style="2" customWidth="1"/>
    <col min="20" max="20" width="3.09765625" style="2" customWidth="1"/>
    <col min="21" max="21" width="3.19921875" style="2" customWidth="1"/>
    <col min="22" max="22" width="3.296875" style="2" customWidth="1"/>
    <col min="23" max="23" width="3.19921875" style="2" customWidth="1"/>
    <col min="24" max="24" width="3" style="2" customWidth="1"/>
    <col min="25" max="28" width="2.796875" style="2" customWidth="1"/>
    <col min="29" max="29" width="2.69921875" style="2" customWidth="1"/>
    <col min="30" max="30" width="2.796875" style="2" customWidth="1"/>
    <col min="31" max="31" width="2.69921875" style="2" customWidth="1"/>
    <col min="32" max="32" width="3.3984375" style="2" customWidth="1"/>
    <col min="33" max="33" width="2.8984375" style="2" customWidth="1"/>
    <col min="34" max="35" width="2.69921875" style="2" customWidth="1"/>
    <col min="36" max="36" width="3.19921875" style="2" customWidth="1"/>
    <col min="37" max="37" width="2.69921875" style="2" customWidth="1"/>
    <col min="38" max="39" width="2.796875" style="2" customWidth="1"/>
    <col min="40" max="40" width="3" style="2" customWidth="1"/>
    <col min="41" max="42" width="2.69921875" style="2" customWidth="1"/>
    <col min="43" max="43" width="2.796875" style="2" customWidth="1"/>
    <col min="44" max="45" width="2.69921875" style="2" customWidth="1"/>
    <col min="46" max="46" width="3" style="2" customWidth="1"/>
    <col min="47" max="51" width="2.69921875" style="2" customWidth="1"/>
    <col min="52" max="52" width="2.8984375" style="2" customWidth="1"/>
    <col min="53" max="53" width="2.69921875" style="2" customWidth="1"/>
    <col min="54" max="58" width="2.296875" style="2" customWidth="1"/>
    <col min="59" max="16384" width="9" style="2" customWidth="1"/>
  </cols>
  <sheetData>
    <row r="1" spans="1:53" ht="18.75" customHeight="1">
      <c r="A1" s="139" t="s">
        <v>260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</row>
    <row r="2" spans="1:53" ht="18.75" customHeight="1">
      <c r="A2" s="139" t="s">
        <v>107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</row>
    <row r="3" spans="1:53" ht="18.75" customHeight="1">
      <c r="A3" s="139" t="s">
        <v>108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</row>
    <row r="4" spans="1:53" ht="18.75" customHeight="1">
      <c r="A4" s="140" t="s">
        <v>109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</row>
    <row r="5" spans="1:53" ht="18.75" customHeight="1">
      <c r="A5" s="141" t="s">
        <v>251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</row>
    <row r="6" spans="1:38" ht="18.75">
      <c r="A6" s="12"/>
      <c r="B6" s="3"/>
      <c r="C6" s="3"/>
      <c r="D6" s="3"/>
      <c r="E6" s="3"/>
      <c r="F6" s="3"/>
      <c r="G6" s="3"/>
      <c r="M6" s="1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7" ht="15.75">
      <c r="A7" s="12"/>
      <c r="B7" s="3"/>
      <c r="C7" s="3"/>
      <c r="D7" s="3"/>
      <c r="E7" s="3"/>
      <c r="F7" s="3"/>
      <c r="G7" s="3"/>
    </row>
    <row r="8" spans="1:23" ht="20.25">
      <c r="A8" s="12"/>
      <c r="B8" s="12"/>
      <c r="C8" s="12"/>
      <c r="D8" s="12"/>
      <c r="E8" s="12"/>
      <c r="F8" s="12"/>
      <c r="G8" s="12"/>
      <c r="S8" s="5"/>
      <c r="T8" s="26"/>
      <c r="W8" s="26" t="s">
        <v>0</v>
      </c>
    </row>
    <row r="9" spans="1:34" ht="18.75">
      <c r="A9" s="3"/>
      <c r="B9" s="12"/>
      <c r="C9" s="12"/>
      <c r="D9" s="12"/>
      <c r="E9" s="3"/>
      <c r="F9" s="3"/>
      <c r="G9" s="3"/>
      <c r="K9" s="6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49" ht="18.75">
      <c r="A10" s="3" t="s">
        <v>247</v>
      </c>
      <c r="B10" s="12"/>
      <c r="C10" s="12"/>
      <c r="D10" s="12"/>
      <c r="E10" s="3"/>
      <c r="F10" s="3"/>
      <c r="G10" s="3"/>
      <c r="K10" s="6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N10" s="3" t="s">
        <v>145</v>
      </c>
      <c r="AP10" s="3"/>
      <c r="AW10" s="6" t="s">
        <v>110</v>
      </c>
    </row>
    <row r="11" spans="1:40" ht="15.75">
      <c r="A11" s="12" t="s">
        <v>250</v>
      </c>
      <c r="B11" s="12"/>
      <c r="C11" s="12"/>
      <c r="D11" s="12"/>
      <c r="E11" s="12"/>
      <c r="F11" s="12"/>
      <c r="G11" s="12"/>
      <c r="H11" s="4"/>
      <c r="N11" s="21"/>
      <c r="Y11" s="33" t="s">
        <v>159</v>
      </c>
      <c r="AN11" s="29" t="s">
        <v>160</v>
      </c>
    </row>
    <row r="12" spans="1:46" ht="18.75">
      <c r="A12" s="12" t="s">
        <v>97</v>
      </c>
      <c r="P12" s="6"/>
      <c r="Y12" s="28"/>
      <c r="AD12" s="6"/>
      <c r="AF12" s="6"/>
      <c r="AN12" s="3" t="s">
        <v>146</v>
      </c>
      <c r="AS12" s="3" t="s">
        <v>111</v>
      </c>
      <c r="AT12" s="3"/>
    </row>
    <row r="13" spans="1:46" ht="18.75">
      <c r="A13" s="3" t="s">
        <v>91</v>
      </c>
      <c r="L13" s="6"/>
      <c r="Z13" s="6"/>
      <c r="AB13" s="6"/>
      <c r="AN13" s="3" t="s">
        <v>112</v>
      </c>
      <c r="AS13" s="6" t="s">
        <v>110</v>
      </c>
      <c r="AT13" s="3" t="s">
        <v>113</v>
      </c>
    </row>
    <row r="14" spans="1:47" ht="18.75">
      <c r="A14" s="12"/>
      <c r="L14" s="6"/>
      <c r="Z14" s="6"/>
      <c r="AB14" s="6"/>
      <c r="AN14" s="3" t="s">
        <v>114</v>
      </c>
      <c r="AT14" s="6" t="s">
        <v>110</v>
      </c>
      <c r="AU14" s="3" t="s">
        <v>115</v>
      </c>
    </row>
    <row r="15" spans="23:43" ht="15.75">
      <c r="W15" s="7" t="s">
        <v>98</v>
      </c>
      <c r="AN15" s="3" t="s">
        <v>166</v>
      </c>
      <c r="AQ15" s="3"/>
    </row>
    <row r="17" spans="1:53" ht="15" customHeight="1">
      <c r="A17" s="8"/>
      <c r="B17" s="129" t="s">
        <v>1</v>
      </c>
      <c r="C17" s="130"/>
      <c r="D17" s="130"/>
      <c r="E17" s="131"/>
      <c r="F17" s="129" t="s">
        <v>2</v>
      </c>
      <c r="G17" s="130"/>
      <c r="H17" s="130"/>
      <c r="I17" s="131"/>
      <c r="J17" s="129" t="s">
        <v>3</v>
      </c>
      <c r="K17" s="130"/>
      <c r="L17" s="130"/>
      <c r="M17" s="131"/>
      <c r="N17" s="129" t="s">
        <v>4</v>
      </c>
      <c r="O17" s="130"/>
      <c r="P17" s="130"/>
      <c r="Q17" s="130"/>
      <c r="R17" s="131"/>
      <c r="S17" s="129" t="s">
        <v>5</v>
      </c>
      <c r="T17" s="130"/>
      <c r="U17" s="130"/>
      <c r="V17" s="131"/>
      <c r="W17" s="129" t="s">
        <v>6</v>
      </c>
      <c r="X17" s="130"/>
      <c r="Y17" s="130"/>
      <c r="Z17" s="131"/>
      <c r="AA17" s="129" t="s">
        <v>7</v>
      </c>
      <c r="AB17" s="130"/>
      <c r="AC17" s="130"/>
      <c r="AD17" s="130"/>
      <c r="AE17" s="131"/>
      <c r="AF17" s="129" t="s">
        <v>8</v>
      </c>
      <c r="AG17" s="130"/>
      <c r="AH17" s="130"/>
      <c r="AI17" s="131"/>
      <c r="AJ17" s="129" t="s">
        <v>9</v>
      </c>
      <c r="AK17" s="130"/>
      <c r="AL17" s="130"/>
      <c r="AM17" s="131"/>
      <c r="AN17" s="129" t="s">
        <v>10</v>
      </c>
      <c r="AO17" s="130"/>
      <c r="AP17" s="130"/>
      <c r="AQ17" s="130"/>
      <c r="AR17" s="131"/>
      <c r="AS17" s="129" t="s">
        <v>11</v>
      </c>
      <c r="AT17" s="130"/>
      <c r="AU17" s="130"/>
      <c r="AV17" s="131"/>
      <c r="AW17" s="129" t="s">
        <v>12</v>
      </c>
      <c r="AX17" s="130"/>
      <c r="AY17" s="130"/>
      <c r="AZ17" s="130"/>
      <c r="BA17" s="131"/>
    </row>
    <row r="18" spans="1:53" ht="12.75">
      <c r="A18" s="9" t="s">
        <v>13</v>
      </c>
      <c r="B18" s="92">
        <v>1</v>
      </c>
      <c r="C18" s="92">
        <v>2</v>
      </c>
      <c r="D18" s="92">
        <v>3</v>
      </c>
      <c r="E18" s="92">
        <v>4</v>
      </c>
      <c r="F18" s="92">
        <v>5</v>
      </c>
      <c r="G18" s="92">
        <v>6</v>
      </c>
      <c r="H18" s="92">
        <v>7</v>
      </c>
      <c r="I18" s="92">
        <v>8</v>
      </c>
      <c r="J18" s="93">
        <v>9</v>
      </c>
      <c r="K18" s="92">
        <v>10</v>
      </c>
      <c r="L18" s="92">
        <v>11</v>
      </c>
      <c r="M18" s="92">
        <v>12</v>
      </c>
      <c r="N18" s="92">
        <v>13</v>
      </c>
      <c r="O18" s="92">
        <v>14</v>
      </c>
      <c r="P18" s="92">
        <v>15</v>
      </c>
      <c r="Q18" s="92">
        <v>16</v>
      </c>
      <c r="R18" s="92">
        <v>17</v>
      </c>
      <c r="S18" s="92">
        <v>18</v>
      </c>
      <c r="T18" s="92">
        <v>19</v>
      </c>
      <c r="U18" s="94">
        <v>20</v>
      </c>
      <c r="V18" s="92">
        <v>21</v>
      </c>
      <c r="W18" s="92">
        <v>22</v>
      </c>
      <c r="X18" s="92">
        <v>23</v>
      </c>
      <c r="Y18" s="92">
        <v>24</v>
      </c>
      <c r="Z18" s="92">
        <v>25</v>
      </c>
      <c r="AA18" s="92">
        <v>26</v>
      </c>
      <c r="AB18" s="92">
        <v>27</v>
      </c>
      <c r="AC18" s="92">
        <v>28</v>
      </c>
      <c r="AD18" s="92">
        <v>29</v>
      </c>
      <c r="AE18" s="92">
        <v>30</v>
      </c>
      <c r="AF18" s="92">
        <v>31</v>
      </c>
      <c r="AG18" s="92">
        <v>32</v>
      </c>
      <c r="AH18" s="92">
        <v>33</v>
      </c>
      <c r="AI18" s="92">
        <v>34</v>
      </c>
      <c r="AJ18" s="92">
        <v>35</v>
      </c>
      <c r="AK18" s="92">
        <v>36</v>
      </c>
      <c r="AL18" s="92">
        <v>37</v>
      </c>
      <c r="AM18" s="92">
        <v>38</v>
      </c>
      <c r="AN18" s="92">
        <v>39</v>
      </c>
      <c r="AO18" s="92">
        <v>40</v>
      </c>
      <c r="AP18" s="92">
        <v>41</v>
      </c>
      <c r="AQ18" s="92">
        <v>42</v>
      </c>
      <c r="AR18" s="92">
        <v>43</v>
      </c>
      <c r="AS18" s="92">
        <v>44</v>
      </c>
      <c r="AT18" s="92">
        <v>45</v>
      </c>
      <c r="AU18" s="92">
        <v>46</v>
      </c>
      <c r="AV18" s="92">
        <v>47</v>
      </c>
      <c r="AW18" s="92">
        <v>48</v>
      </c>
      <c r="AX18" s="92">
        <v>49</v>
      </c>
      <c r="AY18" s="92">
        <v>50</v>
      </c>
      <c r="AZ18" s="92">
        <v>51</v>
      </c>
      <c r="BA18" s="92">
        <v>52</v>
      </c>
    </row>
    <row r="19" spans="1:53" ht="12.75">
      <c r="A19" s="9" t="s">
        <v>14</v>
      </c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 t="s">
        <v>173</v>
      </c>
      <c r="U19" s="96" t="s">
        <v>173</v>
      </c>
      <c r="V19" s="96" t="s">
        <v>173</v>
      </c>
      <c r="W19" s="97" t="s">
        <v>175</v>
      </c>
      <c r="X19" s="97" t="s">
        <v>175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 t="s">
        <v>173</v>
      </c>
      <c r="AR19" s="96" t="s">
        <v>173</v>
      </c>
      <c r="AS19" s="96" t="s">
        <v>173</v>
      </c>
      <c r="AT19" s="97" t="s">
        <v>175</v>
      </c>
      <c r="AU19" s="97" t="s">
        <v>175</v>
      </c>
      <c r="AV19" s="97" t="s">
        <v>175</v>
      </c>
      <c r="AW19" s="97" t="s">
        <v>175</v>
      </c>
      <c r="AX19" s="97" t="s">
        <v>175</v>
      </c>
      <c r="AY19" s="97" t="s">
        <v>175</v>
      </c>
      <c r="AZ19" s="97" t="s">
        <v>175</v>
      </c>
      <c r="BA19" s="97" t="s">
        <v>175</v>
      </c>
    </row>
    <row r="20" spans="1:53" ht="12.75">
      <c r="A20" s="9" t="s">
        <v>15</v>
      </c>
      <c r="B20" s="98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6" t="s">
        <v>173</v>
      </c>
      <c r="U20" s="96" t="s">
        <v>173</v>
      </c>
      <c r="V20" s="96" t="s">
        <v>173</v>
      </c>
      <c r="W20" s="97" t="s">
        <v>175</v>
      </c>
      <c r="X20" s="97" t="s">
        <v>175</v>
      </c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 t="s">
        <v>173</v>
      </c>
      <c r="AQ20" s="97" t="s">
        <v>173</v>
      </c>
      <c r="AR20" s="97" t="s">
        <v>173</v>
      </c>
      <c r="AS20" s="97" t="s">
        <v>173</v>
      </c>
      <c r="AT20" s="97" t="s">
        <v>175</v>
      </c>
      <c r="AU20" s="97" t="s">
        <v>175</v>
      </c>
      <c r="AV20" s="97" t="s">
        <v>175</v>
      </c>
      <c r="AW20" s="97" t="s">
        <v>175</v>
      </c>
      <c r="AX20" s="97" t="s">
        <v>175</v>
      </c>
      <c r="AY20" s="97" t="s">
        <v>175</v>
      </c>
      <c r="AZ20" s="97" t="s">
        <v>175</v>
      </c>
      <c r="BA20" s="97" t="s">
        <v>175</v>
      </c>
    </row>
    <row r="21" spans="1:53" ht="12.75">
      <c r="A21" s="9" t="s">
        <v>16</v>
      </c>
      <c r="B21" s="98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6" t="s">
        <v>173</v>
      </c>
      <c r="U21" s="96" t="s">
        <v>173</v>
      </c>
      <c r="V21" s="96" t="s">
        <v>173</v>
      </c>
      <c r="W21" s="97" t="s">
        <v>175</v>
      </c>
      <c r="X21" s="97" t="s">
        <v>175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 t="s">
        <v>173</v>
      </c>
      <c r="AQ21" s="97" t="s">
        <v>173</v>
      </c>
      <c r="AR21" s="97" t="s">
        <v>173</v>
      </c>
      <c r="AS21" s="97" t="s">
        <v>203</v>
      </c>
      <c r="AT21" s="97" t="s">
        <v>203</v>
      </c>
      <c r="AU21" s="97" t="s">
        <v>203</v>
      </c>
      <c r="AV21" s="97" t="s">
        <v>203</v>
      </c>
      <c r="AW21" s="97" t="s">
        <v>175</v>
      </c>
      <c r="AX21" s="97" t="s">
        <v>175</v>
      </c>
      <c r="AY21" s="97" t="s">
        <v>175</v>
      </c>
      <c r="AZ21" s="97" t="s">
        <v>175</v>
      </c>
      <c r="BA21" s="97" t="s">
        <v>175</v>
      </c>
    </row>
    <row r="22" spans="1:53" ht="12.75">
      <c r="A22" s="9" t="s">
        <v>17</v>
      </c>
      <c r="B22" s="98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6" t="s">
        <v>173</v>
      </c>
      <c r="U22" s="96" t="s">
        <v>173</v>
      </c>
      <c r="V22" s="96" t="s">
        <v>173</v>
      </c>
      <c r="W22" s="97" t="s">
        <v>175</v>
      </c>
      <c r="X22" s="97" t="s">
        <v>175</v>
      </c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 t="s">
        <v>173</v>
      </c>
      <c r="AR22" s="97" t="s">
        <v>173</v>
      </c>
      <c r="AS22" s="97" t="s">
        <v>173</v>
      </c>
      <c r="AT22" s="97" t="s">
        <v>175</v>
      </c>
      <c r="AU22" s="97" t="s">
        <v>175</v>
      </c>
      <c r="AV22" s="97" t="s">
        <v>175</v>
      </c>
      <c r="AW22" s="97" t="s">
        <v>175</v>
      </c>
      <c r="AX22" s="97" t="s">
        <v>175</v>
      </c>
      <c r="AY22" s="97" t="s">
        <v>175</v>
      </c>
      <c r="AZ22" s="97" t="s">
        <v>175</v>
      </c>
      <c r="BA22" s="97" t="s">
        <v>175</v>
      </c>
    </row>
    <row r="23" spans="1:53" ht="12.75">
      <c r="A23" s="9" t="s">
        <v>18</v>
      </c>
      <c r="B23" s="98" t="s">
        <v>141</v>
      </c>
      <c r="C23" s="98" t="s">
        <v>141</v>
      </c>
      <c r="D23" s="98" t="s">
        <v>141</v>
      </c>
      <c r="E23" s="98" t="s">
        <v>141</v>
      </c>
      <c r="F23" s="98" t="s">
        <v>141</v>
      </c>
      <c r="G23" s="98" t="s">
        <v>141</v>
      </c>
      <c r="H23" s="98" t="s">
        <v>141</v>
      </c>
      <c r="I23" s="98" t="s">
        <v>141</v>
      </c>
      <c r="J23" s="98" t="s">
        <v>141</v>
      </c>
      <c r="K23" s="98"/>
      <c r="L23" s="98"/>
      <c r="M23" s="98"/>
      <c r="N23" s="98"/>
      <c r="O23" s="98"/>
      <c r="P23" s="98"/>
      <c r="Q23" s="96"/>
      <c r="R23" s="96" t="s">
        <v>173</v>
      </c>
      <c r="S23" s="96" t="s">
        <v>173</v>
      </c>
      <c r="T23" s="97" t="s">
        <v>175</v>
      </c>
      <c r="U23" s="97" t="s">
        <v>175</v>
      </c>
      <c r="V23" s="97" t="s">
        <v>141</v>
      </c>
      <c r="W23" s="97" t="s">
        <v>141</v>
      </c>
      <c r="X23" s="97" t="s">
        <v>141</v>
      </c>
      <c r="Y23" s="97" t="s">
        <v>141</v>
      </c>
      <c r="Z23" s="97" t="s">
        <v>141</v>
      </c>
      <c r="AA23" s="97" t="s">
        <v>141</v>
      </c>
      <c r="AB23" s="97" t="s">
        <v>141</v>
      </c>
      <c r="AC23" s="97"/>
      <c r="AD23" s="97"/>
      <c r="AE23" s="97"/>
      <c r="AF23" s="97"/>
      <c r="AG23" s="97"/>
      <c r="AH23" s="97"/>
      <c r="AI23" s="97"/>
      <c r="AJ23" s="97" t="s">
        <v>173</v>
      </c>
      <c r="AK23" s="97" t="s">
        <v>173</v>
      </c>
      <c r="AL23" s="97" t="s">
        <v>174</v>
      </c>
      <c r="AM23" s="97" t="s">
        <v>174</v>
      </c>
      <c r="AN23" s="97" t="s">
        <v>174</v>
      </c>
      <c r="AO23" s="97" t="s">
        <v>174</v>
      </c>
      <c r="AP23" s="97" t="s">
        <v>174</v>
      </c>
      <c r="AQ23" s="97" t="s">
        <v>174</v>
      </c>
      <c r="AR23" s="97" t="s">
        <v>174</v>
      </c>
      <c r="AS23" s="97" t="s">
        <v>174</v>
      </c>
      <c r="AT23" s="97" t="s">
        <v>175</v>
      </c>
      <c r="AU23" s="97" t="s">
        <v>175</v>
      </c>
      <c r="AV23" s="97" t="s">
        <v>175</v>
      </c>
      <c r="AW23" s="97" t="s">
        <v>175</v>
      </c>
      <c r="AX23" s="97" t="s">
        <v>175</v>
      </c>
      <c r="AY23" s="97" t="s">
        <v>175</v>
      </c>
      <c r="AZ23" s="97" t="s">
        <v>175</v>
      </c>
      <c r="BA23" s="97" t="s">
        <v>175</v>
      </c>
    </row>
    <row r="24" ht="15.75">
      <c r="C24" s="3" t="s">
        <v>99</v>
      </c>
    </row>
    <row r="25" spans="1:53" ht="15.75">
      <c r="A25" s="18" t="s">
        <v>140</v>
      </c>
      <c r="B25" s="19"/>
      <c r="C25" s="19"/>
      <c r="D25" s="19"/>
      <c r="E25" s="19"/>
      <c r="F25" s="19"/>
      <c r="G25" s="19"/>
      <c r="H25" s="19"/>
      <c r="I25" s="20" t="s">
        <v>141</v>
      </c>
      <c r="J25" s="18" t="s">
        <v>118</v>
      </c>
      <c r="K25" s="19"/>
      <c r="L25" s="19"/>
      <c r="M25" s="19"/>
      <c r="N25" s="19"/>
      <c r="O25" s="19"/>
      <c r="P25" s="19"/>
      <c r="Q25" s="19"/>
      <c r="R25" s="19"/>
      <c r="S25" s="19"/>
      <c r="T25" s="18"/>
      <c r="U25" s="18" t="s">
        <v>248</v>
      </c>
      <c r="V25" s="19"/>
      <c r="W25" s="20"/>
      <c r="X25" s="20"/>
      <c r="Y25" s="19"/>
      <c r="Z25" s="27"/>
      <c r="AA25" s="19"/>
      <c r="AB25" s="20"/>
      <c r="AC25" s="20"/>
      <c r="AD25" s="20" t="s">
        <v>142</v>
      </c>
      <c r="AE25" s="19"/>
      <c r="AF25" s="19"/>
      <c r="AG25" s="19"/>
      <c r="AH25" s="19"/>
      <c r="AI25" s="19"/>
      <c r="AJ25" s="19"/>
      <c r="AK25" s="19"/>
      <c r="AL25" s="18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28" ht="15.75">
      <c r="A26" s="18" t="s">
        <v>249</v>
      </c>
      <c r="B26" s="31"/>
      <c r="C26" s="30"/>
      <c r="D26" s="30"/>
      <c r="M26" s="31"/>
      <c r="N26" s="30"/>
      <c r="O26" s="30"/>
      <c r="AB26" s="31"/>
    </row>
    <row r="27" spans="1:28" ht="12.75">
      <c r="A27" s="30"/>
      <c r="B27" s="31"/>
      <c r="C27" s="30"/>
      <c r="D27" s="30"/>
      <c r="M27" s="30"/>
      <c r="N27" s="31"/>
      <c r="O27" s="31"/>
      <c r="AB27" s="30"/>
    </row>
    <row r="29" ht="15.75">
      <c r="O29" s="7" t="s">
        <v>252</v>
      </c>
    </row>
    <row r="31" spans="7:37" ht="12.75">
      <c r="G31" s="122" t="s">
        <v>100</v>
      </c>
      <c r="H31" s="123"/>
      <c r="I31" s="123"/>
      <c r="J31" s="124"/>
      <c r="K31" s="122" t="s">
        <v>101</v>
      </c>
      <c r="L31" s="123"/>
      <c r="M31" s="123"/>
      <c r="N31" s="123"/>
      <c r="O31" s="124"/>
      <c r="P31" s="122" t="s">
        <v>19</v>
      </c>
      <c r="Q31" s="123"/>
      <c r="R31" s="123"/>
      <c r="S31" s="123"/>
      <c r="T31" s="124"/>
      <c r="U31" s="122" t="s">
        <v>102</v>
      </c>
      <c r="V31" s="123"/>
      <c r="W31" s="124"/>
      <c r="X31" s="122" t="s">
        <v>143</v>
      </c>
      <c r="Y31" s="123"/>
      <c r="Z31" s="124"/>
      <c r="AA31" s="132" t="s">
        <v>20</v>
      </c>
      <c r="AB31" s="133"/>
      <c r="AC31" s="133"/>
      <c r="AD31" s="134"/>
      <c r="AE31" s="132" t="s">
        <v>21</v>
      </c>
      <c r="AF31" s="133"/>
      <c r="AG31" s="133"/>
      <c r="AH31" s="134"/>
      <c r="AI31" s="132" t="s">
        <v>13</v>
      </c>
      <c r="AJ31" s="133"/>
      <c r="AK31" s="134"/>
    </row>
    <row r="32" spans="7:37" ht="15" customHeight="1">
      <c r="G32" s="126" t="s">
        <v>22</v>
      </c>
      <c r="H32" s="127"/>
      <c r="I32" s="127"/>
      <c r="J32" s="128"/>
      <c r="K32" s="126" t="s">
        <v>23</v>
      </c>
      <c r="L32" s="127"/>
      <c r="M32" s="127"/>
      <c r="N32" s="127"/>
      <c r="O32" s="128"/>
      <c r="P32" s="126" t="s">
        <v>24</v>
      </c>
      <c r="Q32" s="127"/>
      <c r="R32" s="138"/>
      <c r="S32" s="127"/>
      <c r="T32" s="128"/>
      <c r="U32" s="126" t="s">
        <v>103</v>
      </c>
      <c r="V32" s="127"/>
      <c r="W32" s="128"/>
      <c r="X32" s="126" t="s">
        <v>144</v>
      </c>
      <c r="Y32" s="138"/>
      <c r="Z32" s="128"/>
      <c r="AA32" s="135"/>
      <c r="AB32" s="136"/>
      <c r="AC32" s="136"/>
      <c r="AD32" s="137"/>
      <c r="AE32" s="135"/>
      <c r="AF32" s="136"/>
      <c r="AG32" s="136"/>
      <c r="AH32" s="137"/>
      <c r="AI32" s="135"/>
      <c r="AJ32" s="136"/>
      <c r="AK32" s="137"/>
    </row>
    <row r="33" spans="7:37" ht="12.75">
      <c r="G33" s="66"/>
      <c r="H33" s="69">
        <f>AF33-SUM(L33:AB33)</f>
        <v>36</v>
      </c>
      <c r="I33" s="67"/>
      <c r="J33" s="67"/>
      <c r="K33" s="66"/>
      <c r="L33" s="63">
        <f>COUNTIF(B19:BA19,"Э")</f>
        <v>6</v>
      </c>
      <c r="M33" s="70"/>
      <c r="N33" s="67"/>
      <c r="O33" s="67"/>
      <c r="P33" s="66"/>
      <c r="Q33" s="67"/>
      <c r="R33" s="63">
        <f>COUNTIF(B19:BA19,"У")</f>
        <v>0</v>
      </c>
      <c r="S33" s="67"/>
      <c r="T33" s="67"/>
      <c r="U33" s="66"/>
      <c r="V33" s="63">
        <f>COUNTIF(B19:BA19,"П")</f>
        <v>0</v>
      </c>
      <c r="W33" s="67"/>
      <c r="X33" s="66"/>
      <c r="Y33" s="63">
        <f>COUNTIF(B19:BA19,"Г")</f>
        <v>0</v>
      </c>
      <c r="Z33" s="67"/>
      <c r="AA33" s="66"/>
      <c r="AB33" s="63">
        <f>COUNTIF(B19:BA19,"К")</f>
        <v>10</v>
      </c>
      <c r="AC33" s="67"/>
      <c r="AD33" s="67"/>
      <c r="AE33" s="71"/>
      <c r="AF33" s="69">
        <v>52</v>
      </c>
      <c r="AG33" s="69"/>
      <c r="AH33" s="67"/>
      <c r="AI33" s="66" t="s">
        <v>25</v>
      </c>
      <c r="AJ33" s="67"/>
      <c r="AK33" s="68"/>
    </row>
    <row r="34" spans="7:37" ht="12.75">
      <c r="G34" s="66"/>
      <c r="H34" s="69">
        <f>AF34-SUM(L34:AB34)</f>
        <v>35</v>
      </c>
      <c r="I34" s="67"/>
      <c r="J34" s="67"/>
      <c r="K34" s="66"/>
      <c r="L34" s="63">
        <f>COUNTIF(B20:BA20,"Э")</f>
        <v>7</v>
      </c>
      <c r="M34" s="70"/>
      <c r="N34" s="67"/>
      <c r="O34" s="67"/>
      <c r="P34" s="66"/>
      <c r="Q34" s="67"/>
      <c r="R34" s="72">
        <f>COUNTIF(B20:BA20,"У")</f>
        <v>0</v>
      </c>
      <c r="S34" s="67"/>
      <c r="T34" s="67"/>
      <c r="U34" s="66"/>
      <c r="V34" s="72">
        <f>COUNTIF(B20:BA20,"П")</f>
        <v>0</v>
      </c>
      <c r="W34" s="67"/>
      <c r="X34" s="66"/>
      <c r="Y34" s="63">
        <f>COUNTIF(B20:BA20,"Г")</f>
        <v>0</v>
      </c>
      <c r="Z34" s="67"/>
      <c r="AA34" s="66"/>
      <c r="AB34" s="72">
        <f>COUNTIF(B20:BA20,"К")</f>
        <v>10</v>
      </c>
      <c r="AC34" s="67"/>
      <c r="AD34" s="67"/>
      <c r="AE34" s="71"/>
      <c r="AF34" s="69">
        <v>52</v>
      </c>
      <c r="AG34" s="67"/>
      <c r="AH34" s="67"/>
      <c r="AI34" s="66" t="s">
        <v>26</v>
      </c>
      <c r="AJ34" s="67"/>
      <c r="AK34" s="68"/>
    </row>
    <row r="35" spans="7:37" ht="12.75">
      <c r="G35" s="66"/>
      <c r="H35" s="69">
        <f>AF35-SUM(L35:AB35)</f>
        <v>35</v>
      </c>
      <c r="I35" s="67"/>
      <c r="J35" s="67"/>
      <c r="K35" s="66"/>
      <c r="L35" s="63">
        <f>COUNTIF(B21:BA21,"Э")</f>
        <v>6</v>
      </c>
      <c r="M35" s="70"/>
      <c r="N35" s="67"/>
      <c r="O35" s="67"/>
      <c r="P35" s="66"/>
      <c r="Q35" s="67"/>
      <c r="R35" s="63">
        <f>COUNTIF(B21:BA21,"У")</f>
        <v>4</v>
      </c>
      <c r="S35" s="67"/>
      <c r="T35" s="67"/>
      <c r="U35" s="66"/>
      <c r="V35" s="63">
        <f>COUNTIF(B21:BA21,"П")</f>
        <v>0</v>
      </c>
      <c r="W35" s="67"/>
      <c r="X35" s="66"/>
      <c r="Y35" s="63">
        <f>COUNTIF(B21:BA21,"Г")</f>
        <v>0</v>
      </c>
      <c r="Z35" s="67"/>
      <c r="AA35" s="66"/>
      <c r="AB35" s="63">
        <f>COUNTIF(B21:BA21,"К")</f>
        <v>7</v>
      </c>
      <c r="AC35" s="67"/>
      <c r="AD35" s="67"/>
      <c r="AE35" s="71"/>
      <c r="AF35" s="69">
        <v>52</v>
      </c>
      <c r="AG35" s="67"/>
      <c r="AH35" s="67"/>
      <c r="AI35" s="66" t="s">
        <v>27</v>
      </c>
      <c r="AJ35" s="67"/>
      <c r="AK35" s="68"/>
    </row>
    <row r="36" spans="7:37" ht="12.75">
      <c r="G36" s="66"/>
      <c r="H36" s="69">
        <f>AF36-SUM(L36:AB36)</f>
        <v>36</v>
      </c>
      <c r="I36" s="67"/>
      <c r="J36" s="67"/>
      <c r="K36" s="66"/>
      <c r="L36" s="62">
        <f>COUNTIF(B22:BA22,"Э")</f>
        <v>6</v>
      </c>
      <c r="M36" s="67"/>
      <c r="N36" s="67"/>
      <c r="O36" s="67"/>
      <c r="P36" s="66"/>
      <c r="Q36" s="67"/>
      <c r="R36" s="72">
        <f>COUNTIF(B22:BA22,"У")</f>
        <v>0</v>
      </c>
      <c r="S36" s="67"/>
      <c r="T36" s="67"/>
      <c r="U36" s="66"/>
      <c r="V36" s="72">
        <f>COUNTIF(B22:BA22,"П")</f>
        <v>0</v>
      </c>
      <c r="W36" s="67"/>
      <c r="X36" s="66"/>
      <c r="Y36" s="63">
        <f>COUNTIF(B22:BA22,"Г")</f>
        <v>0</v>
      </c>
      <c r="Z36" s="67"/>
      <c r="AA36" s="66"/>
      <c r="AB36" s="72">
        <f>COUNTIF(B22:BA22,"К")</f>
        <v>10</v>
      </c>
      <c r="AC36" s="67"/>
      <c r="AD36" s="67"/>
      <c r="AE36" s="71"/>
      <c r="AF36" s="69">
        <v>52</v>
      </c>
      <c r="AG36" s="67"/>
      <c r="AH36" s="67"/>
      <c r="AI36" s="66" t="s">
        <v>28</v>
      </c>
      <c r="AJ36" s="67"/>
      <c r="AK36" s="68"/>
    </row>
    <row r="37" spans="7:37" ht="12.75">
      <c r="G37" s="66"/>
      <c r="H37" s="69">
        <f>AF37-SUM(L37:AB37)</f>
        <v>14</v>
      </c>
      <c r="I37" s="67"/>
      <c r="J37" s="67"/>
      <c r="K37" s="66"/>
      <c r="L37" s="62">
        <f>COUNTIF(B23:BA23,"Э")</f>
        <v>4</v>
      </c>
      <c r="M37" s="67"/>
      <c r="N37" s="67"/>
      <c r="O37" s="67"/>
      <c r="P37" s="66"/>
      <c r="Q37" s="67"/>
      <c r="R37" s="63">
        <f>COUNTIF(B23:BA23,"У")</f>
        <v>0</v>
      </c>
      <c r="S37" s="67"/>
      <c r="T37" s="67"/>
      <c r="U37" s="66"/>
      <c r="V37" s="63">
        <f>COUNTIF(B23:BA23,"П")</f>
        <v>16</v>
      </c>
      <c r="W37" s="67"/>
      <c r="X37" s="66"/>
      <c r="Y37" s="63">
        <f>COUNTIF(B23:BA23,"Г")</f>
        <v>8</v>
      </c>
      <c r="Z37" s="67"/>
      <c r="AA37" s="66"/>
      <c r="AB37" s="63">
        <f>COUNTIF(B23:BA23,"К")</f>
        <v>10</v>
      </c>
      <c r="AC37" s="67"/>
      <c r="AD37" s="67"/>
      <c r="AE37" s="71"/>
      <c r="AF37" s="69">
        <v>52</v>
      </c>
      <c r="AG37" s="67"/>
      <c r="AH37" s="67"/>
      <c r="AI37" s="66" t="s">
        <v>29</v>
      </c>
      <c r="AJ37" s="67"/>
      <c r="AK37" s="68"/>
    </row>
    <row r="38" spans="7:37" ht="12.75">
      <c r="G38" s="66"/>
      <c r="H38" s="69">
        <f>SUM(H33:H37)</f>
        <v>156</v>
      </c>
      <c r="I38" s="67"/>
      <c r="J38" s="67"/>
      <c r="K38" s="66"/>
      <c r="L38" s="69">
        <f>SUM(L33:L37)</f>
        <v>29</v>
      </c>
      <c r="M38" s="67"/>
      <c r="N38" s="67"/>
      <c r="O38" s="67"/>
      <c r="P38" s="66"/>
      <c r="Q38" s="67"/>
      <c r="R38" s="69">
        <f>SUM(R33:R37)</f>
        <v>4</v>
      </c>
      <c r="S38" s="67"/>
      <c r="T38" s="67"/>
      <c r="U38" s="66"/>
      <c r="V38" s="69">
        <f>SUM(V33:V37)</f>
        <v>16</v>
      </c>
      <c r="W38" s="67"/>
      <c r="X38" s="66"/>
      <c r="Y38" s="69">
        <f>SUM(Y33:Y37)</f>
        <v>8</v>
      </c>
      <c r="Z38" s="67"/>
      <c r="AA38" s="66"/>
      <c r="AB38" s="69">
        <f>SUM(AB33:AB37)</f>
        <v>47</v>
      </c>
      <c r="AC38" s="69"/>
      <c r="AD38" s="67"/>
      <c r="AE38" s="66"/>
      <c r="AF38" s="69">
        <f>SUM(AF33:AF37)</f>
        <v>260</v>
      </c>
      <c r="AG38" s="67"/>
      <c r="AH38" s="67"/>
      <c r="AI38" s="66"/>
      <c r="AJ38" s="67"/>
      <c r="AK38" s="68"/>
    </row>
    <row r="39" spans="7:37" ht="12.75">
      <c r="G39" s="4"/>
      <c r="H39" s="14"/>
      <c r="I39" s="4"/>
      <c r="J39" s="4"/>
      <c r="K39" s="4"/>
      <c r="L39" s="14"/>
      <c r="M39" s="4"/>
      <c r="N39" s="4"/>
      <c r="O39" s="4"/>
      <c r="P39" s="4"/>
      <c r="Q39" s="4"/>
      <c r="R39" s="14"/>
      <c r="S39" s="4"/>
      <c r="T39" s="4"/>
      <c r="U39" s="4"/>
      <c r="V39" s="14"/>
      <c r="W39" s="4"/>
      <c r="X39" s="4"/>
      <c r="Y39" s="14"/>
      <c r="Z39" s="4"/>
      <c r="AA39" s="4"/>
      <c r="AB39" s="14"/>
      <c r="AC39" s="14"/>
      <c r="AD39" s="4"/>
      <c r="AE39" s="4"/>
      <c r="AF39" s="14"/>
      <c r="AG39" s="4"/>
      <c r="AH39" s="4"/>
      <c r="AI39" s="4"/>
      <c r="AJ39" s="4"/>
      <c r="AK39" s="4"/>
    </row>
  </sheetData>
  <mergeCells count="32">
    <mergeCell ref="A5:BA5"/>
    <mergeCell ref="F17:I17"/>
    <mergeCell ref="J17:M17"/>
    <mergeCell ref="N17:R17"/>
    <mergeCell ref="S17:V17"/>
    <mergeCell ref="W17:Z17"/>
    <mergeCell ref="AF17:AI17"/>
    <mergeCell ref="AJ17:AM17"/>
    <mergeCell ref="AA9:AH9"/>
    <mergeCell ref="A1:BA1"/>
    <mergeCell ref="A3:BA3"/>
    <mergeCell ref="A2:BA2"/>
    <mergeCell ref="A4:BA4"/>
    <mergeCell ref="K31:O31"/>
    <mergeCell ref="B17:E17"/>
    <mergeCell ref="AE31:AH32"/>
    <mergeCell ref="AI31:AK32"/>
    <mergeCell ref="AA31:AD32"/>
    <mergeCell ref="G32:J32"/>
    <mergeCell ref="P32:T32"/>
    <mergeCell ref="X32:Z32"/>
    <mergeCell ref="G31:J31"/>
    <mergeCell ref="K32:O32"/>
    <mergeCell ref="U32:W32"/>
    <mergeCell ref="AS17:AV17"/>
    <mergeCell ref="AW17:BA17"/>
    <mergeCell ref="AN17:AR17"/>
    <mergeCell ref="AA17:AE17"/>
    <mergeCell ref="P31:T31"/>
    <mergeCell ref="U31:W31"/>
    <mergeCell ref="X31:Z31"/>
    <mergeCell ref="S9:Z9"/>
  </mergeCells>
  <printOptions horizontalCentered="1" verticalCentered="1"/>
  <pageMargins left="0.25" right="0.25" top="0.18" bottom="0.24" header="0.5118110236220472" footer="0.5118110236220472"/>
  <pageSetup blackAndWhite="1" fitToHeight="1" fitToWidth="1" horizontalDpi="360" verticalDpi="360" orientation="landscape" paperSize="9" scale="81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L158"/>
  <sheetViews>
    <sheetView tabSelected="1" zoomScale="75" zoomScaleNormal="75" workbookViewId="0" topLeftCell="A109">
      <selection activeCell="BJ128" sqref="BJ128"/>
    </sheetView>
  </sheetViews>
  <sheetFormatPr defaultColWidth="8.796875" defaultRowHeight="13.5" customHeight="1" outlineLevelCol="1"/>
  <cols>
    <col min="1" max="1" width="8.3984375" style="10" customWidth="1"/>
    <col min="2" max="2" width="39.3984375" style="39" customWidth="1"/>
    <col min="3" max="3" width="6.09765625" style="10" customWidth="1" collapsed="1"/>
    <col min="4" max="7" width="4.09765625" style="42" hidden="1" customWidth="1" outlineLevel="1"/>
    <col min="8" max="8" width="6.09765625" style="10" customWidth="1" collapsed="1"/>
    <col min="9" max="16" width="4.19921875" style="42" hidden="1" customWidth="1" outlineLevel="1"/>
    <col min="17" max="17" width="3.69921875" style="10" customWidth="1" collapsed="1"/>
    <col min="18" max="18" width="5.09765625" style="43" customWidth="1"/>
    <col min="19" max="19" width="4.3984375" style="11" customWidth="1"/>
    <col min="20" max="21" width="4.3984375" style="10" customWidth="1"/>
    <col min="22" max="22" width="4.296875" style="10" customWidth="1"/>
    <col min="23" max="23" width="4.3984375" style="10" customWidth="1"/>
    <col min="24" max="24" width="3.69921875" style="10" customWidth="1" collapsed="1"/>
    <col min="25" max="30" width="3.796875" style="10" hidden="1" customWidth="1" outlineLevel="1"/>
    <col min="31" max="32" width="3.69921875" style="10" customWidth="1" collapsed="1"/>
    <col min="33" max="38" width="3.796875" style="10" hidden="1" customWidth="1" outlineLevel="1"/>
    <col min="39" max="40" width="3.69921875" style="10" customWidth="1" collapsed="1"/>
    <col min="41" max="45" width="3.796875" style="10" hidden="1" customWidth="1" outlineLevel="1"/>
    <col min="46" max="46" width="3.69921875" style="10" hidden="1" customWidth="1" outlineLevel="1"/>
    <col min="47" max="48" width="3.69921875" style="10" customWidth="1" collapsed="1"/>
    <col min="49" max="54" width="3.796875" style="10" hidden="1" customWidth="1" outlineLevel="1"/>
    <col min="55" max="56" width="3.69921875" style="10" customWidth="1" collapsed="1"/>
    <col min="57" max="62" width="3.796875" style="10" hidden="1" customWidth="1" outlineLevel="1"/>
    <col min="63" max="63" width="3.69921875" style="10" customWidth="1" collapsed="1"/>
    <col min="64" max="64" width="9" style="17" customWidth="1"/>
    <col min="66" max="68" width="9" style="17" customWidth="1"/>
    <col min="69" max="73" width="9" style="38" customWidth="1"/>
    <col min="74" max="16384" width="9" style="11" customWidth="1"/>
  </cols>
  <sheetData>
    <row r="1" ht="2.25" customHeight="1"/>
    <row r="2" spans="1:63" ht="20.25" customHeight="1">
      <c r="A2" s="51" t="s">
        <v>104</v>
      </c>
      <c r="C2" s="52"/>
      <c r="D2" s="53"/>
      <c r="E2" s="53"/>
      <c r="F2" s="53"/>
      <c r="G2" s="53"/>
      <c r="H2" s="52"/>
      <c r="I2" s="53"/>
      <c r="J2" s="53"/>
      <c r="K2" s="53"/>
      <c r="L2" s="53"/>
      <c r="M2" s="53"/>
      <c r="N2" s="53"/>
      <c r="O2" s="53"/>
      <c r="P2" s="53"/>
      <c r="Q2" s="52"/>
      <c r="R2" s="54"/>
      <c r="S2" s="55"/>
      <c r="T2" s="52"/>
      <c r="U2" s="52"/>
      <c r="V2" s="52"/>
      <c r="W2" s="52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</row>
    <row r="3" spans="1:63" ht="12.75" customHeight="1">
      <c r="A3" s="58"/>
      <c r="B3" s="100"/>
      <c r="C3" s="142" t="s">
        <v>30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8" t="s">
        <v>195</v>
      </c>
      <c r="S3" s="148"/>
      <c r="T3" s="148"/>
      <c r="U3" s="148"/>
      <c r="V3" s="148"/>
      <c r="W3" s="148"/>
      <c r="X3" s="142" t="s">
        <v>94</v>
      </c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</row>
    <row r="4" spans="1:63" ht="12.75" customHeight="1">
      <c r="A4" s="58"/>
      <c r="B4" s="100"/>
      <c r="C4" s="142" t="s">
        <v>31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5" t="s">
        <v>21</v>
      </c>
      <c r="S4" s="149" t="s">
        <v>32</v>
      </c>
      <c r="T4" s="149"/>
      <c r="U4" s="149"/>
      <c r="V4" s="149"/>
      <c r="W4" s="60"/>
      <c r="X4" s="142" t="s">
        <v>33</v>
      </c>
      <c r="Y4" s="142"/>
      <c r="Z4" s="142"/>
      <c r="AA4" s="142"/>
      <c r="AB4" s="142"/>
      <c r="AC4" s="142"/>
      <c r="AD4" s="142"/>
      <c r="AE4" s="142"/>
      <c r="AF4" s="142" t="s">
        <v>34</v>
      </c>
      <c r="AG4" s="142"/>
      <c r="AH4" s="142"/>
      <c r="AI4" s="142"/>
      <c r="AJ4" s="142"/>
      <c r="AK4" s="142"/>
      <c r="AL4" s="142"/>
      <c r="AM4" s="142"/>
      <c r="AN4" s="142" t="s">
        <v>35</v>
      </c>
      <c r="AO4" s="142"/>
      <c r="AP4" s="142"/>
      <c r="AQ4" s="142"/>
      <c r="AR4" s="142"/>
      <c r="AS4" s="142"/>
      <c r="AT4" s="142"/>
      <c r="AU4" s="142"/>
      <c r="AV4" s="142" t="s">
        <v>36</v>
      </c>
      <c r="AW4" s="142"/>
      <c r="AX4" s="142"/>
      <c r="AY4" s="142"/>
      <c r="AZ4" s="142"/>
      <c r="BA4" s="142"/>
      <c r="BB4" s="142"/>
      <c r="BC4" s="142"/>
      <c r="BD4" s="142" t="s">
        <v>37</v>
      </c>
      <c r="BE4" s="142"/>
      <c r="BF4" s="142"/>
      <c r="BG4" s="142"/>
      <c r="BH4" s="142"/>
      <c r="BI4" s="142"/>
      <c r="BJ4" s="142"/>
      <c r="BK4" s="142"/>
    </row>
    <row r="5" spans="1:63" ht="12.75" customHeight="1">
      <c r="A5" s="58" t="s">
        <v>38</v>
      </c>
      <c r="B5" s="100" t="s">
        <v>39</v>
      </c>
      <c r="C5" s="58" t="s">
        <v>40</v>
      </c>
      <c r="D5" s="101"/>
      <c r="E5" s="101"/>
      <c r="F5" s="101"/>
      <c r="G5" s="101"/>
      <c r="H5" s="58" t="s">
        <v>41</v>
      </c>
      <c r="I5" s="101"/>
      <c r="J5" s="101"/>
      <c r="K5" s="101"/>
      <c r="L5" s="101"/>
      <c r="M5" s="101"/>
      <c r="N5" s="101"/>
      <c r="O5" s="101"/>
      <c r="P5" s="101"/>
      <c r="Q5" s="58" t="s">
        <v>172</v>
      </c>
      <c r="R5" s="146"/>
      <c r="S5" s="59" t="s">
        <v>21</v>
      </c>
      <c r="T5" s="60" t="s">
        <v>171</v>
      </c>
      <c r="U5" s="60" t="s">
        <v>42</v>
      </c>
      <c r="V5" s="60" t="s">
        <v>105</v>
      </c>
      <c r="W5" s="60" t="s">
        <v>192</v>
      </c>
      <c r="X5" s="58">
        <v>1</v>
      </c>
      <c r="Y5" s="58" t="s">
        <v>123</v>
      </c>
      <c r="Z5" s="58" t="s">
        <v>124</v>
      </c>
      <c r="AA5" s="58" t="s">
        <v>125</v>
      </c>
      <c r="AB5" s="58" t="s">
        <v>123</v>
      </c>
      <c r="AC5" s="58" t="s">
        <v>124</v>
      </c>
      <c r="AD5" s="58" t="s">
        <v>125</v>
      </c>
      <c r="AE5" s="58">
        <v>2</v>
      </c>
      <c r="AF5" s="58">
        <v>3</v>
      </c>
      <c r="AG5" s="58" t="s">
        <v>123</v>
      </c>
      <c r="AH5" s="58" t="s">
        <v>124</v>
      </c>
      <c r="AI5" s="58" t="s">
        <v>125</v>
      </c>
      <c r="AJ5" s="58" t="s">
        <v>123</v>
      </c>
      <c r="AK5" s="58" t="s">
        <v>124</v>
      </c>
      <c r="AL5" s="58" t="s">
        <v>125</v>
      </c>
      <c r="AM5" s="58">
        <v>4</v>
      </c>
      <c r="AN5" s="58">
        <v>5</v>
      </c>
      <c r="AO5" s="58" t="s">
        <v>123</v>
      </c>
      <c r="AP5" s="58" t="s">
        <v>124</v>
      </c>
      <c r="AQ5" s="58" t="s">
        <v>125</v>
      </c>
      <c r="AR5" s="58" t="s">
        <v>123</v>
      </c>
      <c r="AS5" s="58" t="s">
        <v>124</v>
      </c>
      <c r="AT5" s="58" t="s">
        <v>125</v>
      </c>
      <c r="AU5" s="58">
        <v>6</v>
      </c>
      <c r="AV5" s="58">
        <v>7</v>
      </c>
      <c r="AW5" s="58" t="s">
        <v>123</v>
      </c>
      <c r="AX5" s="58" t="s">
        <v>124</v>
      </c>
      <c r="AY5" s="58" t="s">
        <v>125</v>
      </c>
      <c r="AZ5" s="58" t="s">
        <v>123</v>
      </c>
      <c r="BA5" s="58" t="s">
        <v>124</v>
      </c>
      <c r="BB5" s="58" t="s">
        <v>125</v>
      </c>
      <c r="BC5" s="58">
        <v>8</v>
      </c>
      <c r="BD5" s="58">
        <v>9</v>
      </c>
      <c r="BE5" s="58" t="s">
        <v>123</v>
      </c>
      <c r="BF5" s="58" t="s">
        <v>124</v>
      </c>
      <c r="BG5" s="58" t="s">
        <v>125</v>
      </c>
      <c r="BH5" s="58" t="s">
        <v>123</v>
      </c>
      <c r="BI5" s="58" t="s">
        <v>124</v>
      </c>
      <c r="BJ5" s="58" t="s">
        <v>125</v>
      </c>
      <c r="BK5" s="58">
        <v>10</v>
      </c>
    </row>
    <row r="6" spans="1:63" ht="12.75" customHeight="1">
      <c r="A6" s="58"/>
      <c r="B6" s="100"/>
      <c r="C6" s="58"/>
      <c r="D6" s="101"/>
      <c r="E6" s="101"/>
      <c r="F6" s="101"/>
      <c r="G6" s="101"/>
      <c r="H6" s="58"/>
      <c r="I6" s="101"/>
      <c r="J6" s="101"/>
      <c r="K6" s="101"/>
      <c r="L6" s="101"/>
      <c r="M6" s="101"/>
      <c r="N6" s="101"/>
      <c r="O6" s="101"/>
      <c r="P6" s="101"/>
      <c r="Q6" s="58" t="s">
        <v>167</v>
      </c>
      <c r="R6" s="147"/>
      <c r="S6" s="59"/>
      <c r="T6" s="60"/>
      <c r="U6" s="60"/>
      <c r="V6" s="60"/>
      <c r="W6" s="60" t="s">
        <v>193</v>
      </c>
      <c r="X6" s="58">
        <v>18</v>
      </c>
      <c r="Y6" s="58">
        <v>18</v>
      </c>
      <c r="Z6" s="58">
        <v>18</v>
      </c>
      <c r="AA6" s="58">
        <v>18</v>
      </c>
      <c r="AB6" s="58">
        <v>18</v>
      </c>
      <c r="AC6" s="58">
        <v>18</v>
      </c>
      <c r="AD6" s="58">
        <v>18</v>
      </c>
      <c r="AE6" s="58">
        <v>18</v>
      </c>
      <c r="AF6" s="58">
        <v>18</v>
      </c>
      <c r="AG6" s="58">
        <v>18</v>
      </c>
      <c r="AH6" s="58">
        <v>18</v>
      </c>
      <c r="AI6" s="58">
        <v>18</v>
      </c>
      <c r="AJ6" s="58">
        <v>17</v>
      </c>
      <c r="AK6" s="58">
        <v>17</v>
      </c>
      <c r="AL6" s="58">
        <v>17</v>
      </c>
      <c r="AM6" s="58">
        <v>17</v>
      </c>
      <c r="AN6" s="58">
        <v>18</v>
      </c>
      <c r="AO6" s="58">
        <v>18</v>
      </c>
      <c r="AP6" s="58">
        <v>18</v>
      </c>
      <c r="AQ6" s="58">
        <v>18</v>
      </c>
      <c r="AR6" s="58">
        <v>17</v>
      </c>
      <c r="AS6" s="58">
        <v>17</v>
      </c>
      <c r="AT6" s="58">
        <v>17</v>
      </c>
      <c r="AU6" s="58">
        <v>17</v>
      </c>
      <c r="AV6" s="58">
        <v>18</v>
      </c>
      <c r="AW6" s="58">
        <v>18</v>
      </c>
      <c r="AX6" s="58">
        <v>18</v>
      </c>
      <c r="AY6" s="58">
        <v>18</v>
      </c>
      <c r="AZ6" s="58">
        <v>18</v>
      </c>
      <c r="BA6" s="58">
        <v>18</v>
      </c>
      <c r="BB6" s="58">
        <v>18</v>
      </c>
      <c r="BC6" s="58">
        <v>18</v>
      </c>
      <c r="BD6" s="58">
        <v>7</v>
      </c>
      <c r="BE6" s="58">
        <v>7</v>
      </c>
      <c r="BF6" s="58">
        <v>7</v>
      </c>
      <c r="BG6" s="58">
        <v>7</v>
      </c>
      <c r="BH6" s="58">
        <v>7</v>
      </c>
      <c r="BI6" s="58">
        <v>7</v>
      </c>
      <c r="BJ6" s="58">
        <v>7</v>
      </c>
      <c r="BK6" s="58">
        <v>7</v>
      </c>
    </row>
    <row r="7" spans="1:63" ht="12.75" customHeight="1">
      <c r="A7" s="75">
        <v>1</v>
      </c>
      <c r="B7" s="77">
        <v>2</v>
      </c>
      <c r="C7" s="75">
        <v>3</v>
      </c>
      <c r="D7" s="78"/>
      <c r="E7" s="78"/>
      <c r="F7" s="78"/>
      <c r="G7" s="78"/>
      <c r="H7" s="75">
        <v>4</v>
      </c>
      <c r="I7" s="78"/>
      <c r="J7" s="78"/>
      <c r="K7" s="78"/>
      <c r="L7" s="78"/>
      <c r="M7" s="78"/>
      <c r="N7" s="78"/>
      <c r="O7" s="78"/>
      <c r="P7" s="78"/>
      <c r="Q7" s="75">
        <v>5</v>
      </c>
      <c r="R7" s="76">
        <v>6</v>
      </c>
      <c r="S7" s="76">
        <v>7</v>
      </c>
      <c r="T7" s="79">
        <v>8</v>
      </c>
      <c r="U7" s="79">
        <v>9</v>
      </c>
      <c r="V7" s="79">
        <v>10</v>
      </c>
      <c r="W7" s="79">
        <v>11</v>
      </c>
      <c r="X7" s="75">
        <v>12</v>
      </c>
      <c r="Y7" s="75"/>
      <c r="Z7" s="75"/>
      <c r="AA7" s="75"/>
      <c r="AB7" s="75"/>
      <c r="AC7" s="75"/>
      <c r="AD7" s="75"/>
      <c r="AE7" s="75">
        <v>13</v>
      </c>
      <c r="AF7" s="75">
        <v>14</v>
      </c>
      <c r="AG7" s="75"/>
      <c r="AH7" s="75"/>
      <c r="AI7" s="75"/>
      <c r="AJ7" s="75"/>
      <c r="AK7" s="75"/>
      <c r="AL7" s="75"/>
      <c r="AM7" s="75">
        <v>15</v>
      </c>
      <c r="AN7" s="75">
        <v>16</v>
      </c>
      <c r="AO7" s="75"/>
      <c r="AP7" s="75"/>
      <c r="AQ7" s="75"/>
      <c r="AR7" s="75"/>
      <c r="AS7" s="75"/>
      <c r="AT7" s="75"/>
      <c r="AU7" s="75">
        <v>17</v>
      </c>
      <c r="AV7" s="75">
        <v>18</v>
      </c>
      <c r="AW7" s="75"/>
      <c r="AX7" s="75"/>
      <c r="AY7" s="75"/>
      <c r="AZ7" s="75"/>
      <c r="BA7" s="75"/>
      <c r="BB7" s="75"/>
      <c r="BC7" s="75">
        <v>19</v>
      </c>
      <c r="BD7" s="75">
        <v>20</v>
      </c>
      <c r="BE7" s="75"/>
      <c r="BF7" s="75"/>
      <c r="BG7" s="75"/>
      <c r="BH7" s="75"/>
      <c r="BI7" s="75"/>
      <c r="BJ7" s="75"/>
      <c r="BK7" s="75">
        <v>21</v>
      </c>
    </row>
    <row r="8" spans="1:63" ht="25.5">
      <c r="A8" s="111" t="s">
        <v>48</v>
      </c>
      <c r="B8" s="102" t="s">
        <v>199</v>
      </c>
      <c r="C8" s="36"/>
      <c r="D8" s="35"/>
      <c r="E8" s="35"/>
      <c r="F8" s="35"/>
      <c r="G8" s="35"/>
      <c r="H8" s="36"/>
      <c r="I8" s="35"/>
      <c r="J8" s="35"/>
      <c r="K8" s="35"/>
      <c r="L8" s="35"/>
      <c r="M8" s="35"/>
      <c r="N8" s="35"/>
      <c r="O8" s="35"/>
      <c r="P8" s="35"/>
      <c r="Q8" s="36"/>
      <c r="R8" s="103">
        <f aca="true" t="shared" si="0" ref="R8:W8">SUM(R9,R15,R19)</f>
        <v>1500</v>
      </c>
      <c r="S8" s="103">
        <f t="shared" si="0"/>
        <v>1020</v>
      </c>
      <c r="T8" s="103">
        <f t="shared" si="0"/>
        <v>324</v>
      </c>
      <c r="U8" s="103">
        <f t="shared" si="0"/>
        <v>0</v>
      </c>
      <c r="V8" s="103">
        <f t="shared" si="0"/>
        <v>696</v>
      </c>
      <c r="W8" s="103">
        <f t="shared" si="0"/>
        <v>480</v>
      </c>
      <c r="X8" s="34"/>
      <c r="Y8" s="36"/>
      <c r="Z8" s="36"/>
      <c r="AA8" s="36"/>
      <c r="AB8" s="36"/>
      <c r="AC8" s="36"/>
      <c r="AD8" s="36"/>
      <c r="AE8" s="34"/>
      <c r="AF8" s="34"/>
      <c r="AG8" s="36"/>
      <c r="AH8" s="36"/>
      <c r="AI8" s="36"/>
      <c r="AJ8" s="36"/>
      <c r="AK8" s="36"/>
      <c r="AL8" s="36"/>
      <c r="AM8" s="34"/>
      <c r="AN8" s="34"/>
      <c r="AO8" s="36"/>
      <c r="AP8" s="36"/>
      <c r="AQ8" s="36"/>
      <c r="AR8" s="36"/>
      <c r="AS8" s="36"/>
      <c r="AT8" s="36"/>
      <c r="AU8" s="34"/>
      <c r="AV8" s="34"/>
      <c r="AW8" s="36"/>
      <c r="AX8" s="36"/>
      <c r="AY8" s="36"/>
      <c r="AZ8" s="36"/>
      <c r="BA8" s="36"/>
      <c r="BB8" s="36"/>
      <c r="BC8" s="34"/>
      <c r="BD8" s="34"/>
      <c r="BE8" s="36"/>
      <c r="BF8" s="36"/>
      <c r="BG8" s="36"/>
      <c r="BH8" s="36"/>
      <c r="BI8" s="36"/>
      <c r="BJ8" s="36"/>
      <c r="BK8" s="34"/>
    </row>
    <row r="9" spans="1:63" ht="15">
      <c r="A9" s="112" t="s">
        <v>49</v>
      </c>
      <c r="B9" s="104" t="s">
        <v>50</v>
      </c>
      <c r="C9" s="23"/>
      <c r="D9" s="22"/>
      <c r="E9" s="22"/>
      <c r="F9" s="22"/>
      <c r="G9" s="22"/>
      <c r="H9" s="23" t="str">
        <f>I9&amp;" "&amp;J9&amp;" "&amp;O9&amp;" "&amp;N9</f>
        <v>   </v>
      </c>
      <c r="I9" s="22"/>
      <c r="J9" s="22"/>
      <c r="K9" s="22"/>
      <c r="L9" s="22"/>
      <c r="M9" s="22"/>
      <c r="N9" s="22"/>
      <c r="O9" s="22"/>
      <c r="P9" s="22"/>
      <c r="Q9" s="16"/>
      <c r="R9" s="105">
        <f aca="true" t="shared" si="1" ref="R9:W9">SUM(R10:R14)</f>
        <v>1050</v>
      </c>
      <c r="S9" s="105">
        <f t="shared" si="1"/>
        <v>804</v>
      </c>
      <c r="T9" s="105">
        <f t="shared" si="1"/>
        <v>108</v>
      </c>
      <c r="U9" s="105">
        <f t="shared" si="1"/>
        <v>0</v>
      </c>
      <c r="V9" s="105">
        <f t="shared" si="1"/>
        <v>696</v>
      </c>
      <c r="W9" s="105">
        <f t="shared" si="1"/>
        <v>246</v>
      </c>
      <c r="X9" s="23"/>
      <c r="Y9" s="16"/>
      <c r="Z9" s="16"/>
      <c r="AA9" s="16"/>
      <c r="AB9" s="16"/>
      <c r="AC9" s="16"/>
      <c r="AD9" s="16"/>
      <c r="AE9" s="23"/>
      <c r="AF9" s="23"/>
      <c r="AG9" s="16"/>
      <c r="AH9" s="16"/>
      <c r="AI9" s="16"/>
      <c r="AJ9" s="16"/>
      <c r="AK9" s="16"/>
      <c r="AL9" s="16"/>
      <c r="AM9" s="23"/>
      <c r="AN9" s="23"/>
      <c r="AO9" s="16"/>
      <c r="AP9" s="16"/>
      <c r="AQ9" s="16"/>
      <c r="AR9" s="16"/>
      <c r="AS9" s="16"/>
      <c r="AT9" s="16"/>
      <c r="AU9" s="23"/>
      <c r="AV9" s="23"/>
      <c r="AW9" s="16"/>
      <c r="AX9" s="16"/>
      <c r="AY9" s="16"/>
      <c r="AZ9" s="16"/>
      <c r="BA9" s="16"/>
      <c r="BB9" s="16"/>
      <c r="BC9" s="23"/>
      <c r="BD9" s="23"/>
      <c r="BE9" s="16"/>
      <c r="BF9" s="16"/>
      <c r="BG9" s="16"/>
      <c r="BH9" s="16"/>
      <c r="BI9" s="16"/>
      <c r="BJ9" s="16"/>
      <c r="BK9" s="23"/>
    </row>
    <row r="10" spans="1:63" ht="15">
      <c r="A10" s="59" t="s">
        <v>51</v>
      </c>
      <c r="B10" s="87" t="s">
        <v>168</v>
      </c>
      <c r="C10" s="23" t="str">
        <f aca="true" t="shared" si="2" ref="C10:C43">D10&amp;" "&amp;E10&amp;" "&amp;F10&amp;" "&amp;G10</f>
        <v>2   </v>
      </c>
      <c r="D10" s="22">
        <v>2</v>
      </c>
      <c r="E10" s="22"/>
      <c r="F10" s="22"/>
      <c r="G10" s="22"/>
      <c r="H10" s="23" t="str">
        <f aca="true" t="shared" si="3" ref="H10:H66">I10&amp;" "&amp;J10&amp;" "&amp;O10&amp;" "&amp;N10</f>
        <v>1   </v>
      </c>
      <c r="I10" s="24">
        <v>1</v>
      </c>
      <c r="J10" s="24"/>
      <c r="K10" s="24"/>
      <c r="L10" s="24"/>
      <c r="M10" s="24"/>
      <c r="N10" s="24"/>
      <c r="O10" s="24"/>
      <c r="P10" s="24"/>
      <c r="Q10" s="15"/>
      <c r="R10" s="84">
        <v>340</v>
      </c>
      <c r="S10" s="84">
        <f>T10+U10+V10</f>
        <v>180</v>
      </c>
      <c r="T10" s="84">
        <f>Y10*Y$6+AB10*AB$6+AG10*AG$6+AJ10*AJ$6+AO10*AO$6+AR10*AR$6+AW10*AW$6+AZ10*AZ$6+BE10*BE$6+BH10*BH$6</f>
        <v>0</v>
      </c>
      <c r="U10" s="84">
        <f>Z10*Z$6+AC10*AC$6+AH10*AH$6+AK10*AK$6+AP10*AP$6+AS10*AS$6+AX10*AX$6+BA10*BA$6+BF10*BF$6+BI10*BI$6</f>
        <v>0</v>
      </c>
      <c r="V10" s="84">
        <f>AA10*AA$6+AD10*AD$6+AI10*AI$6+AL10*AL$6+AQ10*AQ$6+AT10*AT$6+AY10*AY$6+BB10*BB$6+BG10*BG$6+BJ10*BJ$6</f>
        <v>180</v>
      </c>
      <c r="W10" s="84">
        <f>R10-S10</f>
        <v>160</v>
      </c>
      <c r="X10" s="81" t="str">
        <f>IF(SUM(Y10:AA10)&gt;0,Y10&amp;"/"&amp;Z10&amp;"/"&amp;AA10,"")</f>
        <v>//5</v>
      </c>
      <c r="Y10" s="15"/>
      <c r="Z10" s="15"/>
      <c r="AA10" s="15">
        <v>5</v>
      </c>
      <c r="AB10" s="15"/>
      <c r="AC10" s="15"/>
      <c r="AD10" s="15">
        <v>5</v>
      </c>
      <c r="AE10" s="81" t="str">
        <f>IF(SUM(AB10:AD10)&gt;0,AB10&amp;"/"&amp;AC10&amp;"/"&amp;AD10,"")</f>
        <v>//5</v>
      </c>
      <c r="AF10" s="81">
        <f>IF(SUM(AG10:AI10)&gt;0,AG10&amp;"/"&amp;AH10&amp;"/"&amp;AI10,"")</f>
      </c>
      <c r="AG10" s="15"/>
      <c r="AH10" s="15"/>
      <c r="AI10" s="15"/>
      <c r="AJ10" s="15"/>
      <c r="AK10" s="15"/>
      <c r="AL10" s="15"/>
      <c r="AM10" s="81">
        <f>IF(SUM(AJ10:AL10)&gt;0,AJ10&amp;"/"&amp;AK10&amp;"/"&amp;AL10,"")</f>
      </c>
      <c r="AN10" s="81">
        <f>IF(SUM(AO10:AQ10)&gt;0,AO10&amp;"/"&amp;AP10&amp;"/"&amp;AQ10,"")</f>
      </c>
      <c r="AO10" s="15"/>
      <c r="AP10" s="15"/>
      <c r="AQ10" s="15"/>
      <c r="AR10" s="15"/>
      <c r="AS10" s="15"/>
      <c r="AT10" s="15"/>
      <c r="AU10" s="81">
        <f>IF(SUM(AR10:AT10)&gt;0,AR10&amp;"/"&amp;AS10&amp;"/"&amp;AT10,"")</f>
      </c>
      <c r="AV10" s="81">
        <f>IF(SUM(AW10:AY10)&gt;0,AW10&amp;"/"&amp;AX10&amp;"/"&amp;AY10,"")</f>
      </c>
      <c r="AW10" s="15"/>
      <c r="AX10" s="15"/>
      <c r="AY10" s="15"/>
      <c r="AZ10" s="15"/>
      <c r="BA10" s="15"/>
      <c r="BB10" s="15"/>
      <c r="BC10" s="81">
        <f>IF(SUM(AZ10:BB10)&gt;0,AZ10&amp;"/"&amp;BA10&amp;"/"&amp;BB10,"")</f>
      </c>
      <c r="BD10" s="81">
        <f>IF(SUM(BE10:BG10)&gt;0,BE10&amp;"/"&amp;BF10&amp;"/"&amp;BG10,"")</f>
      </c>
      <c r="BE10" s="15"/>
      <c r="BF10" s="15"/>
      <c r="BG10" s="15"/>
      <c r="BH10" s="15"/>
      <c r="BI10" s="15"/>
      <c r="BJ10" s="15"/>
      <c r="BK10" s="81">
        <f>IF(SUM(BH10:BJ10)&gt;0,BH10&amp;"/"&amp;BI10&amp;"/"&amp;BJ10,"")</f>
      </c>
    </row>
    <row r="11" spans="1:63" ht="15">
      <c r="A11" s="59" t="s">
        <v>52</v>
      </c>
      <c r="B11" s="87" t="s">
        <v>169</v>
      </c>
      <c r="C11" s="23" t="str">
        <f t="shared" si="2"/>
        <v>   </v>
      </c>
      <c r="D11" s="22"/>
      <c r="E11" s="22"/>
      <c r="F11" s="22"/>
      <c r="G11" s="22"/>
      <c r="H11" s="23" t="str">
        <f t="shared" si="3"/>
        <v>1-8.   </v>
      </c>
      <c r="I11" s="24" t="s">
        <v>235</v>
      </c>
      <c r="J11" s="24"/>
      <c r="K11" s="24"/>
      <c r="L11" s="24"/>
      <c r="M11" s="24"/>
      <c r="N11" s="24"/>
      <c r="O11" s="24"/>
      <c r="P11" s="24"/>
      <c r="Q11" s="15"/>
      <c r="R11" s="84">
        <v>408</v>
      </c>
      <c r="S11" s="84">
        <f>T11+U11+V11</f>
        <v>408</v>
      </c>
      <c r="T11" s="84">
        <f>Y11*Y$6+AB11*AB$6+AG11*AG$6+AJ11*AJ$6+AO11*AO$6+AR11*AR$6+AW11*AW$6+AZ11*AZ$6+BE11*BE$6+BH11*BH$6</f>
        <v>0</v>
      </c>
      <c r="U11" s="84">
        <f>Z11*Z$6+AC11*AC$6+AH11*AH$6+AK11*AK$6+AP11*AP$6+AS11*AS$6+AX11*AX$6+BA11*BA$6+BF11*BF$6+BI11*BI$6</f>
        <v>0</v>
      </c>
      <c r="V11" s="84">
        <v>408</v>
      </c>
      <c r="W11" s="84">
        <f>R11-S11</f>
        <v>0</v>
      </c>
      <c r="X11" s="81" t="str">
        <f aca="true" t="shared" si="4" ref="X11:X43">IF(SUM(Y11:AA11)&gt;0,Y11&amp;"/"&amp;Z11&amp;"/"&amp;AA11,"")</f>
        <v>//4</v>
      </c>
      <c r="Y11" s="15"/>
      <c r="Z11" s="15"/>
      <c r="AA11" s="15">
        <v>4</v>
      </c>
      <c r="AB11" s="15"/>
      <c r="AC11" s="15"/>
      <c r="AD11" s="15">
        <v>4</v>
      </c>
      <c r="AE11" s="81" t="str">
        <f aca="true" t="shared" si="5" ref="AE11:AE43">IF(SUM(AB11:AD11)&gt;0,AB11&amp;"/"&amp;AC11&amp;"/"&amp;AD11,"")</f>
        <v>//4</v>
      </c>
      <c r="AF11" s="81" t="str">
        <f aca="true" t="shared" si="6" ref="AF11:AF43">IF(SUM(AG11:AI11)&gt;0,AG11&amp;"/"&amp;AH11&amp;"/"&amp;AI11,"")</f>
        <v>//4</v>
      </c>
      <c r="AG11" s="15"/>
      <c r="AH11" s="15"/>
      <c r="AI11" s="15">
        <v>4</v>
      </c>
      <c r="AJ11" s="15"/>
      <c r="AK11" s="15"/>
      <c r="AL11" s="15">
        <v>4</v>
      </c>
      <c r="AM11" s="81" t="str">
        <f aca="true" t="shared" si="7" ref="AM11:AM43">IF(SUM(AJ11:AL11)&gt;0,AJ11&amp;"/"&amp;AK11&amp;"/"&amp;AL11,"")</f>
        <v>//4</v>
      </c>
      <c r="AN11" s="81" t="str">
        <f aca="true" t="shared" si="8" ref="AN11:AN43">IF(SUM(AO11:AQ11)&gt;0,AO11&amp;"/"&amp;AP11&amp;"/"&amp;AQ11,"")</f>
        <v>//2</v>
      </c>
      <c r="AO11" s="15"/>
      <c r="AP11" s="15"/>
      <c r="AQ11" s="15">
        <v>2</v>
      </c>
      <c r="AR11" s="15"/>
      <c r="AS11" s="15"/>
      <c r="AT11" s="15">
        <v>2</v>
      </c>
      <c r="AU11" s="81" t="str">
        <f aca="true" t="shared" si="9" ref="AU11:AU43">IF(SUM(AR11:AT11)&gt;0,AR11&amp;"/"&amp;AS11&amp;"/"&amp;AT11,"")</f>
        <v>//2</v>
      </c>
      <c r="AV11" s="81" t="str">
        <f aca="true" t="shared" si="10" ref="AV11:AV43">IF(SUM(AW11:AY11)&gt;0,AW11&amp;"/"&amp;AX11&amp;"/"&amp;AY11,"")</f>
        <v>//2</v>
      </c>
      <c r="AW11" s="15"/>
      <c r="AX11" s="15"/>
      <c r="AY11" s="15">
        <v>2</v>
      </c>
      <c r="AZ11" s="15"/>
      <c r="BA11" s="15"/>
      <c r="BB11" s="15">
        <v>1</v>
      </c>
      <c r="BC11" s="81" t="str">
        <f aca="true" t="shared" si="11" ref="BC11:BC43">IF(SUM(AZ11:BB11)&gt;0,AZ11&amp;"/"&amp;BA11&amp;"/"&amp;BB11,"")</f>
        <v>//1</v>
      </c>
      <c r="BD11" s="81">
        <f aca="true" t="shared" si="12" ref="BD11:BD43">IF(SUM(BE11:BG11)&gt;0,BE11&amp;"/"&amp;BF11&amp;"/"&amp;BG11,"")</f>
      </c>
      <c r="BE11" s="15"/>
      <c r="BF11" s="15"/>
      <c r="BG11" s="15"/>
      <c r="BH11" s="15"/>
      <c r="BI11" s="15"/>
      <c r="BJ11" s="15"/>
      <c r="BK11" s="81">
        <f aca="true" t="shared" si="13" ref="BK11:BK43">IF(SUM(BH11:BJ11)&gt;0,BH11&amp;"/"&amp;BI11&amp;"/"&amp;BJ11,"")</f>
      </c>
    </row>
    <row r="12" spans="1:63" ht="15">
      <c r="A12" s="59" t="s">
        <v>53</v>
      </c>
      <c r="B12" s="87" t="s">
        <v>54</v>
      </c>
      <c r="C12" s="23" t="str">
        <f t="shared" si="2"/>
        <v>2   </v>
      </c>
      <c r="D12" s="22">
        <v>2</v>
      </c>
      <c r="E12" s="22"/>
      <c r="F12" s="22"/>
      <c r="G12" s="22"/>
      <c r="H12" s="23" t="str">
        <f t="shared" si="3"/>
        <v>1   </v>
      </c>
      <c r="I12" s="24">
        <v>1</v>
      </c>
      <c r="J12" s="24"/>
      <c r="K12" s="24"/>
      <c r="L12" s="24"/>
      <c r="M12" s="24"/>
      <c r="N12" s="24"/>
      <c r="O12" s="24"/>
      <c r="P12" s="24"/>
      <c r="Q12" s="15"/>
      <c r="R12" s="84">
        <v>100</v>
      </c>
      <c r="S12" s="84">
        <f>T12+U12+V12</f>
        <v>72</v>
      </c>
      <c r="T12" s="84">
        <f aca="true" t="shared" si="14" ref="T12:V14">Y12*Y$6+AB12*AB$6+AG12*AG$6+AJ12*AJ$6+AO12*AO$6+AR12*AR$6+AW12*AW$6+AZ12*AZ$6+BE12*BE$6+BH12*BH$6</f>
        <v>72</v>
      </c>
      <c r="U12" s="84">
        <f t="shared" si="14"/>
        <v>0</v>
      </c>
      <c r="V12" s="84">
        <f t="shared" si="14"/>
        <v>0</v>
      </c>
      <c r="W12" s="84">
        <f>R12-S12</f>
        <v>28</v>
      </c>
      <c r="X12" s="81" t="str">
        <f t="shared" si="4"/>
        <v>2//</v>
      </c>
      <c r="Y12" s="15">
        <v>2</v>
      </c>
      <c r="Z12" s="15"/>
      <c r="AA12" s="15"/>
      <c r="AB12" s="15">
        <v>2</v>
      </c>
      <c r="AC12" s="15"/>
      <c r="AD12" s="15"/>
      <c r="AE12" s="81" t="str">
        <f t="shared" si="5"/>
        <v>2//</v>
      </c>
      <c r="AF12" s="81">
        <f t="shared" si="6"/>
      </c>
      <c r="AG12" s="15"/>
      <c r="AH12" s="15"/>
      <c r="AI12" s="15"/>
      <c r="AJ12" s="15"/>
      <c r="AK12" s="15"/>
      <c r="AL12" s="15"/>
      <c r="AM12" s="81">
        <f t="shared" si="7"/>
      </c>
      <c r="AN12" s="81">
        <f t="shared" si="8"/>
      </c>
      <c r="AO12" s="15"/>
      <c r="AP12" s="15"/>
      <c r="AQ12" s="15"/>
      <c r="AR12" s="15"/>
      <c r="AS12" s="15"/>
      <c r="AT12" s="15"/>
      <c r="AU12" s="81">
        <f t="shared" si="9"/>
      </c>
      <c r="AV12" s="81">
        <f t="shared" si="10"/>
      </c>
      <c r="AW12" s="15"/>
      <c r="AX12" s="15"/>
      <c r="AY12" s="15"/>
      <c r="AZ12" s="15"/>
      <c r="BA12" s="15"/>
      <c r="BB12" s="15"/>
      <c r="BC12" s="81">
        <f t="shared" si="11"/>
      </c>
      <c r="BD12" s="81">
        <f t="shared" si="12"/>
      </c>
      <c r="BE12" s="15"/>
      <c r="BF12" s="15"/>
      <c r="BG12" s="15"/>
      <c r="BH12" s="15"/>
      <c r="BI12" s="15"/>
      <c r="BJ12" s="15"/>
      <c r="BK12" s="81">
        <f t="shared" si="13"/>
      </c>
    </row>
    <row r="13" spans="1:63" ht="15">
      <c r="A13" s="59" t="s">
        <v>208</v>
      </c>
      <c r="B13" s="87" t="s">
        <v>96</v>
      </c>
      <c r="C13" s="23" t="str">
        <f t="shared" si="2"/>
        <v>   </v>
      </c>
      <c r="D13" s="22"/>
      <c r="E13" s="22"/>
      <c r="F13" s="22"/>
      <c r="G13" s="22"/>
      <c r="H13" s="23" t="str">
        <f t="shared" si="3"/>
        <v>1 2  </v>
      </c>
      <c r="I13" s="24">
        <v>1</v>
      </c>
      <c r="J13" s="24">
        <v>2</v>
      </c>
      <c r="K13" s="24"/>
      <c r="L13" s="24"/>
      <c r="M13" s="24"/>
      <c r="N13" s="24"/>
      <c r="O13" s="24"/>
      <c r="P13" s="24"/>
      <c r="Q13" s="15"/>
      <c r="R13" s="84">
        <v>100</v>
      </c>
      <c r="S13" s="84">
        <f>T13+U13+V13</f>
        <v>72</v>
      </c>
      <c r="T13" s="84">
        <f t="shared" si="14"/>
        <v>0</v>
      </c>
      <c r="U13" s="84">
        <f t="shared" si="14"/>
        <v>0</v>
      </c>
      <c r="V13" s="84">
        <f t="shared" si="14"/>
        <v>72</v>
      </c>
      <c r="W13" s="84">
        <f>R13-S13</f>
        <v>28</v>
      </c>
      <c r="X13" s="81" t="str">
        <f t="shared" si="4"/>
        <v>//2</v>
      </c>
      <c r="Y13" s="15"/>
      <c r="Z13" s="15"/>
      <c r="AA13" s="15">
        <v>2</v>
      </c>
      <c r="AB13" s="15"/>
      <c r="AC13" s="15"/>
      <c r="AD13" s="15">
        <v>2</v>
      </c>
      <c r="AE13" s="81" t="str">
        <f t="shared" si="5"/>
        <v>//2</v>
      </c>
      <c r="AF13" s="81">
        <f t="shared" si="6"/>
      </c>
      <c r="AG13" s="15"/>
      <c r="AH13" s="15"/>
      <c r="AI13" s="15"/>
      <c r="AJ13" s="15"/>
      <c r="AK13" s="15"/>
      <c r="AL13" s="15"/>
      <c r="AM13" s="81">
        <f t="shared" si="7"/>
      </c>
      <c r="AN13" s="81">
        <f t="shared" si="8"/>
      </c>
      <c r="AO13" s="15"/>
      <c r="AP13" s="15"/>
      <c r="AQ13" s="15"/>
      <c r="AR13" s="15"/>
      <c r="AS13" s="15"/>
      <c r="AT13" s="15"/>
      <c r="AU13" s="81">
        <f t="shared" si="9"/>
      </c>
      <c r="AV13" s="81">
        <f t="shared" si="10"/>
      </c>
      <c r="AW13" s="15"/>
      <c r="AX13" s="15"/>
      <c r="AY13" s="15"/>
      <c r="AZ13" s="15"/>
      <c r="BA13" s="15"/>
      <c r="BB13" s="15"/>
      <c r="BC13" s="81">
        <f t="shared" si="11"/>
      </c>
      <c r="BD13" s="81">
        <f t="shared" si="12"/>
      </c>
      <c r="BE13" s="15"/>
      <c r="BF13" s="15"/>
      <c r="BG13" s="15"/>
      <c r="BH13" s="15"/>
      <c r="BI13" s="15"/>
      <c r="BJ13" s="15"/>
      <c r="BK13" s="81">
        <f t="shared" si="13"/>
      </c>
    </row>
    <row r="14" spans="1:63" ht="15">
      <c r="A14" s="59" t="s">
        <v>209</v>
      </c>
      <c r="B14" s="87" t="s">
        <v>45</v>
      </c>
      <c r="C14" s="23" t="str">
        <f t="shared" si="2"/>
        <v>8   </v>
      </c>
      <c r="D14" s="22">
        <v>8</v>
      </c>
      <c r="E14" s="22"/>
      <c r="F14" s="22"/>
      <c r="G14" s="22"/>
      <c r="H14" s="23" t="str">
        <f t="shared" si="3"/>
        <v>   </v>
      </c>
      <c r="I14" s="24"/>
      <c r="J14" s="24"/>
      <c r="K14" s="24"/>
      <c r="L14" s="24"/>
      <c r="M14" s="24"/>
      <c r="N14" s="24"/>
      <c r="O14" s="24"/>
      <c r="P14" s="24"/>
      <c r="Q14" s="15"/>
      <c r="R14" s="84">
        <v>102</v>
      </c>
      <c r="S14" s="84">
        <f>T14+U14+V14</f>
        <v>72</v>
      </c>
      <c r="T14" s="84">
        <f t="shared" si="14"/>
        <v>36</v>
      </c>
      <c r="U14" s="84">
        <f t="shared" si="14"/>
        <v>0</v>
      </c>
      <c r="V14" s="84">
        <f t="shared" si="14"/>
        <v>36</v>
      </c>
      <c r="W14" s="84">
        <f>R14-S14</f>
        <v>30</v>
      </c>
      <c r="X14" s="81">
        <f t="shared" si="4"/>
      </c>
      <c r="Y14" s="15"/>
      <c r="Z14" s="15"/>
      <c r="AA14" s="15"/>
      <c r="AB14" s="15"/>
      <c r="AC14" s="15"/>
      <c r="AD14" s="15"/>
      <c r="AE14" s="81">
        <f t="shared" si="5"/>
      </c>
      <c r="AF14" s="81">
        <f t="shared" si="6"/>
      </c>
      <c r="AG14" s="15"/>
      <c r="AH14" s="15"/>
      <c r="AI14" s="15"/>
      <c r="AJ14" s="15"/>
      <c r="AK14" s="15"/>
      <c r="AL14" s="15"/>
      <c r="AM14" s="81">
        <f t="shared" si="7"/>
      </c>
      <c r="AN14" s="81">
        <f t="shared" si="8"/>
      </c>
      <c r="AO14" s="15"/>
      <c r="AP14" s="15"/>
      <c r="AQ14" s="15"/>
      <c r="AR14" s="15"/>
      <c r="AS14" s="15"/>
      <c r="AT14" s="15"/>
      <c r="AU14" s="81">
        <f t="shared" si="9"/>
      </c>
      <c r="AV14" s="81">
        <f t="shared" si="10"/>
      </c>
      <c r="AW14" s="15"/>
      <c r="AX14" s="15"/>
      <c r="AY14" s="15"/>
      <c r="AZ14" s="15">
        <v>2</v>
      </c>
      <c r="BA14" s="15"/>
      <c r="BB14" s="15">
        <v>2</v>
      </c>
      <c r="BC14" s="81" t="str">
        <f t="shared" si="11"/>
        <v>2//2</v>
      </c>
      <c r="BD14" s="81">
        <f t="shared" si="12"/>
      </c>
      <c r="BE14" s="15"/>
      <c r="BF14" s="15"/>
      <c r="BG14" s="15"/>
      <c r="BH14" s="15"/>
      <c r="BI14" s="15"/>
      <c r="BJ14" s="15"/>
      <c r="BK14" s="81">
        <f t="shared" si="13"/>
      </c>
    </row>
    <row r="15" spans="1:63" ht="15">
      <c r="A15" s="113" t="s">
        <v>55</v>
      </c>
      <c r="B15" s="88" t="s">
        <v>56</v>
      </c>
      <c r="C15" s="23" t="str">
        <f t="shared" si="2"/>
        <v>   </v>
      </c>
      <c r="D15" s="22"/>
      <c r="E15" s="22"/>
      <c r="F15" s="22"/>
      <c r="G15" s="22"/>
      <c r="H15" s="23" t="str">
        <f t="shared" si="3"/>
        <v>   </v>
      </c>
      <c r="I15" s="24"/>
      <c r="J15" s="24"/>
      <c r="K15" s="24"/>
      <c r="L15" s="24"/>
      <c r="M15" s="24"/>
      <c r="N15" s="24"/>
      <c r="O15" s="24"/>
      <c r="P15" s="24"/>
      <c r="Q15" s="15"/>
      <c r="R15" s="85">
        <f aca="true" t="shared" si="15" ref="R15:W15">SUM(R16:R18)</f>
        <v>225</v>
      </c>
      <c r="S15" s="85">
        <f t="shared" si="15"/>
        <v>108</v>
      </c>
      <c r="T15" s="85">
        <f t="shared" si="15"/>
        <v>108</v>
      </c>
      <c r="U15" s="85">
        <f t="shared" si="15"/>
        <v>0</v>
      </c>
      <c r="V15" s="85">
        <f t="shared" si="15"/>
        <v>0</v>
      </c>
      <c r="W15" s="85">
        <f t="shared" si="15"/>
        <v>117</v>
      </c>
      <c r="X15" s="81">
        <f t="shared" si="4"/>
      </c>
      <c r="Y15" s="15"/>
      <c r="Z15" s="15"/>
      <c r="AA15" s="15"/>
      <c r="AB15" s="15"/>
      <c r="AC15" s="15"/>
      <c r="AD15" s="15"/>
      <c r="AE15" s="81">
        <f t="shared" si="5"/>
      </c>
      <c r="AF15" s="81">
        <f t="shared" si="6"/>
      </c>
      <c r="AG15" s="15"/>
      <c r="AH15" s="15"/>
      <c r="AI15" s="15"/>
      <c r="AJ15" s="15"/>
      <c r="AK15" s="15"/>
      <c r="AL15" s="15"/>
      <c r="AM15" s="81">
        <f t="shared" si="7"/>
      </c>
      <c r="AN15" s="81">
        <f t="shared" si="8"/>
      </c>
      <c r="AO15" s="15"/>
      <c r="AP15" s="15"/>
      <c r="AQ15" s="15"/>
      <c r="AR15" s="15"/>
      <c r="AS15" s="15"/>
      <c r="AT15" s="15"/>
      <c r="AU15" s="81">
        <f t="shared" si="9"/>
      </c>
      <c r="AV15" s="81">
        <f t="shared" si="10"/>
      </c>
      <c r="AW15" s="15"/>
      <c r="AX15" s="15"/>
      <c r="AY15" s="15"/>
      <c r="AZ15" s="15"/>
      <c r="BA15" s="15"/>
      <c r="BB15" s="15"/>
      <c r="BC15" s="81">
        <f t="shared" si="11"/>
      </c>
      <c r="BD15" s="81">
        <f t="shared" si="12"/>
      </c>
      <c r="BE15" s="15"/>
      <c r="BF15" s="15"/>
      <c r="BG15" s="15"/>
      <c r="BH15" s="15"/>
      <c r="BI15" s="15"/>
      <c r="BJ15" s="15"/>
      <c r="BK15" s="81">
        <f t="shared" si="13"/>
      </c>
    </row>
    <row r="16" spans="1:63" ht="15">
      <c r="A16" s="60" t="s">
        <v>87</v>
      </c>
      <c r="B16" s="32" t="s">
        <v>196</v>
      </c>
      <c r="C16" s="23" t="str">
        <f t="shared" si="2"/>
        <v>   </v>
      </c>
      <c r="D16" s="22"/>
      <c r="E16" s="22"/>
      <c r="F16" s="22"/>
      <c r="G16" s="22"/>
      <c r="H16" s="23" t="str">
        <f t="shared" si="3"/>
        <v>1   </v>
      </c>
      <c r="I16" s="24">
        <v>1</v>
      </c>
      <c r="J16" s="24"/>
      <c r="K16" s="24"/>
      <c r="L16" s="24"/>
      <c r="M16" s="24"/>
      <c r="N16" s="24"/>
      <c r="O16" s="24"/>
      <c r="P16" s="24"/>
      <c r="Q16" s="15"/>
      <c r="R16" s="84">
        <v>75</v>
      </c>
      <c r="S16" s="84">
        <f>T16+U16+V16</f>
        <v>36</v>
      </c>
      <c r="T16" s="84">
        <f aca="true" t="shared" si="16" ref="T16:V19">Y16*Y$6+AB16*AB$6+AG16*AG$6+AJ16*AJ$6+AO16*AO$6+AR16*AR$6+AW16*AW$6+AZ16*AZ$6+BE16*BE$6+BH16*BH$6</f>
        <v>36</v>
      </c>
      <c r="U16" s="84">
        <f t="shared" si="16"/>
        <v>0</v>
      </c>
      <c r="V16" s="84">
        <f t="shared" si="16"/>
        <v>0</v>
      </c>
      <c r="W16" s="84">
        <f>R16-S16</f>
        <v>39</v>
      </c>
      <c r="X16" s="81" t="str">
        <f t="shared" si="4"/>
        <v>2//</v>
      </c>
      <c r="Y16" s="15">
        <v>2</v>
      </c>
      <c r="Z16" s="15"/>
      <c r="AA16" s="15"/>
      <c r="AB16" s="15"/>
      <c r="AC16" s="15"/>
      <c r="AD16" s="15"/>
      <c r="AE16" s="81">
        <f t="shared" si="5"/>
      </c>
      <c r="AF16" s="81">
        <f t="shared" si="6"/>
      </c>
      <c r="AG16" s="15"/>
      <c r="AH16" s="15"/>
      <c r="AI16" s="15"/>
      <c r="AJ16" s="15"/>
      <c r="AK16" s="15"/>
      <c r="AL16" s="15"/>
      <c r="AM16" s="81">
        <f t="shared" si="7"/>
      </c>
      <c r="AN16" s="81">
        <f t="shared" si="8"/>
      </c>
      <c r="AO16" s="15"/>
      <c r="AP16" s="15"/>
      <c r="AQ16" s="15"/>
      <c r="AR16" s="15"/>
      <c r="AS16" s="15"/>
      <c r="AT16" s="15"/>
      <c r="AU16" s="81">
        <f t="shared" si="9"/>
      </c>
      <c r="AV16" s="81">
        <f t="shared" si="10"/>
      </c>
      <c r="AW16" s="15"/>
      <c r="AX16" s="15"/>
      <c r="AY16" s="15"/>
      <c r="AZ16" s="15"/>
      <c r="BA16" s="15"/>
      <c r="BB16" s="15"/>
      <c r="BC16" s="81">
        <f t="shared" si="11"/>
      </c>
      <c r="BD16" s="81">
        <f t="shared" si="12"/>
      </c>
      <c r="BE16" s="15"/>
      <c r="BF16" s="15"/>
      <c r="BG16" s="15"/>
      <c r="BH16" s="15"/>
      <c r="BI16" s="15"/>
      <c r="BJ16" s="15"/>
      <c r="BK16" s="81">
        <f t="shared" si="13"/>
      </c>
    </row>
    <row r="17" spans="1:63" ht="15">
      <c r="A17" s="60" t="s">
        <v>88</v>
      </c>
      <c r="B17" s="32" t="s">
        <v>122</v>
      </c>
      <c r="C17" s="23" t="str">
        <f t="shared" si="2"/>
        <v>   </v>
      </c>
      <c r="D17" s="22"/>
      <c r="E17" s="22"/>
      <c r="F17" s="22"/>
      <c r="G17" s="22"/>
      <c r="H17" s="23" t="str">
        <f t="shared" si="3"/>
        <v>7   </v>
      </c>
      <c r="I17" s="24">
        <v>7</v>
      </c>
      <c r="J17" s="24"/>
      <c r="K17" s="24"/>
      <c r="L17" s="24"/>
      <c r="M17" s="24"/>
      <c r="N17" s="24"/>
      <c r="O17" s="24"/>
      <c r="P17" s="24"/>
      <c r="Q17" s="15"/>
      <c r="R17" s="84">
        <v>75</v>
      </c>
      <c r="S17" s="84">
        <f>T17+U17+V17</f>
        <v>36</v>
      </c>
      <c r="T17" s="84">
        <f t="shared" si="16"/>
        <v>36</v>
      </c>
      <c r="U17" s="84">
        <f t="shared" si="16"/>
        <v>0</v>
      </c>
      <c r="V17" s="84">
        <f t="shared" si="16"/>
        <v>0</v>
      </c>
      <c r="W17" s="84">
        <f>R17-S17</f>
        <v>39</v>
      </c>
      <c r="X17" s="81">
        <f t="shared" si="4"/>
      </c>
      <c r="Y17" s="15"/>
      <c r="Z17" s="15"/>
      <c r="AA17" s="15"/>
      <c r="AB17" s="15"/>
      <c r="AC17" s="15"/>
      <c r="AD17" s="15"/>
      <c r="AE17" s="81">
        <f t="shared" si="5"/>
      </c>
      <c r="AF17" s="81">
        <f t="shared" si="6"/>
      </c>
      <c r="AG17" s="15"/>
      <c r="AH17" s="15"/>
      <c r="AI17" s="15"/>
      <c r="AJ17" s="15"/>
      <c r="AK17" s="15"/>
      <c r="AL17" s="15"/>
      <c r="AM17" s="81">
        <f t="shared" si="7"/>
      </c>
      <c r="AN17" s="81">
        <f t="shared" si="8"/>
      </c>
      <c r="AO17" s="15"/>
      <c r="AP17" s="15"/>
      <c r="AQ17" s="15"/>
      <c r="AR17" s="15"/>
      <c r="AS17" s="15"/>
      <c r="AT17" s="15"/>
      <c r="AU17" s="81">
        <f t="shared" si="9"/>
      </c>
      <c r="AV17" s="81" t="str">
        <f t="shared" si="10"/>
        <v>2//</v>
      </c>
      <c r="AW17" s="15">
        <v>2</v>
      </c>
      <c r="AX17" s="15"/>
      <c r="AY17" s="15"/>
      <c r="AZ17" s="15"/>
      <c r="BA17" s="15"/>
      <c r="BB17" s="15"/>
      <c r="BC17" s="81">
        <f t="shared" si="11"/>
      </c>
      <c r="BD17" s="81">
        <f t="shared" si="12"/>
      </c>
      <c r="BE17" s="15"/>
      <c r="BF17" s="15"/>
      <c r="BG17" s="15"/>
      <c r="BH17" s="15"/>
      <c r="BI17" s="15"/>
      <c r="BJ17" s="15"/>
      <c r="BK17" s="81">
        <f t="shared" si="13"/>
      </c>
    </row>
    <row r="18" spans="1:63" ht="15">
      <c r="A18" s="60" t="s">
        <v>121</v>
      </c>
      <c r="B18" s="32" t="s">
        <v>120</v>
      </c>
      <c r="C18" s="23" t="str">
        <f t="shared" si="2"/>
        <v>   </v>
      </c>
      <c r="D18" s="22"/>
      <c r="E18" s="22"/>
      <c r="F18" s="22"/>
      <c r="G18" s="22"/>
      <c r="H18" s="23" t="str">
        <f t="shared" si="3"/>
        <v>2   </v>
      </c>
      <c r="I18" s="24">
        <v>2</v>
      </c>
      <c r="J18" s="24"/>
      <c r="K18" s="24"/>
      <c r="L18" s="24"/>
      <c r="M18" s="24"/>
      <c r="N18" s="24"/>
      <c r="O18" s="24"/>
      <c r="P18" s="24"/>
      <c r="Q18" s="15"/>
      <c r="R18" s="84">
        <v>75</v>
      </c>
      <c r="S18" s="84">
        <f>T18+U18+V18</f>
        <v>36</v>
      </c>
      <c r="T18" s="84">
        <f t="shared" si="16"/>
        <v>36</v>
      </c>
      <c r="U18" s="84">
        <f t="shared" si="16"/>
        <v>0</v>
      </c>
      <c r="V18" s="84">
        <f t="shared" si="16"/>
        <v>0</v>
      </c>
      <c r="W18" s="84">
        <f>R18-S18</f>
        <v>39</v>
      </c>
      <c r="X18" s="81">
        <f t="shared" si="4"/>
      </c>
      <c r="Y18" s="15"/>
      <c r="Z18" s="15"/>
      <c r="AA18" s="15"/>
      <c r="AB18" s="15">
        <v>2</v>
      </c>
      <c r="AC18" s="15"/>
      <c r="AD18" s="15"/>
      <c r="AE18" s="81" t="str">
        <f t="shared" si="5"/>
        <v>2//</v>
      </c>
      <c r="AF18" s="81">
        <f t="shared" si="6"/>
      </c>
      <c r="AG18" s="15"/>
      <c r="AH18" s="15"/>
      <c r="AI18" s="15"/>
      <c r="AJ18" s="15"/>
      <c r="AK18" s="15"/>
      <c r="AL18" s="15"/>
      <c r="AM18" s="81">
        <f t="shared" si="7"/>
      </c>
      <c r="AN18" s="81">
        <f t="shared" si="8"/>
      </c>
      <c r="AO18" s="15"/>
      <c r="AP18" s="15"/>
      <c r="AQ18" s="15"/>
      <c r="AR18" s="15"/>
      <c r="AS18" s="15"/>
      <c r="AT18" s="15"/>
      <c r="AU18" s="81">
        <f t="shared" si="9"/>
      </c>
      <c r="AV18" s="81">
        <f t="shared" si="10"/>
      </c>
      <c r="AW18" s="15"/>
      <c r="AX18" s="15"/>
      <c r="AY18" s="15"/>
      <c r="AZ18" s="15"/>
      <c r="BA18" s="15"/>
      <c r="BB18" s="15"/>
      <c r="BC18" s="81">
        <f t="shared" si="11"/>
      </c>
      <c r="BD18" s="81">
        <f t="shared" si="12"/>
      </c>
      <c r="BE18" s="15"/>
      <c r="BF18" s="15"/>
      <c r="BG18" s="15"/>
      <c r="BH18" s="15"/>
      <c r="BI18" s="15"/>
      <c r="BJ18" s="15"/>
      <c r="BK18" s="81">
        <f t="shared" si="13"/>
      </c>
    </row>
    <row r="19" spans="1:63" ht="25.5">
      <c r="A19" s="113" t="s">
        <v>57</v>
      </c>
      <c r="B19" s="88" t="s">
        <v>200</v>
      </c>
      <c r="C19" s="23" t="str">
        <f t="shared" si="2"/>
        <v>   </v>
      </c>
      <c r="D19" s="22"/>
      <c r="E19" s="22"/>
      <c r="F19" s="22"/>
      <c r="G19" s="22"/>
      <c r="H19" s="23" t="str">
        <f>I19&amp;" "&amp;J19&amp;" "&amp;K19&amp;" "&amp;L19</f>
        <v>7 7 8 </v>
      </c>
      <c r="I19" s="24">
        <v>7</v>
      </c>
      <c r="J19" s="24">
        <v>7</v>
      </c>
      <c r="K19" s="24">
        <v>8</v>
      </c>
      <c r="L19" s="24"/>
      <c r="M19" s="24"/>
      <c r="N19" s="24"/>
      <c r="O19" s="24"/>
      <c r="P19" s="24"/>
      <c r="Q19" s="15"/>
      <c r="R19" s="85">
        <v>225</v>
      </c>
      <c r="S19" s="85">
        <f>T19+U19+V19</f>
        <v>108</v>
      </c>
      <c r="T19" s="85">
        <f t="shared" si="16"/>
        <v>108</v>
      </c>
      <c r="U19" s="85">
        <f t="shared" si="16"/>
        <v>0</v>
      </c>
      <c r="V19" s="85">
        <f t="shared" si="16"/>
        <v>0</v>
      </c>
      <c r="W19" s="85">
        <f>R19-S19</f>
        <v>117</v>
      </c>
      <c r="X19" s="81">
        <f t="shared" si="4"/>
      </c>
      <c r="Y19" s="15"/>
      <c r="Z19" s="15"/>
      <c r="AA19" s="15"/>
      <c r="AB19" s="15"/>
      <c r="AC19" s="15"/>
      <c r="AD19" s="15"/>
      <c r="AE19" s="81">
        <f t="shared" si="5"/>
      </c>
      <c r="AF19" s="81">
        <f t="shared" si="6"/>
      </c>
      <c r="AG19" s="15"/>
      <c r="AH19" s="15"/>
      <c r="AI19" s="15"/>
      <c r="AJ19" s="15"/>
      <c r="AK19" s="15"/>
      <c r="AL19" s="15"/>
      <c r="AM19" s="81">
        <f t="shared" si="7"/>
      </c>
      <c r="AN19" s="81">
        <f t="shared" si="8"/>
      </c>
      <c r="AO19" s="15"/>
      <c r="AP19" s="15"/>
      <c r="AQ19" s="15"/>
      <c r="AR19" s="15"/>
      <c r="AS19" s="15"/>
      <c r="AT19" s="15"/>
      <c r="AU19" s="81">
        <f t="shared" si="9"/>
      </c>
      <c r="AV19" s="81" t="str">
        <f t="shared" si="10"/>
        <v>4//</v>
      </c>
      <c r="AW19" s="15">
        <v>4</v>
      </c>
      <c r="AX19" s="15"/>
      <c r="AY19" s="15"/>
      <c r="AZ19" s="15">
        <v>2</v>
      </c>
      <c r="BA19" s="15"/>
      <c r="BB19" s="15"/>
      <c r="BC19" s="81" t="str">
        <f t="shared" si="11"/>
        <v>2//</v>
      </c>
      <c r="BD19" s="81">
        <f t="shared" si="12"/>
      </c>
      <c r="BE19" s="15"/>
      <c r="BF19" s="15"/>
      <c r="BG19" s="15"/>
      <c r="BH19" s="15"/>
      <c r="BI19" s="15"/>
      <c r="BJ19" s="15"/>
      <c r="BK19" s="81">
        <f t="shared" si="13"/>
      </c>
    </row>
    <row r="20" spans="1:63" ht="25.5">
      <c r="A20" s="111" t="s">
        <v>58</v>
      </c>
      <c r="B20" s="102" t="s">
        <v>155</v>
      </c>
      <c r="C20" s="36" t="str">
        <f t="shared" si="2"/>
        <v>   </v>
      </c>
      <c r="D20" s="35"/>
      <c r="E20" s="35"/>
      <c r="F20" s="35"/>
      <c r="G20" s="35"/>
      <c r="H20" s="36" t="str">
        <f t="shared" si="3"/>
        <v>   </v>
      </c>
      <c r="I20" s="35"/>
      <c r="J20" s="35"/>
      <c r="K20" s="35"/>
      <c r="L20" s="35"/>
      <c r="M20" s="35"/>
      <c r="N20" s="35"/>
      <c r="O20" s="35"/>
      <c r="P20" s="35"/>
      <c r="Q20" s="36"/>
      <c r="R20" s="103">
        <f aca="true" t="shared" si="17" ref="R20:W20">SUM(R21,R27)</f>
        <v>1000</v>
      </c>
      <c r="S20" s="103">
        <f t="shared" si="17"/>
        <v>506</v>
      </c>
      <c r="T20" s="103">
        <f t="shared" si="17"/>
        <v>277</v>
      </c>
      <c r="U20" s="103">
        <f t="shared" si="17"/>
        <v>54</v>
      </c>
      <c r="V20" s="103">
        <f t="shared" si="17"/>
        <v>175</v>
      </c>
      <c r="W20" s="103">
        <f t="shared" si="17"/>
        <v>494</v>
      </c>
      <c r="X20" s="34">
        <f t="shared" si="4"/>
      </c>
      <c r="Y20" s="36"/>
      <c r="Z20" s="36"/>
      <c r="AA20" s="36"/>
      <c r="AB20" s="36"/>
      <c r="AC20" s="36"/>
      <c r="AD20" s="36"/>
      <c r="AE20" s="34">
        <f t="shared" si="5"/>
      </c>
      <c r="AF20" s="34">
        <f t="shared" si="6"/>
      </c>
      <c r="AG20" s="36"/>
      <c r="AH20" s="36"/>
      <c r="AI20" s="36"/>
      <c r="AJ20" s="36"/>
      <c r="AK20" s="36"/>
      <c r="AL20" s="36"/>
      <c r="AM20" s="34">
        <f t="shared" si="7"/>
      </c>
      <c r="AN20" s="34">
        <f t="shared" si="8"/>
      </c>
      <c r="AO20" s="36"/>
      <c r="AP20" s="36"/>
      <c r="AQ20" s="36"/>
      <c r="AR20" s="36"/>
      <c r="AS20" s="36"/>
      <c r="AT20" s="36"/>
      <c r="AU20" s="34">
        <f t="shared" si="9"/>
      </c>
      <c r="AV20" s="34">
        <f t="shared" si="10"/>
      </c>
      <c r="AW20" s="36"/>
      <c r="AX20" s="36"/>
      <c r="AY20" s="36"/>
      <c r="AZ20" s="36"/>
      <c r="BA20" s="36"/>
      <c r="BB20" s="36"/>
      <c r="BC20" s="34">
        <f t="shared" si="11"/>
      </c>
      <c r="BD20" s="34">
        <f t="shared" si="12"/>
      </c>
      <c r="BE20" s="36"/>
      <c r="BF20" s="36"/>
      <c r="BG20" s="36"/>
      <c r="BH20" s="36"/>
      <c r="BI20" s="36"/>
      <c r="BJ20" s="36"/>
      <c r="BK20" s="34">
        <f t="shared" si="13"/>
      </c>
    </row>
    <row r="21" spans="1:63" ht="15">
      <c r="A21" s="113" t="s">
        <v>59</v>
      </c>
      <c r="B21" s="88" t="s">
        <v>50</v>
      </c>
      <c r="C21" s="23" t="str">
        <f t="shared" si="2"/>
        <v>   </v>
      </c>
      <c r="D21" s="22"/>
      <c r="E21" s="22"/>
      <c r="F21" s="22"/>
      <c r="G21" s="22"/>
      <c r="H21" s="23" t="str">
        <f t="shared" si="3"/>
        <v>   </v>
      </c>
      <c r="I21" s="24"/>
      <c r="J21" s="24"/>
      <c r="K21" s="24"/>
      <c r="L21" s="24"/>
      <c r="M21" s="24"/>
      <c r="N21" s="24"/>
      <c r="O21" s="24"/>
      <c r="P21" s="24"/>
      <c r="Q21" s="15"/>
      <c r="R21" s="85">
        <f aca="true" t="shared" si="18" ref="R21:W21">SUM(R22:R26)</f>
        <v>850</v>
      </c>
      <c r="S21" s="85">
        <f t="shared" si="18"/>
        <v>430</v>
      </c>
      <c r="T21" s="85">
        <f t="shared" si="18"/>
        <v>215</v>
      </c>
      <c r="U21" s="85">
        <f t="shared" si="18"/>
        <v>54</v>
      </c>
      <c r="V21" s="85">
        <f t="shared" si="18"/>
        <v>161</v>
      </c>
      <c r="W21" s="85">
        <f t="shared" si="18"/>
        <v>420</v>
      </c>
      <c r="X21" s="81">
        <f t="shared" si="4"/>
      </c>
      <c r="Y21" s="15"/>
      <c r="Z21" s="15"/>
      <c r="AA21" s="15"/>
      <c r="AB21" s="15"/>
      <c r="AC21" s="15"/>
      <c r="AD21" s="15"/>
      <c r="AE21" s="81">
        <f t="shared" si="5"/>
      </c>
      <c r="AF21" s="81">
        <f t="shared" si="6"/>
      </c>
      <c r="AG21" s="15"/>
      <c r="AH21" s="15"/>
      <c r="AI21" s="15"/>
      <c r="AJ21" s="15"/>
      <c r="AK21" s="15"/>
      <c r="AL21" s="15"/>
      <c r="AM21" s="81">
        <f t="shared" si="7"/>
      </c>
      <c r="AN21" s="81">
        <f t="shared" si="8"/>
      </c>
      <c r="AO21" s="15"/>
      <c r="AP21" s="15"/>
      <c r="AQ21" s="15"/>
      <c r="AR21" s="15"/>
      <c r="AS21" s="15"/>
      <c r="AT21" s="15"/>
      <c r="AU21" s="81">
        <f t="shared" si="9"/>
      </c>
      <c r="AV21" s="81">
        <f t="shared" si="10"/>
      </c>
      <c r="AW21" s="15"/>
      <c r="AX21" s="15"/>
      <c r="AY21" s="15"/>
      <c r="AZ21" s="15"/>
      <c r="BA21" s="15"/>
      <c r="BB21" s="15"/>
      <c r="BC21" s="81">
        <f t="shared" si="11"/>
      </c>
      <c r="BD21" s="81">
        <f t="shared" si="12"/>
      </c>
      <c r="BE21" s="15"/>
      <c r="BF21" s="15"/>
      <c r="BG21" s="15"/>
      <c r="BH21" s="15"/>
      <c r="BI21" s="15"/>
      <c r="BJ21" s="15"/>
      <c r="BK21" s="81">
        <f t="shared" si="13"/>
      </c>
    </row>
    <row r="22" spans="1:63" ht="15">
      <c r="A22" s="60" t="s">
        <v>60</v>
      </c>
      <c r="B22" s="32" t="s">
        <v>147</v>
      </c>
      <c r="C22" s="23" t="str">
        <f t="shared" si="2"/>
        <v>   </v>
      </c>
      <c r="D22" s="22"/>
      <c r="E22" s="22"/>
      <c r="F22" s="22"/>
      <c r="G22" s="22"/>
      <c r="H22" s="23" t="str">
        <f t="shared" si="3"/>
        <v>1 2  </v>
      </c>
      <c r="I22" s="24">
        <v>1</v>
      </c>
      <c r="J22" s="24">
        <v>2</v>
      </c>
      <c r="K22" s="24"/>
      <c r="L22" s="24"/>
      <c r="M22" s="24"/>
      <c r="N22" s="24"/>
      <c r="O22" s="24"/>
      <c r="P22" s="24"/>
      <c r="Q22" s="15"/>
      <c r="R22" s="84">
        <v>200</v>
      </c>
      <c r="S22" s="84">
        <f>T22+U22+V22</f>
        <v>108</v>
      </c>
      <c r="T22" s="84">
        <f aca="true" t="shared" si="19" ref="T22:V26">Y22*Y$6+AB22*AB$6+AG22*AG$6+AJ22*AJ$6+AO22*AO$6+AR22*AR$6+AW22*AW$6+AZ22*AZ$6+BE22*BE$6+BH22*BH$6</f>
        <v>72</v>
      </c>
      <c r="U22" s="84">
        <f t="shared" si="19"/>
        <v>0</v>
      </c>
      <c r="V22" s="84">
        <f t="shared" si="19"/>
        <v>36</v>
      </c>
      <c r="W22" s="84">
        <f>R22-S22</f>
        <v>92</v>
      </c>
      <c r="X22" s="81" t="str">
        <f t="shared" si="4"/>
        <v>2//1</v>
      </c>
      <c r="Y22" s="15">
        <v>2</v>
      </c>
      <c r="Z22" s="15"/>
      <c r="AA22" s="15">
        <v>1</v>
      </c>
      <c r="AB22" s="15">
        <v>2</v>
      </c>
      <c r="AC22" s="15"/>
      <c r="AD22" s="15">
        <v>1</v>
      </c>
      <c r="AE22" s="81" t="str">
        <f t="shared" si="5"/>
        <v>2//1</v>
      </c>
      <c r="AF22" s="81">
        <f t="shared" si="6"/>
      </c>
      <c r="AG22" s="15"/>
      <c r="AH22" s="15"/>
      <c r="AI22" s="15"/>
      <c r="AJ22" s="15"/>
      <c r="AK22" s="15"/>
      <c r="AL22" s="15"/>
      <c r="AM22" s="81">
        <f t="shared" si="7"/>
      </c>
      <c r="AN22" s="81">
        <f t="shared" si="8"/>
      </c>
      <c r="AO22" s="15"/>
      <c r="AP22" s="15"/>
      <c r="AQ22" s="15"/>
      <c r="AR22" s="15"/>
      <c r="AS22" s="15"/>
      <c r="AT22" s="15"/>
      <c r="AU22" s="81">
        <f t="shared" si="9"/>
      </c>
      <c r="AV22" s="81">
        <f t="shared" si="10"/>
      </c>
      <c r="AW22" s="15"/>
      <c r="AX22" s="15"/>
      <c r="AY22" s="15"/>
      <c r="AZ22" s="15"/>
      <c r="BA22" s="15"/>
      <c r="BB22" s="15"/>
      <c r="BC22" s="81">
        <f t="shared" si="11"/>
      </c>
      <c r="BD22" s="81">
        <f t="shared" si="12"/>
      </c>
      <c r="BE22" s="15"/>
      <c r="BF22" s="15"/>
      <c r="BG22" s="15"/>
      <c r="BH22" s="15"/>
      <c r="BI22" s="15"/>
      <c r="BJ22" s="15"/>
      <c r="BK22" s="81">
        <f t="shared" si="13"/>
      </c>
    </row>
    <row r="23" spans="1:63" ht="15">
      <c r="A23" s="60" t="s">
        <v>86</v>
      </c>
      <c r="B23" s="32" t="s">
        <v>148</v>
      </c>
      <c r="C23" s="23" t="str">
        <f t="shared" si="2"/>
        <v>3   </v>
      </c>
      <c r="D23" s="22">
        <v>3</v>
      </c>
      <c r="E23" s="22"/>
      <c r="F23" s="22"/>
      <c r="G23" s="22"/>
      <c r="H23" s="23" t="str">
        <f t="shared" si="3"/>
        <v>2   </v>
      </c>
      <c r="I23" s="24">
        <v>2</v>
      </c>
      <c r="J23" s="24"/>
      <c r="K23" s="24"/>
      <c r="L23" s="24"/>
      <c r="M23" s="24"/>
      <c r="N23" s="24"/>
      <c r="O23" s="24"/>
      <c r="P23" s="24"/>
      <c r="Q23" s="15"/>
      <c r="R23" s="84">
        <v>150</v>
      </c>
      <c r="S23" s="84">
        <f>T23+U23+V23</f>
        <v>72</v>
      </c>
      <c r="T23" s="84">
        <f t="shared" si="19"/>
        <v>18</v>
      </c>
      <c r="U23" s="84">
        <f t="shared" si="19"/>
        <v>54</v>
      </c>
      <c r="V23" s="84">
        <f t="shared" si="19"/>
        <v>0</v>
      </c>
      <c r="W23" s="84">
        <f>R23-S23</f>
        <v>78</v>
      </c>
      <c r="X23" s="81">
        <f t="shared" si="4"/>
      </c>
      <c r="Y23" s="15"/>
      <c r="Z23" s="15"/>
      <c r="AA23" s="15"/>
      <c r="AB23" s="15">
        <v>1</v>
      </c>
      <c r="AC23" s="15">
        <v>1</v>
      </c>
      <c r="AD23" s="15"/>
      <c r="AE23" s="81" t="str">
        <f t="shared" si="5"/>
        <v>1/1/</v>
      </c>
      <c r="AF23" s="81" t="str">
        <f t="shared" si="6"/>
        <v>/2/</v>
      </c>
      <c r="AG23" s="15"/>
      <c r="AH23" s="15">
        <v>2</v>
      </c>
      <c r="AI23" s="15"/>
      <c r="AJ23" s="15"/>
      <c r="AK23" s="15"/>
      <c r="AL23" s="15"/>
      <c r="AM23" s="81">
        <f t="shared" si="7"/>
      </c>
      <c r="AN23" s="81">
        <f t="shared" si="8"/>
      </c>
      <c r="AO23" s="15"/>
      <c r="AP23" s="15"/>
      <c r="AQ23" s="15"/>
      <c r="AR23" s="15"/>
      <c r="AS23" s="15"/>
      <c r="AT23" s="15"/>
      <c r="AU23" s="81">
        <f t="shared" si="9"/>
      </c>
      <c r="AV23" s="81">
        <f t="shared" si="10"/>
      </c>
      <c r="AW23" s="15"/>
      <c r="AX23" s="15"/>
      <c r="AY23" s="15"/>
      <c r="AZ23" s="15"/>
      <c r="BA23" s="15"/>
      <c r="BB23" s="15"/>
      <c r="BC23" s="81">
        <f t="shared" si="11"/>
      </c>
      <c r="BD23" s="81">
        <f t="shared" si="12"/>
      </c>
      <c r="BE23" s="15"/>
      <c r="BF23" s="15"/>
      <c r="BG23" s="15"/>
      <c r="BH23" s="15"/>
      <c r="BI23" s="15"/>
      <c r="BJ23" s="15"/>
      <c r="BK23" s="81">
        <f t="shared" si="13"/>
      </c>
    </row>
    <row r="24" spans="1:63" ht="15">
      <c r="A24" s="60" t="s">
        <v>61</v>
      </c>
      <c r="B24" s="32" t="s">
        <v>127</v>
      </c>
      <c r="C24" s="23" t="str">
        <f t="shared" si="2"/>
        <v>4   </v>
      </c>
      <c r="D24" s="22">
        <v>4</v>
      </c>
      <c r="E24" s="22"/>
      <c r="F24" s="22"/>
      <c r="G24" s="22"/>
      <c r="H24" s="23" t="str">
        <f t="shared" si="3"/>
        <v>3   </v>
      </c>
      <c r="I24" s="24">
        <v>3</v>
      </c>
      <c r="J24" s="24"/>
      <c r="K24" s="24"/>
      <c r="L24" s="24"/>
      <c r="M24" s="24"/>
      <c r="N24" s="24"/>
      <c r="O24" s="24"/>
      <c r="P24" s="24"/>
      <c r="Q24" s="15"/>
      <c r="R24" s="84">
        <v>200</v>
      </c>
      <c r="S24" s="84">
        <f>T24+U24+V24</f>
        <v>106</v>
      </c>
      <c r="T24" s="84">
        <f t="shared" si="19"/>
        <v>53</v>
      </c>
      <c r="U24" s="84">
        <f t="shared" si="19"/>
        <v>0</v>
      </c>
      <c r="V24" s="84">
        <f t="shared" si="19"/>
        <v>53</v>
      </c>
      <c r="W24" s="84">
        <f>R24-S24</f>
        <v>94</v>
      </c>
      <c r="X24" s="81">
        <f t="shared" si="4"/>
      </c>
      <c r="Y24" s="15"/>
      <c r="Z24" s="15"/>
      <c r="AA24" s="15"/>
      <c r="AB24" s="15"/>
      <c r="AC24" s="15"/>
      <c r="AD24" s="15"/>
      <c r="AE24" s="81">
        <f t="shared" si="5"/>
      </c>
      <c r="AF24" s="81" t="str">
        <f t="shared" si="6"/>
        <v>2//2</v>
      </c>
      <c r="AG24" s="15">
        <v>2</v>
      </c>
      <c r="AH24" s="15"/>
      <c r="AI24" s="15">
        <v>2</v>
      </c>
      <c r="AJ24" s="15">
        <v>1</v>
      </c>
      <c r="AK24" s="15"/>
      <c r="AL24" s="15">
        <v>1</v>
      </c>
      <c r="AM24" s="81" t="str">
        <f t="shared" si="7"/>
        <v>1//1</v>
      </c>
      <c r="AN24" s="81">
        <f t="shared" si="8"/>
      </c>
      <c r="AO24" s="15"/>
      <c r="AP24" s="15"/>
      <c r="AQ24" s="15"/>
      <c r="AR24" s="15"/>
      <c r="AS24" s="15"/>
      <c r="AT24" s="15"/>
      <c r="AU24" s="81">
        <f t="shared" si="9"/>
      </c>
      <c r="AV24" s="81">
        <f t="shared" si="10"/>
      </c>
      <c r="AW24" s="15"/>
      <c r="AX24" s="15"/>
      <c r="AY24" s="15"/>
      <c r="AZ24" s="15"/>
      <c r="BA24" s="15"/>
      <c r="BB24" s="15"/>
      <c r="BC24" s="81">
        <f t="shared" si="11"/>
      </c>
      <c r="BD24" s="81">
        <f t="shared" si="12"/>
      </c>
      <c r="BE24" s="15"/>
      <c r="BF24" s="15"/>
      <c r="BG24" s="15"/>
      <c r="BH24" s="15"/>
      <c r="BI24" s="15"/>
      <c r="BJ24" s="15"/>
      <c r="BK24" s="81">
        <f t="shared" si="13"/>
      </c>
    </row>
    <row r="25" spans="1:63" ht="15">
      <c r="A25" s="60" t="s">
        <v>62</v>
      </c>
      <c r="B25" s="32" t="s">
        <v>46</v>
      </c>
      <c r="C25" s="23" t="str">
        <f t="shared" si="2"/>
        <v>3   </v>
      </c>
      <c r="D25" s="22">
        <v>3</v>
      </c>
      <c r="E25" s="22"/>
      <c r="F25" s="22"/>
      <c r="G25" s="22"/>
      <c r="H25" s="23" t="str">
        <f t="shared" si="3"/>
        <v>   </v>
      </c>
      <c r="I25" s="24"/>
      <c r="J25" s="24"/>
      <c r="K25" s="24"/>
      <c r="L25" s="24"/>
      <c r="M25" s="24"/>
      <c r="N25" s="24"/>
      <c r="O25" s="24"/>
      <c r="P25" s="24"/>
      <c r="Q25" s="15"/>
      <c r="R25" s="84">
        <v>150</v>
      </c>
      <c r="S25" s="84">
        <f>T25+U25+V25</f>
        <v>72</v>
      </c>
      <c r="T25" s="84">
        <f t="shared" si="19"/>
        <v>36</v>
      </c>
      <c r="U25" s="84">
        <f t="shared" si="19"/>
        <v>0</v>
      </c>
      <c r="V25" s="84">
        <f t="shared" si="19"/>
        <v>36</v>
      </c>
      <c r="W25" s="84">
        <f>R25-S25</f>
        <v>78</v>
      </c>
      <c r="X25" s="81">
        <f t="shared" si="4"/>
      </c>
      <c r="Y25" s="15"/>
      <c r="Z25" s="15"/>
      <c r="AA25" s="15"/>
      <c r="AB25" s="15"/>
      <c r="AC25" s="15"/>
      <c r="AD25" s="15"/>
      <c r="AE25" s="81">
        <f t="shared" si="5"/>
      </c>
      <c r="AF25" s="81" t="str">
        <f t="shared" si="6"/>
        <v>2//2</v>
      </c>
      <c r="AG25" s="15">
        <v>2</v>
      </c>
      <c r="AH25" s="15"/>
      <c r="AI25" s="15">
        <v>2</v>
      </c>
      <c r="AJ25" s="15"/>
      <c r="AK25" s="15"/>
      <c r="AL25" s="15"/>
      <c r="AM25" s="81">
        <f t="shared" si="7"/>
      </c>
      <c r="AN25" s="81">
        <f t="shared" si="8"/>
      </c>
      <c r="AO25" s="15"/>
      <c r="AP25" s="15"/>
      <c r="AQ25" s="15"/>
      <c r="AR25" s="15"/>
      <c r="AS25" s="15"/>
      <c r="AT25" s="15"/>
      <c r="AU25" s="81">
        <f t="shared" si="9"/>
      </c>
      <c r="AV25" s="81">
        <f t="shared" si="10"/>
      </c>
      <c r="AW25" s="15"/>
      <c r="AX25" s="15"/>
      <c r="AY25" s="15"/>
      <c r="AZ25" s="15"/>
      <c r="BA25" s="15"/>
      <c r="BB25" s="15"/>
      <c r="BC25" s="81">
        <f t="shared" si="11"/>
      </c>
      <c r="BD25" s="81">
        <f t="shared" si="12"/>
      </c>
      <c r="BE25" s="15"/>
      <c r="BF25" s="15"/>
      <c r="BG25" s="15"/>
      <c r="BH25" s="15"/>
      <c r="BI25" s="15"/>
      <c r="BJ25" s="15"/>
      <c r="BK25" s="81">
        <f t="shared" si="13"/>
      </c>
    </row>
    <row r="26" spans="1:63" ht="15">
      <c r="A26" s="60" t="s">
        <v>149</v>
      </c>
      <c r="B26" s="32" t="s">
        <v>161</v>
      </c>
      <c r="C26" s="23" t="str">
        <f t="shared" si="2"/>
        <v>1   </v>
      </c>
      <c r="D26" s="22">
        <v>1</v>
      </c>
      <c r="E26" s="22"/>
      <c r="F26" s="22"/>
      <c r="G26" s="22"/>
      <c r="H26" s="23" t="str">
        <f t="shared" si="3"/>
        <v>   </v>
      </c>
      <c r="I26" s="24"/>
      <c r="J26" s="24"/>
      <c r="K26" s="24"/>
      <c r="L26" s="24"/>
      <c r="M26" s="24"/>
      <c r="N26" s="24"/>
      <c r="O26" s="24"/>
      <c r="P26" s="24"/>
      <c r="Q26" s="15"/>
      <c r="R26" s="84">
        <v>150</v>
      </c>
      <c r="S26" s="84">
        <f>T26+U26+V26</f>
        <v>72</v>
      </c>
      <c r="T26" s="84">
        <f t="shared" si="19"/>
        <v>36</v>
      </c>
      <c r="U26" s="84">
        <f t="shared" si="19"/>
        <v>0</v>
      </c>
      <c r="V26" s="84">
        <f t="shared" si="19"/>
        <v>36</v>
      </c>
      <c r="W26" s="84">
        <f>R26-S26</f>
        <v>78</v>
      </c>
      <c r="X26" s="81" t="str">
        <f t="shared" si="4"/>
        <v>2//2</v>
      </c>
      <c r="Y26" s="15">
        <v>2</v>
      </c>
      <c r="Z26" s="15"/>
      <c r="AA26" s="15">
        <v>2</v>
      </c>
      <c r="AB26" s="15"/>
      <c r="AC26" s="15"/>
      <c r="AD26" s="15"/>
      <c r="AE26" s="81">
        <f t="shared" si="5"/>
      </c>
      <c r="AF26" s="81">
        <f t="shared" si="6"/>
      </c>
      <c r="AG26" s="15"/>
      <c r="AH26" s="15"/>
      <c r="AI26" s="15"/>
      <c r="AJ26" s="15"/>
      <c r="AK26" s="15"/>
      <c r="AL26" s="15"/>
      <c r="AM26" s="81">
        <f t="shared" si="7"/>
      </c>
      <c r="AN26" s="81">
        <f t="shared" si="8"/>
      </c>
      <c r="AO26" s="15"/>
      <c r="AP26" s="15"/>
      <c r="AQ26" s="15"/>
      <c r="AR26" s="15"/>
      <c r="AS26" s="15"/>
      <c r="AT26" s="15"/>
      <c r="AU26" s="81">
        <f t="shared" si="9"/>
      </c>
      <c r="AV26" s="81">
        <f t="shared" si="10"/>
      </c>
      <c r="AW26" s="15"/>
      <c r="AX26" s="15"/>
      <c r="AY26" s="15"/>
      <c r="AZ26" s="15"/>
      <c r="BA26" s="15"/>
      <c r="BB26" s="15"/>
      <c r="BC26" s="81">
        <f t="shared" si="11"/>
      </c>
      <c r="BD26" s="81">
        <f t="shared" si="12"/>
      </c>
      <c r="BE26" s="15"/>
      <c r="BF26" s="15"/>
      <c r="BG26" s="15"/>
      <c r="BH26" s="15"/>
      <c r="BI26" s="15"/>
      <c r="BJ26" s="15"/>
      <c r="BK26" s="81">
        <f t="shared" si="13"/>
      </c>
    </row>
    <row r="27" spans="1:63" ht="15">
      <c r="A27" s="113" t="s">
        <v>63</v>
      </c>
      <c r="B27" s="88" t="s">
        <v>56</v>
      </c>
      <c r="C27" s="23" t="str">
        <f t="shared" si="2"/>
        <v>   </v>
      </c>
      <c r="D27" s="22"/>
      <c r="E27" s="22"/>
      <c r="F27" s="22"/>
      <c r="G27" s="22"/>
      <c r="H27" s="23" t="str">
        <f t="shared" si="3"/>
        <v>   </v>
      </c>
      <c r="I27" s="24"/>
      <c r="J27" s="24"/>
      <c r="K27" s="24"/>
      <c r="L27" s="24"/>
      <c r="M27" s="24"/>
      <c r="N27" s="24"/>
      <c r="O27" s="24"/>
      <c r="P27" s="24"/>
      <c r="Q27" s="15"/>
      <c r="R27" s="85">
        <f aca="true" t="shared" si="20" ref="R27:W27">SUM(R28:R29)</f>
        <v>150</v>
      </c>
      <c r="S27" s="85">
        <f t="shared" si="20"/>
        <v>76</v>
      </c>
      <c r="T27" s="85">
        <f t="shared" si="20"/>
        <v>62</v>
      </c>
      <c r="U27" s="85">
        <f t="shared" si="20"/>
        <v>0</v>
      </c>
      <c r="V27" s="85">
        <f t="shared" si="20"/>
        <v>14</v>
      </c>
      <c r="W27" s="85">
        <f t="shared" si="20"/>
        <v>74</v>
      </c>
      <c r="X27" s="81">
        <f t="shared" si="4"/>
      </c>
      <c r="Y27" s="15"/>
      <c r="Z27" s="15"/>
      <c r="AA27" s="15"/>
      <c r="AB27" s="15"/>
      <c r="AC27" s="15"/>
      <c r="AD27" s="15"/>
      <c r="AE27" s="81">
        <f t="shared" si="5"/>
      </c>
      <c r="AF27" s="81">
        <f t="shared" si="6"/>
      </c>
      <c r="AG27" s="15"/>
      <c r="AH27" s="15"/>
      <c r="AI27" s="15"/>
      <c r="AJ27" s="15"/>
      <c r="AK27" s="15"/>
      <c r="AL27" s="15"/>
      <c r="AM27" s="81">
        <f t="shared" si="7"/>
      </c>
      <c r="AN27" s="81">
        <f t="shared" si="8"/>
      </c>
      <c r="AO27" s="15"/>
      <c r="AP27" s="15"/>
      <c r="AQ27" s="15"/>
      <c r="AR27" s="15"/>
      <c r="AS27" s="15"/>
      <c r="AT27" s="15"/>
      <c r="AU27" s="81">
        <f t="shared" si="9"/>
      </c>
      <c r="AV27" s="81">
        <f t="shared" si="10"/>
      </c>
      <c r="AW27" s="15"/>
      <c r="AX27" s="15"/>
      <c r="AY27" s="15"/>
      <c r="AZ27" s="15"/>
      <c r="BA27" s="15"/>
      <c r="BB27" s="15"/>
      <c r="BC27" s="81">
        <f t="shared" si="11"/>
      </c>
      <c r="BD27" s="81">
        <f t="shared" si="12"/>
      </c>
      <c r="BE27" s="15"/>
      <c r="BF27" s="15"/>
      <c r="BG27" s="15"/>
      <c r="BH27" s="15"/>
      <c r="BI27" s="15"/>
      <c r="BJ27" s="15"/>
      <c r="BK27" s="81">
        <f t="shared" si="13"/>
      </c>
    </row>
    <row r="28" spans="1:63" ht="15">
      <c r="A28" s="60" t="s">
        <v>92</v>
      </c>
      <c r="B28" s="32" t="s">
        <v>150</v>
      </c>
      <c r="C28" s="23" t="str">
        <f t="shared" si="2"/>
        <v>   </v>
      </c>
      <c r="D28" s="22"/>
      <c r="E28" s="22"/>
      <c r="F28" s="22"/>
      <c r="G28" s="22"/>
      <c r="H28" s="23" t="str">
        <f t="shared" si="3"/>
        <v>10   </v>
      </c>
      <c r="I28" s="24">
        <v>10</v>
      </c>
      <c r="J28" s="24"/>
      <c r="K28" s="24"/>
      <c r="L28" s="24"/>
      <c r="M28" s="24"/>
      <c r="N28" s="24"/>
      <c r="O28" s="24"/>
      <c r="P28" s="24"/>
      <c r="Q28" s="15"/>
      <c r="R28" s="84">
        <v>75</v>
      </c>
      <c r="S28" s="84">
        <f>T28+U28+V28</f>
        <v>42</v>
      </c>
      <c r="T28" s="84">
        <f aca="true" t="shared" si="21" ref="T28:V29">Y28*Y$6+AB28*AB$6+AG28*AG$6+AJ28*AJ$6+AO28*AO$6+AR28*AR$6+AW28*AW$6+AZ28*AZ$6+BE28*BE$6+BH28*BH$6</f>
        <v>28</v>
      </c>
      <c r="U28" s="84">
        <f t="shared" si="21"/>
        <v>0</v>
      </c>
      <c r="V28" s="84">
        <f t="shared" si="21"/>
        <v>14</v>
      </c>
      <c r="W28" s="84">
        <f>R28-S28</f>
        <v>33</v>
      </c>
      <c r="X28" s="81">
        <f t="shared" si="4"/>
      </c>
      <c r="Y28" s="15"/>
      <c r="Z28" s="15"/>
      <c r="AA28" s="15"/>
      <c r="AB28" s="15"/>
      <c r="AC28" s="15"/>
      <c r="AD28" s="15"/>
      <c r="AE28" s="81">
        <f t="shared" si="5"/>
      </c>
      <c r="AF28" s="81">
        <f t="shared" si="6"/>
      </c>
      <c r="AG28" s="15"/>
      <c r="AH28" s="15"/>
      <c r="AI28" s="15"/>
      <c r="AJ28" s="15"/>
      <c r="AK28" s="15"/>
      <c r="AL28" s="15"/>
      <c r="AM28" s="81">
        <f t="shared" si="7"/>
      </c>
      <c r="AN28" s="81">
        <f t="shared" si="8"/>
      </c>
      <c r="AO28" s="15"/>
      <c r="AP28" s="15"/>
      <c r="AQ28" s="15"/>
      <c r="AR28" s="15"/>
      <c r="AS28" s="15"/>
      <c r="AT28" s="15"/>
      <c r="AU28" s="81">
        <f t="shared" si="9"/>
      </c>
      <c r="AV28" s="81">
        <f t="shared" si="10"/>
      </c>
      <c r="AW28" s="15"/>
      <c r="AX28" s="15"/>
      <c r="AY28" s="15"/>
      <c r="AZ28" s="15"/>
      <c r="BA28" s="15"/>
      <c r="BB28" s="15"/>
      <c r="BC28" s="81">
        <f t="shared" si="11"/>
      </c>
      <c r="BD28" s="81">
        <f t="shared" si="12"/>
      </c>
      <c r="BE28" s="15"/>
      <c r="BF28" s="15"/>
      <c r="BG28" s="15"/>
      <c r="BH28" s="15">
        <v>4</v>
      </c>
      <c r="BI28" s="15"/>
      <c r="BJ28" s="15">
        <v>2</v>
      </c>
      <c r="BK28" s="81" t="str">
        <f t="shared" si="13"/>
        <v>4//2</v>
      </c>
    </row>
    <row r="29" spans="1:63" ht="15">
      <c r="A29" s="60" t="s">
        <v>93</v>
      </c>
      <c r="B29" s="32" t="s">
        <v>151</v>
      </c>
      <c r="C29" s="23" t="str">
        <f t="shared" si="2"/>
        <v>6   </v>
      </c>
      <c r="D29" s="22">
        <v>6</v>
      </c>
      <c r="E29" s="22"/>
      <c r="F29" s="22"/>
      <c r="G29" s="22"/>
      <c r="H29" s="23" t="str">
        <f t="shared" si="3"/>
        <v>   </v>
      </c>
      <c r="I29" s="24"/>
      <c r="J29" s="24"/>
      <c r="K29" s="24"/>
      <c r="L29" s="24"/>
      <c r="M29" s="24"/>
      <c r="N29" s="24"/>
      <c r="O29" s="24"/>
      <c r="P29" s="24"/>
      <c r="Q29" s="15"/>
      <c r="R29" s="84">
        <v>75</v>
      </c>
      <c r="S29" s="84">
        <f>T29+U29+V29</f>
        <v>34</v>
      </c>
      <c r="T29" s="84">
        <f t="shared" si="21"/>
        <v>34</v>
      </c>
      <c r="U29" s="84">
        <f t="shared" si="21"/>
        <v>0</v>
      </c>
      <c r="V29" s="84">
        <f t="shared" si="21"/>
        <v>0</v>
      </c>
      <c r="W29" s="84">
        <f>R29-S29</f>
        <v>41</v>
      </c>
      <c r="X29" s="81">
        <f t="shared" si="4"/>
      </c>
      <c r="Y29" s="15"/>
      <c r="Z29" s="15"/>
      <c r="AA29" s="15"/>
      <c r="AB29" s="15"/>
      <c r="AC29" s="15"/>
      <c r="AD29" s="15"/>
      <c r="AE29" s="81">
        <f t="shared" si="5"/>
      </c>
      <c r="AF29" s="81">
        <f t="shared" si="6"/>
      </c>
      <c r="AG29" s="15"/>
      <c r="AH29" s="15"/>
      <c r="AI29" s="15"/>
      <c r="AJ29" s="15"/>
      <c r="AK29" s="15"/>
      <c r="AL29" s="15"/>
      <c r="AM29" s="81">
        <f t="shared" si="7"/>
      </c>
      <c r="AN29" s="81">
        <f t="shared" si="8"/>
      </c>
      <c r="AO29" s="15"/>
      <c r="AP29" s="15"/>
      <c r="AQ29" s="15"/>
      <c r="AR29" s="15">
        <v>2</v>
      </c>
      <c r="AS29" s="15"/>
      <c r="AT29" s="15"/>
      <c r="AU29" s="81" t="str">
        <f t="shared" si="9"/>
        <v>2//</v>
      </c>
      <c r="AV29" s="81">
        <f t="shared" si="10"/>
      </c>
      <c r="AW29" s="15"/>
      <c r="AX29" s="15"/>
      <c r="AY29" s="15"/>
      <c r="AZ29" s="15"/>
      <c r="BA29" s="15"/>
      <c r="BB29" s="15"/>
      <c r="BC29" s="81">
        <f t="shared" si="11"/>
      </c>
      <c r="BD29" s="81">
        <f t="shared" si="12"/>
      </c>
      <c r="BE29" s="15"/>
      <c r="BF29" s="15"/>
      <c r="BG29" s="15"/>
      <c r="BH29" s="15"/>
      <c r="BI29" s="15"/>
      <c r="BJ29" s="15"/>
      <c r="BK29" s="81">
        <f t="shared" si="13"/>
      </c>
    </row>
    <row r="30" spans="1:63" ht="15">
      <c r="A30" s="111" t="s">
        <v>64</v>
      </c>
      <c r="B30" s="102" t="s">
        <v>128</v>
      </c>
      <c r="C30" s="36" t="str">
        <f t="shared" si="2"/>
        <v>   </v>
      </c>
      <c r="D30" s="35"/>
      <c r="E30" s="35"/>
      <c r="F30" s="35"/>
      <c r="G30" s="35"/>
      <c r="H30" s="36" t="str">
        <f t="shared" si="3"/>
        <v>   </v>
      </c>
      <c r="I30" s="35"/>
      <c r="J30" s="35"/>
      <c r="K30" s="35"/>
      <c r="L30" s="35"/>
      <c r="M30" s="35"/>
      <c r="N30" s="35"/>
      <c r="O30" s="35"/>
      <c r="P30" s="35"/>
      <c r="Q30" s="36"/>
      <c r="R30" s="103">
        <f aca="true" t="shared" si="22" ref="R30:W30">SUM(R31,R38,R40)</f>
        <v>1600</v>
      </c>
      <c r="S30" s="103">
        <f t="shared" si="22"/>
        <v>684</v>
      </c>
      <c r="T30" s="103">
        <f t="shared" si="22"/>
        <v>414</v>
      </c>
      <c r="U30" s="103">
        <f t="shared" si="22"/>
        <v>0</v>
      </c>
      <c r="V30" s="103">
        <f t="shared" si="22"/>
        <v>270</v>
      </c>
      <c r="W30" s="103">
        <f t="shared" si="22"/>
        <v>916</v>
      </c>
      <c r="X30" s="34">
        <f t="shared" si="4"/>
      </c>
      <c r="Y30" s="36"/>
      <c r="Z30" s="36"/>
      <c r="AA30" s="36"/>
      <c r="AB30" s="36"/>
      <c r="AC30" s="36"/>
      <c r="AD30" s="36"/>
      <c r="AE30" s="34">
        <f t="shared" si="5"/>
      </c>
      <c r="AF30" s="34">
        <f t="shared" si="6"/>
      </c>
      <c r="AG30" s="36"/>
      <c r="AH30" s="36"/>
      <c r="AI30" s="36"/>
      <c r="AJ30" s="36"/>
      <c r="AK30" s="36"/>
      <c r="AL30" s="36"/>
      <c r="AM30" s="34">
        <f t="shared" si="7"/>
      </c>
      <c r="AN30" s="34">
        <f t="shared" si="8"/>
      </c>
      <c r="AO30" s="36"/>
      <c r="AP30" s="36"/>
      <c r="AQ30" s="36"/>
      <c r="AR30" s="36"/>
      <c r="AS30" s="36"/>
      <c r="AT30" s="36"/>
      <c r="AU30" s="34">
        <f t="shared" si="9"/>
      </c>
      <c r="AV30" s="34">
        <f t="shared" si="10"/>
      </c>
      <c r="AW30" s="36"/>
      <c r="AX30" s="36"/>
      <c r="AY30" s="36"/>
      <c r="AZ30" s="36"/>
      <c r="BA30" s="36"/>
      <c r="BB30" s="36"/>
      <c r="BC30" s="34">
        <f t="shared" si="11"/>
      </c>
      <c r="BD30" s="34">
        <f t="shared" si="12"/>
      </c>
      <c r="BE30" s="36"/>
      <c r="BF30" s="36"/>
      <c r="BG30" s="36"/>
      <c r="BH30" s="36"/>
      <c r="BI30" s="36"/>
      <c r="BJ30" s="36"/>
      <c r="BK30" s="34">
        <f t="shared" si="13"/>
      </c>
    </row>
    <row r="31" spans="1:63" ht="15">
      <c r="A31" s="114" t="s">
        <v>65</v>
      </c>
      <c r="B31" s="89" t="s">
        <v>50</v>
      </c>
      <c r="C31" s="23" t="str">
        <f t="shared" si="2"/>
        <v>   </v>
      </c>
      <c r="D31" s="22"/>
      <c r="E31" s="22"/>
      <c r="F31" s="22"/>
      <c r="G31" s="22"/>
      <c r="H31" s="23" t="str">
        <f t="shared" si="3"/>
        <v>   </v>
      </c>
      <c r="I31" s="24"/>
      <c r="J31" s="24"/>
      <c r="K31" s="24"/>
      <c r="L31" s="24"/>
      <c r="M31" s="24"/>
      <c r="N31" s="24"/>
      <c r="O31" s="24"/>
      <c r="P31" s="24"/>
      <c r="Q31" s="15"/>
      <c r="R31" s="85">
        <f aca="true" t="shared" si="23" ref="R31:W31">SUM(R32:R37)</f>
        <v>1280</v>
      </c>
      <c r="S31" s="85">
        <f t="shared" si="23"/>
        <v>576</v>
      </c>
      <c r="T31" s="85">
        <f t="shared" si="23"/>
        <v>306</v>
      </c>
      <c r="U31" s="85">
        <f t="shared" si="23"/>
        <v>0</v>
      </c>
      <c r="V31" s="85">
        <f t="shared" si="23"/>
        <v>270</v>
      </c>
      <c r="W31" s="85">
        <f t="shared" si="23"/>
        <v>704</v>
      </c>
      <c r="X31" s="81">
        <f t="shared" si="4"/>
      </c>
      <c r="Y31" s="15"/>
      <c r="Z31" s="15"/>
      <c r="AA31" s="15"/>
      <c r="AB31" s="15"/>
      <c r="AC31" s="15"/>
      <c r="AD31" s="15"/>
      <c r="AE31" s="81">
        <f t="shared" si="5"/>
      </c>
      <c r="AF31" s="81">
        <f t="shared" si="6"/>
      </c>
      <c r="AG31" s="15"/>
      <c r="AH31" s="15"/>
      <c r="AI31" s="15"/>
      <c r="AJ31" s="15"/>
      <c r="AK31" s="15"/>
      <c r="AL31" s="15"/>
      <c r="AM31" s="81">
        <f t="shared" si="7"/>
      </c>
      <c r="AN31" s="81">
        <f t="shared" si="8"/>
      </c>
      <c r="AO31" s="15"/>
      <c r="AP31" s="15"/>
      <c r="AQ31" s="15"/>
      <c r="AR31" s="15"/>
      <c r="AS31" s="15"/>
      <c r="AT31" s="15"/>
      <c r="AU31" s="81">
        <f t="shared" si="9"/>
      </c>
      <c r="AV31" s="81">
        <f t="shared" si="10"/>
      </c>
      <c r="AW31" s="15"/>
      <c r="AX31" s="15"/>
      <c r="AY31" s="15"/>
      <c r="AZ31" s="15"/>
      <c r="BA31" s="15"/>
      <c r="BB31" s="15"/>
      <c r="BC31" s="81">
        <f t="shared" si="11"/>
      </c>
      <c r="BD31" s="81">
        <f t="shared" si="12"/>
      </c>
      <c r="BE31" s="15"/>
      <c r="BF31" s="15"/>
      <c r="BG31" s="15"/>
      <c r="BH31" s="15"/>
      <c r="BI31" s="15"/>
      <c r="BJ31" s="15"/>
      <c r="BK31" s="81">
        <f t="shared" si="13"/>
      </c>
    </row>
    <row r="32" spans="1:63" ht="15">
      <c r="A32" s="59" t="s">
        <v>66</v>
      </c>
      <c r="B32" s="87" t="s">
        <v>67</v>
      </c>
      <c r="C32" s="23" t="str">
        <f>D32&amp;" "&amp;E32&amp;" "&amp;F32&amp;" "&amp;G32</f>
        <v>7 8  </v>
      </c>
      <c r="D32" s="22">
        <v>7</v>
      </c>
      <c r="E32" s="22">
        <v>8</v>
      </c>
      <c r="F32" s="22"/>
      <c r="G32" s="22"/>
      <c r="H32" s="23" t="str">
        <f>I32&amp;" "&amp;J32&amp;" "&amp;O32&amp;" "&amp;N32</f>
        <v>   </v>
      </c>
      <c r="I32" s="24"/>
      <c r="J32" s="24"/>
      <c r="K32" s="24"/>
      <c r="L32" s="24"/>
      <c r="M32" s="24"/>
      <c r="N32" s="24"/>
      <c r="O32" s="24"/>
      <c r="P32" s="24"/>
      <c r="Q32" s="15"/>
      <c r="R32" s="84">
        <v>370</v>
      </c>
      <c r="S32" s="84">
        <f aca="true" t="shared" si="24" ref="S32:S37">T32+U32+V32</f>
        <v>144</v>
      </c>
      <c r="T32" s="84">
        <f aca="true" t="shared" si="25" ref="T32:V33">Y32*Y$6+AB32*AB$6+AG32*AG$6+AJ32*AJ$6+AO32*AO$6+AR32*AR$6+AW32*AW$6+AZ32*AZ$6+BE32*BE$6+BH32*BH$6</f>
        <v>72</v>
      </c>
      <c r="U32" s="84">
        <f t="shared" si="25"/>
        <v>0</v>
      </c>
      <c r="V32" s="84">
        <f t="shared" si="25"/>
        <v>72</v>
      </c>
      <c r="W32" s="84">
        <f aca="true" t="shared" si="26" ref="W32:W37">R32-S32</f>
        <v>226</v>
      </c>
      <c r="X32" s="81">
        <f>IF(SUM(Y32:AA32)&gt;0,Y32&amp;"/"&amp;Z32&amp;"/"&amp;AA32,"")</f>
      </c>
      <c r="Y32" s="15"/>
      <c r="Z32" s="15"/>
      <c r="AA32" s="15"/>
      <c r="AB32" s="15"/>
      <c r="AC32" s="15"/>
      <c r="AD32" s="15"/>
      <c r="AE32" s="81">
        <f>IF(SUM(AB32:AD32)&gt;0,AB32&amp;"/"&amp;AC32&amp;"/"&amp;AD32,"")</f>
      </c>
      <c r="AF32" s="81">
        <f>IF(SUM(AG32:AI32)&gt;0,AG32&amp;"/"&amp;AH32&amp;"/"&amp;AI32,"")</f>
      </c>
      <c r="AG32" s="15"/>
      <c r="AH32" s="15"/>
      <c r="AI32" s="15"/>
      <c r="AJ32" s="15"/>
      <c r="AK32" s="15"/>
      <c r="AL32" s="15"/>
      <c r="AM32" s="81">
        <f>IF(SUM(AJ32:AL32)&gt;0,AJ32&amp;"/"&amp;AK32&amp;"/"&amp;AL32,"")</f>
      </c>
      <c r="AN32" s="81">
        <f>IF(SUM(AO32:AQ32)&gt;0,AO32&amp;"/"&amp;AP32&amp;"/"&amp;AQ32,"")</f>
      </c>
      <c r="AO32" s="15"/>
      <c r="AP32" s="15"/>
      <c r="AQ32" s="15"/>
      <c r="AR32" s="15"/>
      <c r="AS32" s="15"/>
      <c r="AT32" s="15"/>
      <c r="AU32" s="81">
        <f>IF(SUM(AR32:AT32)&gt;0,AR32&amp;"/"&amp;AS32&amp;"/"&amp;AT32,"")</f>
      </c>
      <c r="AV32" s="81" t="str">
        <f>IF(SUM(AW32:AY32)&gt;0,AW32&amp;"/"&amp;AX32&amp;"/"&amp;AY32,"")</f>
        <v>2//2</v>
      </c>
      <c r="AW32" s="15">
        <v>2</v>
      </c>
      <c r="AX32" s="15"/>
      <c r="AY32" s="15">
        <v>2</v>
      </c>
      <c r="AZ32" s="15">
        <v>2</v>
      </c>
      <c r="BA32" s="15"/>
      <c r="BB32" s="15">
        <v>2</v>
      </c>
      <c r="BC32" s="81" t="str">
        <f>IF(SUM(AZ32:BB32)&gt;0,AZ32&amp;"/"&amp;BA32&amp;"/"&amp;BB32,"")</f>
        <v>2//2</v>
      </c>
      <c r="BD32" s="81">
        <f>IF(SUM(BE32:BG32)&gt;0,BE32&amp;"/"&amp;BF32&amp;"/"&amp;BG32,"")</f>
      </c>
      <c r="BE32" s="15"/>
      <c r="BF32" s="15"/>
      <c r="BG32" s="15"/>
      <c r="BH32" s="15"/>
      <c r="BI32" s="15"/>
      <c r="BJ32" s="15"/>
      <c r="BK32" s="81">
        <f>IF(SUM(BH32:BJ32)&gt;0,BH32&amp;"/"&amp;BI32&amp;"/"&amp;BJ32,"")</f>
      </c>
    </row>
    <row r="33" spans="1:64" ht="15">
      <c r="A33" s="59" t="s">
        <v>68</v>
      </c>
      <c r="B33" s="87" t="s">
        <v>69</v>
      </c>
      <c r="C33" s="23" t="str">
        <f>D33&amp;" "&amp;E33&amp;" "&amp;F33&amp;" "&amp;G33</f>
        <v>7 8  </v>
      </c>
      <c r="D33" s="22">
        <v>7</v>
      </c>
      <c r="E33" s="22">
        <v>8</v>
      </c>
      <c r="F33" s="22"/>
      <c r="G33" s="22"/>
      <c r="H33" s="23" t="str">
        <f>I33&amp;" "&amp;J33&amp;" "&amp;O33&amp;" "&amp;N33</f>
        <v>   </v>
      </c>
      <c r="I33" s="24"/>
      <c r="J33" s="24"/>
      <c r="K33" s="24"/>
      <c r="L33" s="24"/>
      <c r="M33" s="24"/>
      <c r="N33" s="24"/>
      <c r="O33" s="24"/>
      <c r="P33" s="24"/>
      <c r="Q33" s="15"/>
      <c r="R33" s="84">
        <v>370</v>
      </c>
      <c r="S33" s="84">
        <f t="shared" si="24"/>
        <v>144</v>
      </c>
      <c r="T33" s="84">
        <f t="shared" si="25"/>
        <v>72</v>
      </c>
      <c r="U33" s="84">
        <f t="shared" si="25"/>
        <v>0</v>
      </c>
      <c r="V33" s="84">
        <f t="shared" si="25"/>
        <v>72</v>
      </c>
      <c r="W33" s="84">
        <f t="shared" si="26"/>
        <v>226</v>
      </c>
      <c r="X33" s="81">
        <f>IF(SUM(Y33:AA33)&gt;0,Y33&amp;"/"&amp;Z33&amp;"/"&amp;AA33,"")</f>
      </c>
      <c r="Y33" s="15"/>
      <c r="Z33" s="15"/>
      <c r="AA33" s="15"/>
      <c r="AB33" s="15"/>
      <c r="AC33" s="15"/>
      <c r="AD33" s="15"/>
      <c r="AE33" s="81">
        <f>IF(SUM(AB33:AD33)&gt;0,AB33&amp;"/"&amp;AC33&amp;"/"&amp;AD33,"")</f>
      </c>
      <c r="AF33" s="81">
        <f>IF(SUM(AG33:AI33)&gt;0,AG33&amp;"/"&amp;AH33&amp;"/"&amp;AI33,"")</f>
      </c>
      <c r="AG33" s="15"/>
      <c r="AH33" s="15"/>
      <c r="AI33" s="15"/>
      <c r="AJ33" s="15"/>
      <c r="AK33" s="15"/>
      <c r="AL33" s="15"/>
      <c r="AM33" s="81">
        <f>IF(SUM(AJ33:AL33)&gt;0,AJ33&amp;"/"&amp;AK33&amp;"/"&amp;AL33,"")</f>
      </c>
      <c r="AN33" s="81">
        <f>IF(SUM(AO33:AQ33)&gt;0,AO33&amp;"/"&amp;AP33&amp;"/"&amp;AQ33,"")</f>
      </c>
      <c r="AO33" s="15"/>
      <c r="AP33" s="15"/>
      <c r="AQ33" s="15"/>
      <c r="AR33" s="15"/>
      <c r="AS33" s="15"/>
      <c r="AT33" s="15"/>
      <c r="AU33" s="81">
        <f>IF(SUM(AR33:AT33)&gt;0,AR33&amp;"/"&amp;AS33&amp;"/"&amp;AT33,"")</f>
      </c>
      <c r="AV33" s="81" t="str">
        <f>IF(SUM(AW33:AY33)&gt;0,AW33&amp;"/"&amp;AX33&amp;"/"&amp;AY33,"")</f>
        <v>2//2</v>
      </c>
      <c r="AW33" s="15">
        <v>2</v>
      </c>
      <c r="AX33" s="15"/>
      <c r="AY33" s="15">
        <v>2</v>
      </c>
      <c r="AZ33" s="15">
        <v>2</v>
      </c>
      <c r="BA33" s="15"/>
      <c r="BB33" s="15">
        <v>2</v>
      </c>
      <c r="BC33" s="81" t="str">
        <f>IF(SUM(AZ33:BB33)&gt;0,AZ33&amp;"/"&amp;BA33&amp;"/"&amp;BB33,"")</f>
        <v>2//2</v>
      </c>
      <c r="BD33" s="81">
        <f>IF(SUM(BE33:BG33)&gt;0,BE33&amp;"/"&amp;BF33&amp;"/"&amp;BG33,"")</f>
      </c>
      <c r="BE33" s="15"/>
      <c r="BF33" s="15"/>
      <c r="BG33" s="15"/>
      <c r="BH33" s="15"/>
      <c r="BI33" s="15"/>
      <c r="BJ33" s="15"/>
      <c r="BK33" s="81">
        <f>IF(SUM(BH33:BJ33)&gt;0,BH33&amp;"/"&amp;BI33&amp;"/"&amp;BJ33,"")</f>
      </c>
      <c r="BL33"/>
    </row>
    <row r="34" spans="1:64" ht="15">
      <c r="A34" s="60" t="s">
        <v>70</v>
      </c>
      <c r="B34" s="32" t="s">
        <v>152</v>
      </c>
      <c r="C34" s="23" t="str">
        <f t="shared" si="2"/>
        <v>   </v>
      </c>
      <c r="D34" s="22"/>
      <c r="E34" s="22"/>
      <c r="F34" s="22"/>
      <c r="G34" s="22"/>
      <c r="H34" s="23" t="str">
        <f t="shared" si="3"/>
        <v>8   </v>
      </c>
      <c r="I34" s="24">
        <v>8</v>
      </c>
      <c r="J34" s="24"/>
      <c r="K34" s="24"/>
      <c r="L34" s="24"/>
      <c r="M34" s="24"/>
      <c r="N34" s="24"/>
      <c r="O34" s="24"/>
      <c r="P34" s="24"/>
      <c r="Q34" s="15"/>
      <c r="R34" s="84">
        <v>72</v>
      </c>
      <c r="S34" s="84">
        <f t="shared" si="24"/>
        <v>36</v>
      </c>
      <c r="T34" s="84">
        <f aca="true" t="shared" si="27" ref="T34:V37">Y34*Y$6+AB34*AB$6+AG34*AG$6+AJ34*AJ$6+AO34*AO$6+AR34*AR$6+AW34*AW$6+AZ34*AZ$6+BE34*BE$6+BH34*BH$6</f>
        <v>36</v>
      </c>
      <c r="U34" s="84">
        <f t="shared" si="27"/>
        <v>0</v>
      </c>
      <c r="V34" s="84">
        <f t="shared" si="27"/>
        <v>0</v>
      </c>
      <c r="W34" s="84">
        <f t="shared" si="26"/>
        <v>36</v>
      </c>
      <c r="X34" s="81">
        <f t="shared" si="4"/>
      </c>
      <c r="Y34" s="15"/>
      <c r="Z34" s="15"/>
      <c r="AA34" s="15"/>
      <c r="AB34" s="15"/>
      <c r="AC34" s="15"/>
      <c r="AD34" s="15"/>
      <c r="AE34" s="81">
        <f t="shared" si="5"/>
      </c>
      <c r="AF34" s="81">
        <f t="shared" si="6"/>
      </c>
      <c r="AG34" s="15"/>
      <c r="AH34" s="15"/>
      <c r="AI34" s="15"/>
      <c r="AJ34" s="15"/>
      <c r="AK34" s="15"/>
      <c r="AL34" s="15"/>
      <c r="AM34" s="81">
        <f t="shared" si="7"/>
      </c>
      <c r="AN34" s="81">
        <f t="shared" si="8"/>
      </c>
      <c r="AO34" s="15"/>
      <c r="AP34" s="15"/>
      <c r="AQ34" s="15"/>
      <c r="AR34" s="15"/>
      <c r="AS34" s="15"/>
      <c r="AT34" s="15"/>
      <c r="AU34" s="81">
        <f t="shared" si="9"/>
      </c>
      <c r="AV34" s="81">
        <f t="shared" si="10"/>
      </c>
      <c r="AW34" s="15"/>
      <c r="AX34" s="15"/>
      <c r="AY34" s="15"/>
      <c r="AZ34" s="15">
        <v>2</v>
      </c>
      <c r="BA34" s="15"/>
      <c r="BB34" s="15"/>
      <c r="BC34" s="81" t="str">
        <f t="shared" si="11"/>
        <v>2//</v>
      </c>
      <c r="BD34" s="81">
        <f t="shared" si="12"/>
      </c>
      <c r="BE34" s="15"/>
      <c r="BF34" s="15"/>
      <c r="BG34" s="15"/>
      <c r="BH34" s="15"/>
      <c r="BI34" s="15"/>
      <c r="BJ34" s="15"/>
      <c r="BK34" s="81">
        <f t="shared" si="13"/>
      </c>
      <c r="BL34"/>
    </row>
    <row r="35" spans="1:64" ht="25.5">
      <c r="A35" s="60" t="s">
        <v>126</v>
      </c>
      <c r="B35" s="32" t="s">
        <v>162</v>
      </c>
      <c r="C35" s="23" t="str">
        <f t="shared" si="2"/>
        <v>8   </v>
      </c>
      <c r="D35" s="22">
        <v>8</v>
      </c>
      <c r="E35" s="22"/>
      <c r="F35" s="22"/>
      <c r="G35" s="22"/>
      <c r="H35" s="23" t="str">
        <f t="shared" si="3"/>
        <v>7   </v>
      </c>
      <c r="I35" s="24">
        <v>7</v>
      </c>
      <c r="J35" s="24"/>
      <c r="K35" s="24"/>
      <c r="L35" s="24"/>
      <c r="M35" s="24"/>
      <c r="N35" s="24"/>
      <c r="O35" s="24"/>
      <c r="P35" s="24"/>
      <c r="Q35" s="15">
        <v>8</v>
      </c>
      <c r="R35" s="84">
        <v>336</v>
      </c>
      <c r="S35" s="84">
        <f t="shared" si="24"/>
        <v>180</v>
      </c>
      <c r="T35" s="84">
        <f t="shared" si="27"/>
        <v>72</v>
      </c>
      <c r="U35" s="84">
        <f t="shared" si="27"/>
        <v>0</v>
      </c>
      <c r="V35" s="84">
        <f t="shared" si="27"/>
        <v>108</v>
      </c>
      <c r="W35" s="84">
        <f t="shared" si="26"/>
        <v>156</v>
      </c>
      <c r="X35" s="81">
        <f t="shared" si="4"/>
      </c>
      <c r="Y35" s="15"/>
      <c r="Z35" s="15"/>
      <c r="AA35" s="15"/>
      <c r="AB35" s="15"/>
      <c r="AC35" s="15"/>
      <c r="AD35" s="15"/>
      <c r="AE35" s="81">
        <f t="shared" si="5"/>
      </c>
      <c r="AF35" s="81">
        <f t="shared" si="6"/>
      </c>
      <c r="AG35" s="15"/>
      <c r="AH35" s="15"/>
      <c r="AI35" s="15"/>
      <c r="AJ35" s="15"/>
      <c r="AK35" s="15"/>
      <c r="AL35" s="15"/>
      <c r="AM35" s="81">
        <f t="shared" si="7"/>
      </c>
      <c r="AN35" s="81">
        <f t="shared" si="8"/>
      </c>
      <c r="AO35" s="15"/>
      <c r="AP35" s="15"/>
      <c r="AQ35" s="15"/>
      <c r="AR35" s="15"/>
      <c r="AS35" s="15"/>
      <c r="AT35" s="15"/>
      <c r="AU35" s="81">
        <f t="shared" si="9"/>
      </c>
      <c r="AV35" s="81" t="str">
        <f t="shared" si="10"/>
        <v>2//3</v>
      </c>
      <c r="AW35" s="15">
        <v>2</v>
      </c>
      <c r="AX35" s="15"/>
      <c r="AY35" s="15">
        <v>3</v>
      </c>
      <c r="AZ35" s="15">
        <v>2</v>
      </c>
      <c r="BA35" s="15"/>
      <c r="BB35" s="15">
        <v>3</v>
      </c>
      <c r="BC35" s="81" t="str">
        <f t="shared" si="11"/>
        <v>2//3</v>
      </c>
      <c r="BD35" s="81">
        <f t="shared" si="12"/>
      </c>
      <c r="BE35" s="15"/>
      <c r="BF35" s="15"/>
      <c r="BG35" s="15"/>
      <c r="BH35" s="15"/>
      <c r="BI35" s="15"/>
      <c r="BJ35" s="15"/>
      <c r="BK35" s="81">
        <f t="shared" si="13"/>
      </c>
      <c r="BL35"/>
    </row>
    <row r="36" spans="1:64" ht="15">
      <c r="A36" s="60" t="s">
        <v>71</v>
      </c>
      <c r="B36" s="87" t="s">
        <v>210</v>
      </c>
      <c r="C36" s="23" t="str">
        <f t="shared" si="2"/>
        <v>   </v>
      </c>
      <c r="D36" s="22"/>
      <c r="E36" s="22"/>
      <c r="F36" s="22"/>
      <c r="G36" s="22"/>
      <c r="H36" s="23" t="str">
        <f t="shared" si="3"/>
        <v>7   </v>
      </c>
      <c r="I36" s="24">
        <v>7</v>
      </c>
      <c r="J36" s="24"/>
      <c r="K36" s="24"/>
      <c r="L36" s="24"/>
      <c r="M36" s="24"/>
      <c r="N36" s="24"/>
      <c r="O36" s="24"/>
      <c r="P36" s="24"/>
      <c r="Q36" s="15"/>
      <c r="R36" s="84">
        <v>72</v>
      </c>
      <c r="S36" s="84">
        <f t="shared" si="24"/>
        <v>36</v>
      </c>
      <c r="T36" s="84">
        <f t="shared" si="27"/>
        <v>18</v>
      </c>
      <c r="U36" s="84">
        <f t="shared" si="27"/>
        <v>0</v>
      </c>
      <c r="V36" s="84">
        <f t="shared" si="27"/>
        <v>18</v>
      </c>
      <c r="W36" s="84">
        <f t="shared" si="26"/>
        <v>36</v>
      </c>
      <c r="X36" s="81">
        <f t="shared" si="4"/>
      </c>
      <c r="Y36" s="15"/>
      <c r="Z36" s="15"/>
      <c r="AA36" s="15"/>
      <c r="AB36" s="15"/>
      <c r="AC36" s="15"/>
      <c r="AD36" s="15"/>
      <c r="AE36" s="81">
        <f t="shared" si="5"/>
      </c>
      <c r="AF36" s="81">
        <f t="shared" si="6"/>
      </c>
      <c r="AG36" s="15"/>
      <c r="AH36" s="15"/>
      <c r="AI36" s="15"/>
      <c r="AJ36" s="15"/>
      <c r="AK36" s="15"/>
      <c r="AL36" s="15"/>
      <c r="AM36" s="81">
        <f t="shared" si="7"/>
      </c>
      <c r="AN36" s="81">
        <f t="shared" si="8"/>
      </c>
      <c r="AO36" s="15"/>
      <c r="AP36" s="15"/>
      <c r="AQ36" s="15"/>
      <c r="AR36" s="15"/>
      <c r="AS36" s="15"/>
      <c r="AT36" s="15"/>
      <c r="AU36" s="81">
        <f t="shared" si="9"/>
      </c>
      <c r="AV36" s="81" t="str">
        <f t="shared" si="10"/>
        <v>1//1</v>
      </c>
      <c r="AW36" s="15">
        <v>1</v>
      </c>
      <c r="AX36" s="15"/>
      <c r="AY36" s="15">
        <v>1</v>
      </c>
      <c r="AZ36" s="15"/>
      <c r="BA36" s="15"/>
      <c r="BB36" s="15"/>
      <c r="BC36" s="81">
        <f t="shared" si="11"/>
      </c>
      <c r="BD36" s="81">
        <f t="shared" si="12"/>
      </c>
      <c r="BE36" s="15"/>
      <c r="BF36" s="15"/>
      <c r="BG36" s="15"/>
      <c r="BH36" s="15"/>
      <c r="BI36" s="15"/>
      <c r="BJ36" s="15"/>
      <c r="BK36" s="81">
        <f t="shared" si="13"/>
      </c>
      <c r="BL36"/>
    </row>
    <row r="37" spans="1:64" ht="15">
      <c r="A37" s="60" t="s">
        <v>72</v>
      </c>
      <c r="B37" s="32" t="s">
        <v>242</v>
      </c>
      <c r="C37" s="23" t="str">
        <f t="shared" si="2"/>
        <v>   </v>
      </c>
      <c r="D37" s="22"/>
      <c r="E37" s="22"/>
      <c r="F37" s="22"/>
      <c r="G37" s="22"/>
      <c r="H37" s="23" t="str">
        <f t="shared" si="3"/>
        <v>8   </v>
      </c>
      <c r="I37" s="24">
        <v>8</v>
      </c>
      <c r="J37" s="24"/>
      <c r="K37" s="24"/>
      <c r="L37" s="24"/>
      <c r="M37" s="24"/>
      <c r="N37" s="24"/>
      <c r="O37" s="24"/>
      <c r="P37" s="24"/>
      <c r="Q37" s="15"/>
      <c r="R37" s="84">
        <v>60</v>
      </c>
      <c r="S37" s="84">
        <f t="shared" si="24"/>
        <v>36</v>
      </c>
      <c r="T37" s="84">
        <f t="shared" si="27"/>
        <v>36</v>
      </c>
      <c r="U37" s="84">
        <f t="shared" si="27"/>
        <v>0</v>
      </c>
      <c r="V37" s="84">
        <f t="shared" si="27"/>
        <v>0</v>
      </c>
      <c r="W37" s="84">
        <f t="shared" si="26"/>
        <v>24</v>
      </c>
      <c r="X37" s="81">
        <f t="shared" si="4"/>
      </c>
      <c r="Y37" s="15"/>
      <c r="Z37" s="15"/>
      <c r="AA37" s="15"/>
      <c r="AB37" s="15"/>
      <c r="AC37" s="15"/>
      <c r="AD37" s="15"/>
      <c r="AE37" s="81">
        <f t="shared" si="5"/>
      </c>
      <c r="AF37" s="81">
        <f t="shared" si="6"/>
      </c>
      <c r="AG37" s="15"/>
      <c r="AH37" s="15"/>
      <c r="AI37" s="15"/>
      <c r="AJ37" s="15"/>
      <c r="AK37" s="15"/>
      <c r="AL37" s="15"/>
      <c r="AM37" s="81">
        <f t="shared" si="7"/>
      </c>
      <c r="AN37" s="81">
        <f t="shared" si="8"/>
      </c>
      <c r="AO37" s="15"/>
      <c r="AP37" s="15"/>
      <c r="AQ37" s="15"/>
      <c r="AR37" s="15"/>
      <c r="AS37" s="15"/>
      <c r="AT37" s="15"/>
      <c r="AU37" s="81">
        <f t="shared" si="9"/>
      </c>
      <c r="AV37" s="81">
        <f t="shared" si="10"/>
      </c>
      <c r="AW37" s="15"/>
      <c r="AX37" s="15"/>
      <c r="AY37" s="15"/>
      <c r="AZ37" s="15">
        <v>2</v>
      </c>
      <c r="BA37" s="15"/>
      <c r="BB37" s="15"/>
      <c r="BC37" s="81" t="str">
        <f t="shared" si="11"/>
        <v>2//</v>
      </c>
      <c r="BD37" s="81">
        <f t="shared" si="12"/>
      </c>
      <c r="BE37" s="15"/>
      <c r="BF37" s="15"/>
      <c r="BG37" s="15"/>
      <c r="BH37" s="15"/>
      <c r="BI37" s="15"/>
      <c r="BJ37" s="15"/>
      <c r="BK37" s="81">
        <f t="shared" si="13"/>
      </c>
      <c r="BL37"/>
    </row>
    <row r="38" spans="1:64" ht="15">
      <c r="A38" s="113" t="s">
        <v>73</v>
      </c>
      <c r="B38" s="88" t="s">
        <v>56</v>
      </c>
      <c r="C38" s="23" t="str">
        <f t="shared" si="2"/>
        <v>   </v>
      </c>
      <c r="D38" s="22"/>
      <c r="E38" s="22"/>
      <c r="F38" s="22"/>
      <c r="G38" s="22"/>
      <c r="H38" s="23" t="str">
        <f t="shared" si="3"/>
        <v>   </v>
      </c>
      <c r="I38" s="24"/>
      <c r="J38" s="24"/>
      <c r="K38" s="24"/>
      <c r="L38" s="24"/>
      <c r="M38" s="24"/>
      <c r="N38" s="24"/>
      <c r="O38" s="24"/>
      <c r="P38" s="24"/>
      <c r="Q38" s="15"/>
      <c r="R38" s="85">
        <f aca="true" t="shared" si="28" ref="R38:W38">SUM(R39:R39)</f>
        <v>160</v>
      </c>
      <c r="S38" s="85">
        <f t="shared" si="28"/>
        <v>36</v>
      </c>
      <c r="T38" s="85">
        <f t="shared" si="28"/>
        <v>36</v>
      </c>
      <c r="U38" s="85">
        <f t="shared" si="28"/>
        <v>0</v>
      </c>
      <c r="V38" s="85">
        <f t="shared" si="28"/>
        <v>0</v>
      </c>
      <c r="W38" s="85">
        <f t="shared" si="28"/>
        <v>124</v>
      </c>
      <c r="X38" s="81">
        <f t="shared" si="4"/>
      </c>
      <c r="Y38" s="15"/>
      <c r="Z38" s="15"/>
      <c r="AA38" s="15"/>
      <c r="AB38" s="15"/>
      <c r="AC38" s="15"/>
      <c r="AD38" s="15"/>
      <c r="AE38" s="81">
        <f t="shared" si="5"/>
      </c>
      <c r="AF38" s="81">
        <f t="shared" si="6"/>
      </c>
      <c r="AG38" s="15"/>
      <c r="AH38" s="15"/>
      <c r="AI38" s="15"/>
      <c r="AJ38" s="15"/>
      <c r="AK38" s="15"/>
      <c r="AL38" s="15"/>
      <c r="AM38" s="81">
        <f t="shared" si="7"/>
      </c>
      <c r="AN38" s="81">
        <f t="shared" si="8"/>
      </c>
      <c r="AO38" s="15"/>
      <c r="AP38" s="15"/>
      <c r="AQ38" s="15"/>
      <c r="AR38" s="15"/>
      <c r="AS38" s="15"/>
      <c r="AT38" s="15"/>
      <c r="AU38" s="81">
        <f t="shared" si="9"/>
      </c>
      <c r="AV38" s="81">
        <f t="shared" si="10"/>
      </c>
      <c r="AW38" s="15"/>
      <c r="AX38" s="15"/>
      <c r="AY38" s="15"/>
      <c r="AZ38" s="15"/>
      <c r="BA38" s="15"/>
      <c r="BB38" s="15"/>
      <c r="BC38" s="81">
        <f t="shared" si="11"/>
      </c>
      <c r="BD38" s="81">
        <f t="shared" si="12"/>
      </c>
      <c r="BE38" s="15"/>
      <c r="BF38" s="15"/>
      <c r="BG38" s="15"/>
      <c r="BH38" s="15"/>
      <c r="BI38" s="15"/>
      <c r="BJ38" s="15"/>
      <c r="BK38" s="81">
        <f t="shared" si="13"/>
      </c>
      <c r="BL38"/>
    </row>
    <row r="39" spans="1:64" ht="15">
      <c r="A39" s="60" t="s">
        <v>246</v>
      </c>
      <c r="B39" s="32" t="s">
        <v>177</v>
      </c>
      <c r="C39" s="23" t="str">
        <f t="shared" si="2"/>
        <v>   </v>
      </c>
      <c r="D39" s="22"/>
      <c r="E39" s="22"/>
      <c r="F39" s="22"/>
      <c r="G39" s="22"/>
      <c r="H39" s="23" t="str">
        <f t="shared" si="3"/>
        <v>8   </v>
      </c>
      <c r="I39" s="24">
        <v>8</v>
      </c>
      <c r="J39" s="24"/>
      <c r="K39" s="24"/>
      <c r="L39" s="24"/>
      <c r="M39" s="24"/>
      <c r="N39" s="24"/>
      <c r="O39" s="24"/>
      <c r="P39" s="24"/>
      <c r="Q39" s="15"/>
      <c r="R39" s="84">
        <v>160</v>
      </c>
      <c r="S39" s="84">
        <f>T39+U39+V39</f>
        <v>36</v>
      </c>
      <c r="T39" s="84">
        <f aca="true" t="shared" si="29" ref="T39:V40">Y39*Y$6+AB39*AB$6+AG39*AG$6+AJ39*AJ$6+AO39*AO$6+AR39*AR$6+AW39*AW$6+AZ39*AZ$6+BE39*BE$6+BH39*BH$6</f>
        <v>36</v>
      </c>
      <c r="U39" s="84">
        <f t="shared" si="29"/>
        <v>0</v>
      </c>
      <c r="V39" s="84">
        <f t="shared" si="29"/>
        <v>0</v>
      </c>
      <c r="W39" s="84">
        <f>R39-S39</f>
        <v>124</v>
      </c>
      <c r="X39" s="81">
        <f t="shared" si="4"/>
      </c>
      <c r="Y39" s="15"/>
      <c r="Z39" s="15"/>
      <c r="AA39" s="15"/>
      <c r="AB39" s="15"/>
      <c r="AC39" s="15"/>
      <c r="AD39" s="15"/>
      <c r="AE39" s="81">
        <f t="shared" si="5"/>
      </c>
      <c r="AF39" s="81">
        <f t="shared" si="6"/>
      </c>
      <c r="AG39" s="15"/>
      <c r="AH39" s="15"/>
      <c r="AI39" s="15"/>
      <c r="AJ39" s="15"/>
      <c r="AK39" s="15"/>
      <c r="AL39" s="15"/>
      <c r="AM39" s="81">
        <f t="shared" si="7"/>
      </c>
      <c r="AN39" s="81">
        <f t="shared" si="8"/>
      </c>
      <c r="AO39" s="15"/>
      <c r="AP39" s="15"/>
      <c r="AQ39" s="15"/>
      <c r="AR39" s="15"/>
      <c r="AS39" s="15"/>
      <c r="AT39" s="15"/>
      <c r="AU39" s="81">
        <f t="shared" si="9"/>
      </c>
      <c r="AV39" s="81">
        <f t="shared" si="10"/>
      </c>
      <c r="AW39" s="15"/>
      <c r="AX39" s="15"/>
      <c r="AY39" s="15"/>
      <c r="AZ39" s="15">
        <v>2</v>
      </c>
      <c r="BA39" s="15"/>
      <c r="BB39" s="15"/>
      <c r="BC39" s="81" t="str">
        <f t="shared" si="11"/>
        <v>2//</v>
      </c>
      <c r="BD39" s="81">
        <f t="shared" si="12"/>
      </c>
      <c r="BE39" s="15"/>
      <c r="BF39" s="15"/>
      <c r="BG39" s="15"/>
      <c r="BH39" s="15"/>
      <c r="BI39" s="15"/>
      <c r="BJ39" s="15"/>
      <c r="BK39" s="81">
        <f t="shared" si="13"/>
      </c>
      <c r="BL39"/>
    </row>
    <row r="40" spans="1:64" ht="25.5">
      <c r="A40" s="113" t="s">
        <v>74</v>
      </c>
      <c r="B40" s="88" t="s">
        <v>200</v>
      </c>
      <c r="C40" s="23" t="str">
        <f t="shared" si="2"/>
        <v>   </v>
      </c>
      <c r="D40" s="22"/>
      <c r="E40" s="22"/>
      <c r="F40" s="22"/>
      <c r="G40" s="22"/>
      <c r="H40" s="23" t="str">
        <f t="shared" si="3"/>
        <v>7 8  </v>
      </c>
      <c r="I40" s="24">
        <v>7</v>
      </c>
      <c r="J40" s="24">
        <v>8</v>
      </c>
      <c r="K40" s="24"/>
      <c r="L40" s="24"/>
      <c r="M40" s="24"/>
      <c r="N40" s="24"/>
      <c r="O40" s="24"/>
      <c r="P40" s="24"/>
      <c r="Q40" s="15"/>
      <c r="R40" s="85">
        <v>160</v>
      </c>
      <c r="S40" s="85">
        <f>T40+U40+V40</f>
        <v>72</v>
      </c>
      <c r="T40" s="85">
        <f t="shared" si="29"/>
        <v>72</v>
      </c>
      <c r="U40" s="85">
        <f t="shared" si="29"/>
        <v>0</v>
      </c>
      <c r="V40" s="85">
        <f t="shared" si="29"/>
        <v>0</v>
      </c>
      <c r="W40" s="85">
        <f>R40-S40</f>
        <v>88</v>
      </c>
      <c r="X40" s="81">
        <f t="shared" si="4"/>
      </c>
      <c r="Y40" s="15"/>
      <c r="Z40" s="15"/>
      <c r="AA40" s="15"/>
      <c r="AB40" s="15"/>
      <c r="AC40" s="15"/>
      <c r="AD40" s="15"/>
      <c r="AE40" s="81">
        <f t="shared" si="5"/>
      </c>
      <c r="AF40" s="81">
        <f t="shared" si="6"/>
      </c>
      <c r="AG40" s="15"/>
      <c r="AH40" s="15"/>
      <c r="AI40" s="15"/>
      <c r="AJ40" s="15"/>
      <c r="AK40" s="15"/>
      <c r="AL40" s="15"/>
      <c r="AM40" s="81">
        <f t="shared" si="7"/>
      </c>
      <c r="AN40" s="81">
        <f t="shared" si="8"/>
      </c>
      <c r="AO40" s="15"/>
      <c r="AP40" s="15"/>
      <c r="AQ40" s="15"/>
      <c r="AR40" s="15"/>
      <c r="AS40" s="15"/>
      <c r="AT40" s="15"/>
      <c r="AU40" s="81">
        <f t="shared" si="9"/>
      </c>
      <c r="AV40" s="81" t="str">
        <f t="shared" si="10"/>
        <v>2//</v>
      </c>
      <c r="AW40" s="15">
        <v>2</v>
      </c>
      <c r="AX40" s="15"/>
      <c r="AY40" s="15"/>
      <c r="AZ40" s="15">
        <v>2</v>
      </c>
      <c r="BA40" s="15"/>
      <c r="BB40" s="15"/>
      <c r="BC40" s="81" t="str">
        <f t="shared" si="11"/>
        <v>2//</v>
      </c>
      <c r="BD40" s="81">
        <f t="shared" si="12"/>
      </c>
      <c r="BE40" s="15"/>
      <c r="BF40" s="15"/>
      <c r="BG40" s="15"/>
      <c r="BH40" s="15"/>
      <c r="BI40" s="15"/>
      <c r="BJ40" s="15"/>
      <c r="BK40" s="81">
        <f t="shared" si="13"/>
      </c>
      <c r="BL40"/>
    </row>
    <row r="41" spans="1:64" ht="15">
      <c r="A41" s="111" t="s">
        <v>75</v>
      </c>
      <c r="B41" s="102" t="s">
        <v>76</v>
      </c>
      <c r="C41" s="36" t="str">
        <f t="shared" si="2"/>
        <v>   </v>
      </c>
      <c r="D41" s="35"/>
      <c r="E41" s="35"/>
      <c r="F41" s="35"/>
      <c r="G41" s="35"/>
      <c r="H41" s="36" t="str">
        <f t="shared" si="3"/>
        <v>   </v>
      </c>
      <c r="I41" s="35"/>
      <c r="J41" s="35"/>
      <c r="K41" s="35"/>
      <c r="L41" s="35"/>
      <c r="M41" s="35"/>
      <c r="N41" s="35"/>
      <c r="O41" s="35"/>
      <c r="P41" s="35"/>
      <c r="Q41" s="36"/>
      <c r="R41" s="103">
        <f aca="true" t="shared" si="30" ref="R41:W41">SUM(R42,R64,R67)</f>
        <v>4334</v>
      </c>
      <c r="S41" s="103">
        <f t="shared" si="30"/>
        <v>2192</v>
      </c>
      <c r="T41" s="103">
        <f t="shared" si="30"/>
        <v>1279</v>
      </c>
      <c r="U41" s="103">
        <f t="shared" si="30"/>
        <v>17</v>
      </c>
      <c r="V41" s="103">
        <f t="shared" si="30"/>
        <v>896</v>
      </c>
      <c r="W41" s="103">
        <f t="shared" si="30"/>
        <v>2142</v>
      </c>
      <c r="X41" s="34">
        <f t="shared" si="4"/>
      </c>
      <c r="Y41" s="36"/>
      <c r="Z41" s="36"/>
      <c r="AA41" s="36"/>
      <c r="AB41" s="36"/>
      <c r="AC41" s="36"/>
      <c r="AD41" s="36"/>
      <c r="AE41" s="34">
        <f t="shared" si="5"/>
      </c>
      <c r="AF41" s="34">
        <f t="shared" si="6"/>
      </c>
      <c r="AG41" s="36"/>
      <c r="AH41" s="36"/>
      <c r="AI41" s="36"/>
      <c r="AJ41" s="36"/>
      <c r="AK41" s="36"/>
      <c r="AL41" s="36"/>
      <c r="AM41" s="34">
        <f t="shared" si="7"/>
      </c>
      <c r="AN41" s="34">
        <f t="shared" si="8"/>
      </c>
      <c r="AO41" s="36"/>
      <c r="AP41" s="36"/>
      <c r="AQ41" s="36"/>
      <c r="AR41" s="36"/>
      <c r="AS41" s="36"/>
      <c r="AT41" s="36"/>
      <c r="AU41" s="34">
        <f t="shared" si="9"/>
      </c>
      <c r="AV41" s="34">
        <f t="shared" si="10"/>
      </c>
      <c r="AW41" s="36"/>
      <c r="AX41" s="36"/>
      <c r="AY41" s="36"/>
      <c r="AZ41" s="36"/>
      <c r="BA41" s="36"/>
      <c r="BB41" s="36"/>
      <c r="BC41" s="34">
        <f t="shared" si="11"/>
      </c>
      <c r="BD41" s="34">
        <f t="shared" si="12"/>
      </c>
      <c r="BE41" s="36"/>
      <c r="BF41" s="36"/>
      <c r="BG41" s="36"/>
      <c r="BH41" s="36"/>
      <c r="BI41" s="36"/>
      <c r="BJ41" s="36"/>
      <c r="BK41" s="34">
        <f t="shared" si="13"/>
      </c>
      <c r="BL41"/>
    </row>
    <row r="42" spans="1:64" ht="15">
      <c r="A42" s="115" t="s">
        <v>77</v>
      </c>
      <c r="B42" s="90" t="s">
        <v>50</v>
      </c>
      <c r="C42" s="106" t="str">
        <f t="shared" si="2"/>
        <v>   </v>
      </c>
      <c r="D42" s="107"/>
      <c r="E42" s="107"/>
      <c r="F42" s="107"/>
      <c r="G42" s="107"/>
      <c r="H42" s="106" t="str">
        <f t="shared" si="3"/>
        <v>   </v>
      </c>
      <c r="I42" s="61"/>
      <c r="J42" s="61"/>
      <c r="K42" s="61"/>
      <c r="L42" s="61"/>
      <c r="M42" s="61"/>
      <c r="N42" s="61"/>
      <c r="O42" s="61"/>
      <c r="P42" s="61"/>
      <c r="Q42" s="37" t="s">
        <v>239</v>
      </c>
      <c r="R42" s="86">
        <f aca="true" t="shared" si="31" ref="R42:W42">SUM(R43:R63)</f>
        <v>3934</v>
      </c>
      <c r="S42" s="86">
        <f t="shared" si="31"/>
        <v>1989</v>
      </c>
      <c r="T42" s="86">
        <f t="shared" si="31"/>
        <v>1153</v>
      </c>
      <c r="U42" s="86">
        <f t="shared" si="31"/>
        <v>17</v>
      </c>
      <c r="V42" s="86">
        <f t="shared" si="31"/>
        <v>819</v>
      </c>
      <c r="W42" s="86">
        <f t="shared" si="31"/>
        <v>1945</v>
      </c>
      <c r="X42" s="108">
        <f t="shared" si="4"/>
      </c>
      <c r="Y42" s="37"/>
      <c r="Z42" s="37"/>
      <c r="AA42" s="37"/>
      <c r="AB42" s="37"/>
      <c r="AC42" s="37"/>
      <c r="AD42" s="37"/>
      <c r="AE42" s="108">
        <f t="shared" si="5"/>
      </c>
      <c r="AF42" s="108">
        <f t="shared" si="6"/>
      </c>
      <c r="AG42" s="37"/>
      <c r="AH42" s="37"/>
      <c r="AI42" s="37"/>
      <c r="AJ42" s="37"/>
      <c r="AK42" s="37"/>
      <c r="AL42" s="37"/>
      <c r="AM42" s="108">
        <f t="shared" si="7"/>
      </c>
      <c r="AN42" s="108">
        <f t="shared" si="8"/>
      </c>
      <c r="AO42" s="37"/>
      <c r="AP42" s="37"/>
      <c r="AQ42" s="37"/>
      <c r="AR42" s="37"/>
      <c r="AS42" s="37"/>
      <c r="AT42" s="37"/>
      <c r="AU42" s="108">
        <f t="shared" si="9"/>
      </c>
      <c r="AV42" s="108">
        <f t="shared" si="10"/>
      </c>
      <c r="AW42" s="37"/>
      <c r="AX42" s="37"/>
      <c r="AY42" s="37"/>
      <c r="AZ42" s="37"/>
      <c r="BA42" s="37"/>
      <c r="BB42" s="37"/>
      <c r="BC42" s="108">
        <f t="shared" si="11"/>
      </c>
      <c r="BD42" s="108">
        <f t="shared" si="12"/>
      </c>
      <c r="BE42" s="37"/>
      <c r="BF42" s="37"/>
      <c r="BG42" s="37"/>
      <c r="BH42" s="37"/>
      <c r="BI42" s="37"/>
      <c r="BJ42" s="37"/>
      <c r="BK42" s="108">
        <f t="shared" si="13"/>
      </c>
      <c r="BL42"/>
    </row>
    <row r="43" spans="1:64" ht="15">
      <c r="A43" s="60" t="s">
        <v>78</v>
      </c>
      <c r="B43" s="32" t="s">
        <v>216</v>
      </c>
      <c r="C43" s="23" t="str">
        <f t="shared" si="2"/>
        <v>1   </v>
      </c>
      <c r="D43" s="22">
        <v>1</v>
      </c>
      <c r="E43" s="22"/>
      <c r="F43" s="22"/>
      <c r="G43" s="22"/>
      <c r="H43" s="23" t="str">
        <f t="shared" si="3"/>
        <v>   </v>
      </c>
      <c r="I43" s="24"/>
      <c r="J43" s="24"/>
      <c r="K43" s="24"/>
      <c r="L43" s="24"/>
      <c r="M43" s="24"/>
      <c r="N43" s="24"/>
      <c r="O43" s="24"/>
      <c r="P43" s="24"/>
      <c r="Q43" s="15"/>
      <c r="R43" s="84">
        <v>140</v>
      </c>
      <c r="S43" s="84">
        <f>T43+U43+V43</f>
        <v>72</v>
      </c>
      <c r="T43" s="84">
        <f>Y43*Y$6+AB43*AB$6+AG43*AG$6+AJ43*AJ$6+AO43*AO$6+AR43*AR$6+AW43*AW$6+AZ43*AZ$6+BE43*BE$6+BH43*BH$6</f>
        <v>36</v>
      </c>
      <c r="U43" s="84">
        <f>Z43*Z$6+AC43*AC$6+AH43*AH$6+AK43*AK$6+AP43*AP$6+AS43*AS$6+AX43*AX$6+BA43*BA$6+BF43*BF$6+BI43*BI$6</f>
        <v>0</v>
      </c>
      <c r="V43" s="84">
        <f>AA43*AA$6+AD43*AD$6+AI43*AI$6+AL43*AL$6+AQ43*AQ$6+AT43*AT$6+AY43*AY$6+BB43*BB$6+BG43*BG$6+BJ43*BJ$6</f>
        <v>36</v>
      </c>
      <c r="W43" s="84">
        <f>R43-S43</f>
        <v>68</v>
      </c>
      <c r="X43" s="81" t="str">
        <f t="shared" si="4"/>
        <v>2//2</v>
      </c>
      <c r="Y43" s="15">
        <v>2</v>
      </c>
      <c r="Z43" s="15"/>
      <c r="AA43" s="15">
        <v>2</v>
      </c>
      <c r="AB43" s="15"/>
      <c r="AC43" s="15"/>
      <c r="AD43" s="15"/>
      <c r="AE43" s="81">
        <f t="shared" si="5"/>
      </c>
      <c r="AF43" s="81">
        <f t="shared" si="6"/>
      </c>
      <c r="AG43" s="15"/>
      <c r="AH43" s="15"/>
      <c r="AI43" s="15"/>
      <c r="AJ43" s="15"/>
      <c r="AK43" s="15"/>
      <c r="AL43" s="15"/>
      <c r="AM43" s="81">
        <f t="shared" si="7"/>
      </c>
      <c r="AN43" s="81">
        <f t="shared" si="8"/>
      </c>
      <c r="AO43" s="15"/>
      <c r="AP43" s="15"/>
      <c r="AQ43" s="15"/>
      <c r="AR43" s="15"/>
      <c r="AS43" s="15"/>
      <c r="AT43" s="15"/>
      <c r="AU43" s="81">
        <f t="shared" si="9"/>
      </c>
      <c r="AV43" s="81">
        <f t="shared" si="10"/>
      </c>
      <c r="AW43" s="15"/>
      <c r="AX43" s="15"/>
      <c r="AY43" s="15"/>
      <c r="AZ43" s="15"/>
      <c r="BA43" s="15"/>
      <c r="BB43" s="15"/>
      <c r="BC43" s="81">
        <f t="shared" si="11"/>
      </c>
      <c r="BD43" s="81">
        <f t="shared" si="12"/>
      </c>
      <c r="BE43" s="15"/>
      <c r="BF43" s="15"/>
      <c r="BG43" s="15"/>
      <c r="BH43" s="15"/>
      <c r="BI43" s="15"/>
      <c r="BJ43" s="15"/>
      <c r="BK43" s="81">
        <f t="shared" si="13"/>
      </c>
      <c r="BL43"/>
    </row>
    <row r="44" spans="1:64" ht="15">
      <c r="A44" s="60" t="s">
        <v>79</v>
      </c>
      <c r="B44" s="32" t="s">
        <v>217</v>
      </c>
      <c r="C44" s="23" t="str">
        <f aca="true" t="shared" si="32" ref="C44:C62">D44&amp;" "&amp;E44&amp;" "&amp;F44&amp;" "&amp;G44</f>
        <v>4   </v>
      </c>
      <c r="D44" s="22">
        <v>4</v>
      </c>
      <c r="E44" s="22"/>
      <c r="F44" s="22"/>
      <c r="G44" s="22"/>
      <c r="H44" s="23" t="str">
        <f aca="true" t="shared" si="33" ref="H44:H62">I44&amp;" "&amp;J44&amp;" "&amp;O44&amp;" "&amp;N44</f>
        <v>   </v>
      </c>
      <c r="I44" s="24"/>
      <c r="J44" s="24"/>
      <c r="K44" s="24"/>
      <c r="L44" s="24"/>
      <c r="M44" s="24"/>
      <c r="N44" s="24"/>
      <c r="O44" s="24"/>
      <c r="P44" s="24"/>
      <c r="Q44" s="15"/>
      <c r="R44" s="84">
        <v>140</v>
      </c>
      <c r="S44" s="84">
        <f aca="true" t="shared" si="34" ref="S44:S62">T44+U44+V44</f>
        <v>68</v>
      </c>
      <c r="T44" s="84">
        <f aca="true" t="shared" si="35" ref="T44:T62">Y44*Y$6+AB44*AB$6+AG44*AG$6+AJ44*AJ$6+AO44*AO$6+AR44*AR$6+AW44*AW$6+AZ44*AZ$6+BE44*BE$6+BH44*BH$6</f>
        <v>34</v>
      </c>
      <c r="U44" s="84">
        <f aca="true" t="shared" si="36" ref="U44:U62">Z44*Z$6+AC44*AC$6+AH44*AH$6+AK44*AK$6+AP44*AP$6+AS44*AS$6+AX44*AX$6+BA44*BA$6+BF44*BF$6+BI44*BI$6</f>
        <v>0</v>
      </c>
      <c r="V44" s="84">
        <f aca="true" t="shared" si="37" ref="V44:V62">AA44*AA$6+AD44*AD$6+AI44*AI$6+AL44*AL$6+AQ44*AQ$6+AT44*AT$6+AY44*AY$6+BB44*BB$6+BG44*BG$6+BJ44*BJ$6</f>
        <v>34</v>
      </c>
      <c r="W44" s="84">
        <f aca="true" t="shared" si="38" ref="W44:W62">R44-S44</f>
        <v>72</v>
      </c>
      <c r="X44" s="81">
        <f aca="true" t="shared" si="39" ref="X44:X62">IF(SUM(Y44:AA44)&gt;0,Y44&amp;"/"&amp;Z44&amp;"/"&amp;AA44,"")</f>
      </c>
      <c r="Y44" s="15"/>
      <c r="Z44" s="15"/>
      <c r="AA44" s="15"/>
      <c r="AB44" s="15"/>
      <c r="AC44" s="15"/>
      <c r="AD44" s="15"/>
      <c r="AE44" s="81">
        <f aca="true" t="shared" si="40" ref="AE44:AE62">IF(SUM(AB44:AD44)&gt;0,AB44&amp;"/"&amp;AC44&amp;"/"&amp;AD44,"")</f>
      </c>
      <c r="AF44" s="81">
        <f aca="true" t="shared" si="41" ref="AF44:AF62">IF(SUM(AG44:AI44)&gt;0,AG44&amp;"/"&amp;AH44&amp;"/"&amp;AI44,"")</f>
      </c>
      <c r="AG44" s="15"/>
      <c r="AH44" s="15"/>
      <c r="AI44" s="15"/>
      <c r="AJ44" s="15">
        <v>2</v>
      </c>
      <c r="AK44" s="15"/>
      <c r="AL44" s="15">
        <v>2</v>
      </c>
      <c r="AM44" s="81" t="str">
        <f aca="true" t="shared" si="42" ref="AM44:AM62">IF(SUM(AJ44:AL44)&gt;0,AJ44&amp;"/"&amp;AK44&amp;"/"&amp;AL44,"")</f>
        <v>2//2</v>
      </c>
      <c r="AN44" s="81">
        <f aca="true" t="shared" si="43" ref="AN44:AN62">IF(SUM(AO44:AQ44)&gt;0,AO44&amp;"/"&amp;AP44&amp;"/"&amp;AQ44,"")</f>
      </c>
      <c r="AO44" s="15"/>
      <c r="AP44" s="15"/>
      <c r="AQ44" s="15"/>
      <c r="AR44" s="15"/>
      <c r="AS44" s="15"/>
      <c r="AT44" s="15"/>
      <c r="AU44" s="81">
        <f aca="true" t="shared" si="44" ref="AU44:AU62">IF(SUM(AR44:AT44)&gt;0,AR44&amp;"/"&amp;AS44&amp;"/"&amp;AT44,"")</f>
      </c>
      <c r="AV44" s="81">
        <f aca="true" t="shared" si="45" ref="AV44:AV62">IF(SUM(AW44:AY44)&gt;0,AW44&amp;"/"&amp;AX44&amp;"/"&amp;AY44,"")</f>
      </c>
      <c r="AW44" s="15"/>
      <c r="AX44" s="15"/>
      <c r="AY44" s="15"/>
      <c r="AZ44" s="15"/>
      <c r="BA44" s="15"/>
      <c r="BB44" s="15"/>
      <c r="BC44" s="81">
        <f aca="true" t="shared" si="46" ref="BC44:BC62">IF(SUM(AZ44:BB44)&gt;0,AZ44&amp;"/"&amp;BA44&amp;"/"&amp;BB44,"")</f>
      </c>
      <c r="BD44" s="81">
        <f aca="true" t="shared" si="47" ref="BD44:BD62">IF(SUM(BE44:BG44)&gt;0,BE44&amp;"/"&amp;BF44&amp;"/"&amp;BG44,"")</f>
      </c>
      <c r="BE44" s="15"/>
      <c r="BF44" s="15"/>
      <c r="BG44" s="15"/>
      <c r="BH44" s="15"/>
      <c r="BI44" s="15"/>
      <c r="BJ44" s="15"/>
      <c r="BK44" s="81">
        <f aca="true" t="shared" si="48" ref="BK44:BK62">IF(SUM(BH44:BJ44)&gt;0,BH44&amp;"/"&amp;BI44&amp;"/"&amp;BJ44,"")</f>
      </c>
      <c r="BL44"/>
    </row>
    <row r="45" spans="1:64" ht="25.5">
      <c r="A45" s="60" t="s">
        <v>80</v>
      </c>
      <c r="B45" s="32" t="s">
        <v>218</v>
      </c>
      <c r="C45" s="23" t="str">
        <f t="shared" si="32"/>
        <v>1 2  </v>
      </c>
      <c r="D45" s="22">
        <v>1</v>
      </c>
      <c r="E45" s="22">
        <v>2</v>
      </c>
      <c r="F45" s="22"/>
      <c r="G45" s="22"/>
      <c r="H45" s="23" t="str">
        <f t="shared" si="33"/>
        <v>   </v>
      </c>
      <c r="I45" s="24"/>
      <c r="J45" s="24"/>
      <c r="K45" s="24"/>
      <c r="L45" s="24"/>
      <c r="M45" s="24"/>
      <c r="N45" s="24"/>
      <c r="O45" s="24"/>
      <c r="P45" s="24"/>
      <c r="Q45" s="15"/>
      <c r="R45" s="84">
        <v>274</v>
      </c>
      <c r="S45" s="84">
        <f t="shared" si="34"/>
        <v>144</v>
      </c>
      <c r="T45" s="84">
        <f t="shared" si="35"/>
        <v>72</v>
      </c>
      <c r="U45" s="84">
        <f t="shared" si="36"/>
        <v>0</v>
      </c>
      <c r="V45" s="84">
        <f t="shared" si="37"/>
        <v>72</v>
      </c>
      <c r="W45" s="84">
        <f t="shared" si="38"/>
        <v>130</v>
      </c>
      <c r="X45" s="81" t="str">
        <f t="shared" si="39"/>
        <v>2//2</v>
      </c>
      <c r="Y45" s="15">
        <v>2</v>
      </c>
      <c r="Z45" s="15"/>
      <c r="AA45" s="15">
        <v>2</v>
      </c>
      <c r="AB45" s="15">
        <v>2</v>
      </c>
      <c r="AC45" s="15"/>
      <c r="AD45" s="15">
        <v>2</v>
      </c>
      <c r="AE45" s="81" t="str">
        <f t="shared" si="40"/>
        <v>2//2</v>
      </c>
      <c r="AF45" s="81">
        <f t="shared" si="41"/>
      </c>
      <c r="AG45" s="15"/>
      <c r="AH45" s="15"/>
      <c r="AI45" s="15"/>
      <c r="AJ45" s="15"/>
      <c r="AK45" s="15"/>
      <c r="AL45" s="15"/>
      <c r="AM45" s="81">
        <f t="shared" si="42"/>
      </c>
      <c r="AN45" s="81">
        <f t="shared" si="43"/>
      </c>
      <c r="AO45" s="15"/>
      <c r="AP45" s="15"/>
      <c r="AQ45" s="15"/>
      <c r="AR45" s="15"/>
      <c r="AS45" s="15"/>
      <c r="AT45" s="15"/>
      <c r="AU45" s="81">
        <f t="shared" si="44"/>
      </c>
      <c r="AV45" s="81">
        <f t="shared" si="45"/>
      </c>
      <c r="AW45" s="15"/>
      <c r="AX45" s="15"/>
      <c r="AY45" s="15"/>
      <c r="AZ45" s="15"/>
      <c r="BA45" s="15"/>
      <c r="BB45" s="15"/>
      <c r="BC45" s="81">
        <f t="shared" si="46"/>
      </c>
      <c r="BD45" s="81">
        <f t="shared" si="47"/>
      </c>
      <c r="BE45" s="15"/>
      <c r="BF45" s="15"/>
      <c r="BG45" s="15"/>
      <c r="BH45" s="15"/>
      <c r="BI45" s="15"/>
      <c r="BJ45" s="15"/>
      <c r="BK45" s="81">
        <f t="shared" si="48"/>
      </c>
      <c r="BL45"/>
    </row>
    <row r="46" spans="1:64" ht="15">
      <c r="A46" s="60" t="s">
        <v>81</v>
      </c>
      <c r="B46" s="32" t="s">
        <v>219</v>
      </c>
      <c r="C46" s="23" t="str">
        <f t="shared" si="32"/>
        <v>4   </v>
      </c>
      <c r="D46" s="22">
        <v>4</v>
      </c>
      <c r="E46" s="22"/>
      <c r="F46" s="22"/>
      <c r="G46" s="22"/>
      <c r="H46" s="23" t="str">
        <f t="shared" si="33"/>
        <v>   </v>
      </c>
      <c r="I46" s="24"/>
      <c r="J46" s="24"/>
      <c r="K46" s="24"/>
      <c r="L46" s="24"/>
      <c r="M46" s="24"/>
      <c r="N46" s="24"/>
      <c r="O46" s="24"/>
      <c r="P46" s="24"/>
      <c r="Q46" s="15"/>
      <c r="R46" s="84">
        <v>180</v>
      </c>
      <c r="S46" s="84">
        <f t="shared" si="34"/>
        <v>102</v>
      </c>
      <c r="T46" s="84">
        <f t="shared" si="35"/>
        <v>68</v>
      </c>
      <c r="U46" s="84">
        <f t="shared" si="36"/>
        <v>0</v>
      </c>
      <c r="V46" s="84">
        <f t="shared" si="37"/>
        <v>34</v>
      </c>
      <c r="W46" s="84">
        <f t="shared" si="38"/>
        <v>78</v>
      </c>
      <c r="X46" s="81">
        <f t="shared" si="39"/>
      </c>
      <c r="Y46" s="15"/>
      <c r="Z46" s="15"/>
      <c r="AA46" s="15"/>
      <c r="AB46" s="15"/>
      <c r="AC46" s="15"/>
      <c r="AD46" s="15"/>
      <c r="AE46" s="81">
        <f t="shared" si="40"/>
      </c>
      <c r="AF46" s="81">
        <f t="shared" si="41"/>
      </c>
      <c r="AG46" s="15"/>
      <c r="AH46" s="15"/>
      <c r="AI46" s="15"/>
      <c r="AJ46" s="15">
        <v>4</v>
      </c>
      <c r="AK46" s="15"/>
      <c r="AL46" s="15">
        <v>2</v>
      </c>
      <c r="AM46" s="81" t="str">
        <f t="shared" si="42"/>
        <v>4//2</v>
      </c>
      <c r="AN46" s="81">
        <f t="shared" si="43"/>
      </c>
      <c r="AO46" s="15"/>
      <c r="AP46" s="15"/>
      <c r="AQ46" s="15"/>
      <c r="AR46" s="15"/>
      <c r="AS46" s="15"/>
      <c r="AT46" s="15"/>
      <c r="AU46" s="81">
        <f t="shared" si="44"/>
      </c>
      <c r="AV46" s="81">
        <f t="shared" si="45"/>
      </c>
      <c r="AW46" s="15"/>
      <c r="AX46" s="15"/>
      <c r="AY46" s="15"/>
      <c r="AZ46" s="15"/>
      <c r="BA46" s="15"/>
      <c r="BB46" s="15"/>
      <c r="BC46" s="81">
        <f t="shared" si="46"/>
      </c>
      <c r="BD46" s="81">
        <f t="shared" si="47"/>
      </c>
      <c r="BE46" s="15"/>
      <c r="BF46" s="15"/>
      <c r="BG46" s="15"/>
      <c r="BH46" s="15"/>
      <c r="BI46" s="15"/>
      <c r="BJ46" s="15"/>
      <c r="BK46" s="81">
        <f t="shared" si="48"/>
      </c>
      <c r="BL46"/>
    </row>
    <row r="47" spans="1:64" ht="15">
      <c r="A47" s="60" t="s">
        <v>82</v>
      </c>
      <c r="B47" s="32" t="s">
        <v>220</v>
      </c>
      <c r="C47" s="23" t="str">
        <f t="shared" si="32"/>
        <v>   </v>
      </c>
      <c r="D47" s="22"/>
      <c r="E47" s="22"/>
      <c r="F47" s="22"/>
      <c r="G47" s="22"/>
      <c r="H47" s="23" t="str">
        <f t="shared" si="33"/>
        <v>5 6  </v>
      </c>
      <c r="I47" s="24">
        <v>5</v>
      </c>
      <c r="J47" s="24">
        <v>6</v>
      </c>
      <c r="K47" s="24"/>
      <c r="L47" s="24"/>
      <c r="M47" s="24"/>
      <c r="N47" s="24"/>
      <c r="O47" s="24"/>
      <c r="P47" s="24"/>
      <c r="Q47" s="15"/>
      <c r="R47" s="84">
        <v>220</v>
      </c>
      <c r="S47" s="84">
        <f t="shared" si="34"/>
        <v>105</v>
      </c>
      <c r="T47" s="84">
        <f t="shared" si="35"/>
        <v>70</v>
      </c>
      <c r="U47" s="84">
        <f t="shared" si="36"/>
        <v>0</v>
      </c>
      <c r="V47" s="84">
        <f t="shared" si="37"/>
        <v>35</v>
      </c>
      <c r="W47" s="84">
        <f t="shared" si="38"/>
        <v>115</v>
      </c>
      <c r="X47" s="81">
        <f t="shared" si="39"/>
      </c>
      <c r="Y47" s="15"/>
      <c r="Z47" s="15"/>
      <c r="AA47" s="15"/>
      <c r="AB47" s="15"/>
      <c r="AC47" s="15"/>
      <c r="AD47" s="15"/>
      <c r="AE47" s="81">
        <f t="shared" si="40"/>
      </c>
      <c r="AF47" s="81">
        <f t="shared" si="41"/>
      </c>
      <c r="AG47" s="15"/>
      <c r="AH47" s="15"/>
      <c r="AI47" s="15"/>
      <c r="AJ47" s="15"/>
      <c r="AK47" s="15"/>
      <c r="AL47" s="15"/>
      <c r="AM47" s="81">
        <f t="shared" si="42"/>
      </c>
      <c r="AN47" s="81" t="str">
        <f t="shared" si="43"/>
        <v>2//1</v>
      </c>
      <c r="AO47" s="15">
        <v>2</v>
      </c>
      <c r="AP47" s="15"/>
      <c r="AQ47" s="15">
        <v>1</v>
      </c>
      <c r="AR47" s="15">
        <v>2</v>
      </c>
      <c r="AS47" s="15"/>
      <c r="AT47" s="15">
        <v>1</v>
      </c>
      <c r="AU47" s="81" t="str">
        <f t="shared" si="44"/>
        <v>2//1</v>
      </c>
      <c r="AV47" s="81">
        <f t="shared" si="45"/>
      </c>
      <c r="AW47" s="15"/>
      <c r="AX47" s="15"/>
      <c r="AY47" s="15"/>
      <c r="AZ47" s="15"/>
      <c r="BA47" s="15"/>
      <c r="BB47" s="15"/>
      <c r="BC47" s="81">
        <f t="shared" si="46"/>
      </c>
      <c r="BD47" s="81">
        <f t="shared" si="47"/>
      </c>
      <c r="BE47" s="15"/>
      <c r="BF47" s="15"/>
      <c r="BG47" s="15"/>
      <c r="BH47" s="15"/>
      <c r="BI47" s="15"/>
      <c r="BJ47" s="15"/>
      <c r="BK47" s="81">
        <f t="shared" si="48"/>
      </c>
      <c r="BL47"/>
    </row>
    <row r="48" spans="1:64" ht="15">
      <c r="A48" s="60" t="s">
        <v>129</v>
      </c>
      <c r="B48" s="32" t="s">
        <v>221</v>
      </c>
      <c r="C48" s="23" t="str">
        <f t="shared" si="32"/>
        <v>   </v>
      </c>
      <c r="D48" s="22"/>
      <c r="E48" s="22"/>
      <c r="F48" s="22"/>
      <c r="G48" s="22"/>
      <c r="H48" s="23" t="str">
        <f t="shared" si="33"/>
        <v>2   </v>
      </c>
      <c r="I48" s="24">
        <v>2</v>
      </c>
      <c r="J48" s="24"/>
      <c r="K48" s="24"/>
      <c r="L48" s="24"/>
      <c r="M48" s="24"/>
      <c r="N48" s="24"/>
      <c r="O48" s="24"/>
      <c r="P48" s="24"/>
      <c r="Q48" s="15"/>
      <c r="R48" s="84">
        <v>160</v>
      </c>
      <c r="S48" s="84">
        <f t="shared" si="34"/>
        <v>72</v>
      </c>
      <c r="T48" s="84">
        <f t="shared" si="35"/>
        <v>36</v>
      </c>
      <c r="U48" s="84">
        <f t="shared" si="36"/>
        <v>0</v>
      </c>
      <c r="V48" s="84">
        <f t="shared" si="37"/>
        <v>36</v>
      </c>
      <c r="W48" s="84">
        <f t="shared" si="38"/>
        <v>88</v>
      </c>
      <c r="X48" s="81">
        <f t="shared" si="39"/>
      </c>
      <c r="Y48" s="15"/>
      <c r="Z48" s="15"/>
      <c r="AA48" s="15"/>
      <c r="AB48" s="15">
        <v>2</v>
      </c>
      <c r="AC48" s="15"/>
      <c r="AD48" s="15">
        <v>2</v>
      </c>
      <c r="AE48" s="81" t="str">
        <f t="shared" si="40"/>
        <v>2//2</v>
      </c>
      <c r="AF48" s="81">
        <f t="shared" si="41"/>
      </c>
      <c r="AG48" s="15"/>
      <c r="AH48" s="15"/>
      <c r="AI48" s="15"/>
      <c r="AJ48" s="15"/>
      <c r="AK48" s="15"/>
      <c r="AL48" s="15"/>
      <c r="AM48" s="81">
        <f t="shared" si="42"/>
      </c>
      <c r="AN48" s="81">
        <f t="shared" si="43"/>
      </c>
      <c r="AO48" s="15"/>
      <c r="AP48" s="15"/>
      <c r="AQ48" s="15"/>
      <c r="AR48" s="15"/>
      <c r="AS48" s="15"/>
      <c r="AT48" s="15"/>
      <c r="AU48" s="81">
        <f t="shared" si="44"/>
      </c>
      <c r="AV48" s="81">
        <f t="shared" si="45"/>
      </c>
      <c r="AW48" s="15"/>
      <c r="AX48" s="15"/>
      <c r="AY48" s="15"/>
      <c r="AZ48" s="15"/>
      <c r="BA48" s="15"/>
      <c r="BB48" s="15"/>
      <c r="BC48" s="81">
        <f t="shared" si="46"/>
      </c>
      <c r="BD48" s="81">
        <f t="shared" si="47"/>
      </c>
      <c r="BE48" s="15"/>
      <c r="BF48" s="15"/>
      <c r="BG48" s="15"/>
      <c r="BH48" s="15"/>
      <c r="BI48" s="15"/>
      <c r="BJ48" s="15"/>
      <c r="BK48" s="81">
        <f t="shared" si="48"/>
      </c>
      <c r="BL48"/>
    </row>
    <row r="49" spans="1:64" ht="15">
      <c r="A49" s="60" t="s">
        <v>130</v>
      </c>
      <c r="B49" s="87" t="s">
        <v>222</v>
      </c>
      <c r="C49" s="23" t="str">
        <f t="shared" si="32"/>
        <v>   </v>
      </c>
      <c r="D49" s="22"/>
      <c r="E49" s="22"/>
      <c r="F49" s="22"/>
      <c r="G49" s="22"/>
      <c r="H49" s="23" t="str">
        <f t="shared" si="33"/>
        <v>5   </v>
      </c>
      <c r="I49" s="24">
        <v>5</v>
      </c>
      <c r="J49" s="24"/>
      <c r="K49" s="24"/>
      <c r="L49" s="24"/>
      <c r="M49" s="24"/>
      <c r="N49" s="24"/>
      <c r="O49" s="24"/>
      <c r="P49" s="24"/>
      <c r="Q49" s="15"/>
      <c r="R49" s="84">
        <v>140</v>
      </c>
      <c r="S49" s="84">
        <f t="shared" si="34"/>
        <v>72</v>
      </c>
      <c r="T49" s="84">
        <f t="shared" si="35"/>
        <v>36</v>
      </c>
      <c r="U49" s="84">
        <f t="shared" si="36"/>
        <v>0</v>
      </c>
      <c r="V49" s="84">
        <f t="shared" si="37"/>
        <v>36</v>
      </c>
      <c r="W49" s="84">
        <f t="shared" si="38"/>
        <v>68</v>
      </c>
      <c r="X49" s="81">
        <f t="shared" si="39"/>
      </c>
      <c r="Y49" s="15"/>
      <c r="Z49" s="15"/>
      <c r="AA49" s="15"/>
      <c r="AB49" s="15"/>
      <c r="AC49" s="15"/>
      <c r="AD49" s="15"/>
      <c r="AE49" s="81">
        <f t="shared" si="40"/>
      </c>
      <c r="AF49" s="81">
        <f t="shared" si="41"/>
      </c>
      <c r="AG49" s="15"/>
      <c r="AH49" s="15"/>
      <c r="AI49" s="15"/>
      <c r="AJ49" s="15"/>
      <c r="AK49" s="15"/>
      <c r="AL49" s="15"/>
      <c r="AM49" s="81">
        <f t="shared" si="42"/>
      </c>
      <c r="AN49" s="81" t="str">
        <f t="shared" si="43"/>
        <v>2//2</v>
      </c>
      <c r="AO49" s="15">
        <v>2</v>
      </c>
      <c r="AP49" s="15"/>
      <c r="AQ49" s="15">
        <v>2</v>
      </c>
      <c r="AR49" s="15"/>
      <c r="AS49" s="15"/>
      <c r="AT49" s="15"/>
      <c r="AU49" s="81">
        <f t="shared" si="44"/>
      </c>
      <c r="AV49" s="81">
        <f t="shared" si="45"/>
      </c>
      <c r="AW49" s="15"/>
      <c r="AX49" s="15"/>
      <c r="AY49" s="15"/>
      <c r="AZ49" s="15"/>
      <c r="BA49" s="15"/>
      <c r="BB49" s="15"/>
      <c r="BC49" s="81">
        <f t="shared" si="46"/>
      </c>
      <c r="BD49" s="81">
        <f t="shared" si="47"/>
      </c>
      <c r="BE49" s="15"/>
      <c r="BF49" s="15"/>
      <c r="BG49" s="15"/>
      <c r="BH49" s="15"/>
      <c r="BI49" s="15"/>
      <c r="BJ49" s="15"/>
      <c r="BK49" s="81">
        <f t="shared" si="48"/>
      </c>
      <c r="BL49"/>
    </row>
    <row r="50" spans="1:64" ht="15">
      <c r="A50" s="60" t="s">
        <v>131</v>
      </c>
      <c r="B50" s="32" t="s">
        <v>237</v>
      </c>
      <c r="C50" s="23" t="str">
        <f t="shared" si="32"/>
        <v>2   </v>
      </c>
      <c r="D50" s="22">
        <v>2</v>
      </c>
      <c r="E50" s="22"/>
      <c r="F50" s="22"/>
      <c r="G50" s="22"/>
      <c r="H50" s="23" t="str">
        <f t="shared" si="33"/>
        <v>1   </v>
      </c>
      <c r="I50" s="24">
        <v>1</v>
      </c>
      <c r="J50" s="24"/>
      <c r="K50" s="24"/>
      <c r="L50" s="24"/>
      <c r="M50" s="24"/>
      <c r="N50" s="24"/>
      <c r="O50" s="24"/>
      <c r="P50" s="24"/>
      <c r="Q50" s="15"/>
      <c r="R50" s="84">
        <v>200</v>
      </c>
      <c r="S50" s="84">
        <f t="shared" si="34"/>
        <v>108</v>
      </c>
      <c r="T50" s="84">
        <f t="shared" si="35"/>
        <v>72</v>
      </c>
      <c r="U50" s="84">
        <f t="shared" si="36"/>
        <v>0</v>
      </c>
      <c r="V50" s="84">
        <f t="shared" si="37"/>
        <v>36</v>
      </c>
      <c r="W50" s="84">
        <f t="shared" si="38"/>
        <v>92</v>
      </c>
      <c r="X50" s="81" t="str">
        <f t="shared" si="39"/>
        <v>2//1</v>
      </c>
      <c r="Y50" s="15">
        <v>2</v>
      </c>
      <c r="Z50" s="15"/>
      <c r="AA50" s="15">
        <v>1</v>
      </c>
      <c r="AB50" s="15">
        <v>2</v>
      </c>
      <c r="AC50" s="15"/>
      <c r="AD50" s="15">
        <v>1</v>
      </c>
      <c r="AE50" s="81" t="str">
        <f t="shared" si="40"/>
        <v>2//1</v>
      </c>
      <c r="AF50" s="81">
        <f t="shared" si="41"/>
      </c>
      <c r="AG50" s="15"/>
      <c r="AH50" s="15"/>
      <c r="AI50" s="15"/>
      <c r="AJ50" s="15"/>
      <c r="AK50" s="15"/>
      <c r="AL50" s="15"/>
      <c r="AM50" s="81">
        <f t="shared" si="42"/>
      </c>
      <c r="AN50" s="81">
        <f t="shared" si="43"/>
      </c>
      <c r="AO50" s="15"/>
      <c r="AP50" s="15"/>
      <c r="AQ50" s="15"/>
      <c r="AR50" s="15"/>
      <c r="AS50" s="15"/>
      <c r="AT50" s="15"/>
      <c r="AU50" s="81">
        <f t="shared" si="44"/>
      </c>
      <c r="AV50" s="81">
        <f t="shared" si="45"/>
      </c>
      <c r="AW50" s="15"/>
      <c r="AX50" s="15"/>
      <c r="AY50" s="15"/>
      <c r="AZ50" s="15"/>
      <c r="BA50" s="15"/>
      <c r="BB50" s="15"/>
      <c r="BC50" s="81">
        <f t="shared" si="46"/>
      </c>
      <c r="BD50" s="81">
        <f t="shared" si="47"/>
      </c>
      <c r="BE50" s="15"/>
      <c r="BF50" s="15"/>
      <c r="BG50" s="15"/>
      <c r="BH50" s="15"/>
      <c r="BI50" s="15"/>
      <c r="BJ50" s="15"/>
      <c r="BK50" s="81">
        <f t="shared" si="48"/>
      </c>
      <c r="BL50"/>
    </row>
    <row r="51" spans="1:64" ht="15">
      <c r="A51" s="60" t="s">
        <v>132</v>
      </c>
      <c r="B51" s="32" t="s">
        <v>223</v>
      </c>
      <c r="C51" s="23" t="str">
        <f t="shared" si="32"/>
        <v>   </v>
      </c>
      <c r="D51" s="22"/>
      <c r="E51" s="22"/>
      <c r="F51" s="22"/>
      <c r="G51" s="22"/>
      <c r="H51" s="23" t="str">
        <f t="shared" si="33"/>
        <v>4   </v>
      </c>
      <c r="I51" s="24">
        <v>4</v>
      </c>
      <c r="J51" s="24"/>
      <c r="K51" s="24"/>
      <c r="L51" s="24"/>
      <c r="M51" s="24"/>
      <c r="N51" s="24"/>
      <c r="O51" s="24"/>
      <c r="P51" s="24"/>
      <c r="Q51" s="15"/>
      <c r="R51" s="84">
        <v>140</v>
      </c>
      <c r="S51" s="84">
        <f t="shared" si="34"/>
        <v>68</v>
      </c>
      <c r="T51" s="84">
        <f t="shared" si="35"/>
        <v>34</v>
      </c>
      <c r="U51" s="84">
        <f t="shared" si="36"/>
        <v>0</v>
      </c>
      <c r="V51" s="84">
        <f t="shared" si="37"/>
        <v>34</v>
      </c>
      <c r="W51" s="84">
        <f t="shared" si="38"/>
        <v>72</v>
      </c>
      <c r="X51" s="81">
        <f t="shared" si="39"/>
      </c>
      <c r="Y51" s="15"/>
      <c r="Z51" s="15"/>
      <c r="AA51" s="15"/>
      <c r="AB51" s="15"/>
      <c r="AC51" s="15"/>
      <c r="AD51" s="15"/>
      <c r="AE51" s="81">
        <f t="shared" si="40"/>
      </c>
      <c r="AF51" s="81">
        <f t="shared" si="41"/>
      </c>
      <c r="AG51" s="15"/>
      <c r="AH51" s="15"/>
      <c r="AI51" s="15"/>
      <c r="AJ51" s="15">
        <v>2</v>
      </c>
      <c r="AK51" s="15"/>
      <c r="AL51" s="15">
        <v>2</v>
      </c>
      <c r="AM51" s="81" t="str">
        <f t="shared" si="42"/>
        <v>2//2</v>
      </c>
      <c r="AN51" s="81">
        <f t="shared" si="43"/>
      </c>
      <c r="AO51" s="15"/>
      <c r="AP51" s="15"/>
      <c r="AQ51" s="15"/>
      <c r="AR51" s="15"/>
      <c r="AS51" s="15"/>
      <c r="AT51" s="15"/>
      <c r="AU51" s="81">
        <f t="shared" si="44"/>
      </c>
      <c r="AV51" s="81">
        <f t="shared" si="45"/>
      </c>
      <c r="AW51" s="15"/>
      <c r="AX51" s="15"/>
      <c r="AY51" s="15"/>
      <c r="AZ51" s="15"/>
      <c r="BA51" s="15"/>
      <c r="BB51" s="15"/>
      <c r="BC51" s="81">
        <f t="shared" si="46"/>
      </c>
      <c r="BD51" s="81">
        <f t="shared" si="47"/>
      </c>
      <c r="BE51" s="15"/>
      <c r="BF51" s="15"/>
      <c r="BG51" s="15"/>
      <c r="BH51" s="15"/>
      <c r="BI51" s="15"/>
      <c r="BJ51" s="15"/>
      <c r="BK51" s="81">
        <f t="shared" si="48"/>
      </c>
      <c r="BL51"/>
    </row>
    <row r="52" spans="1:64" ht="15">
      <c r="A52" s="60" t="s">
        <v>133</v>
      </c>
      <c r="B52" s="32" t="s">
        <v>224</v>
      </c>
      <c r="C52" s="23" t="str">
        <f t="shared" si="32"/>
        <v>6   </v>
      </c>
      <c r="D52" s="22">
        <v>6</v>
      </c>
      <c r="E52" s="22"/>
      <c r="F52" s="22"/>
      <c r="G52" s="22"/>
      <c r="H52" s="23" t="str">
        <f t="shared" si="33"/>
        <v>   </v>
      </c>
      <c r="I52" s="24"/>
      <c r="J52" s="24"/>
      <c r="K52" s="24"/>
      <c r="L52" s="24"/>
      <c r="M52" s="24"/>
      <c r="N52" s="24"/>
      <c r="O52" s="24"/>
      <c r="P52" s="24"/>
      <c r="Q52" s="15"/>
      <c r="R52" s="84">
        <v>140</v>
      </c>
      <c r="S52" s="84">
        <f t="shared" si="34"/>
        <v>68</v>
      </c>
      <c r="T52" s="84">
        <f t="shared" si="35"/>
        <v>34</v>
      </c>
      <c r="U52" s="84">
        <f t="shared" si="36"/>
        <v>0</v>
      </c>
      <c r="V52" s="84">
        <f t="shared" si="37"/>
        <v>34</v>
      </c>
      <c r="W52" s="84">
        <f t="shared" si="38"/>
        <v>72</v>
      </c>
      <c r="X52" s="81">
        <f t="shared" si="39"/>
      </c>
      <c r="Y52" s="15"/>
      <c r="Z52" s="15"/>
      <c r="AA52" s="15"/>
      <c r="AB52" s="15"/>
      <c r="AC52" s="15"/>
      <c r="AD52" s="15"/>
      <c r="AE52" s="81">
        <f t="shared" si="40"/>
      </c>
      <c r="AF52" s="81">
        <f t="shared" si="41"/>
      </c>
      <c r="AG52" s="15"/>
      <c r="AH52" s="15"/>
      <c r="AI52" s="15"/>
      <c r="AJ52" s="15"/>
      <c r="AK52" s="15"/>
      <c r="AL52" s="15"/>
      <c r="AM52" s="81">
        <f t="shared" si="42"/>
      </c>
      <c r="AN52" s="81">
        <f t="shared" si="43"/>
      </c>
      <c r="AO52" s="15"/>
      <c r="AP52" s="15"/>
      <c r="AQ52" s="15"/>
      <c r="AR52" s="15">
        <v>2</v>
      </c>
      <c r="AS52" s="15"/>
      <c r="AT52" s="15">
        <v>2</v>
      </c>
      <c r="AU52" s="81" t="str">
        <f t="shared" si="44"/>
        <v>2//2</v>
      </c>
      <c r="AV52" s="81">
        <f t="shared" si="45"/>
      </c>
      <c r="AW52" s="15"/>
      <c r="AX52" s="15"/>
      <c r="AY52" s="15"/>
      <c r="AZ52" s="15"/>
      <c r="BA52" s="15"/>
      <c r="BB52" s="15"/>
      <c r="BC52" s="81">
        <f t="shared" si="46"/>
      </c>
      <c r="BD52" s="81">
        <f t="shared" si="47"/>
      </c>
      <c r="BE52" s="15"/>
      <c r="BF52" s="15"/>
      <c r="BG52" s="15"/>
      <c r="BH52" s="15"/>
      <c r="BI52" s="15"/>
      <c r="BJ52" s="15"/>
      <c r="BK52" s="81">
        <f t="shared" si="48"/>
      </c>
      <c r="BL52"/>
    </row>
    <row r="53" spans="1:64" ht="15">
      <c r="A53" s="60" t="s">
        <v>134</v>
      </c>
      <c r="B53" s="32" t="s">
        <v>225</v>
      </c>
      <c r="C53" s="23" t="str">
        <f t="shared" si="32"/>
        <v>5   </v>
      </c>
      <c r="D53" s="22">
        <v>5</v>
      </c>
      <c r="E53" s="22"/>
      <c r="F53" s="22"/>
      <c r="G53" s="22"/>
      <c r="H53" s="23" t="str">
        <f t="shared" si="33"/>
        <v>   </v>
      </c>
      <c r="I53" s="24"/>
      <c r="J53" s="24"/>
      <c r="K53" s="24"/>
      <c r="L53" s="24"/>
      <c r="M53" s="24"/>
      <c r="N53" s="24"/>
      <c r="O53" s="24"/>
      <c r="P53" s="24"/>
      <c r="Q53" s="15"/>
      <c r="R53" s="84">
        <v>220</v>
      </c>
      <c r="S53" s="84">
        <f t="shared" si="34"/>
        <v>108</v>
      </c>
      <c r="T53" s="84">
        <f t="shared" si="35"/>
        <v>72</v>
      </c>
      <c r="U53" s="84">
        <f t="shared" si="36"/>
        <v>0</v>
      </c>
      <c r="V53" s="84">
        <f t="shared" si="37"/>
        <v>36</v>
      </c>
      <c r="W53" s="84">
        <f t="shared" si="38"/>
        <v>112</v>
      </c>
      <c r="X53" s="81">
        <f t="shared" si="39"/>
      </c>
      <c r="Y53" s="15"/>
      <c r="Z53" s="15"/>
      <c r="AA53" s="15"/>
      <c r="AB53" s="15"/>
      <c r="AC53" s="15"/>
      <c r="AD53" s="15"/>
      <c r="AE53" s="81">
        <f t="shared" si="40"/>
      </c>
      <c r="AF53" s="81">
        <f t="shared" si="41"/>
      </c>
      <c r="AG53" s="15"/>
      <c r="AH53" s="15"/>
      <c r="AI53" s="15"/>
      <c r="AJ53" s="15"/>
      <c r="AK53" s="15"/>
      <c r="AL53" s="15"/>
      <c r="AM53" s="81">
        <f t="shared" si="42"/>
      </c>
      <c r="AN53" s="81" t="str">
        <f t="shared" si="43"/>
        <v>4//2</v>
      </c>
      <c r="AO53" s="15">
        <v>4</v>
      </c>
      <c r="AP53" s="15"/>
      <c r="AQ53" s="15">
        <v>2</v>
      </c>
      <c r="AR53" s="15"/>
      <c r="AS53" s="15"/>
      <c r="AT53" s="15"/>
      <c r="AU53" s="81">
        <f t="shared" si="44"/>
      </c>
      <c r="AV53" s="81">
        <f t="shared" si="45"/>
      </c>
      <c r="AW53" s="15"/>
      <c r="AX53" s="15"/>
      <c r="AY53" s="15"/>
      <c r="AZ53" s="15"/>
      <c r="BA53" s="15"/>
      <c r="BB53" s="15"/>
      <c r="BC53" s="81">
        <f t="shared" si="46"/>
      </c>
      <c r="BD53" s="81">
        <f t="shared" si="47"/>
      </c>
      <c r="BE53" s="15"/>
      <c r="BF53" s="15"/>
      <c r="BG53" s="15"/>
      <c r="BH53" s="15"/>
      <c r="BI53" s="15"/>
      <c r="BJ53" s="15"/>
      <c r="BK53" s="81">
        <f t="shared" si="48"/>
      </c>
      <c r="BL53"/>
    </row>
    <row r="54" spans="1:64" ht="15">
      <c r="A54" s="60" t="s">
        <v>135</v>
      </c>
      <c r="B54" s="32" t="s">
        <v>226</v>
      </c>
      <c r="C54" s="23" t="str">
        <f t="shared" si="32"/>
        <v>   </v>
      </c>
      <c r="D54" s="22"/>
      <c r="E54" s="22"/>
      <c r="F54" s="22"/>
      <c r="G54" s="22"/>
      <c r="H54" s="23" t="str">
        <f t="shared" si="33"/>
        <v>3   </v>
      </c>
      <c r="I54" s="24">
        <v>3</v>
      </c>
      <c r="J54" s="24"/>
      <c r="K54" s="24"/>
      <c r="L54" s="24"/>
      <c r="M54" s="24"/>
      <c r="N54" s="24"/>
      <c r="O54" s="24"/>
      <c r="P54" s="24"/>
      <c r="Q54" s="15"/>
      <c r="R54" s="84">
        <v>140</v>
      </c>
      <c r="S54" s="84">
        <f t="shared" si="34"/>
        <v>72</v>
      </c>
      <c r="T54" s="84">
        <f t="shared" si="35"/>
        <v>36</v>
      </c>
      <c r="U54" s="84">
        <f t="shared" si="36"/>
        <v>0</v>
      </c>
      <c r="V54" s="84">
        <f t="shared" si="37"/>
        <v>36</v>
      </c>
      <c r="W54" s="84">
        <f t="shared" si="38"/>
        <v>68</v>
      </c>
      <c r="X54" s="81">
        <f t="shared" si="39"/>
      </c>
      <c r="Y54" s="15"/>
      <c r="Z54" s="15"/>
      <c r="AA54" s="15"/>
      <c r="AB54" s="15"/>
      <c r="AC54" s="15"/>
      <c r="AD54" s="15"/>
      <c r="AE54" s="81">
        <f t="shared" si="40"/>
      </c>
      <c r="AF54" s="81" t="str">
        <f t="shared" si="41"/>
        <v>2//2</v>
      </c>
      <c r="AG54" s="15">
        <v>2</v>
      </c>
      <c r="AH54" s="15"/>
      <c r="AI54" s="15">
        <v>2</v>
      </c>
      <c r="AJ54" s="15"/>
      <c r="AK54" s="15"/>
      <c r="AL54" s="15"/>
      <c r="AM54" s="81">
        <f t="shared" si="42"/>
      </c>
      <c r="AN54" s="81">
        <f t="shared" si="43"/>
      </c>
      <c r="AO54" s="15"/>
      <c r="AP54" s="15"/>
      <c r="AQ54" s="15"/>
      <c r="AR54" s="15"/>
      <c r="AS54" s="15"/>
      <c r="AT54" s="15"/>
      <c r="AU54" s="81">
        <f t="shared" si="44"/>
      </c>
      <c r="AV54" s="81">
        <f t="shared" si="45"/>
      </c>
      <c r="AW54" s="15"/>
      <c r="AX54" s="15"/>
      <c r="AY54" s="15"/>
      <c r="AZ54" s="15"/>
      <c r="BA54" s="15"/>
      <c r="BB54" s="15"/>
      <c r="BC54" s="81">
        <f t="shared" si="46"/>
      </c>
      <c r="BD54" s="81">
        <f t="shared" si="47"/>
      </c>
      <c r="BE54" s="15"/>
      <c r="BF54" s="15"/>
      <c r="BG54" s="15"/>
      <c r="BH54" s="15"/>
      <c r="BI54" s="15"/>
      <c r="BJ54" s="15"/>
      <c r="BK54" s="81">
        <f t="shared" si="48"/>
      </c>
      <c r="BL54"/>
    </row>
    <row r="55" spans="1:64" ht="15">
      <c r="A55" s="60" t="s">
        <v>136</v>
      </c>
      <c r="B55" s="87" t="s">
        <v>227</v>
      </c>
      <c r="C55" s="23" t="str">
        <f t="shared" si="32"/>
        <v>6   </v>
      </c>
      <c r="D55" s="22">
        <v>6</v>
      </c>
      <c r="E55" s="22"/>
      <c r="F55" s="22"/>
      <c r="G55" s="22"/>
      <c r="H55" s="23" t="str">
        <f t="shared" si="33"/>
        <v>5   </v>
      </c>
      <c r="I55" s="24">
        <v>5</v>
      </c>
      <c r="J55" s="24"/>
      <c r="K55" s="24"/>
      <c r="L55" s="24"/>
      <c r="M55" s="24"/>
      <c r="N55" s="24"/>
      <c r="O55" s="24"/>
      <c r="P55" s="24"/>
      <c r="Q55" s="15"/>
      <c r="R55" s="84">
        <v>240</v>
      </c>
      <c r="S55" s="84">
        <f t="shared" si="34"/>
        <v>122</v>
      </c>
      <c r="T55" s="84">
        <f t="shared" si="35"/>
        <v>70</v>
      </c>
      <c r="U55" s="84">
        <f t="shared" si="36"/>
        <v>0</v>
      </c>
      <c r="V55" s="84">
        <f t="shared" si="37"/>
        <v>52</v>
      </c>
      <c r="W55" s="84">
        <f t="shared" si="38"/>
        <v>118</v>
      </c>
      <c r="X55" s="81">
        <f t="shared" si="39"/>
      </c>
      <c r="Y55" s="15"/>
      <c r="Z55" s="15"/>
      <c r="AA55" s="15"/>
      <c r="AB55" s="15"/>
      <c r="AC55" s="15"/>
      <c r="AD55" s="15"/>
      <c r="AE55" s="81">
        <f t="shared" si="40"/>
      </c>
      <c r="AF55" s="81">
        <f t="shared" si="41"/>
      </c>
      <c r="AG55" s="15"/>
      <c r="AH55" s="15"/>
      <c r="AI55" s="15"/>
      <c r="AJ55" s="15"/>
      <c r="AK55" s="15"/>
      <c r="AL55" s="15"/>
      <c r="AM55" s="81">
        <f t="shared" si="42"/>
      </c>
      <c r="AN55" s="81" t="str">
        <f t="shared" si="43"/>
        <v>2//1</v>
      </c>
      <c r="AO55" s="15">
        <v>2</v>
      </c>
      <c r="AP55" s="15"/>
      <c r="AQ55" s="15">
        <v>1</v>
      </c>
      <c r="AR55" s="15">
        <v>2</v>
      </c>
      <c r="AS55" s="15"/>
      <c r="AT55" s="15">
        <v>2</v>
      </c>
      <c r="AU55" s="81" t="str">
        <f t="shared" si="44"/>
        <v>2//2</v>
      </c>
      <c r="AV55" s="81">
        <f t="shared" si="45"/>
      </c>
      <c r="AW55" s="15"/>
      <c r="AX55" s="15"/>
      <c r="AY55" s="15"/>
      <c r="AZ55" s="15"/>
      <c r="BA55" s="15"/>
      <c r="BB55" s="15"/>
      <c r="BC55" s="81">
        <f t="shared" si="46"/>
      </c>
      <c r="BD55" s="81">
        <f t="shared" si="47"/>
      </c>
      <c r="BE55" s="15"/>
      <c r="BF55" s="15"/>
      <c r="BG55" s="15"/>
      <c r="BH55" s="15"/>
      <c r="BI55" s="15"/>
      <c r="BJ55" s="15"/>
      <c r="BK55" s="81">
        <f t="shared" si="48"/>
      </c>
      <c r="BL55"/>
    </row>
    <row r="56" spans="1:64" ht="15">
      <c r="A56" s="60" t="s">
        <v>137</v>
      </c>
      <c r="B56" s="32" t="s">
        <v>228</v>
      </c>
      <c r="C56" s="23" t="str">
        <f t="shared" si="32"/>
        <v>5   </v>
      </c>
      <c r="D56" s="22">
        <v>5</v>
      </c>
      <c r="E56" s="22"/>
      <c r="F56" s="22"/>
      <c r="G56" s="22"/>
      <c r="H56" s="23" t="str">
        <f t="shared" si="33"/>
        <v>   </v>
      </c>
      <c r="I56" s="24"/>
      <c r="J56" s="24"/>
      <c r="K56" s="24"/>
      <c r="L56" s="24"/>
      <c r="M56" s="24"/>
      <c r="N56" s="24"/>
      <c r="O56" s="24"/>
      <c r="P56" s="24"/>
      <c r="Q56" s="15"/>
      <c r="R56" s="84">
        <v>140</v>
      </c>
      <c r="S56" s="84">
        <f t="shared" si="34"/>
        <v>72</v>
      </c>
      <c r="T56" s="84">
        <f t="shared" si="35"/>
        <v>36</v>
      </c>
      <c r="U56" s="84">
        <f t="shared" si="36"/>
        <v>0</v>
      </c>
      <c r="V56" s="84">
        <f t="shared" si="37"/>
        <v>36</v>
      </c>
      <c r="W56" s="84">
        <f t="shared" si="38"/>
        <v>68</v>
      </c>
      <c r="X56" s="81">
        <f t="shared" si="39"/>
      </c>
      <c r="Y56" s="15"/>
      <c r="Z56" s="15"/>
      <c r="AA56" s="15"/>
      <c r="AB56" s="15"/>
      <c r="AC56" s="15"/>
      <c r="AD56" s="15"/>
      <c r="AE56" s="81">
        <f t="shared" si="40"/>
      </c>
      <c r="AF56" s="81">
        <f t="shared" si="41"/>
      </c>
      <c r="AG56" s="15"/>
      <c r="AH56" s="15"/>
      <c r="AI56" s="15"/>
      <c r="AJ56" s="15"/>
      <c r="AK56" s="15"/>
      <c r="AL56" s="15"/>
      <c r="AM56" s="81">
        <f t="shared" si="42"/>
      </c>
      <c r="AN56" s="81" t="str">
        <f t="shared" si="43"/>
        <v>2//2</v>
      </c>
      <c r="AO56" s="15">
        <v>2</v>
      </c>
      <c r="AP56" s="15"/>
      <c r="AQ56" s="15">
        <v>2</v>
      </c>
      <c r="AR56" s="15"/>
      <c r="AS56" s="15"/>
      <c r="AT56" s="15"/>
      <c r="AU56" s="81">
        <f t="shared" si="44"/>
      </c>
      <c r="AV56" s="81">
        <f t="shared" si="45"/>
      </c>
      <c r="AW56" s="15"/>
      <c r="AX56" s="15"/>
      <c r="AY56" s="15"/>
      <c r="AZ56" s="15"/>
      <c r="BA56" s="15"/>
      <c r="BB56" s="15"/>
      <c r="BC56" s="81">
        <f t="shared" si="46"/>
      </c>
      <c r="BD56" s="81">
        <f t="shared" si="47"/>
      </c>
      <c r="BE56" s="15"/>
      <c r="BF56" s="15"/>
      <c r="BG56" s="15"/>
      <c r="BH56" s="15"/>
      <c r="BI56" s="15"/>
      <c r="BJ56" s="15"/>
      <c r="BK56" s="81">
        <f t="shared" si="48"/>
      </c>
      <c r="BL56"/>
    </row>
    <row r="57" spans="1:64" ht="15">
      <c r="A57" s="60" t="s">
        <v>138</v>
      </c>
      <c r="B57" s="32" t="s">
        <v>229</v>
      </c>
      <c r="C57" s="23" t="str">
        <f t="shared" si="32"/>
        <v>   </v>
      </c>
      <c r="D57" s="22"/>
      <c r="E57" s="22"/>
      <c r="F57" s="22"/>
      <c r="G57" s="22"/>
      <c r="H57" s="23" t="str">
        <f t="shared" si="33"/>
        <v>6   </v>
      </c>
      <c r="I57" s="24">
        <v>6</v>
      </c>
      <c r="J57" s="24"/>
      <c r="K57" s="24"/>
      <c r="L57" s="24"/>
      <c r="M57" s="24"/>
      <c r="N57" s="24"/>
      <c r="O57" s="24"/>
      <c r="P57" s="24"/>
      <c r="Q57" s="15"/>
      <c r="R57" s="84">
        <v>120</v>
      </c>
      <c r="S57" s="84">
        <f t="shared" si="34"/>
        <v>51</v>
      </c>
      <c r="T57" s="84">
        <f t="shared" si="35"/>
        <v>34</v>
      </c>
      <c r="U57" s="84">
        <f t="shared" si="36"/>
        <v>0</v>
      </c>
      <c r="V57" s="84">
        <f t="shared" si="37"/>
        <v>17</v>
      </c>
      <c r="W57" s="84">
        <f t="shared" si="38"/>
        <v>69</v>
      </c>
      <c r="X57" s="81">
        <f t="shared" si="39"/>
      </c>
      <c r="Y57" s="15"/>
      <c r="Z57" s="15"/>
      <c r="AA57" s="15"/>
      <c r="AB57" s="15"/>
      <c r="AC57" s="15"/>
      <c r="AD57" s="15"/>
      <c r="AE57" s="81">
        <f t="shared" si="40"/>
      </c>
      <c r="AF57" s="81">
        <f t="shared" si="41"/>
      </c>
      <c r="AG57" s="15"/>
      <c r="AH57" s="15"/>
      <c r="AI57" s="15"/>
      <c r="AJ57" s="15"/>
      <c r="AK57" s="15"/>
      <c r="AL57" s="15"/>
      <c r="AM57" s="81">
        <f t="shared" si="42"/>
      </c>
      <c r="AN57" s="81">
        <f t="shared" si="43"/>
      </c>
      <c r="AO57" s="15"/>
      <c r="AP57" s="15"/>
      <c r="AQ57" s="15"/>
      <c r="AR57" s="15">
        <v>2</v>
      </c>
      <c r="AS57" s="15"/>
      <c r="AT57" s="15">
        <v>1</v>
      </c>
      <c r="AU57" s="81" t="str">
        <f t="shared" si="44"/>
        <v>2//1</v>
      </c>
      <c r="AV57" s="81">
        <f t="shared" si="45"/>
      </c>
      <c r="AW57" s="15"/>
      <c r="AX57" s="15"/>
      <c r="AY57" s="15"/>
      <c r="AZ57" s="15"/>
      <c r="BA57" s="15"/>
      <c r="BB57" s="15"/>
      <c r="BC57" s="81">
        <f t="shared" si="46"/>
      </c>
      <c r="BD57" s="81">
        <f t="shared" si="47"/>
      </c>
      <c r="BE57" s="15"/>
      <c r="BF57" s="15"/>
      <c r="BG57" s="15"/>
      <c r="BH57" s="15"/>
      <c r="BI57" s="15"/>
      <c r="BJ57" s="15"/>
      <c r="BK57" s="81">
        <f t="shared" si="48"/>
      </c>
      <c r="BL57"/>
    </row>
    <row r="58" spans="1:64" ht="15">
      <c r="A58" s="60" t="s">
        <v>211</v>
      </c>
      <c r="B58" s="32" t="s">
        <v>230</v>
      </c>
      <c r="C58" s="23" t="str">
        <f t="shared" si="32"/>
        <v>4   </v>
      </c>
      <c r="D58" s="22">
        <v>4</v>
      </c>
      <c r="E58" s="22"/>
      <c r="F58" s="22"/>
      <c r="G58" s="22"/>
      <c r="H58" s="23" t="str">
        <f t="shared" si="33"/>
        <v>   </v>
      </c>
      <c r="I58" s="24"/>
      <c r="J58" s="24"/>
      <c r="K58" s="24"/>
      <c r="L58" s="24"/>
      <c r="M58" s="24"/>
      <c r="N58" s="24"/>
      <c r="O58" s="24"/>
      <c r="P58" s="24"/>
      <c r="Q58" s="15"/>
      <c r="R58" s="84">
        <v>140</v>
      </c>
      <c r="S58" s="84">
        <f t="shared" si="34"/>
        <v>68</v>
      </c>
      <c r="T58" s="84">
        <f t="shared" si="35"/>
        <v>34</v>
      </c>
      <c r="U58" s="84">
        <f t="shared" si="36"/>
        <v>17</v>
      </c>
      <c r="V58" s="84">
        <f t="shared" si="37"/>
        <v>17</v>
      </c>
      <c r="W58" s="84">
        <f t="shared" si="38"/>
        <v>72</v>
      </c>
      <c r="X58" s="81">
        <f t="shared" si="39"/>
      </c>
      <c r="Y58" s="15"/>
      <c r="Z58" s="15"/>
      <c r="AA58" s="15"/>
      <c r="AB58" s="15"/>
      <c r="AC58" s="15"/>
      <c r="AD58" s="15"/>
      <c r="AE58" s="81">
        <f t="shared" si="40"/>
      </c>
      <c r="AF58" s="81">
        <f t="shared" si="41"/>
      </c>
      <c r="AG58" s="15"/>
      <c r="AH58" s="15"/>
      <c r="AI58" s="15"/>
      <c r="AJ58" s="15">
        <v>2</v>
      </c>
      <c r="AK58" s="15">
        <v>1</v>
      </c>
      <c r="AL58" s="15">
        <v>1</v>
      </c>
      <c r="AM58" s="81" t="str">
        <f t="shared" si="42"/>
        <v>2/1/1</v>
      </c>
      <c r="AN58" s="81">
        <f t="shared" si="43"/>
      </c>
      <c r="AO58" s="15"/>
      <c r="AP58" s="15"/>
      <c r="AQ58" s="15"/>
      <c r="AR58" s="15"/>
      <c r="AS58" s="15"/>
      <c r="AT58" s="15"/>
      <c r="AU58" s="81">
        <f t="shared" si="44"/>
      </c>
      <c r="AV58" s="81">
        <f t="shared" si="45"/>
      </c>
      <c r="AW58" s="15"/>
      <c r="AX58" s="15"/>
      <c r="AY58" s="15"/>
      <c r="AZ58" s="15"/>
      <c r="BA58" s="15"/>
      <c r="BB58" s="15"/>
      <c r="BC58" s="81">
        <f t="shared" si="46"/>
      </c>
      <c r="BD58" s="81">
        <f t="shared" si="47"/>
      </c>
      <c r="BE58" s="15"/>
      <c r="BF58" s="15"/>
      <c r="BG58" s="15"/>
      <c r="BH58" s="15"/>
      <c r="BI58" s="15"/>
      <c r="BJ58" s="15"/>
      <c r="BK58" s="81">
        <f t="shared" si="48"/>
      </c>
      <c r="BL58"/>
    </row>
    <row r="59" spans="1:64" ht="15">
      <c r="A59" s="60" t="s">
        <v>212</v>
      </c>
      <c r="B59" s="32" t="s">
        <v>231</v>
      </c>
      <c r="C59" s="23" t="str">
        <f t="shared" si="32"/>
        <v>   </v>
      </c>
      <c r="D59" s="22"/>
      <c r="E59" s="22"/>
      <c r="F59" s="22"/>
      <c r="G59" s="22"/>
      <c r="H59" s="23" t="str">
        <f t="shared" si="33"/>
        <v>4   </v>
      </c>
      <c r="I59" s="24">
        <v>4</v>
      </c>
      <c r="J59" s="24"/>
      <c r="K59" s="24"/>
      <c r="L59" s="24"/>
      <c r="M59" s="24"/>
      <c r="N59" s="24"/>
      <c r="O59" s="24"/>
      <c r="P59" s="24"/>
      <c r="Q59" s="15"/>
      <c r="R59" s="84">
        <v>140</v>
      </c>
      <c r="S59" s="84">
        <f t="shared" si="34"/>
        <v>68</v>
      </c>
      <c r="T59" s="84">
        <f t="shared" si="35"/>
        <v>34</v>
      </c>
      <c r="U59" s="84">
        <f t="shared" si="36"/>
        <v>0</v>
      </c>
      <c r="V59" s="84">
        <f t="shared" si="37"/>
        <v>34</v>
      </c>
      <c r="W59" s="84">
        <f t="shared" si="38"/>
        <v>72</v>
      </c>
      <c r="X59" s="81">
        <f t="shared" si="39"/>
      </c>
      <c r="Y59" s="15"/>
      <c r="Z59" s="15"/>
      <c r="AA59" s="15"/>
      <c r="AB59" s="15"/>
      <c r="AC59" s="15"/>
      <c r="AD59" s="15"/>
      <c r="AE59" s="81">
        <f t="shared" si="40"/>
      </c>
      <c r="AF59" s="81">
        <f t="shared" si="41"/>
      </c>
      <c r="AG59" s="15"/>
      <c r="AH59" s="15"/>
      <c r="AI59" s="15"/>
      <c r="AJ59" s="15">
        <v>2</v>
      </c>
      <c r="AK59" s="15"/>
      <c r="AL59" s="15">
        <v>2</v>
      </c>
      <c r="AM59" s="81" t="str">
        <f t="shared" si="42"/>
        <v>2//2</v>
      </c>
      <c r="AN59" s="81">
        <f t="shared" si="43"/>
      </c>
      <c r="AO59" s="15"/>
      <c r="AP59" s="15"/>
      <c r="AQ59" s="15"/>
      <c r="AR59" s="15"/>
      <c r="AS59" s="15"/>
      <c r="AT59" s="15"/>
      <c r="AU59" s="81">
        <f t="shared" si="44"/>
      </c>
      <c r="AV59" s="81">
        <f t="shared" si="45"/>
      </c>
      <c r="AW59" s="15"/>
      <c r="AX59" s="15"/>
      <c r="AY59" s="15"/>
      <c r="AZ59" s="15"/>
      <c r="BA59" s="15"/>
      <c r="BB59" s="15"/>
      <c r="BC59" s="81">
        <f t="shared" si="46"/>
      </c>
      <c r="BD59" s="81">
        <f t="shared" si="47"/>
      </c>
      <c r="BE59" s="15"/>
      <c r="BF59" s="15"/>
      <c r="BG59" s="15"/>
      <c r="BH59" s="15"/>
      <c r="BI59" s="15"/>
      <c r="BJ59" s="15"/>
      <c r="BK59" s="81">
        <f t="shared" si="48"/>
      </c>
      <c r="BL59"/>
    </row>
    <row r="60" spans="1:64" ht="15">
      <c r="A60" s="60" t="s">
        <v>213</v>
      </c>
      <c r="B60" s="32" t="s">
        <v>238</v>
      </c>
      <c r="C60" s="23" t="str">
        <f t="shared" si="32"/>
        <v>   </v>
      </c>
      <c r="D60" s="22"/>
      <c r="E60" s="22"/>
      <c r="F60" s="22"/>
      <c r="G60" s="22"/>
      <c r="H60" s="23" t="str">
        <f t="shared" si="33"/>
        <v>3   </v>
      </c>
      <c r="I60" s="24">
        <v>3</v>
      </c>
      <c r="J60" s="24"/>
      <c r="K60" s="24"/>
      <c r="L60" s="24"/>
      <c r="M60" s="24"/>
      <c r="N60" s="24"/>
      <c r="O60" s="24"/>
      <c r="P60" s="24"/>
      <c r="Q60" s="15"/>
      <c r="R60" s="84">
        <v>180</v>
      </c>
      <c r="S60" s="84">
        <f t="shared" si="34"/>
        <v>90</v>
      </c>
      <c r="T60" s="84">
        <f t="shared" si="35"/>
        <v>54</v>
      </c>
      <c r="U60" s="84">
        <f t="shared" si="36"/>
        <v>0</v>
      </c>
      <c r="V60" s="84">
        <f t="shared" si="37"/>
        <v>36</v>
      </c>
      <c r="W60" s="84">
        <f t="shared" si="38"/>
        <v>90</v>
      </c>
      <c r="X60" s="81">
        <f t="shared" si="39"/>
      </c>
      <c r="Y60" s="15"/>
      <c r="Z60" s="15"/>
      <c r="AA60" s="15"/>
      <c r="AB60" s="15"/>
      <c r="AC60" s="15"/>
      <c r="AD60" s="15"/>
      <c r="AE60" s="81">
        <f t="shared" si="40"/>
      </c>
      <c r="AF60" s="81" t="str">
        <f t="shared" si="41"/>
        <v>3//2</v>
      </c>
      <c r="AG60" s="15">
        <v>3</v>
      </c>
      <c r="AH60" s="15"/>
      <c r="AI60" s="15">
        <v>2</v>
      </c>
      <c r="AJ60" s="15"/>
      <c r="AK60" s="15"/>
      <c r="AL60" s="15"/>
      <c r="AM60" s="81">
        <f t="shared" si="42"/>
      </c>
      <c r="AN60" s="81">
        <f t="shared" si="43"/>
      </c>
      <c r="AO60" s="15"/>
      <c r="AP60" s="15"/>
      <c r="AQ60" s="15"/>
      <c r="AR60" s="15"/>
      <c r="AS60" s="15"/>
      <c r="AT60" s="15"/>
      <c r="AU60" s="81">
        <f t="shared" si="44"/>
      </c>
      <c r="AV60" s="81">
        <f t="shared" si="45"/>
      </c>
      <c r="AW60" s="15"/>
      <c r="AX60" s="15"/>
      <c r="AY60" s="15"/>
      <c r="AZ60" s="15"/>
      <c r="BA60" s="15"/>
      <c r="BB60" s="15"/>
      <c r="BC60" s="81">
        <f t="shared" si="46"/>
      </c>
      <c r="BD60" s="81">
        <f t="shared" si="47"/>
      </c>
      <c r="BE60" s="15"/>
      <c r="BF60" s="15"/>
      <c r="BG60" s="15"/>
      <c r="BH60" s="15"/>
      <c r="BI60" s="15"/>
      <c r="BJ60" s="15"/>
      <c r="BK60" s="81">
        <f t="shared" si="48"/>
      </c>
      <c r="BL60"/>
    </row>
    <row r="61" spans="1:64" ht="15">
      <c r="A61" s="60" t="s">
        <v>214</v>
      </c>
      <c r="B61" s="32" t="s">
        <v>232</v>
      </c>
      <c r="C61" s="23" t="str">
        <f t="shared" si="32"/>
        <v>3   </v>
      </c>
      <c r="D61" s="22">
        <v>3</v>
      </c>
      <c r="E61" s="22"/>
      <c r="F61" s="22"/>
      <c r="G61" s="22"/>
      <c r="H61" s="23" t="str">
        <f t="shared" si="33"/>
        <v>   </v>
      </c>
      <c r="I61" s="24"/>
      <c r="J61" s="24"/>
      <c r="K61" s="24"/>
      <c r="L61" s="24"/>
      <c r="M61" s="24"/>
      <c r="N61" s="24"/>
      <c r="O61" s="24"/>
      <c r="P61" s="24"/>
      <c r="Q61" s="15"/>
      <c r="R61" s="84">
        <v>180</v>
      </c>
      <c r="S61" s="84">
        <f t="shared" si="34"/>
        <v>90</v>
      </c>
      <c r="T61" s="84">
        <f t="shared" si="35"/>
        <v>54</v>
      </c>
      <c r="U61" s="84">
        <f t="shared" si="36"/>
        <v>0</v>
      </c>
      <c r="V61" s="84">
        <f t="shared" si="37"/>
        <v>36</v>
      </c>
      <c r="W61" s="84">
        <f t="shared" si="38"/>
        <v>90</v>
      </c>
      <c r="X61" s="81">
        <f t="shared" si="39"/>
      </c>
      <c r="Y61" s="15"/>
      <c r="Z61" s="15"/>
      <c r="AA61" s="15"/>
      <c r="AB61" s="15"/>
      <c r="AC61" s="15"/>
      <c r="AD61" s="15"/>
      <c r="AE61" s="81">
        <f t="shared" si="40"/>
      </c>
      <c r="AF61" s="81" t="str">
        <f t="shared" si="41"/>
        <v>3//2</v>
      </c>
      <c r="AG61" s="15">
        <v>3</v>
      </c>
      <c r="AH61" s="15"/>
      <c r="AI61" s="15">
        <v>2</v>
      </c>
      <c r="AJ61" s="15"/>
      <c r="AK61" s="15"/>
      <c r="AL61" s="15"/>
      <c r="AM61" s="81">
        <f t="shared" si="42"/>
      </c>
      <c r="AN61" s="81">
        <f t="shared" si="43"/>
      </c>
      <c r="AO61" s="15"/>
      <c r="AP61" s="15"/>
      <c r="AQ61" s="15"/>
      <c r="AR61" s="15"/>
      <c r="AS61" s="15"/>
      <c r="AT61" s="15"/>
      <c r="AU61" s="81">
        <f t="shared" si="44"/>
      </c>
      <c r="AV61" s="81">
        <f t="shared" si="45"/>
      </c>
      <c r="AW61" s="15"/>
      <c r="AX61" s="15"/>
      <c r="AY61" s="15"/>
      <c r="AZ61" s="15"/>
      <c r="BA61" s="15"/>
      <c r="BB61" s="15"/>
      <c r="BC61" s="81">
        <f t="shared" si="46"/>
      </c>
      <c r="BD61" s="81">
        <f t="shared" si="47"/>
      </c>
      <c r="BE61" s="15"/>
      <c r="BF61" s="15"/>
      <c r="BG61" s="15"/>
      <c r="BH61" s="15"/>
      <c r="BI61" s="15"/>
      <c r="BJ61" s="15"/>
      <c r="BK61" s="81">
        <f t="shared" si="48"/>
      </c>
      <c r="BL61"/>
    </row>
    <row r="62" spans="1:64" ht="15">
      <c r="A62" s="60" t="s">
        <v>215</v>
      </c>
      <c r="B62" s="32" t="s">
        <v>233</v>
      </c>
      <c r="C62" s="23" t="str">
        <f t="shared" si="32"/>
        <v>   </v>
      </c>
      <c r="D62" s="22"/>
      <c r="E62" s="22"/>
      <c r="F62" s="22"/>
      <c r="G62" s="22"/>
      <c r="H62" s="23" t="str">
        <f t="shared" si="33"/>
        <v>   </v>
      </c>
      <c r="I62" s="24"/>
      <c r="J62" s="24"/>
      <c r="K62" s="24"/>
      <c r="L62" s="24"/>
      <c r="M62" s="24"/>
      <c r="N62" s="24"/>
      <c r="O62" s="24"/>
      <c r="P62" s="24"/>
      <c r="Q62" s="15"/>
      <c r="R62" s="84">
        <v>200</v>
      </c>
      <c r="S62" s="84">
        <f t="shared" si="34"/>
        <v>102</v>
      </c>
      <c r="T62" s="84">
        <f t="shared" si="35"/>
        <v>68</v>
      </c>
      <c r="U62" s="84">
        <f t="shared" si="36"/>
        <v>0</v>
      </c>
      <c r="V62" s="84">
        <f t="shared" si="37"/>
        <v>34</v>
      </c>
      <c r="W62" s="84">
        <f t="shared" si="38"/>
        <v>98</v>
      </c>
      <c r="X62" s="81">
        <f t="shared" si="39"/>
      </c>
      <c r="Y62" s="15"/>
      <c r="Z62" s="15"/>
      <c r="AA62" s="15"/>
      <c r="AB62" s="15"/>
      <c r="AC62" s="15"/>
      <c r="AD62" s="15"/>
      <c r="AE62" s="81">
        <f t="shared" si="40"/>
      </c>
      <c r="AF62" s="81">
        <f t="shared" si="41"/>
      </c>
      <c r="AG62" s="15"/>
      <c r="AH62" s="15"/>
      <c r="AI62" s="15"/>
      <c r="AJ62" s="15"/>
      <c r="AK62" s="15"/>
      <c r="AL62" s="15"/>
      <c r="AM62" s="81">
        <f t="shared" si="42"/>
      </c>
      <c r="AN62" s="81">
        <f t="shared" si="43"/>
      </c>
      <c r="AO62" s="15"/>
      <c r="AP62" s="15"/>
      <c r="AQ62" s="15"/>
      <c r="AR62" s="15">
        <v>4</v>
      </c>
      <c r="AS62" s="15"/>
      <c r="AT62" s="15">
        <v>2</v>
      </c>
      <c r="AU62" s="81" t="str">
        <f t="shared" si="44"/>
        <v>4//2</v>
      </c>
      <c r="AV62" s="81">
        <f t="shared" si="45"/>
      </c>
      <c r="AW62" s="15"/>
      <c r="AX62" s="15"/>
      <c r="AY62" s="15"/>
      <c r="AZ62" s="15"/>
      <c r="BA62" s="15"/>
      <c r="BB62" s="15"/>
      <c r="BC62" s="81">
        <f t="shared" si="46"/>
      </c>
      <c r="BD62" s="81">
        <f t="shared" si="47"/>
      </c>
      <c r="BE62" s="15"/>
      <c r="BF62" s="15"/>
      <c r="BG62" s="15"/>
      <c r="BH62" s="15"/>
      <c r="BI62" s="15"/>
      <c r="BJ62" s="15"/>
      <c r="BK62" s="81">
        <f t="shared" si="48"/>
      </c>
      <c r="BL62"/>
    </row>
    <row r="63" spans="1:64" ht="15">
      <c r="A63" s="111" t="s">
        <v>236</v>
      </c>
      <c r="B63" s="102" t="s">
        <v>154</v>
      </c>
      <c r="C63" s="36" t="str">
        <f aca="true" t="shared" si="49" ref="C63:C68">D63&amp;" "&amp;E63&amp;" "&amp;F63&amp;" "&amp;G63</f>
        <v>5 6 9 </v>
      </c>
      <c r="D63" s="35">
        <v>5</v>
      </c>
      <c r="E63" s="35">
        <v>6</v>
      </c>
      <c r="F63" s="35">
        <v>9</v>
      </c>
      <c r="G63" s="35"/>
      <c r="H63" s="36" t="str">
        <f t="shared" si="3"/>
        <v>3 4  </v>
      </c>
      <c r="I63" s="35">
        <v>3</v>
      </c>
      <c r="J63" s="35">
        <v>4</v>
      </c>
      <c r="K63" s="35"/>
      <c r="L63" s="35"/>
      <c r="M63" s="35"/>
      <c r="N63" s="35"/>
      <c r="O63" s="35"/>
      <c r="P63" s="35"/>
      <c r="Q63" s="36"/>
      <c r="R63" s="103">
        <v>500</v>
      </c>
      <c r="S63" s="103">
        <f>T63+U63+V63</f>
        <v>267</v>
      </c>
      <c r="T63" s="103">
        <f>Y63*Y$6+AB63*AB$6+AG63*AG$6+AJ63*AJ$6+AO63*AO$6+AR63*AR$6+AW63*AW$6+AZ63*AZ$6+BE63*BE$6+BH63*BH$6</f>
        <v>169</v>
      </c>
      <c r="U63" s="103">
        <f>Z63*Z$6+AC63*AC$6+AH63*AH$6+AK63*AK$6+AP63*AP$6+AS63*AS$6+AX63*AX$6+BA63*BA$6+BF63*BF$6+BI63*BI$6</f>
        <v>0</v>
      </c>
      <c r="V63" s="103">
        <f>AA63*AA$6+AD63*AD$6+AI63*AI$6+AL63*AL$6+AQ63*AQ$6+AT63*AT$6+AY63*AY$6+BB63*BB$6+BG63*BG$6+BJ63*BJ$6</f>
        <v>98</v>
      </c>
      <c r="W63" s="103">
        <f>R63-S63</f>
        <v>233</v>
      </c>
      <c r="X63" s="34">
        <f aca="true" t="shared" si="50" ref="X63:X68">IF(SUM(Y63:AA63)&gt;0,Y63&amp;"/"&amp;Z63&amp;"/"&amp;AA63,"")</f>
      </c>
      <c r="Y63" s="36"/>
      <c r="Z63" s="36"/>
      <c r="AA63" s="36"/>
      <c r="AB63" s="36"/>
      <c r="AC63" s="36"/>
      <c r="AD63" s="36"/>
      <c r="AE63" s="34">
        <f aca="true" t="shared" si="51" ref="AE63:AE68">IF(SUM(AB63:AD63)&gt;0,AB63&amp;"/"&amp;AC63&amp;"/"&amp;AD63,"")</f>
      </c>
      <c r="AF63" s="34" t="str">
        <f aca="true" t="shared" si="52" ref="AF63:AF68">IF(SUM(AG63:AI63)&gt;0,AG63&amp;"/"&amp;AH63&amp;"/"&amp;AI63,"")</f>
        <v>3//1</v>
      </c>
      <c r="AG63" s="36">
        <v>3</v>
      </c>
      <c r="AH63" s="36"/>
      <c r="AI63" s="36">
        <v>1</v>
      </c>
      <c r="AJ63" s="36">
        <v>1</v>
      </c>
      <c r="AK63" s="36"/>
      <c r="AL63" s="36">
        <v>1</v>
      </c>
      <c r="AM63" s="34" t="str">
        <f aca="true" t="shared" si="53" ref="AM63:AM68">IF(SUM(AJ63:AL63)&gt;0,AJ63&amp;"/"&amp;AK63&amp;"/"&amp;AL63,"")</f>
        <v>1//1</v>
      </c>
      <c r="AN63" s="34" t="str">
        <f aca="true" t="shared" si="54" ref="AN63:AN68">IF(SUM(AO63:AQ63)&gt;0,AO63&amp;"/"&amp;AP63&amp;"/"&amp;AQ63,"")</f>
        <v>2//1</v>
      </c>
      <c r="AO63" s="36">
        <v>2</v>
      </c>
      <c r="AP63" s="36"/>
      <c r="AQ63" s="36">
        <v>1</v>
      </c>
      <c r="AR63" s="36">
        <v>2</v>
      </c>
      <c r="AS63" s="36"/>
      <c r="AT63" s="36">
        <v>1</v>
      </c>
      <c r="AU63" s="34" t="str">
        <f aca="true" t="shared" si="55" ref="AU63:AU68">IF(SUM(AR63:AT63)&gt;0,AR63&amp;"/"&amp;AS63&amp;"/"&amp;AT63,"")</f>
        <v>2//1</v>
      </c>
      <c r="AV63" s="34">
        <f aca="true" t="shared" si="56" ref="AV63:AV68">IF(SUM(AW63:AY63)&gt;0,AW63&amp;"/"&amp;AX63&amp;"/"&amp;AY63,"")</f>
      </c>
      <c r="AW63" s="36"/>
      <c r="AX63" s="36"/>
      <c r="AY63" s="36"/>
      <c r="AZ63" s="36"/>
      <c r="BA63" s="36"/>
      <c r="BB63" s="36"/>
      <c r="BC63" s="34">
        <f aca="true" t="shared" si="57" ref="BC63:BC68">IF(SUM(AZ63:BB63)&gt;0,AZ63&amp;"/"&amp;BA63&amp;"/"&amp;BB63,"")</f>
      </c>
      <c r="BD63" s="34" t="str">
        <f aca="true" t="shared" si="58" ref="BD63:BD68">IF(SUM(BE63:BG63)&gt;0,BE63&amp;"/"&amp;BF63&amp;"/"&amp;BG63,"")</f>
        <v>4//4</v>
      </c>
      <c r="BE63" s="36">
        <v>4</v>
      </c>
      <c r="BF63" s="36"/>
      <c r="BG63" s="36">
        <v>4</v>
      </c>
      <c r="BH63" s="36"/>
      <c r="BI63" s="36"/>
      <c r="BJ63" s="36"/>
      <c r="BK63" s="34">
        <f aca="true" t="shared" si="59" ref="BK63:BK68">IF(SUM(BH63:BJ63)&gt;0,BH63&amp;"/"&amp;BI63&amp;"/"&amp;BJ63,"")</f>
      </c>
      <c r="BL63"/>
    </row>
    <row r="64" spans="1:64" ht="15">
      <c r="A64" s="113" t="s">
        <v>83</v>
      </c>
      <c r="B64" s="88" t="s">
        <v>56</v>
      </c>
      <c r="C64" s="23" t="str">
        <f t="shared" si="49"/>
        <v>   </v>
      </c>
      <c r="D64" s="22"/>
      <c r="E64" s="22"/>
      <c r="F64" s="22"/>
      <c r="G64" s="22"/>
      <c r="H64" s="23" t="str">
        <f t="shared" si="3"/>
        <v>   </v>
      </c>
      <c r="I64" s="24"/>
      <c r="J64" s="24"/>
      <c r="K64" s="24"/>
      <c r="L64" s="24"/>
      <c r="M64" s="24"/>
      <c r="N64" s="24"/>
      <c r="O64" s="24"/>
      <c r="P64" s="24"/>
      <c r="Q64" s="15"/>
      <c r="R64" s="85">
        <f aca="true" t="shared" si="60" ref="R64:W64">SUM(R65:R66)</f>
        <v>200</v>
      </c>
      <c r="S64" s="85">
        <f t="shared" si="60"/>
        <v>96</v>
      </c>
      <c r="T64" s="85">
        <f t="shared" si="60"/>
        <v>64</v>
      </c>
      <c r="U64" s="85">
        <f t="shared" si="60"/>
        <v>0</v>
      </c>
      <c r="V64" s="85">
        <f t="shared" si="60"/>
        <v>32</v>
      </c>
      <c r="W64" s="85">
        <f t="shared" si="60"/>
        <v>104</v>
      </c>
      <c r="X64" s="81">
        <f t="shared" si="50"/>
      </c>
      <c r="Y64" s="15"/>
      <c r="Z64" s="15"/>
      <c r="AA64" s="15"/>
      <c r="AB64" s="15"/>
      <c r="AC64" s="15"/>
      <c r="AD64" s="15"/>
      <c r="AE64" s="81">
        <f t="shared" si="51"/>
      </c>
      <c r="AF64" s="81">
        <f t="shared" si="52"/>
      </c>
      <c r="AG64" s="15"/>
      <c r="AH64" s="15"/>
      <c r="AI64" s="15"/>
      <c r="AJ64" s="15"/>
      <c r="AK64" s="15"/>
      <c r="AL64" s="15"/>
      <c r="AM64" s="81">
        <f t="shared" si="53"/>
      </c>
      <c r="AN64" s="81">
        <f t="shared" si="54"/>
      </c>
      <c r="AO64" s="15"/>
      <c r="AP64" s="15"/>
      <c r="AQ64" s="15"/>
      <c r="AR64" s="15"/>
      <c r="AS64" s="15"/>
      <c r="AT64" s="15"/>
      <c r="AU64" s="81">
        <f t="shared" si="55"/>
      </c>
      <c r="AV64" s="81">
        <f t="shared" si="56"/>
      </c>
      <c r="AW64" s="15"/>
      <c r="AX64" s="15"/>
      <c r="AY64" s="15"/>
      <c r="AZ64" s="15"/>
      <c r="BA64" s="15"/>
      <c r="BB64" s="15"/>
      <c r="BC64" s="81">
        <f t="shared" si="57"/>
      </c>
      <c r="BD64" s="81">
        <f t="shared" si="58"/>
      </c>
      <c r="BE64" s="15"/>
      <c r="BF64" s="15"/>
      <c r="BG64" s="15"/>
      <c r="BH64" s="15"/>
      <c r="BI64" s="15"/>
      <c r="BJ64" s="15"/>
      <c r="BK64" s="81">
        <f t="shared" si="59"/>
      </c>
      <c r="BL64"/>
    </row>
    <row r="65" spans="1:64" ht="15">
      <c r="A65" s="60" t="s">
        <v>89</v>
      </c>
      <c r="B65" s="32" t="s">
        <v>243</v>
      </c>
      <c r="C65" s="23" t="str">
        <f t="shared" si="49"/>
        <v>   </v>
      </c>
      <c r="D65" s="22"/>
      <c r="E65" s="22"/>
      <c r="F65" s="22"/>
      <c r="G65" s="22"/>
      <c r="H65" s="23" t="str">
        <f t="shared" si="3"/>
        <v>5   </v>
      </c>
      <c r="I65" s="24">
        <v>5</v>
      </c>
      <c r="J65" s="24"/>
      <c r="K65" s="24"/>
      <c r="L65" s="24"/>
      <c r="M65" s="24"/>
      <c r="N65" s="24"/>
      <c r="O65" s="24"/>
      <c r="P65" s="24"/>
      <c r="Q65" s="15"/>
      <c r="R65" s="84">
        <v>100</v>
      </c>
      <c r="S65" s="84">
        <f>T65+U65+V65</f>
        <v>54</v>
      </c>
      <c r="T65" s="84">
        <f aca="true" t="shared" si="61" ref="T65:V68">Y65*Y$6+AB65*AB$6+AG65*AG$6+AJ65*AJ$6+AO65*AO$6+AR65*AR$6+AW65*AW$6+AZ65*AZ$6+BE65*BE$6+BH65*BH$6</f>
        <v>36</v>
      </c>
      <c r="U65" s="84">
        <f t="shared" si="61"/>
        <v>0</v>
      </c>
      <c r="V65" s="84">
        <f t="shared" si="61"/>
        <v>18</v>
      </c>
      <c r="W65" s="84">
        <f>R65-S65</f>
        <v>46</v>
      </c>
      <c r="X65" s="81">
        <f t="shared" si="50"/>
      </c>
      <c r="Y65" s="15"/>
      <c r="Z65" s="15"/>
      <c r="AA65" s="15"/>
      <c r="AB65" s="15"/>
      <c r="AC65" s="15"/>
      <c r="AD65" s="15"/>
      <c r="AE65" s="81">
        <f t="shared" si="51"/>
      </c>
      <c r="AF65" s="81">
        <f t="shared" si="52"/>
      </c>
      <c r="AG65" s="15"/>
      <c r="AH65" s="15"/>
      <c r="AI65" s="15"/>
      <c r="AJ65" s="15"/>
      <c r="AK65" s="15"/>
      <c r="AL65" s="15"/>
      <c r="AM65" s="81">
        <f t="shared" si="53"/>
      </c>
      <c r="AN65" s="81" t="str">
        <f t="shared" si="54"/>
        <v>2//1</v>
      </c>
      <c r="AO65" s="15">
        <v>2</v>
      </c>
      <c r="AP65" s="15"/>
      <c r="AQ65" s="15">
        <v>1</v>
      </c>
      <c r="AR65" s="15"/>
      <c r="AS65" s="15"/>
      <c r="AT65" s="15"/>
      <c r="AU65" s="81">
        <f t="shared" si="55"/>
      </c>
      <c r="AV65" s="81">
        <f t="shared" si="56"/>
      </c>
      <c r="AW65" s="15"/>
      <c r="AX65" s="15"/>
      <c r="AY65" s="15"/>
      <c r="AZ65" s="15"/>
      <c r="BA65" s="15"/>
      <c r="BB65" s="15"/>
      <c r="BC65" s="81">
        <f t="shared" si="57"/>
      </c>
      <c r="BD65" s="81">
        <f t="shared" si="58"/>
      </c>
      <c r="BE65" s="15"/>
      <c r="BF65" s="15"/>
      <c r="BG65" s="15"/>
      <c r="BH65" s="15"/>
      <c r="BI65" s="15"/>
      <c r="BJ65" s="15"/>
      <c r="BK65" s="81">
        <f t="shared" si="59"/>
      </c>
      <c r="BL65"/>
    </row>
    <row r="66" spans="1:64" ht="15">
      <c r="A66" s="60" t="s">
        <v>95</v>
      </c>
      <c r="B66" s="91" t="s">
        <v>244</v>
      </c>
      <c r="C66" s="23" t="str">
        <f t="shared" si="49"/>
        <v>   </v>
      </c>
      <c r="D66" s="22"/>
      <c r="E66" s="22"/>
      <c r="F66" s="22"/>
      <c r="G66" s="22"/>
      <c r="H66" s="23" t="str">
        <f t="shared" si="3"/>
        <v>9   </v>
      </c>
      <c r="I66" s="24">
        <v>9</v>
      </c>
      <c r="J66" s="24"/>
      <c r="K66" s="24"/>
      <c r="L66" s="24"/>
      <c r="M66" s="24"/>
      <c r="N66" s="24"/>
      <c r="O66" s="24"/>
      <c r="P66" s="24"/>
      <c r="Q66" s="15"/>
      <c r="R66" s="84">
        <v>100</v>
      </c>
      <c r="S66" s="84">
        <f>T66+U66+V66</f>
        <v>42</v>
      </c>
      <c r="T66" s="84">
        <f t="shared" si="61"/>
        <v>28</v>
      </c>
      <c r="U66" s="84">
        <f t="shared" si="61"/>
        <v>0</v>
      </c>
      <c r="V66" s="84">
        <f t="shared" si="61"/>
        <v>14</v>
      </c>
      <c r="W66" s="84">
        <f>R66-S66</f>
        <v>58</v>
      </c>
      <c r="X66" s="81">
        <f t="shared" si="50"/>
      </c>
      <c r="Y66" s="15"/>
      <c r="Z66" s="15"/>
      <c r="AA66" s="15"/>
      <c r="AB66" s="15"/>
      <c r="AC66" s="15"/>
      <c r="AD66" s="15"/>
      <c r="AE66" s="81">
        <f t="shared" si="51"/>
      </c>
      <c r="AF66" s="81">
        <f t="shared" si="52"/>
      </c>
      <c r="AG66" s="15"/>
      <c r="AH66" s="15"/>
      <c r="AI66" s="15"/>
      <c r="AJ66" s="15"/>
      <c r="AK66" s="15"/>
      <c r="AL66" s="15"/>
      <c r="AM66" s="81">
        <f t="shared" si="53"/>
      </c>
      <c r="AN66" s="81">
        <f t="shared" si="54"/>
      </c>
      <c r="AO66" s="15"/>
      <c r="AP66" s="15"/>
      <c r="AQ66" s="15"/>
      <c r="AR66" s="15"/>
      <c r="AS66" s="15"/>
      <c r="AT66" s="15"/>
      <c r="AU66" s="81">
        <f t="shared" si="55"/>
      </c>
      <c r="AV66" s="81">
        <f t="shared" si="56"/>
      </c>
      <c r="AW66" s="15"/>
      <c r="AX66" s="15"/>
      <c r="AY66" s="15"/>
      <c r="AZ66" s="15"/>
      <c r="BA66" s="15"/>
      <c r="BB66" s="15"/>
      <c r="BC66" s="81">
        <f t="shared" si="57"/>
      </c>
      <c r="BD66" s="81" t="str">
        <f t="shared" si="58"/>
        <v>4//2</v>
      </c>
      <c r="BE66" s="15">
        <v>4</v>
      </c>
      <c r="BF66" s="15"/>
      <c r="BG66" s="15">
        <v>2</v>
      </c>
      <c r="BH66" s="15"/>
      <c r="BI66" s="15"/>
      <c r="BJ66" s="15"/>
      <c r="BK66" s="81">
        <f t="shared" si="59"/>
      </c>
      <c r="BL66"/>
    </row>
    <row r="67" spans="1:64" ht="25.5">
      <c r="A67" s="113" t="s">
        <v>84</v>
      </c>
      <c r="B67" s="109" t="s">
        <v>178</v>
      </c>
      <c r="C67" s="23" t="str">
        <f t="shared" si="49"/>
        <v>10   </v>
      </c>
      <c r="D67" s="22">
        <v>10</v>
      </c>
      <c r="E67" s="22"/>
      <c r="F67" s="22"/>
      <c r="G67" s="22"/>
      <c r="H67" s="23" t="str">
        <f>I67&amp;" "&amp;J67&amp;" "&amp;K67&amp;" "&amp;L67&amp;" "&amp;M67&amp;" "&amp;O67&amp;" "&amp;N67</f>
        <v>6      </v>
      </c>
      <c r="I67" s="24">
        <v>6</v>
      </c>
      <c r="J67" s="24"/>
      <c r="K67" s="24"/>
      <c r="L67" s="24"/>
      <c r="M67" s="24"/>
      <c r="N67" s="24"/>
      <c r="O67" s="24"/>
      <c r="P67" s="24"/>
      <c r="Q67" s="15"/>
      <c r="R67" s="85">
        <v>200</v>
      </c>
      <c r="S67" s="85">
        <f>T67+U67+V67</f>
        <v>107</v>
      </c>
      <c r="T67" s="85">
        <f t="shared" si="61"/>
        <v>62</v>
      </c>
      <c r="U67" s="85">
        <f t="shared" si="61"/>
        <v>0</v>
      </c>
      <c r="V67" s="85">
        <f t="shared" si="61"/>
        <v>45</v>
      </c>
      <c r="W67" s="85">
        <f>R67-S67</f>
        <v>93</v>
      </c>
      <c r="X67" s="81">
        <f t="shared" si="50"/>
      </c>
      <c r="Y67" s="15"/>
      <c r="Z67" s="15"/>
      <c r="AA67" s="15"/>
      <c r="AB67" s="15"/>
      <c r="AC67" s="15"/>
      <c r="AD67" s="15"/>
      <c r="AE67" s="81">
        <f t="shared" si="51"/>
      </c>
      <c r="AF67" s="81">
        <f t="shared" si="52"/>
      </c>
      <c r="AG67" s="15"/>
      <c r="AH67" s="15"/>
      <c r="AI67" s="15"/>
      <c r="AJ67" s="15"/>
      <c r="AK67" s="15"/>
      <c r="AL67" s="15"/>
      <c r="AM67" s="81">
        <f t="shared" si="53"/>
      </c>
      <c r="AN67" s="81">
        <f t="shared" si="54"/>
      </c>
      <c r="AO67" s="15"/>
      <c r="AP67" s="15"/>
      <c r="AQ67" s="15"/>
      <c r="AR67" s="15">
        <v>2</v>
      </c>
      <c r="AS67" s="15"/>
      <c r="AT67" s="15">
        <v>1</v>
      </c>
      <c r="AU67" s="81" t="str">
        <f t="shared" si="55"/>
        <v>2//1</v>
      </c>
      <c r="AV67" s="81">
        <f t="shared" si="56"/>
      </c>
      <c r="AW67" s="15"/>
      <c r="AX67" s="15"/>
      <c r="AY67" s="15"/>
      <c r="AZ67" s="15"/>
      <c r="BA67" s="15"/>
      <c r="BB67" s="15"/>
      <c r="BC67" s="81">
        <f t="shared" si="57"/>
      </c>
      <c r="BD67" s="81">
        <f t="shared" si="58"/>
      </c>
      <c r="BE67" s="15"/>
      <c r="BF67" s="15"/>
      <c r="BG67" s="15"/>
      <c r="BH67" s="15">
        <v>4</v>
      </c>
      <c r="BI67" s="15"/>
      <c r="BJ67" s="15">
        <v>4</v>
      </c>
      <c r="BK67" s="81" t="str">
        <f t="shared" si="59"/>
        <v>4//4</v>
      </c>
      <c r="BL67"/>
    </row>
    <row r="68" spans="1:64" ht="15">
      <c r="A68" s="111" t="s">
        <v>85</v>
      </c>
      <c r="B68" s="102" t="s">
        <v>194</v>
      </c>
      <c r="C68" s="36" t="str">
        <f t="shared" si="49"/>
        <v>   </v>
      </c>
      <c r="D68" s="35"/>
      <c r="E68" s="35"/>
      <c r="F68" s="35"/>
      <c r="G68" s="35"/>
      <c r="H68" s="34" t="str">
        <f>I68&amp;" "&amp;J68&amp;" "&amp;K68&amp;" "&amp;L68&amp;" "&amp;M68&amp;" "&amp;O68&amp;" "&amp;N68</f>
        <v>3-8.      </v>
      </c>
      <c r="I68" s="35" t="s">
        <v>234</v>
      </c>
      <c r="J68" s="35"/>
      <c r="K68" s="35"/>
      <c r="L68" s="35"/>
      <c r="M68" s="35"/>
      <c r="N68" s="35"/>
      <c r="O68" s="35"/>
      <c r="P68" s="35"/>
      <c r="Q68" s="36"/>
      <c r="R68" s="103">
        <v>450</v>
      </c>
      <c r="S68" s="103">
        <f>T68+U68+V68</f>
        <v>424</v>
      </c>
      <c r="T68" s="103">
        <f t="shared" si="61"/>
        <v>212</v>
      </c>
      <c r="U68" s="103">
        <f t="shared" si="61"/>
        <v>0</v>
      </c>
      <c r="V68" s="103">
        <f t="shared" si="61"/>
        <v>212</v>
      </c>
      <c r="W68" s="103">
        <f>R68-S68</f>
        <v>26</v>
      </c>
      <c r="X68" s="34">
        <f t="shared" si="50"/>
      </c>
      <c r="Y68" s="36"/>
      <c r="Z68" s="36"/>
      <c r="AA68" s="36"/>
      <c r="AB68" s="36"/>
      <c r="AC68" s="36"/>
      <c r="AD68" s="36"/>
      <c r="AE68" s="34">
        <f t="shared" si="51"/>
      </c>
      <c r="AF68" s="34" t="str">
        <f t="shared" si="52"/>
        <v>2//2</v>
      </c>
      <c r="AG68" s="36">
        <v>2</v>
      </c>
      <c r="AH68" s="36"/>
      <c r="AI68" s="36">
        <v>2</v>
      </c>
      <c r="AJ68" s="36">
        <v>2</v>
      </c>
      <c r="AK68" s="36"/>
      <c r="AL68" s="36">
        <v>2</v>
      </c>
      <c r="AM68" s="34" t="str">
        <f t="shared" si="53"/>
        <v>2//2</v>
      </c>
      <c r="AN68" s="34" t="str">
        <f t="shared" si="54"/>
        <v>2//2</v>
      </c>
      <c r="AO68" s="36">
        <v>2</v>
      </c>
      <c r="AP68" s="36"/>
      <c r="AQ68" s="36">
        <v>2</v>
      </c>
      <c r="AR68" s="36">
        <v>2</v>
      </c>
      <c r="AS68" s="36"/>
      <c r="AT68" s="36">
        <v>2</v>
      </c>
      <c r="AU68" s="34" t="str">
        <f t="shared" si="55"/>
        <v>2//2</v>
      </c>
      <c r="AV68" s="34" t="str">
        <f t="shared" si="56"/>
        <v>2//2</v>
      </c>
      <c r="AW68" s="36">
        <v>2</v>
      </c>
      <c r="AX68" s="36"/>
      <c r="AY68" s="36">
        <v>2</v>
      </c>
      <c r="AZ68" s="36">
        <v>2</v>
      </c>
      <c r="BA68" s="36"/>
      <c r="BB68" s="36">
        <v>2</v>
      </c>
      <c r="BC68" s="34" t="str">
        <f t="shared" si="57"/>
        <v>2//2</v>
      </c>
      <c r="BD68" s="34">
        <f t="shared" si="58"/>
      </c>
      <c r="BE68" s="36"/>
      <c r="BF68" s="36"/>
      <c r="BG68" s="36"/>
      <c r="BH68" s="36"/>
      <c r="BI68" s="36"/>
      <c r="BJ68" s="36"/>
      <c r="BK68" s="34">
        <f t="shared" si="59"/>
      </c>
      <c r="BL68"/>
    </row>
    <row r="69" spans="1:64" ht="15">
      <c r="A69" s="58"/>
      <c r="B69" s="32" t="s">
        <v>90</v>
      </c>
      <c r="C69" s="16"/>
      <c r="D69" s="22"/>
      <c r="E69" s="22"/>
      <c r="F69" s="22"/>
      <c r="G69" s="22"/>
      <c r="H69" s="23" t="str">
        <f>I69&amp;" "&amp;J69&amp;" "&amp;O69&amp;" "&amp;N69</f>
        <v>   </v>
      </c>
      <c r="I69" s="22"/>
      <c r="J69" s="22"/>
      <c r="K69" s="22"/>
      <c r="L69" s="22"/>
      <c r="M69" s="22"/>
      <c r="N69" s="22"/>
      <c r="O69" s="22"/>
      <c r="P69" s="22"/>
      <c r="Q69" s="16"/>
      <c r="R69" s="110">
        <f aca="true" t="shared" si="62" ref="R69:W69">R68+R41+R30+R20+R8</f>
        <v>8884</v>
      </c>
      <c r="S69" s="110">
        <f t="shared" si="62"/>
        <v>4826</v>
      </c>
      <c r="T69" s="110">
        <f t="shared" si="62"/>
        <v>2506</v>
      </c>
      <c r="U69" s="110">
        <f t="shared" si="62"/>
        <v>71</v>
      </c>
      <c r="V69" s="110">
        <f t="shared" si="62"/>
        <v>2249</v>
      </c>
      <c r="W69" s="110">
        <f t="shared" si="62"/>
        <v>4058</v>
      </c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/>
    </row>
    <row r="70" spans="1:64" ht="15">
      <c r="A70" s="58"/>
      <c r="B70" s="91" t="s">
        <v>47</v>
      </c>
      <c r="C70" s="23" t="s">
        <v>197</v>
      </c>
      <c r="D70" s="81"/>
      <c r="E70" s="81"/>
      <c r="F70" s="81"/>
      <c r="G70" s="81"/>
      <c r="H70" s="23"/>
      <c r="I70" s="22"/>
      <c r="J70" s="22"/>
      <c r="K70" s="22"/>
      <c r="L70" s="22"/>
      <c r="M70" s="22"/>
      <c r="N70" s="22"/>
      <c r="O70" s="22"/>
      <c r="P70" s="22"/>
      <c r="Q70" s="16"/>
      <c r="R70" s="23"/>
      <c r="S70" s="23"/>
      <c r="T70" s="23"/>
      <c r="U70" s="23"/>
      <c r="V70" s="23"/>
      <c r="W70" s="23"/>
      <c r="X70" s="80">
        <f>SUM(Y70:AA70)</f>
        <v>29</v>
      </c>
      <c r="Y70" s="80">
        <f aca="true" t="shared" si="63" ref="Y70:AD70">SUM(Y9:Y67)-Y11</f>
        <v>14</v>
      </c>
      <c r="Z70" s="80">
        <f t="shared" si="63"/>
        <v>0</v>
      </c>
      <c r="AA70" s="80">
        <f t="shared" si="63"/>
        <v>15</v>
      </c>
      <c r="AB70" s="80">
        <f t="shared" si="63"/>
        <v>13</v>
      </c>
      <c r="AC70" s="80">
        <f t="shared" si="63"/>
        <v>1</v>
      </c>
      <c r="AD70" s="80">
        <f t="shared" si="63"/>
        <v>13</v>
      </c>
      <c r="AE70" s="80">
        <f>SUM(AB70:AD70)</f>
        <v>27</v>
      </c>
      <c r="AF70" s="80">
        <f>SUM(AG70:AI70)</f>
        <v>28</v>
      </c>
      <c r="AG70" s="80">
        <f aca="true" t="shared" si="64" ref="AG70:AL70">SUM(AG9:AG67)-AG11</f>
        <v>15</v>
      </c>
      <c r="AH70" s="80">
        <f t="shared" si="64"/>
        <v>2</v>
      </c>
      <c r="AI70" s="80">
        <f t="shared" si="64"/>
        <v>11</v>
      </c>
      <c r="AJ70" s="80">
        <f t="shared" si="64"/>
        <v>14</v>
      </c>
      <c r="AK70" s="80">
        <f t="shared" si="64"/>
        <v>1</v>
      </c>
      <c r="AL70" s="80">
        <f t="shared" si="64"/>
        <v>11</v>
      </c>
      <c r="AM70" s="80">
        <f>SUM(AJ70:AL70)</f>
        <v>26</v>
      </c>
      <c r="AN70" s="80">
        <f>SUM(AO70:AQ70)</f>
        <v>26</v>
      </c>
      <c r="AO70" s="80">
        <f aca="true" t="shared" si="65" ref="AO70:AT70">SUM(AO9:AO67)-AO11</f>
        <v>16</v>
      </c>
      <c r="AP70" s="80">
        <f t="shared" si="65"/>
        <v>0</v>
      </c>
      <c r="AQ70" s="80">
        <f t="shared" si="65"/>
        <v>10</v>
      </c>
      <c r="AR70" s="80">
        <f t="shared" si="65"/>
        <v>18</v>
      </c>
      <c r="AS70" s="80">
        <f t="shared" si="65"/>
        <v>0</v>
      </c>
      <c r="AT70" s="80">
        <f t="shared" si="65"/>
        <v>10</v>
      </c>
      <c r="AU70" s="80">
        <f>SUM(AR70:AT70)</f>
        <v>28</v>
      </c>
      <c r="AV70" s="80">
        <f>SUM(AW70:AY70)</f>
        <v>23</v>
      </c>
      <c r="AW70" s="80">
        <f aca="true" t="shared" si="66" ref="AW70:BB70">SUM(AW9:AW67)-AW11</f>
        <v>15</v>
      </c>
      <c r="AX70" s="80">
        <f t="shared" si="66"/>
        <v>0</v>
      </c>
      <c r="AY70" s="80">
        <f t="shared" si="66"/>
        <v>8</v>
      </c>
      <c r="AZ70" s="80">
        <f t="shared" si="66"/>
        <v>18</v>
      </c>
      <c r="BA70" s="80">
        <f t="shared" si="66"/>
        <v>0</v>
      </c>
      <c r="BB70" s="80">
        <f t="shared" si="66"/>
        <v>9</v>
      </c>
      <c r="BC70" s="80">
        <f>SUM(AZ70:BB70)</f>
        <v>27</v>
      </c>
      <c r="BD70" s="80">
        <f>SUM(BE70:BG70)</f>
        <v>14</v>
      </c>
      <c r="BE70" s="80">
        <f aca="true" t="shared" si="67" ref="BE70:BJ70">SUM(BE9:BE67)-BE11</f>
        <v>8</v>
      </c>
      <c r="BF70" s="80">
        <f t="shared" si="67"/>
        <v>0</v>
      </c>
      <c r="BG70" s="80">
        <f t="shared" si="67"/>
        <v>6</v>
      </c>
      <c r="BH70" s="80">
        <f t="shared" si="67"/>
        <v>8</v>
      </c>
      <c r="BI70" s="80">
        <f t="shared" si="67"/>
        <v>0</v>
      </c>
      <c r="BJ70" s="80">
        <f t="shared" si="67"/>
        <v>6</v>
      </c>
      <c r="BK70" s="80">
        <f>SUM(BH70:BJ70)</f>
        <v>14</v>
      </c>
      <c r="BL70"/>
    </row>
    <row r="71" spans="1:64" ht="15">
      <c r="A71" s="58"/>
      <c r="B71" s="82">
        <f>(S69-S68-S11)/156</f>
        <v>25.602564102564102</v>
      </c>
      <c r="C71" s="83" t="s">
        <v>198</v>
      </c>
      <c r="D71" s="83"/>
      <c r="E71" s="83"/>
      <c r="F71" s="83"/>
      <c r="G71" s="83"/>
      <c r="H71" s="83"/>
      <c r="I71" s="22"/>
      <c r="J71" s="22"/>
      <c r="K71" s="22"/>
      <c r="L71" s="22"/>
      <c r="M71" s="22"/>
      <c r="N71" s="22"/>
      <c r="O71" s="22"/>
      <c r="P71" s="22"/>
      <c r="Q71" s="16"/>
      <c r="R71" s="23"/>
      <c r="S71" s="23"/>
      <c r="T71" s="23"/>
      <c r="U71" s="23"/>
      <c r="V71" s="23"/>
      <c r="W71" s="23"/>
      <c r="X71" s="23">
        <f>SUM(Y9:AA68)*X6</f>
        <v>594</v>
      </c>
      <c r="Y71" s="23"/>
      <c r="Z71" s="23"/>
      <c r="AA71" s="23"/>
      <c r="AB71" s="23"/>
      <c r="AC71" s="23"/>
      <c r="AD71" s="23"/>
      <c r="AE71" s="23">
        <f>SUM(AB10:AD68)*AE6</f>
        <v>558</v>
      </c>
      <c r="AF71" s="23">
        <f>SUM(AG9:AI68)*AF6</f>
        <v>648</v>
      </c>
      <c r="AG71" s="23"/>
      <c r="AH71" s="23"/>
      <c r="AI71" s="23"/>
      <c r="AJ71" s="23"/>
      <c r="AK71" s="23"/>
      <c r="AL71" s="23"/>
      <c r="AM71" s="23">
        <f>SUM(AJ10:AL68)*AM6</f>
        <v>578</v>
      </c>
      <c r="AN71" s="23">
        <f>SUM(AO9:AQ68)*AN6</f>
        <v>576</v>
      </c>
      <c r="AO71" s="23"/>
      <c r="AP71" s="23"/>
      <c r="AQ71" s="23"/>
      <c r="AR71" s="23"/>
      <c r="AS71" s="23"/>
      <c r="AT71" s="23"/>
      <c r="AU71" s="23">
        <f>SUM(AR10:AT68)*AU6</f>
        <v>578</v>
      </c>
      <c r="AV71" s="23">
        <f>SUM(AW9:AY68)*AV6</f>
        <v>522</v>
      </c>
      <c r="AW71" s="23"/>
      <c r="AX71" s="23"/>
      <c r="AY71" s="23"/>
      <c r="AZ71" s="23"/>
      <c r="BA71" s="23"/>
      <c r="BB71" s="23"/>
      <c r="BC71" s="23">
        <f>SUM(AZ10:BB68)*BC6</f>
        <v>576</v>
      </c>
      <c r="BD71" s="23">
        <f>SUM(BE9:BG68)*BD6</f>
        <v>98</v>
      </c>
      <c r="BE71" s="23"/>
      <c r="BF71" s="23"/>
      <c r="BG71" s="23"/>
      <c r="BH71" s="23"/>
      <c r="BI71" s="23"/>
      <c r="BJ71" s="23"/>
      <c r="BK71" s="23">
        <f>SUM(BH10:BJ68)*BK6</f>
        <v>98</v>
      </c>
      <c r="BL71"/>
    </row>
    <row r="72" spans="1:64" ht="15">
      <c r="A72" s="58"/>
      <c r="B72" s="32"/>
      <c r="C72" s="23" t="s">
        <v>139</v>
      </c>
      <c r="D72" s="81"/>
      <c r="E72" s="81"/>
      <c r="F72" s="81"/>
      <c r="G72" s="81"/>
      <c r="H72" s="23"/>
      <c r="I72" s="22"/>
      <c r="J72" s="22"/>
      <c r="K72" s="22"/>
      <c r="L72" s="22"/>
      <c r="M72" s="22"/>
      <c r="N72" s="22"/>
      <c r="O72" s="22"/>
      <c r="P72" s="22"/>
      <c r="Q72" s="16"/>
      <c r="R72" s="23">
        <f>SUM(X72:BK72)</f>
        <v>3</v>
      </c>
      <c r="S72" s="23"/>
      <c r="T72" s="23"/>
      <c r="U72" s="23"/>
      <c r="V72" s="23"/>
      <c r="W72" s="23"/>
      <c r="X72" s="23"/>
      <c r="Y72" s="16"/>
      <c r="Z72" s="16"/>
      <c r="AA72" s="16"/>
      <c r="AB72" s="16"/>
      <c r="AC72" s="16"/>
      <c r="AD72" s="16"/>
      <c r="AE72" s="23"/>
      <c r="AF72" s="23"/>
      <c r="AG72" s="16"/>
      <c r="AH72" s="16"/>
      <c r="AI72" s="16"/>
      <c r="AJ72" s="16"/>
      <c r="AK72" s="16"/>
      <c r="AL72" s="16"/>
      <c r="AM72" s="16">
        <v>1</v>
      </c>
      <c r="AN72" s="16"/>
      <c r="AO72" s="16"/>
      <c r="AP72" s="16"/>
      <c r="AQ72" s="16"/>
      <c r="AR72" s="16"/>
      <c r="AS72" s="16"/>
      <c r="AT72" s="16"/>
      <c r="AU72" s="16">
        <v>1</v>
      </c>
      <c r="AV72" s="16"/>
      <c r="AW72" s="16"/>
      <c r="AX72" s="16"/>
      <c r="AY72" s="16"/>
      <c r="AZ72" s="16"/>
      <c r="BA72" s="16"/>
      <c r="BB72" s="16"/>
      <c r="BC72" s="16">
        <v>1</v>
      </c>
      <c r="BD72" s="16"/>
      <c r="BE72" s="16"/>
      <c r="BF72" s="16"/>
      <c r="BG72" s="16"/>
      <c r="BH72" s="16"/>
      <c r="BI72" s="16"/>
      <c r="BJ72" s="16"/>
      <c r="BK72" s="16"/>
      <c r="BL72"/>
    </row>
    <row r="73" spans="1:64" ht="15">
      <c r="A73" s="58"/>
      <c r="B73" s="32"/>
      <c r="C73" s="23" t="s">
        <v>43</v>
      </c>
      <c r="D73" s="81"/>
      <c r="E73" s="81"/>
      <c r="F73" s="81"/>
      <c r="G73" s="81"/>
      <c r="H73" s="23"/>
      <c r="I73" s="22"/>
      <c r="J73" s="22"/>
      <c r="K73" s="22"/>
      <c r="L73" s="22"/>
      <c r="M73" s="22"/>
      <c r="N73" s="22"/>
      <c r="O73" s="22"/>
      <c r="P73" s="22"/>
      <c r="Q73" s="16"/>
      <c r="R73" s="23">
        <f>SUM(X73:BK73)</f>
        <v>29</v>
      </c>
      <c r="S73" s="23"/>
      <c r="T73" s="23"/>
      <c r="U73" s="23"/>
      <c r="V73" s="23"/>
      <c r="W73" s="23"/>
      <c r="X73" s="81">
        <f aca="true" t="shared" si="68" ref="X73:BK73">COUNTIF($D$10:$G$67,X5)</f>
        <v>3</v>
      </c>
      <c r="Y73" s="81">
        <f t="shared" si="68"/>
        <v>0</v>
      </c>
      <c r="Z73" s="81">
        <f t="shared" si="68"/>
        <v>0</v>
      </c>
      <c r="AA73" s="81">
        <f t="shared" si="68"/>
        <v>0</v>
      </c>
      <c r="AB73" s="81">
        <f t="shared" si="68"/>
        <v>0</v>
      </c>
      <c r="AC73" s="81">
        <f t="shared" si="68"/>
        <v>0</v>
      </c>
      <c r="AD73" s="81">
        <f t="shared" si="68"/>
        <v>0</v>
      </c>
      <c r="AE73" s="81">
        <f t="shared" si="68"/>
        <v>4</v>
      </c>
      <c r="AF73" s="81">
        <f t="shared" si="68"/>
        <v>3</v>
      </c>
      <c r="AG73" s="81">
        <f t="shared" si="68"/>
        <v>0</v>
      </c>
      <c r="AH73" s="81">
        <f t="shared" si="68"/>
        <v>0</v>
      </c>
      <c r="AI73" s="81">
        <f t="shared" si="68"/>
        <v>0</v>
      </c>
      <c r="AJ73" s="81">
        <f t="shared" si="68"/>
        <v>0</v>
      </c>
      <c r="AK73" s="81">
        <f t="shared" si="68"/>
        <v>0</v>
      </c>
      <c r="AL73" s="81">
        <f t="shared" si="68"/>
        <v>0</v>
      </c>
      <c r="AM73" s="81">
        <f t="shared" si="68"/>
        <v>4</v>
      </c>
      <c r="AN73" s="81">
        <f t="shared" si="68"/>
        <v>3</v>
      </c>
      <c r="AO73" s="81">
        <f t="shared" si="68"/>
        <v>0</v>
      </c>
      <c r="AP73" s="81">
        <f t="shared" si="68"/>
        <v>0</v>
      </c>
      <c r="AQ73" s="81">
        <f t="shared" si="68"/>
        <v>0</v>
      </c>
      <c r="AR73" s="81">
        <f t="shared" si="68"/>
        <v>0</v>
      </c>
      <c r="AS73" s="81">
        <f t="shared" si="68"/>
        <v>0</v>
      </c>
      <c r="AT73" s="81">
        <f t="shared" si="68"/>
        <v>0</v>
      </c>
      <c r="AU73" s="81">
        <f t="shared" si="68"/>
        <v>4</v>
      </c>
      <c r="AV73" s="81">
        <f t="shared" si="68"/>
        <v>2</v>
      </c>
      <c r="AW73" s="81">
        <f t="shared" si="68"/>
        <v>0</v>
      </c>
      <c r="AX73" s="81">
        <f t="shared" si="68"/>
        <v>0</v>
      </c>
      <c r="AY73" s="81">
        <f t="shared" si="68"/>
        <v>0</v>
      </c>
      <c r="AZ73" s="81">
        <f t="shared" si="68"/>
        <v>0</v>
      </c>
      <c r="BA73" s="81">
        <f t="shared" si="68"/>
        <v>0</v>
      </c>
      <c r="BB73" s="81">
        <f t="shared" si="68"/>
        <v>0</v>
      </c>
      <c r="BC73" s="81">
        <f t="shared" si="68"/>
        <v>4</v>
      </c>
      <c r="BD73" s="81">
        <f t="shared" si="68"/>
        <v>1</v>
      </c>
      <c r="BE73" s="81">
        <f t="shared" si="68"/>
        <v>0</v>
      </c>
      <c r="BF73" s="81">
        <f t="shared" si="68"/>
        <v>0</v>
      </c>
      <c r="BG73" s="81">
        <f t="shared" si="68"/>
        <v>0</v>
      </c>
      <c r="BH73" s="81">
        <f t="shared" si="68"/>
        <v>0</v>
      </c>
      <c r="BI73" s="81">
        <f t="shared" si="68"/>
        <v>0</v>
      </c>
      <c r="BJ73" s="81">
        <f t="shared" si="68"/>
        <v>0</v>
      </c>
      <c r="BK73" s="81">
        <f t="shared" si="68"/>
        <v>1</v>
      </c>
      <c r="BL73"/>
    </row>
    <row r="74" spans="1:64" ht="15">
      <c r="A74" s="58"/>
      <c r="B74" s="32"/>
      <c r="C74" s="23" t="s">
        <v>44</v>
      </c>
      <c r="D74" s="81"/>
      <c r="E74" s="81"/>
      <c r="F74" s="81"/>
      <c r="G74" s="81"/>
      <c r="H74" s="23"/>
      <c r="I74" s="22"/>
      <c r="J74" s="22"/>
      <c r="K74" s="22"/>
      <c r="L74" s="22"/>
      <c r="M74" s="22"/>
      <c r="N74" s="22"/>
      <c r="O74" s="22"/>
      <c r="P74" s="22"/>
      <c r="Q74" s="16"/>
      <c r="R74" s="23">
        <f>SUM(X74:BK74)</f>
        <v>38</v>
      </c>
      <c r="S74" s="23"/>
      <c r="T74" s="23"/>
      <c r="U74" s="23"/>
      <c r="V74" s="23"/>
      <c r="W74" s="23"/>
      <c r="X74" s="81">
        <f aca="true" t="shared" si="69" ref="X74:BK74">COUNTIF($I$9:$P$67,X5)</f>
        <v>6</v>
      </c>
      <c r="Y74" s="81">
        <f t="shared" si="69"/>
        <v>0</v>
      </c>
      <c r="Z74" s="81">
        <f t="shared" si="69"/>
        <v>0</v>
      </c>
      <c r="AA74" s="81">
        <f t="shared" si="69"/>
        <v>0</v>
      </c>
      <c r="AB74" s="81">
        <f t="shared" si="69"/>
        <v>0</v>
      </c>
      <c r="AC74" s="81">
        <f t="shared" si="69"/>
        <v>0</v>
      </c>
      <c r="AD74" s="81">
        <f t="shared" si="69"/>
        <v>0</v>
      </c>
      <c r="AE74" s="81">
        <f t="shared" si="69"/>
        <v>5</v>
      </c>
      <c r="AF74" s="81">
        <f t="shared" si="69"/>
        <v>4</v>
      </c>
      <c r="AG74" s="81">
        <f t="shared" si="69"/>
        <v>0</v>
      </c>
      <c r="AH74" s="81">
        <f t="shared" si="69"/>
        <v>0</v>
      </c>
      <c r="AI74" s="81">
        <f t="shared" si="69"/>
        <v>0</v>
      </c>
      <c r="AJ74" s="81">
        <f t="shared" si="69"/>
        <v>0</v>
      </c>
      <c r="AK74" s="81">
        <f t="shared" si="69"/>
        <v>0</v>
      </c>
      <c r="AL74" s="81">
        <f t="shared" si="69"/>
        <v>0</v>
      </c>
      <c r="AM74" s="81">
        <f t="shared" si="69"/>
        <v>3</v>
      </c>
      <c r="AN74" s="81">
        <f t="shared" si="69"/>
        <v>4</v>
      </c>
      <c r="AO74" s="81">
        <f t="shared" si="69"/>
        <v>0</v>
      </c>
      <c r="AP74" s="81">
        <f t="shared" si="69"/>
        <v>0</v>
      </c>
      <c r="AQ74" s="81">
        <f t="shared" si="69"/>
        <v>0</v>
      </c>
      <c r="AR74" s="81">
        <f t="shared" si="69"/>
        <v>0</v>
      </c>
      <c r="AS74" s="81">
        <f t="shared" si="69"/>
        <v>0</v>
      </c>
      <c r="AT74" s="81">
        <f t="shared" si="69"/>
        <v>0</v>
      </c>
      <c r="AU74" s="81">
        <f t="shared" si="69"/>
        <v>3</v>
      </c>
      <c r="AV74" s="81">
        <f t="shared" si="69"/>
        <v>6</v>
      </c>
      <c r="AW74" s="81">
        <f t="shared" si="69"/>
        <v>0</v>
      </c>
      <c r="AX74" s="81">
        <f t="shared" si="69"/>
        <v>0</v>
      </c>
      <c r="AY74" s="81">
        <f t="shared" si="69"/>
        <v>0</v>
      </c>
      <c r="AZ74" s="81">
        <f t="shared" si="69"/>
        <v>0</v>
      </c>
      <c r="BA74" s="81">
        <f t="shared" si="69"/>
        <v>0</v>
      </c>
      <c r="BB74" s="81">
        <f t="shared" si="69"/>
        <v>0</v>
      </c>
      <c r="BC74" s="81">
        <f t="shared" si="69"/>
        <v>5</v>
      </c>
      <c r="BD74" s="81">
        <f t="shared" si="69"/>
        <v>1</v>
      </c>
      <c r="BE74" s="81">
        <f t="shared" si="69"/>
        <v>0</v>
      </c>
      <c r="BF74" s="81">
        <f t="shared" si="69"/>
        <v>0</v>
      </c>
      <c r="BG74" s="81">
        <f t="shared" si="69"/>
        <v>0</v>
      </c>
      <c r="BH74" s="81">
        <f t="shared" si="69"/>
        <v>0</v>
      </c>
      <c r="BI74" s="81">
        <f t="shared" si="69"/>
        <v>0</v>
      </c>
      <c r="BJ74" s="81">
        <f t="shared" si="69"/>
        <v>0</v>
      </c>
      <c r="BK74" s="81">
        <f t="shared" si="69"/>
        <v>1</v>
      </c>
      <c r="BL74"/>
    </row>
    <row r="75" ht="13.5" customHeight="1">
      <c r="BL75"/>
    </row>
    <row r="76" spans="1:64" ht="15">
      <c r="A76" s="143" t="s">
        <v>170</v>
      </c>
      <c r="B76" s="143"/>
      <c r="C76" s="50"/>
      <c r="D76" s="50"/>
      <c r="E76" s="50"/>
      <c r="F76" s="50"/>
      <c r="G76" s="50"/>
      <c r="H76" s="50"/>
      <c r="I76" s="48"/>
      <c r="J76" s="48"/>
      <c r="K76" s="48"/>
      <c r="L76" s="48"/>
      <c r="M76" s="48"/>
      <c r="N76" s="48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ht="15.75">
      <c r="A77" s="144" t="s">
        <v>176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ht="11.25" customHeight="1"/>
    <row r="81" spans="1:63" ht="13.5" customHeight="1">
      <c r="A81" s="51" t="s">
        <v>240</v>
      </c>
      <c r="C81" s="52"/>
      <c r="D81" s="53"/>
      <c r="E81" s="53"/>
      <c r="F81" s="53"/>
      <c r="G81" s="53"/>
      <c r="H81" s="52"/>
      <c r="I81" s="53"/>
      <c r="J81" s="53"/>
      <c r="K81" s="53"/>
      <c r="L81" s="53"/>
      <c r="M81" s="53"/>
      <c r="N81" s="53"/>
      <c r="O81" s="53"/>
      <c r="P81" s="53"/>
      <c r="Q81" s="52"/>
      <c r="R81" s="54"/>
      <c r="S81" s="55"/>
      <c r="T81" s="52"/>
      <c r="U81" s="52"/>
      <c r="V81" s="52"/>
      <c r="W81" s="52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</row>
    <row r="82" spans="1:63" ht="13.5" customHeight="1">
      <c r="A82" s="51"/>
      <c r="C82" s="52"/>
      <c r="D82" s="53"/>
      <c r="E82" s="53"/>
      <c r="F82" s="53"/>
      <c r="G82" s="53"/>
      <c r="H82" s="52"/>
      <c r="I82" s="53"/>
      <c r="J82" s="53"/>
      <c r="K82" s="53"/>
      <c r="L82" s="53"/>
      <c r="M82" s="53"/>
      <c r="N82" s="53"/>
      <c r="O82" s="53"/>
      <c r="P82" s="53"/>
      <c r="Q82" s="52"/>
      <c r="R82" s="54"/>
      <c r="S82" s="55"/>
      <c r="T82" s="52"/>
      <c r="U82" s="52"/>
      <c r="V82" s="52"/>
      <c r="W82" s="52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</row>
    <row r="83" spans="1:63" ht="13.5" customHeight="1">
      <c r="A83" s="58"/>
      <c r="B83" s="100"/>
      <c r="C83" s="142" t="s">
        <v>30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8" t="s">
        <v>195</v>
      </c>
      <c r="S83" s="148"/>
      <c r="T83" s="148"/>
      <c r="U83" s="148"/>
      <c r="V83" s="148"/>
      <c r="W83" s="148"/>
      <c r="X83" s="142" t="s">
        <v>94</v>
      </c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</row>
    <row r="84" spans="1:63" ht="13.5" customHeight="1">
      <c r="A84" s="58"/>
      <c r="B84" s="100"/>
      <c r="C84" s="142" t="s">
        <v>31</v>
      </c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5" t="s">
        <v>21</v>
      </c>
      <c r="S84" s="149" t="s">
        <v>32</v>
      </c>
      <c r="T84" s="149"/>
      <c r="U84" s="149"/>
      <c r="V84" s="149"/>
      <c r="W84" s="60"/>
      <c r="X84" s="142" t="s">
        <v>33</v>
      </c>
      <c r="Y84" s="142"/>
      <c r="Z84" s="142"/>
      <c r="AA84" s="142"/>
      <c r="AB84" s="142"/>
      <c r="AC84" s="142"/>
      <c r="AD84" s="142"/>
      <c r="AE84" s="142"/>
      <c r="AF84" s="142" t="s">
        <v>34</v>
      </c>
      <c r="AG84" s="142"/>
      <c r="AH84" s="142"/>
      <c r="AI84" s="142"/>
      <c r="AJ84" s="142"/>
      <c r="AK84" s="142"/>
      <c r="AL84" s="142"/>
      <c r="AM84" s="142"/>
      <c r="AN84" s="142" t="s">
        <v>35</v>
      </c>
      <c r="AO84" s="142"/>
      <c r="AP84" s="142"/>
      <c r="AQ84" s="142"/>
      <c r="AR84" s="142"/>
      <c r="AS84" s="142"/>
      <c r="AT84" s="142"/>
      <c r="AU84" s="142"/>
      <c r="AV84" s="142" t="s">
        <v>36</v>
      </c>
      <c r="AW84" s="142"/>
      <c r="AX84" s="142"/>
      <c r="AY84" s="142"/>
      <c r="AZ84" s="142"/>
      <c r="BA84" s="142"/>
      <c r="BB84" s="142"/>
      <c r="BC84" s="142"/>
      <c r="BD84" s="142" t="s">
        <v>37</v>
      </c>
      <c r="BE84" s="142"/>
      <c r="BF84" s="142"/>
      <c r="BG84" s="142"/>
      <c r="BH84" s="142"/>
      <c r="BI84" s="142"/>
      <c r="BJ84" s="142"/>
      <c r="BK84" s="142"/>
    </row>
    <row r="85" spans="1:63" ht="13.5" customHeight="1">
      <c r="A85" s="58" t="s">
        <v>38</v>
      </c>
      <c r="B85" s="100" t="s">
        <v>39</v>
      </c>
      <c r="C85" s="58" t="s">
        <v>40</v>
      </c>
      <c r="D85" s="101"/>
      <c r="E85" s="101"/>
      <c r="F85" s="101"/>
      <c r="G85" s="101"/>
      <c r="H85" s="58" t="s">
        <v>41</v>
      </c>
      <c r="I85" s="101"/>
      <c r="J85" s="101"/>
      <c r="K85" s="101"/>
      <c r="L85" s="101"/>
      <c r="M85" s="101"/>
      <c r="N85" s="101"/>
      <c r="O85" s="101"/>
      <c r="P85" s="101"/>
      <c r="Q85" s="58" t="s">
        <v>172</v>
      </c>
      <c r="R85" s="146"/>
      <c r="S85" s="59" t="s">
        <v>21</v>
      </c>
      <c r="T85" s="60" t="s">
        <v>171</v>
      </c>
      <c r="U85" s="60" t="s">
        <v>42</v>
      </c>
      <c r="V85" s="60" t="s">
        <v>105</v>
      </c>
      <c r="W85" s="60" t="s">
        <v>192</v>
      </c>
      <c r="X85" s="58">
        <v>1</v>
      </c>
      <c r="Y85" s="58" t="s">
        <v>123</v>
      </c>
      <c r="Z85" s="58" t="s">
        <v>124</v>
      </c>
      <c r="AA85" s="58" t="s">
        <v>125</v>
      </c>
      <c r="AB85" s="58" t="s">
        <v>123</v>
      </c>
      <c r="AC85" s="58" t="s">
        <v>124</v>
      </c>
      <c r="AD85" s="58" t="s">
        <v>125</v>
      </c>
      <c r="AE85" s="58">
        <v>2</v>
      </c>
      <c r="AF85" s="58">
        <v>3</v>
      </c>
      <c r="AG85" s="58" t="s">
        <v>123</v>
      </c>
      <c r="AH85" s="58" t="s">
        <v>124</v>
      </c>
      <c r="AI85" s="58" t="s">
        <v>125</v>
      </c>
      <c r="AJ85" s="58" t="s">
        <v>123</v>
      </c>
      <c r="AK85" s="58" t="s">
        <v>124</v>
      </c>
      <c r="AL85" s="58" t="s">
        <v>125</v>
      </c>
      <c r="AM85" s="58">
        <v>4</v>
      </c>
      <c r="AN85" s="58">
        <v>5</v>
      </c>
      <c r="AO85" s="58" t="s">
        <v>123</v>
      </c>
      <c r="AP85" s="58" t="s">
        <v>124</v>
      </c>
      <c r="AQ85" s="58" t="s">
        <v>125</v>
      </c>
      <c r="AR85" s="58" t="s">
        <v>123</v>
      </c>
      <c r="AS85" s="58" t="s">
        <v>124</v>
      </c>
      <c r="AT85" s="58" t="s">
        <v>125</v>
      </c>
      <c r="AU85" s="58">
        <v>6</v>
      </c>
      <c r="AV85" s="58">
        <v>7</v>
      </c>
      <c r="AW85" s="58" t="s">
        <v>123</v>
      </c>
      <c r="AX85" s="58" t="s">
        <v>124</v>
      </c>
      <c r="AY85" s="58" t="s">
        <v>125</v>
      </c>
      <c r="AZ85" s="58" t="s">
        <v>123</v>
      </c>
      <c r="BA85" s="58" t="s">
        <v>124</v>
      </c>
      <c r="BB85" s="58" t="s">
        <v>125</v>
      </c>
      <c r="BC85" s="58">
        <v>8</v>
      </c>
      <c r="BD85" s="58">
        <v>9</v>
      </c>
      <c r="BE85" s="58" t="s">
        <v>123</v>
      </c>
      <c r="BF85" s="58" t="s">
        <v>124</v>
      </c>
      <c r="BG85" s="58" t="s">
        <v>125</v>
      </c>
      <c r="BH85" s="58" t="s">
        <v>123</v>
      </c>
      <c r="BI85" s="58" t="s">
        <v>124</v>
      </c>
      <c r="BJ85" s="58" t="s">
        <v>125</v>
      </c>
      <c r="BK85" s="58">
        <v>10</v>
      </c>
    </row>
    <row r="86" spans="1:63" ht="13.5" customHeight="1">
      <c r="A86" s="58"/>
      <c r="B86" s="100"/>
      <c r="C86" s="58"/>
      <c r="D86" s="101"/>
      <c r="E86" s="101"/>
      <c r="F86" s="101"/>
      <c r="G86" s="101"/>
      <c r="H86" s="58"/>
      <c r="I86" s="101"/>
      <c r="J86" s="101"/>
      <c r="K86" s="101"/>
      <c r="L86" s="101"/>
      <c r="M86" s="101"/>
      <c r="N86" s="101"/>
      <c r="O86" s="101"/>
      <c r="P86" s="101"/>
      <c r="Q86" s="58" t="s">
        <v>167</v>
      </c>
      <c r="R86" s="147"/>
      <c r="S86" s="59"/>
      <c r="T86" s="60"/>
      <c r="U86" s="60"/>
      <c r="V86" s="60"/>
      <c r="W86" s="60" t="s">
        <v>193</v>
      </c>
      <c r="X86" s="58">
        <v>18</v>
      </c>
      <c r="Y86" s="58">
        <v>18</v>
      </c>
      <c r="Z86" s="58">
        <v>18</v>
      </c>
      <c r="AA86" s="58">
        <v>18</v>
      </c>
      <c r="AB86" s="58">
        <v>18</v>
      </c>
      <c r="AC86" s="58">
        <v>18</v>
      </c>
      <c r="AD86" s="58">
        <v>18</v>
      </c>
      <c r="AE86" s="58">
        <v>18</v>
      </c>
      <c r="AF86" s="58">
        <v>18</v>
      </c>
      <c r="AG86" s="58">
        <v>18</v>
      </c>
      <c r="AH86" s="58">
        <v>18</v>
      </c>
      <c r="AI86" s="58">
        <v>18</v>
      </c>
      <c r="AJ86" s="58">
        <v>17</v>
      </c>
      <c r="AK86" s="58">
        <v>17</v>
      </c>
      <c r="AL86" s="58">
        <v>17</v>
      </c>
      <c r="AM86" s="58">
        <v>17</v>
      </c>
      <c r="AN86" s="58">
        <v>18</v>
      </c>
      <c r="AO86" s="58">
        <v>18</v>
      </c>
      <c r="AP86" s="58">
        <v>18</v>
      </c>
      <c r="AQ86" s="58">
        <v>18</v>
      </c>
      <c r="AR86" s="58">
        <v>17</v>
      </c>
      <c r="AS86" s="58">
        <v>17</v>
      </c>
      <c r="AT86" s="58">
        <v>17</v>
      </c>
      <c r="AU86" s="58">
        <v>17</v>
      </c>
      <c r="AV86" s="58">
        <v>18</v>
      </c>
      <c r="AW86" s="58">
        <v>18</v>
      </c>
      <c r="AX86" s="58">
        <v>18</v>
      </c>
      <c r="AY86" s="58">
        <v>18</v>
      </c>
      <c r="AZ86" s="58">
        <v>18</v>
      </c>
      <c r="BA86" s="58">
        <v>18</v>
      </c>
      <c r="BB86" s="58">
        <v>18</v>
      </c>
      <c r="BC86" s="58">
        <v>18</v>
      </c>
      <c r="BD86" s="58">
        <v>7</v>
      </c>
      <c r="BE86" s="58">
        <v>7</v>
      </c>
      <c r="BF86" s="58">
        <v>7</v>
      </c>
      <c r="BG86" s="58">
        <v>7</v>
      </c>
      <c r="BH86" s="58">
        <v>7</v>
      </c>
      <c r="BI86" s="58">
        <v>7</v>
      </c>
      <c r="BJ86" s="58">
        <v>7</v>
      </c>
      <c r="BK86" s="58">
        <v>7</v>
      </c>
    </row>
    <row r="87" spans="1:63" ht="13.5" customHeight="1">
      <c r="A87" s="75">
        <v>1</v>
      </c>
      <c r="B87" s="77">
        <v>2</v>
      </c>
      <c r="C87" s="75">
        <v>3</v>
      </c>
      <c r="D87" s="78"/>
      <c r="E87" s="78"/>
      <c r="F87" s="78"/>
      <c r="G87" s="78"/>
      <c r="H87" s="75">
        <v>4</v>
      </c>
      <c r="I87" s="78"/>
      <c r="J87" s="78"/>
      <c r="K87" s="78"/>
      <c r="L87" s="78"/>
      <c r="M87" s="78"/>
      <c r="N87" s="78"/>
      <c r="O87" s="78"/>
      <c r="P87" s="78"/>
      <c r="Q87" s="75">
        <v>5</v>
      </c>
      <c r="R87" s="76">
        <v>6</v>
      </c>
      <c r="S87" s="76">
        <v>7</v>
      </c>
      <c r="T87" s="79">
        <v>8</v>
      </c>
      <c r="U87" s="79">
        <v>9</v>
      </c>
      <c r="V87" s="79">
        <v>10</v>
      </c>
      <c r="W87" s="79">
        <v>11</v>
      </c>
      <c r="X87" s="75">
        <v>12</v>
      </c>
      <c r="Y87" s="75"/>
      <c r="Z87" s="75"/>
      <c r="AA87" s="75"/>
      <c r="AB87" s="75"/>
      <c r="AC87" s="75"/>
      <c r="AD87" s="75"/>
      <c r="AE87" s="75">
        <v>13</v>
      </c>
      <c r="AF87" s="75">
        <v>14</v>
      </c>
      <c r="AG87" s="75"/>
      <c r="AH87" s="75"/>
      <c r="AI87" s="75"/>
      <c r="AJ87" s="75"/>
      <c r="AK87" s="75"/>
      <c r="AL87" s="75"/>
      <c r="AM87" s="75">
        <v>15</v>
      </c>
      <c r="AN87" s="75">
        <v>16</v>
      </c>
      <c r="AO87" s="75"/>
      <c r="AP87" s="75"/>
      <c r="AQ87" s="75"/>
      <c r="AR87" s="75"/>
      <c r="AS87" s="75"/>
      <c r="AT87" s="75"/>
      <c r="AU87" s="75">
        <v>17</v>
      </c>
      <c r="AV87" s="75">
        <v>18</v>
      </c>
      <c r="AW87" s="75"/>
      <c r="AX87" s="75"/>
      <c r="AY87" s="75"/>
      <c r="AZ87" s="75"/>
      <c r="BA87" s="75"/>
      <c r="BB87" s="75"/>
      <c r="BC87" s="75">
        <v>19</v>
      </c>
      <c r="BD87" s="75">
        <v>20</v>
      </c>
      <c r="BE87" s="75"/>
      <c r="BF87" s="75"/>
      <c r="BG87" s="75"/>
      <c r="BH87" s="75"/>
      <c r="BI87" s="75"/>
      <c r="BJ87" s="75"/>
      <c r="BK87" s="75">
        <v>21</v>
      </c>
    </row>
    <row r="88" spans="1:63" ht="25.5" customHeight="1">
      <c r="A88" s="111" t="s">
        <v>236</v>
      </c>
      <c r="B88" s="102" t="s">
        <v>154</v>
      </c>
      <c r="C88" s="36"/>
      <c r="D88" s="35"/>
      <c r="E88" s="35"/>
      <c r="F88" s="35"/>
      <c r="G88" s="35"/>
      <c r="H88" s="36"/>
      <c r="I88" s="35"/>
      <c r="J88" s="35"/>
      <c r="K88" s="35"/>
      <c r="L88" s="35"/>
      <c r="M88" s="35"/>
      <c r="N88" s="35"/>
      <c r="O88" s="35"/>
      <c r="P88" s="35"/>
      <c r="Q88" s="36"/>
      <c r="R88" s="103">
        <f aca="true" t="shared" si="70" ref="R88:W88">SUM(R89:R93)</f>
        <v>500</v>
      </c>
      <c r="S88" s="103">
        <f t="shared" si="70"/>
        <v>267</v>
      </c>
      <c r="T88" s="103">
        <f t="shared" si="70"/>
        <v>169</v>
      </c>
      <c r="U88" s="103">
        <f t="shared" si="70"/>
        <v>0</v>
      </c>
      <c r="V88" s="103">
        <f t="shared" si="70"/>
        <v>98</v>
      </c>
      <c r="W88" s="103">
        <f t="shared" si="70"/>
        <v>233</v>
      </c>
      <c r="X88" s="34"/>
      <c r="Y88" s="36"/>
      <c r="Z88" s="36"/>
      <c r="AA88" s="36"/>
      <c r="AB88" s="36"/>
      <c r="AC88" s="36"/>
      <c r="AD88" s="36"/>
      <c r="AE88" s="34"/>
      <c r="AF88" s="34"/>
      <c r="AG88" s="36"/>
      <c r="AH88" s="36"/>
      <c r="AI88" s="36"/>
      <c r="AJ88" s="36"/>
      <c r="AK88" s="36"/>
      <c r="AL88" s="36"/>
      <c r="AM88" s="34"/>
      <c r="AN88" s="34"/>
      <c r="AO88" s="36"/>
      <c r="AP88" s="36"/>
      <c r="AQ88" s="36"/>
      <c r="AR88" s="36"/>
      <c r="AS88" s="36"/>
      <c r="AT88" s="36"/>
      <c r="AU88" s="34"/>
      <c r="AV88" s="34"/>
      <c r="AW88" s="36"/>
      <c r="AX88" s="36"/>
      <c r="AY88" s="36"/>
      <c r="AZ88" s="36"/>
      <c r="BA88" s="36"/>
      <c r="BB88" s="36"/>
      <c r="BC88" s="34"/>
      <c r="BD88" s="34"/>
      <c r="BE88" s="36"/>
      <c r="BF88" s="36"/>
      <c r="BG88" s="36"/>
      <c r="BH88" s="36"/>
      <c r="BI88" s="36"/>
      <c r="BJ88" s="36"/>
      <c r="BK88" s="34"/>
    </row>
    <row r="89" spans="1:63" ht="13.5" customHeight="1">
      <c r="A89" s="117" t="s">
        <v>179</v>
      </c>
      <c r="B89" s="87" t="s">
        <v>183</v>
      </c>
      <c r="C89" s="23" t="str">
        <f>D89&amp;" "&amp;E89&amp;" "&amp;F89&amp;" "&amp;G89</f>
        <v>   </v>
      </c>
      <c r="D89" s="22"/>
      <c r="E89" s="22"/>
      <c r="F89" s="22"/>
      <c r="G89" s="22"/>
      <c r="H89" s="23" t="str">
        <f aca="true" t="shared" si="71" ref="H89:H94">I89&amp;" "&amp;J89&amp;" "&amp;O89&amp;" "&amp;N89</f>
        <v>3   </v>
      </c>
      <c r="I89" s="24">
        <v>3</v>
      </c>
      <c r="J89" s="24"/>
      <c r="K89" s="24"/>
      <c r="L89" s="24"/>
      <c r="M89" s="24"/>
      <c r="N89" s="24"/>
      <c r="O89" s="24"/>
      <c r="P89" s="24"/>
      <c r="Q89" s="15"/>
      <c r="R89" s="84">
        <v>130</v>
      </c>
      <c r="S89" s="84">
        <f>T89+U89+V89</f>
        <v>72</v>
      </c>
      <c r="T89" s="84">
        <f aca="true" t="shared" si="72" ref="T89:V93">Y89*Y$6+AB89*AB$6+AG89*AG$6+AJ89*AJ$6+AO89*AO$6+AR89*AR$6+AW89*AW$6+AZ89*AZ$6+BE89*BE$6+BH89*BH$6</f>
        <v>54</v>
      </c>
      <c r="U89" s="84">
        <f t="shared" si="72"/>
        <v>0</v>
      </c>
      <c r="V89" s="84">
        <f t="shared" si="72"/>
        <v>18</v>
      </c>
      <c r="W89" s="84">
        <f>R89-S89</f>
        <v>58</v>
      </c>
      <c r="X89" s="81">
        <f>IF(SUM(Y89:AA89)&gt;0,Y89&amp;"/"&amp;Z89&amp;"/"&amp;AA89,"")</f>
      </c>
      <c r="Y89" s="15"/>
      <c r="Z89" s="15"/>
      <c r="AA89" s="15"/>
      <c r="AB89" s="15"/>
      <c r="AC89" s="15"/>
      <c r="AD89" s="15"/>
      <c r="AE89" s="81">
        <f>IF(SUM(AB89:AD89)&gt;0,AB89&amp;"/"&amp;AC89&amp;"/"&amp;AD89,"")</f>
      </c>
      <c r="AF89" s="81" t="str">
        <f>IF(SUM(AG89:AI89)&gt;0,AG89&amp;"/"&amp;AH89&amp;"/"&amp;AI89,"")</f>
        <v>3//1</v>
      </c>
      <c r="AG89" s="15">
        <v>3</v>
      </c>
      <c r="AH89" s="15"/>
      <c r="AI89" s="15">
        <v>1</v>
      </c>
      <c r="AJ89" s="15"/>
      <c r="AK89" s="15"/>
      <c r="AL89" s="15"/>
      <c r="AM89" s="81">
        <f>IF(SUM(AJ89:AL89)&gt;0,AJ89&amp;"/"&amp;AK89&amp;"/"&amp;AL89,"")</f>
      </c>
      <c r="AN89" s="81">
        <f>IF(SUM(AO89:AQ89)&gt;0,AO89&amp;"/"&amp;AP89&amp;"/"&amp;AQ89,"")</f>
      </c>
      <c r="AO89" s="15"/>
      <c r="AP89" s="15"/>
      <c r="AQ89" s="15"/>
      <c r="AR89" s="15"/>
      <c r="AS89" s="15"/>
      <c r="AT89" s="15"/>
      <c r="AU89" s="81">
        <f>IF(SUM(AR89:AT89)&gt;0,AR89&amp;"/"&amp;AS89&amp;"/"&amp;AT89,"")</f>
      </c>
      <c r="AV89" s="81">
        <f>IF(SUM(AW89:AY89)&gt;0,AW89&amp;"/"&amp;AX89&amp;"/"&amp;AY89,"")</f>
      </c>
      <c r="AW89" s="15"/>
      <c r="AX89" s="15"/>
      <c r="AY89" s="15"/>
      <c r="AZ89" s="15"/>
      <c r="BA89" s="15"/>
      <c r="BB89" s="15"/>
      <c r="BC89" s="81">
        <f>IF(SUM(AZ89:BB89)&gt;0,AZ89&amp;"/"&amp;BA89&amp;"/"&amp;BB89,"")</f>
      </c>
      <c r="BD89" s="81">
        <f>IF(SUM(BE89:BG89)&gt;0,BE89&amp;"/"&amp;BF89&amp;"/"&amp;BG89,"")</f>
      </c>
      <c r="BE89" s="15"/>
      <c r="BF89" s="15"/>
      <c r="BG89" s="15"/>
      <c r="BH89" s="15"/>
      <c r="BI89" s="15"/>
      <c r="BJ89" s="15"/>
      <c r="BK89" s="81">
        <f>IF(SUM(BH89:BJ89)&gt;0,BH89&amp;"/"&amp;BI89&amp;"/"&amp;BJ89,"")</f>
      </c>
    </row>
    <row r="90" spans="1:63" ht="25.5">
      <c r="A90" s="117" t="s">
        <v>153</v>
      </c>
      <c r="B90" s="87" t="s">
        <v>184</v>
      </c>
      <c r="C90" s="23" t="str">
        <f>D90&amp;" "&amp;E90&amp;" "&amp;F90&amp;" "&amp;G90</f>
        <v>   </v>
      </c>
      <c r="D90" s="22"/>
      <c r="E90" s="22"/>
      <c r="F90" s="22"/>
      <c r="G90" s="22"/>
      <c r="H90" s="23" t="str">
        <f t="shared" si="71"/>
        <v>4   </v>
      </c>
      <c r="I90" s="24">
        <v>4</v>
      </c>
      <c r="J90" s="24"/>
      <c r="K90" s="24"/>
      <c r="L90" s="24"/>
      <c r="M90" s="24"/>
      <c r="N90" s="24"/>
      <c r="O90" s="24"/>
      <c r="P90" s="24"/>
      <c r="Q90" s="15"/>
      <c r="R90" s="84">
        <v>68</v>
      </c>
      <c r="S90" s="84">
        <f>T90+U90+V90</f>
        <v>34</v>
      </c>
      <c r="T90" s="84">
        <f t="shared" si="72"/>
        <v>17</v>
      </c>
      <c r="U90" s="84">
        <f t="shared" si="72"/>
        <v>0</v>
      </c>
      <c r="V90" s="84">
        <f t="shared" si="72"/>
        <v>17</v>
      </c>
      <c r="W90" s="84">
        <f>R90-S90</f>
        <v>34</v>
      </c>
      <c r="X90" s="81">
        <f>IF(SUM(Y90:AA90)&gt;0,Y90&amp;"/"&amp;Z90&amp;"/"&amp;AA90,"")</f>
      </c>
      <c r="Y90" s="15"/>
      <c r="Z90" s="15"/>
      <c r="AA90" s="15"/>
      <c r="AB90" s="15"/>
      <c r="AC90" s="15"/>
      <c r="AD90" s="15"/>
      <c r="AE90" s="81">
        <f>IF(SUM(AB90:AD90)&gt;0,AB90&amp;"/"&amp;AC90&amp;"/"&amp;AD90,"")</f>
      </c>
      <c r="AF90" s="81">
        <f>IF(SUM(AG90:AI90)&gt;0,AG90&amp;"/"&amp;AH90&amp;"/"&amp;AI90,"")</f>
      </c>
      <c r="AG90" s="15"/>
      <c r="AH90" s="15"/>
      <c r="AI90" s="15"/>
      <c r="AJ90" s="15">
        <v>1</v>
      </c>
      <c r="AK90" s="15"/>
      <c r="AL90" s="15">
        <v>1</v>
      </c>
      <c r="AM90" s="81" t="str">
        <f>IF(SUM(AJ90:AL90)&gt;0,AJ90&amp;"/"&amp;AK90&amp;"/"&amp;AL90,"")</f>
        <v>1//1</v>
      </c>
      <c r="AN90" s="81">
        <f>IF(SUM(AO90:AQ90)&gt;0,AO90&amp;"/"&amp;AP90&amp;"/"&amp;AQ90,"")</f>
      </c>
      <c r="AO90" s="15"/>
      <c r="AP90" s="15"/>
      <c r="AQ90" s="15"/>
      <c r="AR90" s="15"/>
      <c r="AS90" s="15"/>
      <c r="AT90" s="15"/>
      <c r="AU90" s="81">
        <f>IF(SUM(AR90:AT90)&gt;0,AR90&amp;"/"&amp;AS90&amp;"/"&amp;AT90,"")</f>
      </c>
      <c r="AV90" s="81">
        <f>IF(SUM(AW90:AY90)&gt;0,AW90&amp;"/"&amp;AX90&amp;"/"&amp;AY90,"")</f>
      </c>
      <c r="AW90" s="15"/>
      <c r="AX90" s="15"/>
      <c r="AY90" s="15"/>
      <c r="AZ90" s="15"/>
      <c r="BA90" s="15"/>
      <c r="BB90" s="15"/>
      <c r="BC90" s="81">
        <f>IF(SUM(AZ90:BB90)&gt;0,AZ90&amp;"/"&amp;BA90&amp;"/"&amp;BB90,"")</f>
      </c>
      <c r="BD90" s="81">
        <f>IF(SUM(BE90:BG90)&gt;0,BE90&amp;"/"&amp;BF90&amp;"/"&amp;BG90,"")</f>
      </c>
      <c r="BE90" s="15"/>
      <c r="BF90" s="15"/>
      <c r="BG90" s="15"/>
      <c r="BH90" s="15"/>
      <c r="BI90" s="15"/>
      <c r="BJ90" s="15"/>
      <c r="BK90" s="81">
        <f>IF(SUM(BH90:BJ90)&gt;0,BH90&amp;"/"&amp;BI90&amp;"/"&amp;BJ90,"")</f>
      </c>
    </row>
    <row r="91" spans="1:63" ht="13.5" customHeight="1">
      <c r="A91" s="117" t="s">
        <v>180</v>
      </c>
      <c r="B91" s="32" t="s">
        <v>185</v>
      </c>
      <c r="C91" s="23" t="str">
        <f>D91&amp;" "&amp;E91&amp;" "&amp;F91&amp;" "&amp;G91</f>
        <v>5   </v>
      </c>
      <c r="D91" s="22">
        <v>5</v>
      </c>
      <c r="E91" s="22"/>
      <c r="F91" s="22"/>
      <c r="G91" s="22"/>
      <c r="H91" s="23" t="str">
        <f t="shared" si="71"/>
        <v>   </v>
      </c>
      <c r="I91" s="24"/>
      <c r="J91" s="24"/>
      <c r="K91" s="24"/>
      <c r="L91" s="24"/>
      <c r="M91" s="24"/>
      <c r="N91" s="24"/>
      <c r="O91" s="24"/>
      <c r="P91" s="24"/>
      <c r="Q91" s="15"/>
      <c r="R91" s="84">
        <v>106</v>
      </c>
      <c r="S91" s="84">
        <f>T91+U91+V91</f>
        <v>54</v>
      </c>
      <c r="T91" s="84">
        <f t="shared" si="72"/>
        <v>36</v>
      </c>
      <c r="U91" s="84">
        <f t="shared" si="72"/>
        <v>0</v>
      </c>
      <c r="V91" s="84">
        <f t="shared" si="72"/>
        <v>18</v>
      </c>
      <c r="W91" s="84">
        <f>R91-S91</f>
        <v>52</v>
      </c>
      <c r="X91" s="81">
        <f>IF(SUM(Y91:AA91)&gt;0,Y91&amp;"/"&amp;Z91&amp;"/"&amp;AA91,"")</f>
      </c>
      <c r="Y91" s="15"/>
      <c r="Z91" s="15"/>
      <c r="AA91" s="15"/>
      <c r="AB91" s="15"/>
      <c r="AC91" s="15"/>
      <c r="AD91" s="15"/>
      <c r="AE91" s="81">
        <f>IF(SUM(AB91:AD91)&gt;0,AB91&amp;"/"&amp;AC91&amp;"/"&amp;AD91,"")</f>
      </c>
      <c r="AF91" s="81">
        <f>IF(SUM(AG91:AI91)&gt;0,AG91&amp;"/"&amp;AH91&amp;"/"&amp;AI91,"")</f>
      </c>
      <c r="AG91" s="15"/>
      <c r="AH91" s="15"/>
      <c r="AI91" s="15"/>
      <c r="AJ91" s="15"/>
      <c r="AK91" s="15"/>
      <c r="AL91" s="15"/>
      <c r="AM91" s="81">
        <f>IF(SUM(AJ91:AL91)&gt;0,AJ91&amp;"/"&amp;AK91&amp;"/"&amp;AL91,"")</f>
      </c>
      <c r="AN91" s="81" t="str">
        <f>IF(SUM(AO91:AQ91)&gt;0,AO91&amp;"/"&amp;AP91&amp;"/"&amp;AQ91,"")</f>
        <v>2//1</v>
      </c>
      <c r="AO91" s="15">
        <v>2</v>
      </c>
      <c r="AP91" s="15"/>
      <c r="AQ91" s="15">
        <v>1</v>
      </c>
      <c r="AR91" s="15"/>
      <c r="AS91" s="15"/>
      <c r="AT91" s="15"/>
      <c r="AU91" s="81">
        <f>IF(SUM(AR91:AT91)&gt;0,AR91&amp;"/"&amp;AS91&amp;"/"&amp;AT91,"")</f>
      </c>
      <c r="AV91" s="81">
        <f>IF(SUM(AW91:AY91)&gt;0,AW91&amp;"/"&amp;AX91&amp;"/"&amp;AY91,"")</f>
      </c>
      <c r="AW91" s="15"/>
      <c r="AX91" s="15"/>
      <c r="AY91" s="15"/>
      <c r="AZ91" s="15"/>
      <c r="BA91" s="15"/>
      <c r="BB91" s="15"/>
      <c r="BC91" s="81">
        <f>IF(SUM(AZ91:BB91)&gt;0,AZ91&amp;"/"&amp;BA91&amp;"/"&amp;BB91,"")</f>
      </c>
      <c r="BD91" s="81">
        <f>IF(SUM(BE91:BG91)&gt;0,BE91&amp;"/"&amp;BF91&amp;"/"&amp;BG91,"")</f>
      </c>
      <c r="BE91" s="15"/>
      <c r="BF91" s="15"/>
      <c r="BG91" s="15"/>
      <c r="BH91" s="15"/>
      <c r="BI91" s="15"/>
      <c r="BJ91" s="15"/>
      <c r="BK91" s="81">
        <f>IF(SUM(BH91:BJ91)&gt;0,BH91&amp;"/"&amp;BI91&amp;"/"&amp;BJ91,"")</f>
      </c>
    </row>
    <row r="92" spans="1:63" ht="13.5" customHeight="1">
      <c r="A92" s="117" t="s">
        <v>181</v>
      </c>
      <c r="B92" s="32" t="s">
        <v>186</v>
      </c>
      <c r="C92" s="23" t="str">
        <f>D92&amp;" "&amp;E92&amp;" "&amp;F92&amp;" "&amp;G92</f>
        <v>6   </v>
      </c>
      <c r="D92" s="22">
        <v>6</v>
      </c>
      <c r="E92" s="22"/>
      <c r="F92" s="22"/>
      <c r="G92" s="22"/>
      <c r="H92" s="23" t="str">
        <f t="shared" si="71"/>
        <v>   </v>
      </c>
      <c r="I92" s="24"/>
      <c r="J92" s="24"/>
      <c r="K92" s="24"/>
      <c r="L92" s="24"/>
      <c r="M92" s="24"/>
      <c r="N92" s="24"/>
      <c r="O92" s="24"/>
      <c r="P92" s="24"/>
      <c r="Q92" s="15"/>
      <c r="R92" s="84">
        <v>106</v>
      </c>
      <c r="S92" s="84">
        <f>T92+U92+V92</f>
        <v>51</v>
      </c>
      <c r="T92" s="84">
        <f t="shared" si="72"/>
        <v>34</v>
      </c>
      <c r="U92" s="84">
        <f t="shared" si="72"/>
        <v>0</v>
      </c>
      <c r="V92" s="84">
        <f t="shared" si="72"/>
        <v>17</v>
      </c>
      <c r="W92" s="84">
        <f>R92-S92</f>
        <v>55</v>
      </c>
      <c r="X92" s="81">
        <f>IF(SUM(Y92:AA92)&gt;0,Y92&amp;"/"&amp;Z92&amp;"/"&amp;AA92,"")</f>
      </c>
      <c r="Y92" s="15"/>
      <c r="Z92" s="15"/>
      <c r="AA92" s="15"/>
      <c r="AB92" s="15"/>
      <c r="AC92" s="15"/>
      <c r="AD92" s="15"/>
      <c r="AE92" s="81">
        <f>IF(SUM(AB92:AD92)&gt;0,AB92&amp;"/"&amp;AC92&amp;"/"&amp;AD92,"")</f>
      </c>
      <c r="AF92" s="81">
        <f>IF(SUM(AG92:AI92)&gt;0,AG92&amp;"/"&amp;AH92&amp;"/"&amp;AI92,"")</f>
      </c>
      <c r="AG92" s="15"/>
      <c r="AH92" s="15"/>
      <c r="AI92" s="15"/>
      <c r="AJ92" s="15"/>
      <c r="AK92" s="15"/>
      <c r="AL92" s="15"/>
      <c r="AM92" s="81">
        <f>IF(SUM(AJ92:AL92)&gt;0,AJ92&amp;"/"&amp;AK92&amp;"/"&amp;AL92,"")</f>
      </c>
      <c r="AN92" s="81">
        <f>IF(SUM(AO92:AQ92)&gt;0,AO92&amp;"/"&amp;AP92&amp;"/"&amp;AQ92,"")</f>
      </c>
      <c r="AO92" s="15"/>
      <c r="AP92" s="15"/>
      <c r="AQ92" s="15"/>
      <c r="AR92" s="15">
        <v>2</v>
      </c>
      <c r="AS92" s="15"/>
      <c r="AT92" s="15">
        <v>1</v>
      </c>
      <c r="AU92" s="81" t="str">
        <f>IF(SUM(AR92:AT92)&gt;0,AR92&amp;"/"&amp;AS92&amp;"/"&amp;AT92,"")</f>
        <v>2//1</v>
      </c>
      <c r="AV92" s="81">
        <f>IF(SUM(AW92:AY92)&gt;0,AW92&amp;"/"&amp;AX92&amp;"/"&amp;AY92,"")</f>
      </c>
      <c r="AW92" s="15"/>
      <c r="AX92" s="15"/>
      <c r="AY92" s="15"/>
      <c r="AZ92" s="15"/>
      <c r="BA92" s="15"/>
      <c r="BB92" s="15"/>
      <c r="BC92" s="81">
        <f>IF(SUM(AZ92:BB92)&gt;0,AZ92&amp;"/"&amp;BA92&amp;"/"&amp;BB92,"")</f>
      </c>
      <c r="BD92" s="81">
        <f>IF(SUM(BE92:BG92)&gt;0,BE92&amp;"/"&amp;BF92&amp;"/"&amp;BG92,"")</f>
      </c>
      <c r="BE92" s="15"/>
      <c r="BF92" s="15"/>
      <c r="BG92" s="15"/>
      <c r="BH92" s="15"/>
      <c r="BI92" s="15"/>
      <c r="BJ92" s="15"/>
      <c r="BK92" s="81">
        <f>IF(SUM(BH92:BJ92)&gt;0,BH92&amp;"/"&amp;BI92&amp;"/"&amp;BJ92,"")</f>
      </c>
    </row>
    <row r="93" spans="1:63" ht="13.5" customHeight="1">
      <c r="A93" s="117" t="s">
        <v>182</v>
      </c>
      <c r="B93" s="32" t="s">
        <v>187</v>
      </c>
      <c r="C93" s="23" t="str">
        <f>D93&amp;" "&amp;E93&amp;" "&amp;F93&amp;" "&amp;G93</f>
        <v>9   </v>
      </c>
      <c r="D93" s="22">
        <v>9</v>
      </c>
      <c r="E93" s="22"/>
      <c r="F93" s="22"/>
      <c r="G93" s="22"/>
      <c r="H93" s="23" t="str">
        <f t="shared" si="71"/>
        <v>   </v>
      </c>
      <c r="I93" s="24"/>
      <c r="J93" s="24"/>
      <c r="K93" s="24"/>
      <c r="L93" s="24"/>
      <c r="M93" s="24"/>
      <c r="N93" s="24"/>
      <c r="O93" s="24"/>
      <c r="P93" s="24"/>
      <c r="Q93" s="15"/>
      <c r="R93" s="84">
        <v>90</v>
      </c>
      <c r="S93" s="84">
        <f>T93+U93+V93</f>
        <v>56</v>
      </c>
      <c r="T93" s="84">
        <f t="shared" si="72"/>
        <v>28</v>
      </c>
      <c r="U93" s="84">
        <f t="shared" si="72"/>
        <v>0</v>
      </c>
      <c r="V93" s="84">
        <f t="shared" si="72"/>
        <v>28</v>
      </c>
      <c r="W93" s="84">
        <f>R93-S93</f>
        <v>34</v>
      </c>
      <c r="X93" s="81">
        <f>IF(SUM(Y93:AA93)&gt;0,Y93&amp;"/"&amp;Z93&amp;"/"&amp;AA93,"")</f>
      </c>
      <c r="Y93" s="15"/>
      <c r="Z93" s="15"/>
      <c r="AA93" s="15"/>
      <c r="AB93" s="15"/>
      <c r="AC93" s="15"/>
      <c r="AD93" s="15"/>
      <c r="AE93" s="81">
        <f>IF(SUM(AB93:AD93)&gt;0,AB93&amp;"/"&amp;AC93&amp;"/"&amp;AD93,"")</f>
      </c>
      <c r="AF93" s="81">
        <f>IF(SUM(AG93:AI93)&gt;0,AG93&amp;"/"&amp;AH93&amp;"/"&amp;AI93,"")</f>
      </c>
      <c r="AG93" s="15"/>
      <c r="AH93" s="15"/>
      <c r="AI93" s="15"/>
      <c r="AJ93" s="15"/>
      <c r="AK93" s="15"/>
      <c r="AL93" s="15"/>
      <c r="AM93" s="81">
        <f>IF(SUM(AJ93:AL93)&gt;0,AJ93&amp;"/"&amp;AK93&amp;"/"&amp;AL93,"")</f>
      </c>
      <c r="AN93" s="81">
        <f>IF(SUM(AO93:AQ93)&gt;0,AO93&amp;"/"&amp;AP93&amp;"/"&amp;AQ93,"")</f>
      </c>
      <c r="AO93" s="15"/>
      <c r="AP93" s="15"/>
      <c r="AQ93" s="15"/>
      <c r="AR93" s="15"/>
      <c r="AS93" s="15"/>
      <c r="AT93" s="15"/>
      <c r="AU93" s="81">
        <f>IF(SUM(AR93:AT93)&gt;0,AR93&amp;"/"&amp;AS93&amp;"/"&amp;AT93,"")</f>
      </c>
      <c r="AV93" s="81">
        <f>IF(SUM(AW93:AY93)&gt;0,AW93&amp;"/"&amp;AX93&amp;"/"&amp;AY93,"")</f>
      </c>
      <c r="AW93" s="15"/>
      <c r="AX93" s="15"/>
      <c r="AY93" s="15"/>
      <c r="AZ93" s="15"/>
      <c r="BA93" s="15"/>
      <c r="BB93" s="15"/>
      <c r="BC93" s="81">
        <f>IF(SUM(AZ93:BB93)&gt;0,AZ93&amp;"/"&amp;BA93&amp;"/"&amp;BB93,"")</f>
      </c>
      <c r="BD93" s="81" t="str">
        <f>IF(SUM(BE93:BG93)&gt;0,BE93&amp;"/"&amp;BF93&amp;"/"&amp;BG93,"")</f>
        <v>4//4</v>
      </c>
      <c r="BE93" s="15">
        <v>4</v>
      </c>
      <c r="BF93" s="15"/>
      <c r="BG93" s="15">
        <v>4</v>
      </c>
      <c r="BH93" s="15"/>
      <c r="BI93" s="15"/>
      <c r="BJ93" s="15"/>
      <c r="BK93" s="81">
        <f>IF(SUM(BH93:BJ93)&gt;0,BH93&amp;"/"&amp;BI93&amp;"/"&amp;BJ93,"")</f>
      </c>
    </row>
    <row r="94" spans="1:63" ht="13.5" customHeight="1">
      <c r="A94" s="58"/>
      <c r="B94" s="32" t="s">
        <v>90</v>
      </c>
      <c r="C94" s="16"/>
      <c r="D94" s="22"/>
      <c r="E94" s="22"/>
      <c r="F94" s="22"/>
      <c r="G94" s="22"/>
      <c r="H94" s="23" t="str">
        <f t="shared" si="71"/>
        <v>   </v>
      </c>
      <c r="I94" s="22"/>
      <c r="J94" s="22"/>
      <c r="K94" s="22"/>
      <c r="L94" s="22"/>
      <c r="M94" s="22"/>
      <c r="N94" s="22"/>
      <c r="O94" s="22"/>
      <c r="P94" s="22"/>
      <c r="Q94" s="16"/>
      <c r="R94" s="116">
        <f aca="true" t="shared" si="73" ref="R94:W94">SUM(R89:R93)</f>
        <v>500</v>
      </c>
      <c r="S94" s="116">
        <f t="shared" si="73"/>
        <v>267</v>
      </c>
      <c r="T94" s="116">
        <f t="shared" si="73"/>
        <v>169</v>
      </c>
      <c r="U94" s="116">
        <f t="shared" si="73"/>
        <v>0</v>
      </c>
      <c r="V94" s="116">
        <f t="shared" si="73"/>
        <v>98</v>
      </c>
      <c r="W94" s="116">
        <f t="shared" si="73"/>
        <v>233</v>
      </c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 customHeight="1">
      <c r="A95" s="58"/>
      <c r="B95" s="91"/>
      <c r="C95" s="23" t="s">
        <v>197</v>
      </c>
      <c r="D95" s="81"/>
      <c r="E95" s="81"/>
      <c r="F95" s="81"/>
      <c r="G95" s="81"/>
      <c r="H95" s="23"/>
      <c r="I95" s="22"/>
      <c r="J95" s="22"/>
      <c r="K95" s="22"/>
      <c r="L95" s="22"/>
      <c r="M95" s="22"/>
      <c r="N95" s="22"/>
      <c r="O95" s="22"/>
      <c r="P95" s="22"/>
      <c r="Q95" s="16"/>
      <c r="R95" s="23"/>
      <c r="S95" s="23"/>
      <c r="T95" s="23"/>
      <c r="U95" s="23"/>
      <c r="V95" s="23"/>
      <c r="W95" s="23"/>
      <c r="X95" s="80">
        <f>SUM(Y95:AA95)</f>
        <v>0</v>
      </c>
      <c r="Y95" s="80">
        <f aca="true" t="shared" si="74" ref="Y95:AD95">SUM(Y89:Y93)</f>
        <v>0</v>
      </c>
      <c r="Z95" s="80">
        <f t="shared" si="74"/>
        <v>0</v>
      </c>
      <c r="AA95" s="80">
        <f t="shared" si="74"/>
        <v>0</v>
      </c>
      <c r="AB95" s="80">
        <f t="shared" si="74"/>
        <v>0</v>
      </c>
      <c r="AC95" s="80">
        <f t="shared" si="74"/>
        <v>0</v>
      </c>
      <c r="AD95" s="80">
        <f t="shared" si="74"/>
        <v>0</v>
      </c>
      <c r="AE95" s="80">
        <f>SUM(AB95:AD95)</f>
        <v>0</v>
      </c>
      <c r="AF95" s="80">
        <f>SUM(AG95:AI95)</f>
        <v>4</v>
      </c>
      <c r="AG95" s="80">
        <f aca="true" t="shared" si="75" ref="AG95:AL95">SUM(AG89:AG93)</f>
        <v>3</v>
      </c>
      <c r="AH95" s="80">
        <f t="shared" si="75"/>
        <v>0</v>
      </c>
      <c r="AI95" s="80">
        <f t="shared" si="75"/>
        <v>1</v>
      </c>
      <c r="AJ95" s="80">
        <f t="shared" si="75"/>
        <v>1</v>
      </c>
      <c r="AK95" s="80">
        <f t="shared" si="75"/>
        <v>0</v>
      </c>
      <c r="AL95" s="80">
        <f t="shared" si="75"/>
        <v>1</v>
      </c>
      <c r="AM95" s="80">
        <f>SUM(AJ95:AL95)</f>
        <v>2</v>
      </c>
      <c r="AN95" s="80">
        <f>SUM(AO95:AQ95)</f>
        <v>3</v>
      </c>
      <c r="AO95" s="80">
        <f aca="true" t="shared" si="76" ref="AO95:AT95">SUM(AO89:AO93)</f>
        <v>2</v>
      </c>
      <c r="AP95" s="80">
        <f t="shared" si="76"/>
        <v>0</v>
      </c>
      <c r="AQ95" s="80">
        <f t="shared" si="76"/>
        <v>1</v>
      </c>
      <c r="AR95" s="80">
        <f t="shared" si="76"/>
        <v>2</v>
      </c>
      <c r="AS95" s="80">
        <f t="shared" si="76"/>
        <v>0</v>
      </c>
      <c r="AT95" s="80">
        <f t="shared" si="76"/>
        <v>1</v>
      </c>
      <c r="AU95" s="80">
        <f>SUM(AR95:AT95)</f>
        <v>3</v>
      </c>
      <c r="AV95" s="80">
        <f>SUM(AW95:AY95)</f>
        <v>0</v>
      </c>
      <c r="AW95" s="80">
        <f aca="true" t="shared" si="77" ref="AW95:BB95">SUM(AW89:AW93)</f>
        <v>0</v>
      </c>
      <c r="AX95" s="80">
        <f t="shared" si="77"/>
        <v>0</v>
      </c>
      <c r="AY95" s="80">
        <f t="shared" si="77"/>
        <v>0</v>
      </c>
      <c r="AZ95" s="80">
        <f t="shared" si="77"/>
        <v>0</v>
      </c>
      <c r="BA95" s="80">
        <f t="shared" si="77"/>
        <v>0</v>
      </c>
      <c r="BB95" s="80">
        <f t="shared" si="77"/>
        <v>0</v>
      </c>
      <c r="BC95" s="80">
        <f>SUM(AZ95:BB95)</f>
        <v>0</v>
      </c>
      <c r="BD95" s="80">
        <f>SUM(BE95:BG95)</f>
        <v>8</v>
      </c>
      <c r="BE95" s="80">
        <f aca="true" t="shared" si="78" ref="BE95:BJ95">SUM(BE89:BE93)</f>
        <v>4</v>
      </c>
      <c r="BF95" s="80">
        <f t="shared" si="78"/>
        <v>0</v>
      </c>
      <c r="BG95" s="80">
        <f t="shared" si="78"/>
        <v>4</v>
      </c>
      <c r="BH95" s="80">
        <f t="shared" si="78"/>
        <v>0</v>
      </c>
      <c r="BI95" s="80">
        <f t="shared" si="78"/>
        <v>0</v>
      </c>
      <c r="BJ95" s="80">
        <f t="shared" si="78"/>
        <v>0</v>
      </c>
      <c r="BK95" s="80">
        <f>SUM(BH95:BJ95)</f>
        <v>0</v>
      </c>
    </row>
    <row r="96" spans="1:63" ht="13.5" customHeight="1">
      <c r="A96" s="58"/>
      <c r="B96" s="82"/>
      <c r="C96" s="83" t="s">
        <v>198</v>
      </c>
      <c r="D96" s="83"/>
      <c r="E96" s="83"/>
      <c r="F96" s="83"/>
      <c r="G96" s="83"/>
      <c r="H96" s="83"/>
      <c r="I96" s="22"/>
      <c r="J96" s="22"/>
      <c r="K96" s="22"/>
      <c r="L96" s="22"/>
      <c r="M96" s="22"/>
      <c r="N96" s="22"/>
      <c r="O96" s="22"/>
      <c r="P96" s="22"/>
      <c r="Q96" s="16"/>
      <c r="R96" s="23"/>
      <c r="S96" s="23"/>
      <c r="T96" s="23"/>
      <c r="U96" s="23"/>
      <c r="V96" s="23"/>
      <c r="W96" s="23"/>
      <c r="X96" s="23">
        <f>SUM(Y89:AA93)*X86</f>
        <v>0</v>
      </c>
      <c r="Y96" s="23"/>
      <c r="Z96" s="23"/>
      <c r="AA96" s="23"/>
      <c r="AB96" s="23"/>
      <c r="AC96" s="23"/>
      <c r="AD96" s="23"/>
      <c r="AE96" s="23">
        <f>SUM(AB89:AD93)*AE86</f>
        <v>0</v>
      </c>
      <c r="AF96" s="23">
        <f>SUM(AG89:AI93)*AF86</f>
        <v>72</v>
      </c>
      <c r="AG96" s="23"/>
      <c r="AH96" s="23"/>
      <c r="AI96" s="23"/>
      <c r="AJ96" s="23"/>
      <c r="AK96" s="23"/>
      <c r="AL96" s="23"/>
      <c r="AM96" s="23">
        <f>SUM(AJ89:AL93)*AM86</f>
        <v>34</v>
      </c>
      <c r="AN96" s="23">
        <f>SUM(AO89:AQ93)*AN86</f>
        <v>54</v>
      </c>
      <c r="AO96" s="23"/>
      <c r="AP96" s="23"/>
      <c r="AQ96" s="23"/>
      <c r="AR96" s="23"/>
      <c r="AS96" s="23"/>
      <c r="AT96" s="23"/>
      <c r="AU96" s="23">
        <f>SUM(AR89:AT93)*AU86</f>
        <v>51</v>
      </c>
      <c r="AV96" s="23">
        <f>SUM(AW89:AY93)*AV86</f>
        <v>0</v>
      </c>
      <c r="AW96" s="23"/>
      <c r="AX96" s="23"/>
      <c r="AY96" s="23"/>
      <c r="AZ96" s="23"/>
      <c r="BA96" s="23"/>
      <c r="BB96" s="23"/>
      <c r="BC96" s="23">
        <f>SUM(AZ89:BB93)*BC86</f>
        <v>0</v>
      </c>
      <c r="BD96" s="23">
        <f>SUM(BE89:BG93)*BD86</f>
        <v>56</v>
      </c>
      <c r="BE96" s="23"/>
      <c r="BF96" s="23"/>
      <c r="BG96" s="23"/>
      <c r="BH96" s="23"/>
      <c r="BI96" s="23"/>
      <c r="BJ96" s="23"/>
      <c r="BK96" s="23">
        <f>SUM(BH89:BJ93)*BK86</f>
        <v>0</v>
      </c>
    </row>
    <row r="97" spans="1:63" ht="13.5" customHeight="1">
      <c r="A97" s="58"/>
      <c r="B97" s="32"/>
      <c r="C97" s="23" t="s">
        <v>139</v>
      </c>
      <c r="D97" s="81"/>
      <c r="E97" s="81"/>
      <c r="F97" s="81"/>
      <c r="G97" s="81"/>
      <c r="H97" s="23"/>
      <c r="I97" s="22"/>
      <c r="J97" s="22"/>
      <c r="K97" s="22"/>
      <c r="L97" s="22"/>
      <c r="M97" s="22"/>
      <c r="N97" s="22"/>
      <c r="O97" s="22"/>
      <c r="P97" s="22"/>
      <c r="Q97" s="16"/>
      <c r="R97" s="23">
        <f>SUM(X97:BK97)</f>
        <v>0</v>
      </c>
      <c r="S97" s="23"/>
      <c r="T97" s="23"/>
      <c r="U97" s="23"/>
      <c r="V97" s="23"/>
      <c r="W97" s="23"/>
      <c r="X97" s="23"/>
      <c r="Y97" s="16"/>
      <c r="Z97" s="16"/>
      <c r="AA97" s="16"/>
      <c r="AB97" s="16"/>
      <c r="AC97" s="16"/>
      <c r="AD97" s="16"/>
      <c r="AE97" s="23"/>
      <c r="AF97" s="23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</row>
    <row r="98" spans="1:63" ht="13.5" customHeight="1">
      <c r="A98" s="58"/>
      <c r="B98" s="32"/>
      <c r="C98" s="23" t="s">
        <v>43</v>
      </c>
      <c r="D98" s="81"/>
      <c r="E98" s="81"/>
      <c r="F98" s="81"/>
      <c r="G98" s="81"/>
      <c r="H98" s="23"/>
      <c r="I98" s="22"/>
      <c r="J98" s="22"/>
      <c r="K98" s="22"/>
      <c r="L98" s="22"/>
      <c r="M98" s="22"/>
      <c r="N98" s="22"/>
      <c r="O98" s="22"/>
      <c r="P98" s="22"/>
      <c r="Q98" s="16"/>
      <c r="R98" s="23">
        <f>SUM(X98:BK98)</f>
        <v>3</v>
      </c>
      <c r="S98" s="23"/>
      <c r="T98" s="23"/>
      <c r="U98" s="23"/>
      <c r="V98" s="23"/>
      <c r="W98" s="23"/>
      <c r="X98" s="81">
        <f>COUNTIF($D$89:$G$93,X85)</f>
        <v>0</v>
      </c>
      <c r="Y98" s="81">
        <f aca="true" t="shared" si="79" ref="Y98:BK98">COUNTIF($D$89:$G$93,Y85)</f>
        <v>0</v>
      </c>
      <c r="Z98" s="81">
        <f t="shared" si="79"/>
        <v>0</v>
      </c>
      <c r="AA98" s="81">
        <f t="shared" si="79"/>
        <v>0</v>
      </c>
      <c r="AB98" s="81">
        <f t="shared" si="79"/>
        <v>0</v>
      </c>
      <c r="AC98" s="81">
        <f t="shared" si="79"/>
        <v>0</v>
      </c>
      <c r="AD98" s="81">
        <f t="shared" si="79"/>
        <v>0</v>
      </c>
      <c r="AE98" s="81">
        <f t="shared" si="79"/>
        <v>0</v>
      </c>
      <c r="AF98" s="81">
        <f t="shared" si="79"/>
        <v>0</v>
      </c>
      <c r="AG98" s="81">
        <f t="shared" si="79"/>
        <v>0</v>
      </c>
      <c r="AH98" s="81">
        <f t="shared" si="79"/>
        <v>0</v>
      </c>
      <c r="AI98" s="81">
        <f t="shared" si="79"/>
        <v>0</v>
      </c>
      <c r="AJ98" s="81">
        <f t="shared" si="79"/>
        <v>0</v>
      </c>
      <c r="AK98" s="81">
        <f t="shared" si="79"/>
        <v>0</v>
      </c>
      <c r="AL98" s="81">
        <f t="shared" si="79"/>
        <v>0</v>
      </c>
      <c r="AM98" s="81">
        <f t="shared" si="79"/>
        <v>0</v>
      </c>
      <c r="AN98" s="81">
        <f t="shared" si="79"/>
        <v>1</v>
      </c>
      <c r="AO98" s="81">
        <f t="shared" si="79"/>
        <v>0</v>
      </c>
      <c r="AP98" s="81">
        <f t="shared" si="79"/>
        <v>0</v>
      </c>
      <c r="AQ98" s="81">
        <f t="shared" si="79"/>
        <v>0</v>
      </c>
      <c r="AR98" s="81">
        <f t="shared" si="79"/>
        <v>0</v>
      </c>
      <c r="AS98" s="81">
        <f t="shared" si="79"/>
        <v>0</v>
      </c>
      <c r="AT98" s="81">
        <f t="shared" si="79"/>
        <v>0</v>
      </c>
      <c r="AU98" s="81">
        <f t="shared" si="79"/>
        <v>1</v>
      </c>
      <c r="AV98" s="81">
        <f t="shared" si="79"/>
        <v>0</v>
      </c>
      <c r="AW98" s="81">
        <f t="shared" si="79"/>
        <v>0</v>
      </c>
      <c r="AX98" s="81">
        <f t="shared" si="79"/>
        <v>0</v>
      </c>
      <c r="AY98" s="81">
        <f t="shared" si="79"/>
        <v>0</v>
      </c>
      <c r="AZ98" s="81">
        <f t="shared" si="79"/>
        <v>0</v>
      </c>
      <c r="BA98" s="81">
        <f t="shared" si="79"/>
        <v>0</v>
      </c>
      <c r="BB98" s="81">
        <f t="shared" si="79"/>
        <v>0</v>
      </c>
      <c r="BC98" s="81">
        <f t="shared" si="79"/>
        <v>0</v>
      </c>
      <c r="BD98" s="81">
        <f t="shared" si="79"/>
        <v>1</v>
      </c>
      <c r="BE98" s="81">
        <f t="shared" si="79"/>
        <v>0</v>
      </c>
      <c r="BF98" s="81">
        <f t="shared" si="79"/>
        <v>0</v>
      </c>
      <c r="BG98" s="81">
        <f t="shared" si="79"/>
        <v>0</v>
      </c>
      <c r="BH98" s="81">
        <f t="shared" si="79"/>
        <v>0</v>
      </c>
      <c r="BI98" s="81">
        <f t="shared" si="79"/>
        <v>0</v>
      </c>
      <c r="BJ98" s="81">
        <f t="shared" si="79"/>
        <v>0</v>
      </c>
      <c r="BK98" s="81">
        <f t="shared" si="79"/>
        <v>0</v>
      </c>
    </row>
    <row r="99" spans="1:63" ht="13.5" customHeight="1">
      <c r="A99" s="58"/>
      <c r="B99" s="32"/>
      <c r="C99" s="23" t="s">
        <v>44</v>
      </c>
      <c r="D99" s="81"/>
      <c r="E99" s="81"/>
      <c r="F99" s="81"/>
      <c r="G99" s="81"/>
      <c r="H99" s="23"/>
      <c r="I99" s="22"/>
      <c r="J99" s="22"/>
      <c r="K99" s="22"/>
      <c r="L99" s="22"/>
      <c r="M99" s="22"/>
      <c r="N99" s="22"/>
      <c r="O99" s="22"/>
      <c r="P99" s="22"/>
      <c r="Q99" s="16"/>
      <c r="R99" s="23">
        <f>SUM(X99:BK99)</f>
        <v>2</v>
      </c>
      <c r="S99" s="23"/>
      <c r="T99" s="23"/>
      <c r="U99" s="23"/>
      <c r="V99" s="23"/>
      <c r="W99" s="23"/>
      <c r="X99" s="81">
        <f>COUNTIF($I$89:$P$93,X85)</f>
        <v>0</v>
      </c>
      <c r="Y99" s="81">
        <f aca="true" t="shared" si="80" ref="Y99:BK99">COUNTIF($I$89:$P$93,Y85)</f>
        <v>0</v>
      </c>
      <c r="Z99" s="81">
        <f t="shared" si="80"/>
        <v>0</v>
      </c>
      <c r="AA99" s="81">
        <f t="shared" si="80"/>
        <v>0</v>
      </c>
      <c r="AB99" s="81">
        <f t="shared" si="80"/>
        <v>0</v>
      </c>
      <c r="AC99" s="81">
        <f t="shared" si="80"/>
        <v>0</v>
      </c>
      <c r="AD99" s="81">
        <f t="shared" si="80"/>
        <v>0</v>
      </c>
      <c r="AE99" s="81">
        <f t="shared" si="80"/>
        <v>0</v>
      </c>
      <c r="AF99" s="81">
        <f t="shared" si="80"/>
        <v>1</v>
      </c>
      <c r="AG99" s="81">
        <f t="shared" si="80"/>
        <v>0</v>
      </c>
      <c r="AH99" s="81">
        <f t="shared" si="80"/>
        <v>0</v>
      </c>
      <c r="AI99" s="81">
        <f t="shared" si="80"/>
        <v>0</v>
      </c>
      <c r="AJ99" s="81">
        <f t="shared" si="80"/>
        <v>0</v>
      </c>
      <c r="AK99" s="81">
        <f t="shared" si="80"/>
        <v>0</v>
      </c>
      <c r="AL99" s="81">
        <f t="shared" si="80"/>
        <v>0</v>
      </c>
      <c r="AM99" s="81">
        <f t="shared" si="80"/>
        <v>1</v>
      </c>
      <c r="AN99" s="81">
        <f t="shared" si="80"/>
        <v>0</v>
      </c>
      <c r="AO99" s="81">
        <f t="shared" si="80"/>
        <v>0</v>
      </c>
      <c r="AP99" s="81">
        <f t="shared" si="80"/>
        <v>0</v>
      </c>
      <c r="AQ99" s="81">
        <f t="shared" si="80"/>
        <v>0</v>
      </c>
      <c r="AR99" s="81">
        <f t="shared" si="80"/>
        <v>0</v>
      </c>
      <c r="AS99" s="81">
        <f t="shared" si="80"/>
        <v>0</v>
      </c>
      <c r="AT99" s="81">
        <f t="shared" si="80"/>
        <v>0</v>
      </c>
      <c r="AU99" s="81">
        <f t="shared" si="80"/>
        <v>0</v>
      </c>
      <c r="AV99" s="81">
        <f t="shared" si="80"/>
        <v>0</v>
      </c>
      <c r="AW99" s="81">
        <f t="shared" si="80"/>
        <v>0</v>
      </c>
      <c r="AX99" s="81">
        <f t="shared" si="80"/>
        <v>0</v>
      </c>
      <c r="AY99" s="81">
        <f t="shared" si="80"/>
        <v>0</v>
      </c>
      <c r="AZ99" s="81">
        <f t="shared" si="80"/>
        <v>0</v>
      </c>
      <c r="BA99" s="81">
        <f t="shared" si="80"/>
        <v>0</v>
      </c>
      <c r="BB99" s="81">
        <f t="shared" si="80"/>
        <v>0</v>
      </c>
      <c r="BC99" s="81">
        <f t="shared" si="80"/>
        <v>0</v>
      </c>
      <c r="BD99" s="81">
        <f t="shared" si="80"/>
        <v>0</v>
      </c>
      <c r="BE99" s="81">
        <f t="shared" si="80"/>
        <v>0</v>
      </c>
      <c r="BF99" s="81">
        <f t="shared" si="80"/>
        <v>0</v>
      </c>
      <c r="BG99" s="81">
        <f t="shared" si="80"/>
        <v>0</v>
      </c>
      <c r="BH99" s="81">
        <f t="shared" si="80"/>
        <v>0</v>
      </c>
      <c r="BI99" s="81">
        <f t="shared" si="80"/>
        <v>0</v>
      </c>
      <c r="BJ99" s="81">
        <f t="shared" si="80"/>
        <v>0</v>
      </c>
      <c r="BK99" s="81">
        <f t="shared" si="80"/>
        <v>0</v>
      </c>
    </row>
    <row r="102" spans="1:9" ht="13.5" customHeight="1">
      <c r="A102"/>
      <c r="B102" s="56" t="s">
        <v>116</v>
      </c>
      <c r="E102" s="10"/>
      <c r="F102" s="11"/>
      <c r="G102" s="10"/>
      <c r="I102" s="10"/>
    </row>
    <row r="103" spans="1:9" ht="13.5" customHeight="1">
      <c r="A103"/>
      <c r="B103" s="56"/>
      <c r="E103" s="10"/>
      <c r="F103" s="11"/>
      <c r="G103" s="10"/>
      <c r="I103" s="10"/>
    </row>
    <row r="104" spans="1:23" ht="13.5" customHeight="1">
      <c r="A104"/>
      <c r="B104" s="56" t="s">
        <v>204</v>
      </c>
      <c r="C104" s="10" t="s">
        <v>253</v>
      </c>
      <c r="E104"/>
      <c r="F104"/>
      <c r="G104"/>
      <c r="I104" s="10"/>
      <c r="W104" s="10" t="s">
        <v>255</v>
      </c>
    </row>
    <row r="105" spans="1:9" ht="13.5" customHeight="1">
      <c r="A105"/>
      <c r="B105" s="56"/>
      <c r="E105"/>
      <c r="F105"/>
      <c r="G105"/>
      <c r="I105" s="10"/>
    </row>
    <row r="106" spans="1:23" ht="13.5" customHeight="1">
      <c r="A106"/>
      <c r="B106" s="56" t="s">
        <v>117</v>
      </c>
      <c r="C106" s="10" t="s">
        <v>254</v>
      </c>
      <c r="E106"/>
      <c r="F106"/>
      <c r="G106"/>
      <c r="I106" s="10"/>
      <c r="W106" s="10" t="s">
        <v>256</v>
      </c>
    </row>
    <row r="107" spans="1:9" ht="13.5" customHeight="1">
      <c r="A107"/>
      <c r="B107" s="56"/>
      <c r="E107"/>
      <c r="F107"/>
      <c r="G107"/>
      <c r="I107" s="10"/>
    </row>
    <row r="108" spans="1:9" ht="13.5" customHeight="1">
      <c r="A108"/>
      <c r="B108" s="56"/>
      <c r="E108"/>
      <c r="F108"/>
      <c r="G108"/>
      <c r="I108" s="10"/>
    </row>
    <row r="109" spans="1:19" ht="13.5" customHeight="1">
      <c r="A109"/>
      <c r="B109" s="10"/>
      <c r="E109"/>
      <c r="F109"/>
      <c r="G109" s="10"/>
      <c r="I109" s="10"/>
      <c r="J109" s="10"/>
      <c r="K109" s="10"/>
      <c r="L109" s="10"/>
      <c r="M109" s="10"/>
      <c r="N109" s="10"/>
      <c r="O109" s="10"/>
      <c r="P109" s="10"/>
      <c r="R109" s="10"/>
      <c r="S109" s="10"/>
    </row>
    <row r="110" spans="1:9" ht="13.5" customHeight="1">
      <c r="A110"/>
      <c r="B110" s="10"/>
      <c r="E110" s="10"/>
      <c r="F110" s="11"/>
      <c r="G110" s="10"/>
      <c r="I110" s="10"/>
    </row>
    <row r="111" spans="1:9" ht="13.5" customHeight="1">
      <c r="A111"/>
      <c r="B111" s="10"/>
      <c r="E111" s="10"/>
      <c r="F111" s="11"/>
      <c r="G111" s="10"/>
      <c r="I111" s="10"/>
    </row>
    <row r="112" spans="1:9" ht="13.5" customHeight="1">
      <c r="A112"/>
      <c r="B112" s="56"/>
      <c r="E112" s="10"/>
      <c r="F112" s="11"/>
      <c r="G112" s="10"/>
      <c r="I112" s="10"/>
    </row>
    <row r="113" spans="1:9" ht="13.5" customHeight="1">
      <c r="A113"/>
      <c r="B113" s="56"/>
      <c r="E113" s="10"/>
      <c r="F113" s="11"/>
      <c r="G113" s="10"/>
      <c r="I113" s="10"/>
    </row>
    <row r="114" spans="1:9" ht="13.5" customHeight="1">
      <c r="A114"/>
      <c r="B114" s="56"/>
      <c r="E114" s="10"/>
      <c r="F114" s="11"/>
      <c r="G114" s="10"/>
      <c r="I114" s="10"/>
    </row>
    <row r="115" spans="1:9" ht="13.5" customHeight="1">
      <c r="A115"/>
      <c r="B115" s="56"/>
      <c r="E115" s="10"/>
      <c r="F115" s="11"/>
      <c r="G115" s="10"/>
      <c r="I115" s="10"/>
    </row>
    <row r="124" spans="1:63" ht="13.5" customHeight="1">
      <c r="A124" s="51" t="s">
        <v>245</v>
      </c>
      <c r="C124" s="52"/>
      <c r="D124" s="53"/>
      <c r="E124" s="53"/>
      <c r="F124" s="53"/>
      <c r="G124" s="53"/>
      <c r="H124" s="52"/>
      <c r="I124" s="53"/>
      <c r="J124" s="53"/>
      <c r="K124" s="53"/>
      <c r="L124" s="53"/>
      <c r="M124" s="53"/>
      <c r="N124" s="53"/>
      <c r="O124" s="53"/>
      <c r="P124" s="53"/>
      <c r="Q124" s="52"/>
      <c r="R124" s="54"/>
      <c r="S124" s="55"/>
      <c r="T124" s="52"/>
      <c r="U124" s="52"/>
      <c r="V124" s="52"/>
      <c r="W124" s="52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</row>
    <row r="125" spans="1:63" ht="13.5" customHeight="1">
      <c r="A125" s="51"/>
      <c r="C125" s="52"/>
      <c r="D125" s="53"/>
      <c r="E125" s="53"/>
      <c r="F125" s="53"/>
      <c r="G125" s="53"/>
      <c r="H125" s="52"/>
      <c r="I125" s="53"/>
      <c r="J125" s="53"/>
      <c r="K125" s="53"/>
      <c r="L125" s="53"/>
      <c r="M125" s="53"/>
      <c r="N125" s="53"/>
      <c r="O125" s="53"/>
      <c r="P125" s="53"/>
      <c r="Q125" s="52"/>
      <c r="R125" s="54"/>
      <c r="S125" s="55"/>
      <c r="T125" s="52"/>
      <c r="U125" s="52"/>
      <c r="V125" s="52"/>
      <c r="W125" s="52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</row>
    <row r="126" spans="1:63" ht="13.5" customHeight="1">
      <c r="A126" s="58"/>
      <c r="B126" s="100"/>
      <c r="C126" s="142" t="s">
        <v>30</v>
      </c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8" t="s">
        <v>195</v>
      </c>
      <c r="S126" s="148"/>
      <c r="T126" s="148"/>
      <c r="U126" s="148"/>
      <c r="V126" s="148"/>
      <c r="W126" s="148"/>
      <c r="X126" s="142" t="s">
        <v>94</v>
      </c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</row>
    <row r="127" spans="1:63" ht="13.5" customHeight="1">
      <c r="A127" s="58"/>
      <c r="B127" s="100"/>
      <c r="C127" s="142" t="s">
        <v>31</v>
      </c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5" t="s">
        <v>21</v>
      </c>
      <c r="S127" s="149" t="s">
        <v>32</v>
      </c>
      <c r="T127" s="149"/>
      <c r="U127" s="149"/>
      <c r="V127" s="149"/>
      <c r="W127" s="60"/>
      <c r="X127" s="142" t="s">
        <v>33</v>
      </c>
      <c r="Y127" s="142"/>
      <c r="Z127" s="142"/>
      <c r="AA127" s="142"/>
      <c r="AB127" s="142"/>
      <c r="AC127" s="142"/>
      <c r="AD127" s="142"/>
      <c r="AE127" s="142"/>
      <c r="AF127" s="142" t="s">
        <v>34</v>
      </c>
      <c r="AG127" s="142"/>
      <c r="AH127" s="142"/>
      <c r="AI127" s="142"/>
      <c r="AJ127" s="142"/>
      <c r="AK127" s="142"/>
      <c r="AL127" s="142"/>
      <c r="AM127" s="142"/>
      <c r="AN127" s="142" t="s">
        <v>35</v>
      </c>
      <c r="AO127" s="142"/>
      <c r="AP127" s="142"/>
      <c r="AQ127" s="142"/>
      <c r="AR127" s="142"/>
      <c r="AS127" s="142"/>
      <c r="AT127" s="142"/>
      <c r="AU127" s="142"/>
      <c r="AV127" s="142" t="s">
        <v>36</v>
      </c>
      <c r="AW127" s="142"/>
      <c r="AX127" s="142"/>
      <c r="AY127" s="142"/>
      <c r="AZ127" s="142"/>
      <c r="BA127" s="142"/>
      <c r="BB127" s="142"/>
      <c r="BC127" s="142"/>
      <c r="BD127" s="142" t="s">
        <v>37</v>
      </c>
      <c r="BE127" s="142"/>
      <c r="BF127" s="142"/>
      <c r="BG127" s="142"/>
      <c r="BH127" s="142"/>
      <c r="BI127" s="142"/>
      <c r="BJ127" s="142"/>
      <c r="BK127" s="142"/>
    </row>
    <row r="128" spans="1:63" ht="13.5" customHeight="1">
      <c r="A128" s="58" t="s">
        <v>38</v>
      </c>
      <c r="B128" s="100" t="s">
        <v>39</v>
      </c>
      <c r="C128" s="58" t="s">
        <v>40</v>
      </c>
      <c r="D128" s="101"/>
      <c r="E128" s="101"/>
      <c r="F128" s="101"/>
      <c r="G128" s="101"/>
      <c r="H128" s="58" t="s">
        <v>41</v>
      </c>
      <c r="I128" s="101"/>
      <c r="J128" s="101"/>
      <c r="K128" s="101"/>
      <c r="L128" s="101"/>
      <c r="M128" s="101"/>
      <c r="N128" s="101"/>
      <c r="O128" s="101"/>
      <c r="P128" s="101"/>
      <c r="Q128" s="58" t="s">
        <v>172</v>
      </c>
      <c r="R128" s="146"/>
      <c r="S128" s="59" t="s">
        <v>21</v>
      </c>
      <c r="T128" s="60" t="s">
        <v>171</v>
      </c>
      <c r="U128" s="60" t="s">
        <v>42</v>
      </c>
      <c r="V128" s="60" t="s">
        <v>105</v>
      </c>
      <c r="W128" s="60" t="s">
        <v>192</v>
      </c>
      <c r="X128" s="58">
        <v>1</v>
      </c>
      <c r="Y128" s="58" t="s">
        <v>123</v>
      </c>
      <c r="Z128" s="58" t="s">
        <v>124</v>
      </c>
      <c r="AA128" s="58" t="s">
        <v>125</v>
      </c>
      <c r="AB128" s="58" t="s">
        <v>123</v>
      </c>
      <c r="AC128" s="58" t="s">
        <v>124</v>
      </c>
      <c r="AD128" s="58" t="s">
        <v>125</v>
      </c>
      <c r="AE128" s="58">
        <v>2</v>
      </c>
      <c r="AF128" s="58">
        <v>3</v>
      </c>
      <c r="AG128" s="58" t="s">
        <v>123</v>
      </c>
      <c r="AH128" s="58" t="s">
        <v>124</v>
      </c>
      <c r="AI128" s="58" t="s">
        <v>125</v>
      </c>
      <c r="AJ128" s="58" t="s">
        <v>123</v>
      </c>
      <c r="AK128" s="58" t="s">
        <v>124</v>
      </c>
      <c r="AL128" s="58" t="s">
        <v>125</v>
      </c>
      <c r="AM128" s="58">
        <v>4</v>
      </c>
      <c r="AN128" s="58">
        <v>5</v>
      </c>
      <c r="AO128" s="58" t="s">
        <v>123</v>
      </c>
      <c r="AP128" s="58" t="s">
        <v>124</v>
      </c>
      <c r="AQ128" s="58" t="s">
        <v>125</v>
      </c>
      <c r="AR128" s="58" t="s">
        <v>123</v>
      </c>
      <c r="AS128" s="58" t="s">
        <v>124</v>
      </c>
      <c r="AT128" s="58" t="s">
        <v>125</v>
      </c>
      <c r="AU128" s="58">
        <v>6</v>
      </c>
      <c r="AV128" s="58">
        <v>7</v>
      </c>
      <c r="AW128" s="58" t="s">
        <v>123</v>
      </c>
      <c r="AX128" s="58" t="s">
        <v>124</v>
      </c>
      <c r="AY128" s="58" t="s">
        <v>125</v>
      </c>
      <c r="AZ128" s="58" t="s">
        <v>123</v>
      </c>
      <c r="BA128" s="58" t="s">
        <v>124</v>
      </c>
      <c r="BB128" s="58" t="s">
        <v>125</v>
      </c>
      <c r="BC128" s="58">
        <v>8</v>
      </c>
      <c r="BD128" s="58">
        <v>9</v>
      </c>
      <c r="BE128" s="58" t="s">
        <v>123</v>
      </c>
      <c r="BF128" s="58" t="s">
        <v>124</v>
      </c>
      <c r="BG128" s="58" t="s">
        <v>125</v>
      </c>
      <c r="BH128" s="58" t="s">
        <v>123</v>
      </c>
      <c r="BI128" s="58" t="s">
        <v>124</v>
      </c>
      <c r="BJ128" s="58" t="s">
        <v>125</v>
      </c>
      <c r="BK128" s="58">
        <v>10</v>
      </c>
    </row>
    <row r="129" spans="1:63" ht="13.5" customHeight="1">
      <c r="A129" s="58"/>
      <c r="B129" s="100"/>
      <c r="C129" s="58"/>
      <c r="D129" s="101"/>
      <c r="E129" s="101"/>
      <c r="F129" s="101"/>
      <c r="G129" s="101"/>
      <c r="H129" s="58"/>
      <c r="I129" s="101"/>
      <c r="J129" s="101"/>
      <c r="K129" s="101"/>
      <c r="L129" s="101"/>
      <c r="M129" s="101"/>
      <c r="N129" s="101"/>
      <c r="O129" s="101"/>
      <c r="P129" s="101"/>
      <c r="Q129" s="58" t="s">
        <v>167</v>
      </c>
      <c r="R129" s="147"/>
      <c r="S129" s="59"/>
      <c r="T129" s="60"/>
      <c r="U129" s="60"/>
      <c r="V129" s="60"/>
      <c r="W129" s="60" t="s">
        <v>193</v>
      </c>
      <c r="X129" s="58">
        <v>18</v>
      </c>
      <c r="Y129" s="58">
        <v>18</v>
      </c>
      <c r="Z129" s="58">
        <v>18</v>
      </c>
      <c r="AA129" s="58">
        <v>18</v>
      </c>
      <c r="AB129" s="58">
        <v>18</v>
      </c>
      <c r="AC129" s="58">
        <v>18</v>
      </c>
      <c r="AD129" s="58">
        <v>18</v>
      </c>
      <c r="AE129" s="58">
        <v>18</v>
      </c>
      <c r="AF129" s="58">
        <v>18</v>
      </c>
      <c r="AG129" s="58">
        <v>18</v>
      </c>
      <c r="AH129" s="58">
        <v>18</v>
      </c>
      <c r="AI129" s="58">
        <v>18</v>
      </c>
      <c r="AJ129" s="58">
        <v>18</v>
      </c>
      <c r="AK129" s="58">
        <v>18</v>
      </c>
      <c r="AL129" s="58">
        <v>18</v>
      </c>
      <c r="AM129" s="58">
        <v>18</v>
      </c>
      <c r="AN129" s="58">
        <v>18</v>
      </c>
      <c r="AO129" s="58">
        <v>18</v>
      </c>
      <c r="AP129" s="58">
        <v>18</v>
      </c>
      <c r="AQ129" s="58">
        <v>18</v>
      </c>
      <c r="AR129" s="58">
        <v>18</v>
      </c>
      <c r="AS129" s="58">
        <v>18</v>
      </c>
      <c r="AT129" s="58">
        <v>18</v>
      </c>
      <c r="AU129" s="58">
        <v>18</v>
      </c>
      <c r="AV129" s="58">
        <v>18</v>
      </c>
      <c r="AW129" s="58">
        <v>18</v>
      </c>
      <c r="AX129" s="58">
        <v>18</v>
      </c>
      <c r="AY129" s="58">
        <v>18</v>
      </c>
      <c r="AZ129" s="58">
        <v>18</v>
      </c>
      <c r="BA129" s="58">
        <v>18</v>
      </c>
      <c r="BB129" s="58">
        <v>18</v>
      </c>
      <c r="BC129" s="58">
        <v>18</v>
      </c>
      <c r="BD129" s="58">
        <v>7</v>
      </c>
      <c r="BE129" s="58">
        <v>7</v>
      </c>
      <c r="BF129" s="58">
        <v>7</v>
      </c>
      <c r="BG129" s="58">
        <v>7</v>
      </c>
      <c r="BH129" s="58">
        <v>7</v>
      </c>
      <c r="BI129" s="58">
        <v>7</v>
      </c>
      <c r="BJ129" s="58">
        <v>7</v>
      </c>
      <c r="BK129" s="58">
        <v>7</v>
      </c>
    </row>
    <row r="130" spans="1:63" ht="13.5" customHeight="1">
      <c r="A130" s="75">
        <v>1</v>
      </c>
      <c r="B130" s="77">
        <v>2</v>
      </c>
      <c r="C130" s="75">
        <v>3</v>
      </c>
      <c r="D130" s="78"/>
      <c r="E130" s="78"/>
      <c r="F130" s="78"/>
      <c r="G130" s="78"/>
      <c r="H130" s="75">
        <v>4</v>
      </c>
      <c r="I130" s="78"/>
      <c r="J130" s="78"/>
      <c r="K130" s="78"/>
      <c r="L130" s="78"/>
      <c r="M130" s="78"/>
      <c r="N130" s="78"/>
      <c r="O130" s="78"/>
      <c r="P130" s="78"/>
      <c r="Q130" s="75">
        <v>5</v>
      </c>
      <c r="R130" s="76">
        <v>6</v>
      </c>
      <c r="S130" s="76">
        <v>7</v>
      </c>
      <c r="T130" s="79">
        <v>8</v>
      </c>
      <c r="U130" s="79">
        <v>9</v>
      </c>
      <c r="V130" s="79">
        <v>10</v>
      </c>
      <c r="W130" s="79">
        <v>11</v>
      </c>
      <c r="X130" s="75">
        <v>12</v>
      </c>
      <c r="Y130" s="75"/>
      <c r="Z130" s="75"/>
      <c r="AA130" s="75"/>
      <c r="AB130" s="75"/>
      <c r="AC130" s="75"/>
      <c r="AD130" s="75"/>
      <c r="AE130" s="75">
        <v>13</v>
      </c>
      <c r="AF130" s="75">
        <v>14</v>
      </c>
      <c r="AG130" s="75"/>
      <c r="AH130" s="75"/>
      <c r="AI130" s="75"/>
      <c r="AJ130" s="75"/>
      <c r="AK130" s="75"/>
      <c r="AL130" s="75"/>
      <c r="AM130" s="75">
        <v>15</v>
      </c>
      <c r="AN130" s="75">
        <v>16</v>
      </c>
      <c r="AO130" s="75"/>
      <c r="AP130" s="75"/>
      <c r="AQ130" s="75"/>
      <c r="AR130" s="75"/>
      <c r="AS130" s="75"/>
      <c r="AT130" s="75"/>
      <c r="AU130" s="75">
        <v>17</v>
      </c>
      <c r="AV130" s="75">
        <v>18</v>
      </c>
      <c r="AW130" s="75"/>
      <c r="AX130" s="75"/>
      <c r="AY130" s="75"/>
      <c r="AZ130" s="75"/>
      <c r="BA130" s="75"/>
      <c r="BB130" s="75"/>
      <c r="BC130" s="75">
        <v>19</v>
      </c>
      <c r="BD130" s="75">
        <v>20</v>
      </c>
      <c r="BE130" s="75"/>
      <c r="BF130" s="75"/>
      <c r="BG130" s="75"/>
      <c r="BH130" s="75"/>
      <c r="BI130" s="75"/>
      <c r="BJ130" s="75"/>
      <c r="BK130" s="75">
        <v>21</v>
      </c>
    </row>
    <row r="131" spans="1:63" ht="25.5" customHeight="1">
      <c r="A131" s="111" t="s">
        <v>236</v>
      </c>
      <c r="B131" s="102" t="s">
        <v>154</v>
      </c>
      <c r="C131" s="36"/>
      <c r="D131" s="35"/>
      <c r="E131" s="35"/>
      <c r="F131" s="35"/>
      <c r="G131" s="35"/>
      <c r="H131" s="36"/>
      <c r="I131" s="35"/>
      <c r="J131" s="35"/>
      <c r="K131" s="35"/>
      <c r="L131" s="35"/>
      <c r="M131" s="35"/>
      <c r="N131" s="35"/>
      <c r="O131" s="35"/>
      <c r="P131" s="35"/>
      <c r="Q131" s="36"/>
      <c r="R131" s="103">
        <f aca="true" t="shared" si="81" ref="R131:W131">SUM(R132:R136)</f>
        <v>500</v>
      </c>
      <c r="S131" s="103">
        <f t="shared" si="81"/>
        <v>267</v>
      </c>
      <c r="T131" s="103">
        <f t="shared" si="81"/>
        <v>169</v>
      </c>
      <c r="U131" s="103">
        <f t="shared" si="81"/>
        <v>0</v>
      </c>
      <c r="V131" s="103">
        <f t="shared" si="81"/>
        <v>98</v>
      </c>
      <c r="W131" s="103">
        <f t="shared" si="81"/>
        <v>233</v>
      </c>
      <c r="X131" s="34"/>
      <c r="Y131" s="36"/>
      <c r="Z131" s="36"/>
      <c r="AA131" s="36"/>
      <c r="AB131" s="36"/>
      <c r="AC131" s="36"/>
      <c r="AD131" s="36"/>
      <c r="AE131" s="34"/>
      <c r="AF131" s="34"/>
      <c r="AG131" s="36"/>
      <c r="AH131" s="36"/>
      <c r="AI131" s="36"/>
      <c r="AJ131" s="36"/>
      <c r="AK131" s="36"/>
      <c r="AL131" s="36"/>
      <c r="AM131" s="34"/>
      <c r="AN131" s="34"/>
      <c r="AO131" s="36"/>
      <c r="AP131" s="36"/>
      <c r="AQ131" s="36"/>
      <c r="AR131" s="36"/>
      <c r="AS131" s="36"/>
      <c r="AT131" s="36"/>
      <c r="AU131" s="34"/>
      <c r="AV131" s="34"/>
      <c r="AW131" s="36"/>
      <c r="AX131" s="36"/>
      <c r="AY131" s="36"/>
      <c r="AZ131" s="36"/>
      <c r="BA131" s="36"/>
      <c r="BB131" s="36"/>
      <c r="BC131" s="34"/>
      <c r="BD131" s="34"/>
      <c r="BE131" s="36"/>
      <c r="BF131" s="36"/>
      <c r="BG131" s="36"/>
      <c r="BH131" s="36"/>
      <c r="BI131" s="36"/>
      <c r="BJ131" s="36"/>
      <c r="BK131" s="34"/>
    </row>
    <row r="132" spans="1:63" ht="27.75" customHeight="1">
      <c r="A132" s="117" t="s">
        <v>179</v>
      </c>
      <c r="B132" s="87" t="s">
        <v>188</v>
      </c>
      <c r="C132" s="23" t="str">
        <f>D132&amp;" "&amp;E132&amp;" "&amp;F132&amp;" "&amp;G132</f>
        <v>   </v>
      </c>
      <c r="D132" s="22"/>
      <c r="E132" s="22"/>
      <c r="F132" s="22"/>
      <c r="G132" s="22"/>
      <c r="H132" s="23" t="str">
        <f aca="true" t="shared" si="82" ref="H132:H137">I132&amp;" "&amp;J132&amp;" "&amp;O132&amp;" "&amp;N132</f>
        <v>3   </v>
      </c>
      <c r="I132" s="24">
        <v>3</v>
      </c>
      <c r="J132" s="24"/>
      <c r="K132" s="24"/>
      <c r="L132" s="24"/>
      <c r="M132" s="24"/>
      <c r="N132" s="24"/>
      <c r="O132" s="24"/>
      <c r="P132" s="24"/>
      <c r="Q132" s="15"/>
      <c r="R132" s="84">
        <v>130</v>
      </c>
      <c r="S132" s="84">
        <f>T132+U132+V132</f>
        <v>72</v>
      </c>
      <c r="T132" s="84">
        <f aca="true" t="shared" si="83" ref="T132:V136">Y132*Y$6+AB132*AB$6+AG132*AG$6+AJ132*AJ$6+AO132*AO$6+AR132*AR$6+AW132*AW$6+AZ132*AZ$6+BE132*BE$6+BH132*BH$6</f>
        <v>54</v>
      </c>
      <c r="U132" s="84">
        <f t="shared" si="83"/>
        <v>0</v>
      </c>
      <c r="V132" s="84">
        <f t="shared" si="83"/>
        <v>18</v>
      </c>
      <c r="W132" s="84">
        <f>R132-S132</f>
        <v>58</v>
      </c>
      <c r="X132" s="81">
        <f>IF(SUM(Y132:AA132)&gt;0,Y132&amp;"/"&amp;Z132&amp;"/"&amp;AA132,"")</f>
      </c>
      <c r="Y132" s="15"/>
      <c r="Z132" s="15"/>
      <c r="AA132" s="15"/>
      <c r="AB132" s="15"/>
      <c r="AC132" s="15"/>
      <c r="AD132" s="15"/>
      <c r="AE132" s="81">
        <f>IF(SUM(AB132:AD132)&gt;0,AB132&amp;"/"&amp;AC132&amp;"/"&amp;AD132,"")</f>
      </c>
      <c r="AF132" s="81" t="str">
        <f>IF(SUM(AG132:AI132)&gt;0,AG132&amp;"/"&amp;AH132&amp;"/"&amp;AI132,"")</f>
        <v>3//1</v>
      </c>
      <c r="AG132" s="15">
        <v>3</v>
      </c>
      <c r="AH132" s="15"/>
      <c r="AI132" s="15">
        <v>1</v>
      </c>
      <c r="AJ132" s="15"/>
      <c r="AK132" s="15"/>
      <c r="AL132" s="15"/>
      <c r="AM132" s="81">
        <f>IF(SUM(AJ132:AL132)&gt;0,AJ132&amp;"/"&amp;AK132&amp;"/"&amp;AL132,"")</f>
      </c>
      <c r="AN132" s="81">
        <f>IF(SUM(AO132:AQ132)&gt;0,AO132&amp;"/"&amp;AP132&amp;"/"&amp;AQ132,"")</f>
      </c>
      <c r="AO132" s="15"/>
      <c r="AP132" s="15"/>
      <c r="AQ132" s="15"/>
      <c r="AR132" s="15"/>
      <c r="AS132" s="15"/>
      <c r="AT132" s="15"/>
      <c r="AU132" s="81">
        <f>IF(SUM(AR132:AT132)&gt;0,AR132&amp;"/"&amp;AS132&amp;"/"&amp;AT132,"")</f>
      </c>
      <c r="AV132" s="81">
        <f>IF(SUM(AW132:AY132)&gt;0,AW132&amp;"/"&amp;AX132&amp;"/"&amp;AY132,"")</f>
      </c>
      <c r="AW132" s="15"/>
      <c r="AX132" s="15"/>
      <c r="AY132" s="15"/>
      <c r="AZ132" s="15"/>
      <c r="BA132" s="15"/>
      <c r="BB132" s="15"/>
      <c r="BC132" s="81">
        <f>IF(SUM(AZ132:BB132)&gt;0,AZ132&amp;"/"&amp;BA132&amp;"/"&amp;BB132,"")</f>
      </c>
      <c r="BD132" s="81">
        <f>IF(SUM(BE132:BG132)&gt;0,BE132&amp;"/"&amp;BF132&amp;"/"&amp;BG132,"")</f>
      </c>
      <c r="BE132" s="15"/>
      <c r="BF132" s="15"/>
      <c r="BG132" s="15"/>
      <c r="BH132" s="15"/>
      <c r="BI132" s="15"/>
      <c r="BJ132" s="15"/>
      <c r="BK132" s="81">
        <f>IF(SUM(BH132:BJ132)&gt;0,BH132&amp;"/"&amp;BI132&amp;"/"&amp;BJ132,"")</f>
      </c>
    </row>
    <row r="133" spans="1:63" ht="13.5" customHeight="1">
      <c r="A133" s="117" t="s">
        <v>153</v>
      </c>
      <c r="B133" s="87" t="s">
        <v>189</v>
      </c>
      <c r="C133" s="23" t="str">
        <f>D133&amp;" "&amp;E133&amp;" "&amp;F133&amp;" "&amp;G133</f>
        <v>   </v>
      </c>
      <c r="D133" s="22"/>
      <c r="E133" s="22"/>
      <c r="F133" s="22"/>
      <c r="G133" s="22"/>
      <c r="H133" s="23" t="str">
        <f t="shared" si="82"/>
        <v>4   </v>
      </c>
      <c r="I133" s="24">
        <v>4</v>
      </c>
      <c r="J133" s="24"/>
      <c r="K133" s="24"/>
      <c r="L133" s="24"/>
      <c r="M133" s="24"/>
      <c r="N133" s="24"/>
      <c r="O133" s="24"/>
      <c r="P133" s="24"/>
      <c r="Q133" s="15"/>
      <c r="R133" s="84">
        <v>68</v>
      </c>
      <c r="S133" s="84">
        <f>T133+U133+V133</f>
        <v>34</v>
      </c>
      <c r="T133" s="84">
        <f t="shared" si="83"/>
        <v>17</v>
      </c>
      <c r="U133" s="84">
        <f t="shared" si="83"/>
        <v>0</v>
      </c>
      <c r="V133" s="84">
        <f t="shared" si="83"/>
        <v>17</v>
      </c>
      <c r="W133" s="84">
        <f>R133-S133</f>
        <v>34</v>
      </c>
      <c r="X133" s="81">
        <f>IF(SUM(Y133:AA133)&gt;0,Y133&amp;"/"&amp;Z133&amp;"/"&amp;AA133,"")</f>
      </c>
      <c r="Y133" s="15"/>
      <c r="Z133" s="15"/>
      <c r="AA133" s="15"/>
      <c r="AB133" s="15"/>
      <c r="AC133" s="15"/>
      <c r="AD133" s="15"/>
      <c r="AE133" s="81">
        <f>IF(SUM(AB133:AD133)&gt;0,AB133&amp;"/"&amp;AC133&amp;"/"&amp;AD133,"")</f>
      </c>
      <c r="AF133" s="81">
        <f>IF(SUM(AG133:AI133)&gt;0,AG133&amp;"/"&amp;AH133&amp;"/"&amp;AI133,"")</f>
      </c>
      <c r="AG133" s="15"/>
      <c r="AH133" s="15"/>
      <c r="AI133" s="15"/>
      <c r="AJ133" s="15">
        <v>1</v>
      </c>
      <c r="AK133" s="15"/>
      <c r="AL133" s="15">
        <v>1</v>
      </c>
      <c r="AM133" s="81" t="str">
        <f>IF(SUM(AJ133:AL133)&gt;0,AJ133&amp;"/"&amp;AK133&amp;"/"&amp;AL133,"")</f>
        <v>1//1</v>
      </c>
      <c r="AN133" s="81">
        <f>IF(SUM(AO133:AQ133)&gt;0,AO133&amp;"/"&amp;AP133&amp;"/"&amp;AQ133,"")</f>
      </c>
      <c r="AO133" s="15"/>
      <c r="AP133" s="15"/>
      <c r="AQ133" s="15"/>
      <c r="AR133" s="15"/>
      <c r="AS133" s="15"/>
      <c r="AT133" s="15"/>
      <c r="AU133" s="81">
        <f>IF(SUM(AR133:AT133)&gt;0,AR133&amp;"/"&amp;AS133&amp;"/"&amp;AT133,"")</f>
      </c>
      <c r="AV133" s="81">
        <f>IF(SUM(AW133:AY133)&gt;0,AW133&amp;"/"&amp;AX133&amp;"/"&amp;AY133,"")</f>
      </c>
      <c r="AW133" s="15"/>
      <c r="AX133" s="15"/>
      <c r="AY133" s="15"/>
      <c r="AZ133" s="15"/>
      <c r="BA133" s="15"/>
      <c r="BB133" s="15"/>
      <c r="BC133" s="81">
        <f>IF(SUM(AZ133:BB133)&gt;0,AZ133&amp;"/"&amp;BA133&amp;"/"&amp;BB133,"")</f>
      </c>
      <c r="BD133" s="81">
        <f>IF(SUM(BE133:BG133)&gt;0,BE133&amp;"/"&amp;BF133&amp;"/"&amp;BG133,"")</f>
      </c>
      <c r="BE133" s="15"/>
      <c r="BF133" s="15"/>
      <c r="BG133" s="15"/>
      <c r="BH133" s="15"/>
      <c r="BI133" s="15"/>
      <c r="BJ133" s="15"/>
      <c r="BK133" s="81">
        <f>IF(SUM(BH133:BJ133)&gt;0,BH133&amp;"/"&amp;BI133&amp;"/"&amp;BJ133,"")</f>
      </c>
    </row>
    <row r="134" spans="1:63" ht="13.5" customHeight="1">
      <c r="A134" s="117" t="s">
        <v>180</v>
      </c>
      <c r="B134" s="32" t="s">
        <v>190</v>
      </c>
      <c r="C134" s="23" t="str">
        <f>D134&amp;" "&amp;E134&amp;" "&amp;F134&amp;" "&amp;G134</f>
        <v>5   </v>
      </c>
      <c r="D134" s="22">
        <v>5</v>
      </c>
      <c r="E134" s="22"/>
      <c r="F134" s="22"/>
      <c r="G134" s="22"/>
      <c r="H134" s="23" t="str">
        <f t="shared" si="82"/>
        <v>   </v>
      </c>
      <c r="I134" s="24"/>
      <c r="J134" s="24"/>
      <c r="K134" s="24"/>
      <c r="L134" s="24"/>
      <c r="M134" s="24"/>
      <c r="N134" s="24"/>
      <c r="O134" s="24"/>
      <c r="P134" s="24"/>
      <c r="Q134" s="15"/>
      <c r="R134" s="84">
        <v>106</v>
      </c>
      <c r="S134" s="84">
        <f>T134+U134+V134</f>
        <v>54</v>
      </c>
      <c r="T134" s="84">
        <f t="shared" si="83"/>
        <v>36</v>
      </c>
      <c r="U134" s="84">
        <f t="shared" si="83"/>
        <v>0</v>
      </c>
      <c r="V134" s="84">
        <f t="shared" si="83"/>
        <v>18</v>
      </c>
      <c r="W134" s="84">
        <f>R134-S134</f>
        <v>52</v>
      </c>
      <c r="X134" s="81">
        <f>IF(SUM(Y134:AA134)&gt;0,Y134&amp;"/"&amp;Z134&amp;"/"&amp;AA134,"")</f>
      </c>
      <c r="Y134" s="15"/>
      <c r="Z134" s="15"/>
      <c r="AA134" s="15"/>
      <c r="AB134" s="15"/>
      <c r="AC134" s="15"/>
      <c r="AD134" s="15"/>
      <c r="AE134" s="81">
        <f>IF(SUM(AB134:AD134)&gt;0,AB134&amp;"/"&amp;AC134&amp;"/"&amp;AD134,"")</f>
      </c>
      <c r="AF134" s="81">
        <f>IF(SUM(AG134:AI134)&gt;0,AG134&amp;"/"&amp;AH134&amp;"/"&amp;AI134,"")</f>
      </c>
      <c r="AG134" s="15"/>
      <c r="AH134" s="15"/>
      <c r="AI134" s="15"/>
      <c r="AJ134" s="15"/>
      <c r="AK134" s="15"/>
      <c r="AL134" s="15"/>
      <c r="AM134" s="81">
        <f>IF(SUM(AJ134:AL134)&gt;0,AJ134&amp;"/"&amp;AK134&amp;"/"&amp;AL134,"")</f>
      </c>
      <c r="AN134" s="81" t="str">
        <f>IF(SUM(AO134:AQ134)&gt;0,AO134&amp;"/"&amp;AP134&amp;"/"&amp;AQ134,"")</f>
        <v>2//1</v>
      </c>
      <c r="AO134" s="15">
        <v>2</v>
      </c>
      <c r="AP134" s="15"/>
      <c r="AQ134" s="15">
        <v>1</v>
      </c>
      <c r="AR134" s="15"/>
      <c r="AS134" s="15"/>
      <c r="AT134" s="15"/>
      <c r="AU134" s="81">
        <f>IF(SUM(AR134:AT134)&gt;0,AR134&amp;"/"&amp;AS134&amp;"/"&amp;AT134,"")</f>
      </c>
      <c r="AV134" s="81">
        <f>IF(SUM(AW134:AY134)&gt;0,AW134&amp;"/"&amp;AX134&amp;"/"&amp;AY134,"")</f>
      </c>
      <c r="AW134" s="15"/>
      <c r="AX134" s="15"/>
      <c r="AY134" s="15"/>
      <c r="AZ134" s="15"/>
      <c r="BA134" s="15"/>
      <c r="BB134" s="15"/>
      <c r="BC134" s="81">
        <f>IF(SUM(AZ134:BB134)&gt;0,AZ134&amp;"/"&amp;BA134&amp;"/"&amp;BB134,"")</f>
      </c>
      <c r="BD134" s="81">
        <f>IF(SUM(BE134:BG134)&gt;0,BE134&amp;"/"&amp;BF134&amp;"/"&amp;BG134,"")</f>
      </c>
      <c r="BE134" s="15"/>
      <c r="BF134" s="15"/>
      <c r="BG134" s="15"/>
      <c r="BH134" s="15"/>
      <c r="BI134" s="15"/>
      <c r="BJ134" s="15"/>
      <c r="BK134" s="81">
        <f>IF(SUM(BH134:BJ134)&gt;0,BH134&amp;"/"&amp;BI134&amp;"/"&amp;BJ134,"")</f>
      </c>
    </row>
    <row r="135" spans="1:63" ht="13.5" customHeight="1">
      <c r="A135" s="117" t="s">
        <v>181</v>
      </c>
      <c r="B135" s="32" t="s">
        <v>241</v>
      </c>
      <c r="C135" s="23" t="str">
        <f>D135&amp;" "&amp;E135&amp;" "&amp;F135&amp;" "&amp;G135</f>
        <v>6   </v>
      </c>
      <c r="D135" s="22">
        <v>6</v>
      </c>
      <c r="E135" s="22"/>
      <c r="F135" s="22"/>
      <c r="G135" s="22"/>
      <c r="H135" s="23" t="str">
        <f t="shared" si="82"/>
        <v>   </v>
      </c>
      <c r="I135" s="24"/>
      <c r="J135" s="24"/>
      <c r="K135" s="24"/>
      <c r="L135" s="24"/>
      <c r="M135" s="24"/>
      <c r="N135" s="24"/>
      <c r="O135" s="24"/>
      <c r="P135" s="24"/>
      <c r="Q135" s="15"/>
      <c r="R135" s="84">
        <v>106</v>
      </c>
      <c r="S135" s="84">
        <f>T135+U135+V135</f>
        <v>51</v>
      </c>
      <c r="T135" s="84">
        <f t="shared" si="83"/>
        <v>34</v>
      </c>
      <c r="U135" s="84">
        <f t="shared" si="83"/>
        <v>0</v>
      </c>
      <c r="V135" s="84">
        <f t="shared" si="83"/>
        <v>17</v>
      </c>
      <c r="W135" s="84">
        <f>R135-S135</f>
        <v>55</v>
      </c>
      <c r="X135" s="81">
        <f>IF(SUM(Y135:AA135)&gt;0,Y135&amp;"/"&amp;Z135&amp;"/"&amp;AA135,"")</f>
      </c>
      <c r="Y135" s="15"/>
      <c r="Z135" s="15"/>
      <c r="AA135" s="15"/>
      <c r="AB135" s="15"/>
      <c r="AC135" s="15"/>
      <c r="AD135" s="15"/>
      <c r="AE135" s="81">
        <f>IF(SUM(AB135:AD135)&gt;0,AB135&amp;"/"&amp;AC135&amp;"/"&amp;AD135,"")</f>
      </c>
      <c r="AF135" s="81">
        <f>IF(SUM(AG135:AI135)&gt;0,AG135&amp;"/"&amp;AH135&amp;"/"&amp;AI135,"")</f>
      </c>
      <c r="AG135" s="15"/>
      <c r="AH135" s="15"/>
      <c r="AI135" s="15"/>
      <c r="AJ135" s="15"/>
      <c r="AK135" s="15"/>
      <c r="AL135" s="15"/>
      <c r="AM135" s="81">
        <f>IF(SUM(AJ135:AL135)&gt;0,AJ135&amp;"/"&amp;AK135&amp;"/"&amp;AL135,"")</f>
      </c>
      <c r="AN135" s="81">
        <f>IF(SUM(AO135:AQ135)&gt;0,AO135&amp;"/"&amp;AP135&amp;"/"&amp;AQ135,"")</f>
      </c>
      <c r="AO135" s="15"/>
      <c r="AP135" s="15"/>
      <c r="AQ135" s="15"/>
      <c r="AR135" s="15">
        <v>2</v>
      </c>
      <c r="AS135" s="15"/>
      <c r="AT135" s="15">
        <v>1</v>
      </c>
      <c r="AU135" s="81" t="str">
        <f>IF(SUM(AR135:AT135)&gt;0,AR135&amp;"/"&amp;AS135&amp;"/"&amp;AT135,"")</f>
        <v>2//1</v>
      </c>
      <c r="AV135" s="81">
        <f>IF(SUM(AW135:AY135)&gt;0,AW135&amp;"/"&amp;AX135&amp;"/"&amp;AY135,"")</f>
      </c>
      <c r="AW135" s="15"/>
      <c r="AX135" s="15"/>
      <c r="AY135" s="15"/>
      <c r="AZ135" s="15"/>
      <c r="BA135" s="15"/>
      <c r="BB135" s="15"/>
      <c r="BC135" s="81">
        <f>IF(SUM(AZ135:BB135)&gt;0,AZ135&amp;"/"&amp;BA135&amp;"/"&amp;BB135,"")</f>
      </c>
      <c r="BD135" s="81">
        <f>IF(SUM(BE135:BG135)&gt;0,BE135&amp;"/"&amp;BF135&amp;"/"&amp;BG135,"")</f>
      </c>
      <c r="BE135" s="15"/>
      <c r="BF135" s="15"/>
      <c r="BG135" s="15"/>
      <c r="BH135" s="15"/>
      <c r="BI135" s="15"/>
      <c r="BJ135" s="15"/>
      <c r="BK135" s="81">
        <f>IF(SUM(BH135:BJ135)&gt;0,BH135&amp;"/"&amp;BI135&amp;"/"&amp;BJ135,"")</f>
      </c>
    </row>
    <row r="136" spans="1:63" ht="13.5" customHeight="1">
      <c r="A136" s="117" t="s">
        <v>182</v>
      </c>
      <c r="B136" s="32" t="s">
        <v>191</v>
      </c>
      <c r="C136" s="23" t="str">
        <f>D136&amp;" "&amp;E136&amp;" "&amp;F136&amp;" "&amp;G136</f>
        <v>9   </v>
      </c>
      <c r="D136" s="22">
        <v>9</v>
      </c>
      <c r="E136" s="22"/>
      <c r="F136" s="22"/>
      <c r="G136" s="22"/>
      <c r="H136" s="23" t="str">
        <f t="shared" si="82"/>
        <v>   </v>
      </c>
      <c r="I136" s="24"/>
      <c r="J136" s="24"/>
      <c r="K136" s="24"/>
      <c r="L136" s="24"/>
      <c r="M136" s="24"/>
      <c r="N136" s="24"/>
      <c r="O136" s="24"/>
      <c r="P136" s="24"/>
      <c r="Q136" s="15"/>
      <c r="R136" s="84">
        <v>90</v>
      </c>
      <c r="S136" s="84">
        <f>T136+U136+V136</f>
        <v>56</v>
      </c>
      <c r="T136" s="84">
        <f t="shared" si="83"/>
        <v>28</v>
      </c>
      <c r="U136" s="84">
        <f t="shared" si="83"/>
        <v>0</v>
      </c>
      <c r="V136" s="84">
        <f t="shared" si="83"/>
        <v>28</v>
      </c>
      <c r="W136" s="84">
        <f>R136-S136</f>
        <v>34</v>
      </c>
      <c r="X136" s="81">
        <f>IF(SUM(Y136:AA136)&gt;0,Y136&amp;"/"&amp;Z136&amp;"/"&amp;AA136,"")</f>
      </c>
      <c r="Y136" s="15"/>
      <c r="Z136" s="15"/>
      <c r="AA136" s="15"/>
      <c r="AB136" s="15"/>
      <c r="AC136" s="15"/>
      <c r="AD136" s="15"/>
      <c r="AE136" s="81">
        <f>IF(SUM(AB136:AD136)&gt;0,AB136&amp;"/"&amp;AC136&amp;"/"&amp;AD136,"")</f>
      </c>
      <c r="AF136" s="81">
        <f>IF(SUM(AG136:AI136)&gt;0,AG136&amp;"/"&amp;AH136&amp;"/"&amp;AI136,"")</f>
      </c>
      <c r="AG136" s="15"/>
      <c r="AH136" s="15"/>
      <c r="AI136" s="15"/>
      <c r="AJ136" s="15"/>
      <c r="AK136" s="15"/>
      <c r="AL136" s="15"/>
      <c r="AM136" s="81">
        <f>IF(SUM(AJ136:AL136)&gt;0,AJ136&amp;"/"&amp;AK136&amp;"/"&amp;AL136,"")</f>
      </c>
      <c r="AN136" s="81">
        <f>IF(SUM(AO136:AQ136)&gt;0,AO136&amp;"/"&amp;AP136&amp;"/"&amp;AQ136,"")</f>
      </c>
      <c r="AO136" s="15"/>
      <c r="AP136" s="15"/>
      <c r="AQ136" s="15"/>
      <c r="AR136" s="15"/>
      <c r="AS136" s="15"/>
      <c r="AT136" s="15"/>
      <c r="AU136" s="81">
        <f>IF(SUM(AR136:AT136)&gt;0,AR136&amp;"/"&amp;AS136&amp;"/"&amp;AT136,"")</f>
      </c>
      <c r="AV136" s="81">
        <f>IF(SUM(AW136:AY136)&gt;0,AW136&amp;"/"&amp;AX136&amp;"/"&amp;AY136,"")</f>
      </c>
      <c r="AW136" s="15"/>
      <c r="AX136" s="15"/>
      <c r="AY136" s="15"/>
      <c r="AZ136" s="15"/>
      <c r="BA136" s="15"/>
      <c r="BB136" s="15"/>
      <c r="BC136" s="81">
        <f>IF(SUM(AZ136:BB136)&gt;0,AZ136&amp;"/"&amp;BA136&amp;"/"&amp;BB136,"")</f>
      </c>
      <c r="BD136" s="81" t="str">
        <f>IF(SUM(BE136:BG136)&gt;0,BE136&amp;"/"&amp;BF136&amp;"/"&amp;BG136,"")</f>
        <v>4//4</v>
      </c>
      <c r="BE136" s="15">
        <v>4</v>
      </c>
      <c r="BF136" s="15"/>
      <c r="BG136" s="15">
        <v>4</v>
      </c>
      <c r="BH136" s="15"/>
      <c r="BI136" s="15"/>
      <c r="BJ136" s="15"/>
      <c r="BK136" s="81">
        <f>IF(SUM(BH136:BJ136)&gt;0,BH136&amp;"/"&amp;BI136&amp;"/"&amp;BJ136,"")</f>
      </c>
    </row>
    <row r="137" spans="1:63" ht="13.5" customHeight="1">
      <c r="A137" s="58"/>
      <c r="B137" s="32" t="s">
        <v>90</v>
      </c>
      <c r="C137" s="16"/>
      <c r="D137" s="22"/>
      <c r="E137" s="22"/>
      <c r="F137" s="22"/>
      <c r="G137" s="22"/>
      <c r="H137" s="23" t="str">
        <f t="shared" si="82"/>
        <v>   </v>
      </c>
      <c r="I137" s="22"/>
      <c r="J137" s="22"/>
      <c r="K137" s="22"/>
      <c r="L137" s="22"/>
      <c r="M137" s="22"/>
      <c r="N137" s="22"/>
      <c r="O137" s="22"/>
      <c r="P137" s="22"/>
      <c r="Q137" s="16"/>
      <c r="R137" s="116">
        <f aca="true" t="shared" si="84" ref="R137:W137">SUM(R132:R136)</f>
        <v>500</v>
      </c>
      <c r="S137" s="116">
        <f t="shared" si="84"/>
        <v>267</v>
      </c>
      <c r="T137" s="116">
        <f t="shared" si="84"/>
        <v>169</v>
      </c>
      <c r="U137" s="116">
        <f t="shared" si="84"/>
        <v>0</v>
      </c>
      <c r="V137" s="116">
        <f t="shared" si="84"/>
        <v>98</v>
      </c>
      <c r="W137" s="116">
        <f t="shared" si="84"/>
        <v>233</v>
      </c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 customHeight="1">
      <c r="A138" s="58"/>
      <c r="B138" s="91"/>
      <c r="C138" s="23" t="s">
        <v>197</v>
      </c>
      <c r="D138" s="81"/>
      <c r="E138" s="81"/>
      <c r="F138" s="81"/>
      <c r="G138" s="81"/>
      <c r="H138" s="23"/>
      <c r="I138" s="22"/>
      <c r="J138" s="22"/>
      <c r="K138" s="22"/>
      <c r="L138" s="22"/>
      <c r="M138" s="22"/>
      <c r="N138" s="22"/>
      <c r="O138" s="22"/>
      <c r="P138" s="22"/>
      <c r="Q138" s="16"/>
      <c r="R138" s="23"/>
      <c r="S138" s="23"/>
      <c r="T138" s="23"/>
      <c r="U138" s="23"/>
      <c r="V138" s="23"/>
      <c r="W138" s="23"/>
      <c r="X138" s="80">
        <f>SUM(Y138:AA138)</f>
        <v>0</v>
      </c>
      <c r="Y138" s="80">
        <f aca="true" t="shared" si="85" ref="Y138:AD138">SUM(Y132:Y136)</f>
        <v>0</v>
      </c>
      <c r="Z138" s="80">
        <f t="shared" si="85"/>
        <v>0</v>
      </c>
      <c r="AA138" s="80">
        <f t="shared" si="85"/>
        <v>0</v>
      </c>
      <c r="AB138" s="80">
        <f t="shared" si="85"/>
        <v>0</v>
      </c>
      <c r="AC138" s="80">
        <f t="shared" si="85"/>
        <v>0</v>
      </c>
      <c r="AD138" s="80">
        <f t="shared" si="85"/>
        <v>0</v>
      </c>
      <c r="AE138" s="80">
        <f>SUM(AB138:AD138)</f>
        <v>0</v>
      </c>
      <c r="AF138" s="80">
        <f>SUM(AG138:AI138)</f>
        <v>4</v>
      </c>
      <c r="AG138" s="80">
        <f aca="true" t="shared" si="86" ref="AG138:AL138">SUM(AG132:AG136)</f>
        <v>3</v>
      </c>
      <c r="AH138" s="80">
        <f t="shared" si="86"/>
        <v>0</v>
      </c>
      <c r="AI138" s="80">
        <f t="shared" si="86"/>
        <v>1</v>
      </c>
      <c r="AJ138" s="80">
        <f t="shared" si="86"/>
        <v>1</v>
      </c>
      <c r="AK138" s="80">
        <f t="shared" si="86"/>
        <v>0</v>
      </c>
      <c r="AL138" s="80">
        <f t="shared" si="86"/>
        <v>1</v>
      </c>
      <c r="AM138" s="80">
        <f>SUM(AJ138:AL138)</f>
        <v>2</v>
      </c>
      <c r="AN138" s="80">
        <f>SUM(AO138:AQ138)</f>
        <v>3</v>
      </c>
      <c r="AO138" s="80">
        <f aca="true" t="shared" si="87" ref="AO138:AT138">SUM(AO132:AO136)</f>
        <v>2</v>
      </c>
      <c r="AP138" s="80">
        <f t="shared" si="87"/>
        <v>0</v>
      </c>
      <c r="AQ138" s="80">
        <f t="shared" si="87"/>
        <v>1</v>
      </c>
      <c r="AR138" s="80">
        <f t="shared" si="87"/>
        <v>2</v>
      </c>
      <c r="AS138" s="80">
        <f t="shared" si="87"/>
        <v>0</v>
      </c>
      <c r="AT138" s="80">
        <f t="shared" si="87"/>
        <v>1</v>
      </c>
      <c r="AU138" s="80">
        <f>SUM(AR138:AT138)</f>
        <v>3</v>
      </c>
      <c r="AV138" s="80">
        <f>SUM(AW138:AY138)</f>
        <v>0</v>
      </c>
      <c r="AW138" s="80">
        <f aca="true" t="shared" si="88" ref="AW138:BB138">SUM(AW132:AW136)</f>
        <v>0</v>
      </c>
      <c r="AX138" s="80">
        <f t="shared" si="88"/>
        <v>0</v>
      </c>
      <c r="AY138" s="80">
        <f t="shared" si="88"/>
        <v>0</v>
      </c>
      <c r="AZ138" s="80">
        <f t="shared" si="88"/>
        <v>0</v>
      </c>
      <c r="BA138" s="80">
        <f t="shared" si="88"/>
        <v>0</v>
      </c>
      <c r="BB138" s="80">
        <f t="shared" si="88"/>
        <v>0</v>
      </c>
      <c r="BC138" s="80">
        <f>SUM(AZ138:BB138)</f>
        <v>0</v>
      </c>
      <c r="BD138" s="80">
        <f>SUM(BE138:BG138)</f>
        <v>8</v>
      </c>
      <c r="BE138" s="80">
        <f aca="true" t="shared" si="89" ref="BE138:BJ138">SUM(BE132:BE136)</f>
        <v>4</v>
      </c>
      <c r="BF138" s="80">
        <f t="shared" si="89"/>
        <v>0</v>
      </c>
      <c r="BG138" s="80">
        <f t="shared" si="89"/>
        <v>4</v>
      </c>
      <c r="BH138" s="80">
        <f t="shared" si="89"/>
        <v>0</v>
      </c>
      <c r="BI138" s="80">
        <f t="shared" si="89"/>
        <v>0</v>
      </c>
      <c r="BJ138" s="80">
        <f t="shared" si="89"/>
        <v>0</v>
      </c>
      <c r="BK138" s="80">
        <f>SUM(BH138:BJ138)</f>
        <v>0</v>
      </c>
    </row>
    <row r="139" spans="1:63" ht="13.5" customHeight="1">
      <c r="A139" s="58"/>
      <c r="B139" s="82"/>
      <c r="C139" s="83" t="s">
        <v>198</v>
      </c>
      <c r="D139" s="83"/>
      <c r="E139" s="83"/>
      <c r="F139" s="83"/>
      <c r="G139" s="83"/>
      <c r="H139" s="83"/>
      <c r="I139" s="22"/>
      <c r="J139" s="22"/>
      <c r="K139" s="22"/>
      <c r="L139" s="22"/>
      <c r="M139" s="22"/>
      <c r="N139" s="22"/>
      <c r="O139" s="22"/>
      <c r="P139" s="22"/>
      <c r="Q139" s="16"/>
      <c r="R139" s="23"/>
      <c r="S139" s="23"/>
      <c r="T139" s="23"/>
      <c r="U139" s="23"/>
      <c r="V139" s="23"/>
      <c r="W139" s="23"/>
      <c r="X139" s="23">
        <f>SUM(Y132:AA136)*X129</f>
        <v>0</v>
      </c>
      <c r="Y139" s="23"/>
      <c r="Z139" s="23"/>
      <c r="AA139" s="23"/>
      <c r="AB139" s="23"/>
      <c r="AC139" s="23"/>
      <c r="AD139" s="23"/>
      <c r="AE139" s="23">
        <f>SUM(AB132:AD136)*AE129</f>
        <v>0</v>
      </c>
      <c r="AF139" s="23">
        <f>SUM(AG132:AI136)*AF129</f>
        <v>72</v>
      </c>
      <c r="AG139" s="23"/>
      <c r="AH139" s="23"/>
      <c r="AI139" s="23"/>
      <c r="AJ139" s="23"/>
      <c r="AK139" s="23"/>
      <c r="AL139" s="23"/>
      <c r="AM139" s="23">
        <f>SUM(AJ132:AL136)*AM129</f>
        <v>36</v>
      </c>
      <c r="AN139" s="23">
        <f>SUM(AO132:AQ136)*AN129</f>
        <v>54</v>
      </c>
      <c r="AO139" s="23"/>
      <c r="AP139" s="23"/>
      <c r="AQ139" s="23"/>
      <c r="AR139" s="23"/>
      <c r="AS139" s="23"/>
      <c r="AT139" s="23"/>
      <c r="AU139" s="23">
        <f>SUM(AR132:AT136)*AU129</f>
        <v>54</v>
      </c>
      <c r="AV139" s="23">
        <f>SUM(AW132:AY136)*AV129</f>
        <v>0</v>
      </c>
      <c r="AW139" s="23"/>
      <c r="AX139" s="23"/>
      <c r="AY139" s="23"/>
      <c r="AZ139" s="23"/>
      <c r="BA139" s="23"/>
      <c r="BB139" s="23"/>
      <c r="BC139" s="23">
        <f>SUM(AZ132:BB136)*BC129</f>
        <v>0</v>
      </c>
      <c r="BD139" s="23">
        <f>SUM(BE132:BG136)*BD129</f>
        <v>56</v>
      </c>
      <c r="BE139" s="23"/>
      <c r="BF139" s="23"/>
      <c r="BG139" s="23"/>
      <c r="BH139" s="23"/>
      <c r="BI139" s="23"/>
      <c r="BJ139" s="23"/>
      <c r="BK139" s="23">
        <f>SUM(BH132:BJ136)*BK129</f>
        <v>0</v>
      </c>
    </row>
    <row r="140" spans="1:63" ht="13.5" customHeight="1">
      <c r="A140" s="58"/>
      <c r="B140" s="32"/>
      <c r="C140" s="23" t="s">
        <v>139</v>
      </c>
      <c r="D140" s="81"/>
      <c r="E140" s="81"/>
      <c r="F140" s="81"/>
      <c r="G140" s="81"/>
      <c r="H140" s="23"/>
      <c r="I140" s="22"/>
      <c r="J140" s="22"/>
      <c r="K140" s="22"/>
      <c r="L140" s="22"/>
      <c r="M140" s="22"/>
      <c r="N140" s="22"/>
      <c r="O140" s="22"/>
      <c r="P140" s="22"/>
      <c r="Q140" s="16"/>
      <c r="R140" s="23">
        <f>SUM(X140:BK140)</f>
        <v>0</v>
      </c>
      <c r="S140" s="23"/>
      <c r="T140" s="23"/>
      <c r="U140" s="23"/>
      <c r="V140" s="23"/>
      <c r="W140" s="23"/>
      <c r="X140" s="23"/>
      <c r="Y140" s="16"/>
      <c r="Z140" s="16"/>
      <c r="AA140" s="16"/>
      <c r="AB140" s="16"/>
      <c r="AC140" s="16"/>
      <c r="AD140" s="16"/>
      <c r="AE140" s="23"/>
      <c r="AF140" s="23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</row>
    <row r="141" spans="1:63" ht="13.5" customHeight="1">
      <c r="A141" s="58"/>
      <c r="B141" s="32"/>
      <c r="C141" s="23" t="s">
        <v>43</v>
      </c>
      <c r="D141" s="81"/>
      <c r="E141" s="81"/>
      <c r="F141" s="81"/>
      <c r="G141" s="81"/>
      <c r="H141" s="23"/>
      <c r="I141" s="22"/>
      <c r="J141" s="22"/>
      <c r="K141" s="22"/>
      <c r="L141" s="22"/>
      <c r="M141" s="22"/>
      <c r="N141" s="22"/>
      <c r="O141" s="22"/>
      <c r="P141" s="22"/>
      <c r="Q141" s="16"/>
      <c r="R141" s="23">
        <f>SUM(X141:BK141)</f>
        <v>3</v>
      </c>
      <c r="S141" s="23"/>
      <c r="T141" s="23"/>
      <c r="U141" s="23"/>
      <c r="V141" s="23"/>
      <c r="W141" s="23"/>
      <c r="X141" s="81">
        <f>COUNTIF($D$89:$G$93,X128)</f>
        <v>0</v>
      </c>
      <c r="Y141" s="81">
        <f aca="true" t="shared" si="90" ref="Y141:BK141">COUNTIF($D$89:$G$93,Y128)</f>
        <v>0</v>
      </c>
      <c r="Z141" s="81">
        <f t="shared" si="90"/>
        <v>0</v>
      </c>
      <c r="AA141" s="81">
        <f t="shared" si="90"/>
        <v>0</v>
      </c>
      <c r="AB141" s="81">
        <f t="shared" si="90"/>
        <v>0</v>
      </c>
      <c r="AC141" s="81">
        <f t="shared" si="90"/>
        <v>0</v>
      </c>
      <c r="AD141" s="81">
        <f t="shared" si="90"/>
        <v>0</v>
      </c>
      <c r="AE141" s="81">
        <f t="shared" si="90"/>
        <v>0</v>
      </c>
      <c r="AF141" s="81">
        <f t="shared" si="90"/>
        <v>0</v>
      </c>
      <c r="AG141" s="81">
        <f t="shared" si="90"/>
        <v>0</v>
      </c>
      <c r="AH141" s="81">
        <f t="shared" si="90"/>
        <v>0</v>
      </c>
      <c r="AI141" s="81">
        <f t="shared" si="90"/>
        <v>0</v>
      </c>
      <c r="AJ141" s="81">
        <f t="shared" si="90"/>
        <v>0</v>
      </c>
      <c r="AK141" s="81">
        <f t="shared" si="90"/>
        <v>0</v>
      </c>
      <c r="AL141" s="81">
        <f t="shared" si="90"/>
        <v>0</v>
      </c>
      <c r="AM141" s="81">
        <f t="shared" si="90"/>
        <v>0</v>
      </c>
      <c r="AN141" s="81">
        <f t="shared" si="90"/>
        <v>1</v>
      </c>
      <c r="AO141" s="81">
        <f t="shared" si="90"/>
        <v>0</v>
      </c>
      <c r="AP141" s="81">
        <f t="shared" si="90"/>
        <v>0</v>
      </c>
      <c r="AQ141" s="81">
        <f t="shared" si="90"/>
        <v>0</v>
      </c>
      <c r="AR141" s="81">
        <f t="shared" si="90"/>
        <v>0</v>
      </c>
      <c r="AS141" s="81">
        <f t="shared" si="90"/>
        <v>0</v>
      </c>
      <c r="AT141" s="81">
        <f t="shared" si="90"/>
        <v>0</v>
      </c>
      <c r="AU141" s="81">
        <f t="shared" si="90"/>
        <v>1</v>
      </c>
      <c r="AV141" s="81">
        <f t="shared" si="90"/>
        <v>0</v>
      </c>
      <c r="AW141" s="81">
        <f t="shared" si="90"/>
        <v>0</v>
      </c>
      <c r="AX141" s="81">
        <f t="shared" si="90"/>
        <v>0</v>
      </c>
      <c r="AY141" s="81">
        <f t="shared" si="90"/>
        <v>0</v>
      </c>
      <c r="AZ141" s="81">
        <f t="shared" si="90"/>
        <v>0</v>
      </c>
      <c r="BA141" s="81">
        <f t="shared" si="90"/>
        <v>0</v>
      </c>
      <c r="BB141" s="81">
        <f t="shared" si="90"/>
        <v>0</v>
      </c>
      <c r="BC141" s="81">
        <f t="shared" si="90"/>
        <v>0</v>
      </c>
      <c r="BD141" s="81">
        <f t="shared" si="90"/>
        <v>1</v>
      </c>
      <c r="BE141" s="81">
        <f t="shared" si="90"/>
        <v>0</v>
      </c>
      <c r="BF141" s="81">
        <f t="shared" si="90"/>
        <v>0</v>
      </c>
      <c r="BG141" s="81">
        <f t="shared" si="90"/>
        <v>0</v>
      </c>
      <c r="BH141" s="81">
        <f t="shared" si="90"/>
        <v>0</v>
      </c>
      <c r="BI141" s="81">
        <f t="shared" si="90"/>
        <v>0</v>
      </c>
      <c r="BJ141" s="81">
        <f t="shared" si="90"/>
        <v>0</v>
      </c>
      <c r="BK141" s="81">
        <f t="shared" si="90"/>
        <v>0</v>
      </c>
    </row>
    <row r="142" spans="1:63" ht="13.5" customHeight="1">
      <c r="A142" s="58"/>
      <c r="B142" s="32"/>
      <c r="C142" s="23" t="s">
        <v>44</v>
      </c>
      <c r="D142" s="81"/>
      <c r="E142" s="81"/>
      <c r="F142" s="81"/>
      <c r="G142" s="81"/>
      <c r="H142" s="23"/>
      <c r="I142" s="22"/>
      <c r="J142" s="22"/>
      <c r="K142" s="22"/>
      <c r="L142" s="22"/>
      <c r="M142" s="22"/>
      <c r="N142" s="22"/>
      <c r="O142" s="22"/>
      <c r="P142" s="22"/>
      <c r="Q142" s="16"/>
      <c r="R142" s="23">
        <f>SUM(X142:BK142)</f>
        <v>2</v>
      </c>
      <c r="S142" s="23"/>
      <c r="T142" s="23"/>
      <c r="U142" s="23"/>
      <c r="V142" s="23"/>
      <c r="W142" s="23"/>
      <c r="X142" s="81">
        <f>COUNTIF($I$89:$P$93,X128)</f>
        <v>0</v>
      </c>
      <c r="Y142" s="81">
        <f aca="true" t="shared" si="91" ref="Y142:BK142">COUNTIF($I$89:$P$93,Y128)</f>
        <v>0</v>
      </c>
      <c r="Z142" s="81">
        <f t="shared" si="91"/>
        <v>0</v>
      </c>
      <c r="AA142" s="81">
        <f t="shared" si="91"/>
        <v>0</v>
      </c>
      <c r="AB142" s="81">
        <f t="shared" si="91"/>
        <v>0</v>
      </c>
      <c r="AC142" s="81">
        <f t="shared" si="91"/>
        <v>0</v>
      </c>
      <c r="AD142" s="81">
        <f t="shared" si="91"/>
        <v>0</v>
      </c>
      <c r="AE142" s="81">
        <f t="shared" si="91"/>
        <v>0</v>
      </c>
      <c r="AF142" s="81">
        <f t="shared" si="91"/>
        <v>1</v>
      </c>
      <c r="AG142" s="81">
        <f t="shared" si="91"/>
        <v>0</v>
      </c>
      <c r="AH142" s="81">
        <f t="shared" si="91"/>
        <v>0</v>
      </c>
      <c r="AI142" s="81">
        <f t="shared" si="91"/>
        <v>0</v>
      </c>
      <c r="AJ142" s="81">
        <f t="shared" si="91"/>
        <v>0</v>
      </c>
      <c r="AK142" s="81">
        <f t="shared" si="91"/>
        <v>0</v>
      </c>
      <c r="AL142" s="81">
        <f t="shared" si="91"/>
        <v>0</v>
      </c>
      <c r="AM142" s="81">
        <f t="shared" si="91"/>
        <v>1</v>
      </c>
      <c r="AN142" s="81">
        <f t="shared" si="91"/>
        <v>0</v>
      </c>
      <c r="AO142" s="81">
        <f t="shared" si="91"/>
        <v>0</v>
      </c>
      <c r="AP142" s="81">
        <f t="shared" si="91"/>
        <v>0</v>
      </c>
      <c r="AQ142" s="81">
        <f t="shared" si="91"/>
        <v>0</v>
      </c>
      <c r="AR142" s="81">
        <f t="shared" si="91"/>
        <v>0</v>
      </c>
      <c r="AS142" s="81">
        <f t="shared" si="91"/>
        <v>0</v>
      </c>
      <c r="AT142" s="81">
        <f t="shared" si="91"/>
        <v>0</v>
      </c>
      <c r="AU142" s="81">
        <f t="shared" si="91"/>
        <v>0</v>
      </c>
      <c r="AV142" s="81">
        <f t="shared" si="91"/>
        <v>0</v>
      </c>
      <c r="AW142" s="81">
        <f t="shared" si="91"/>
        <v>0</v>
      </c>
      <c r="AX142" s="81">
        <f t="shared" si="91"/>
        <v>0</v>
      </c>
      <c r="AY142" s="81">
        <f t="shared" si="91"/>
        <v>0</v>
      </c>
      <c r="AZ142" s="81">
        <f t="shared" si="91"/>
        <v>0</v>
      </c>
      <c r="BA142" s="81">
        <f t="shared" si="91"/>
        <v>0</v>
      </c>
      <c r="BB142" s="81">
        <f t="shared" si="91"/>
        <v>0</v>
      </c>
      <c r="BC142" s="81">
        <f t="shared" si="91"/>
        <v>0</v>
      </c>
      <c r="BD142" s="81">
        <f t="shared" si="91"/>
        <v>0</v>
      </c>
      <c r="BE142" s="81">
        <f t="shared" si="91"/>
        <v>0</v>
      </c>
      <c r="BF142" s="81">
        <f t="shared" si="91"/>
        <v>0</v>
      </c>
      <c r="BG142" s="81">
        <f t="shared" si="91"/>
        <v>0</v>
      </c>
      <c r="BH142" s="81">
        <f t="shared" si="91"/>
        <v>0</v>
      </c>
      <c r="BI142" s="81">
        <f t="shared" si="91"/>
        <v>0</v>
      </c>
      <c r="BJ142" s="81">
        <f t="shared" si="91"/>
        <v>0</v>
      </c>
      <c r="BK142" s="81">
        <f t="shared" si="91"/>
        <v>0</v>
      </c>
    </row>
    <row r="145" spans="1:9" ht="13.5" customHeight="1">
      <c r="A145"/>
      <c r="B145" s="56" t="s">
        <v>116</v>
      </c>
      <c r="E145" s="10"/>
      <c r="F145" s="11"/>
      <c r="G145" s="10"/>
      <c r="I145" s="10"/>
    </row>
    <row r="146" spans="1:9" ht="13.5" customHeight="1">
      <c r="A146"/>
      <c r="B146" s="56"/>
      <c r="E146" s="10"/>
      <c r="F146" s="11"/>
      <c r="G146" s="10"/>
      <c r="I146" s="10"/>
    </row>
    <row r="147" spans="1:23" ht="13.5" customHeight="1">
      <c r="A147"/>
      <c r="B147" s="56" t="s">
        <v>204</v>
      </c>
      <c r="C147" s="10" t="s">
        <v>253</v>
      </c>
      <c r="E147"/>
      <c r="F147"/>
      <c r="G147"/>
      <c r="I147" s="10"/>
      <c r="W147" s="10" t="s">
        <v>255</v>
      </c>
    </row>
    <row r="148" spans="1:9" ht="13.5" customHeight="1">
      <c r="A148"/>
      <c r="B148" s="56"/>
      <c r="E148"/>
      <c r="F148"/>
      <c r="G148"/>
      <c r="I148" s="10"/>
    </row>
    <row r="149" spans="1:23" ht="13.5" customHeight="1">
      <c r="A149"/>
      <c r="B149" s="56" t="s">
        <v>117</v>
      </c>
      <c r="C149" s="10" t="s">
        <v>254</v>
      </c>
      <c r="E149"/>
      <c r="F149"/>
      <c r="G149"/>
      <c r="I149" s="10"/>
      <c r="W149" s="10" t="s">
        <v>256</v>
      </c>
    </row>
    <row r="150" spans="1:9" ht="13.5" customHeight="1">
      <c r="A150"/>
      <c r="B150" s="56"/>
      <c r="E150"/>
      <c r="F150"/>
      <c r="G150"/>
      <c r="I150" s="10"/>
    </row>
    <row r="151" spans="1:9" ht="13.5" customHeight="1">
      <c r="A151"/>
      <c r="B151" s="56"/>
      <c r="E151"/>
      <c r="F151"/>
      <c r="G151"/>
      <c r="I151" s="10"/>
    </row>
    <row r="152" spans="1:19" ht="13.5" customHeight="1">
      <c r="A152"/>
      <c r="B152" s="10"/>
      <c r="E152"/>
      <c r="F152"/>
      <c r="G152" s="10"/>
      <c r="I152" s="10"/>
      <c r="J152" s="10"/>
      <c r="K152" s="10"/>
      <c r="L152" s="10"/>
      <c r="M152" s="10"/>
      <c r="N152" s="10"/>
      <c r="O152" s="10"/>
      <c r="P152" s="10"/>
      <c r="R152" s="10"/>
      <c r="S152" s="10"/>
    </row>
    <row r="153" spans="1:9" ht="13.5" customHeight="1">
      <c r="A153"/>
      <c r="B153" s="10"/>
      <c r="E153" s="10"/>
      <c r="F153" s="11"/>
      <c r="G153" s="10"/>
      <c r="I153" s="10"/>
    </row>
    <row r="154" spans="1:9" ht="13.5" customHeight="1">
      <c r="A154"/>
      <c r="B154" s="10"/>
      <c r="E154" s="10"/>
      <c r="F154" s="11"/>
      <c r="G154" s="10"/>
      <c r="I154" s="10"/>
    </row>
    <row r="155" spans="1:9" ht="13.5" customHeight="1">
      <c r="A155"/>
      <c r="B155" s="56"/>
      <c r="E155" s="10"/>
      <c r="F155" s="11"/>
      <c r="G155" s="10"/>
      <c r="I155" s="10"/>
    </row>
    <row r="156" spans="1:9" ht="13.5" customHeight="1">
      <c r="A156"/>
      <c r="B156" s="56"/>
      <c r="E156" s="10"/>
      <c r="F156" s="11"/>
      <c r="G156" s="10"/>
      <c r="I156" s="10"/>
    </row>
    <row r="157" spans="1:9" ht="13.5" customHeight="1">
      <c r="A157"/>
      <c r="B157" s="56"/>
      <c r="E157" s="10"/>
      <c r="F157" s="11"/>
      <c r="G157" s="10"/>
      <c r="I157" s="10"/>
    </row>
    <row r="158" spans="1:9" ht="13.5" customHeight="1">
      <c r="A158"/>
      <c r="B158" s="56"/>
      <c r="E158" s="10"/>
      <c r="F158" s="11"/>
      <c r="G158" s="10"/>
      <c r="I158" s="10"/>
    </row>
  </sheetData>
  <mergeCells count="35">
    <mergeCell ref="AF127:AM127"/>
    <mergeCell ref="AN127:AU127"/>
    <mergeCell ref="AV127:BC127"/>
    <mergeCell ref="BD127:BK127"/>
    <mergeCell ref="AF84:AM84"/>
    <mergeCell ref="AN84:AU84"/>
    <mergeCell ref="AV84:BC84"/>
    <mergeCell ref="BD84:BK84"/>
    <mergeCell ref="C83:Q83"/>
    <mergeCell ref="R83:W83"/>
    <mergeCell ref="X83:BK83"/>
    <mergeCell ref="C126:Q126"/>
    <mergeCell ref="R126:W126"/>
    <mergeCell ref="X126:BK126"/>
    <mergeCell ref="C84:Q84"/>
    <mergeCell ref="R84:R86"/>
    <mergeCell ref="S84:V84"/>
    <mergeCell ref="X84:AE84"/>
    <mergeCell ref="C127:Q127"/>
    <mergeCell ref="R127:R129"/>
    <mergeCell ref="S127:V127"/>
    <mergeCell ref="X127:AE127"/>
    <mergeCell ref="A76:B76"/>
    <mergeCell ref="A77:R77"/>
    <mergeCell ref="R4:R6"/>
    <mergeCell ref="C3:Q3"/>
    <mergeCell ref="C4:Q4"/>
    <mergeCell ref="R3:W3"/>
    <mergeCell ref="S4:V4"/>
    <mergeCell ref="X3:BK3"/>
    <mergeCell ref="X4:AE4"/>
    <mergeCell ref="AF4:AM4"/>
    <mergeCell ref="AN4:AU4"/>
    <mergeCell ref="AV4:BC4"/>
    <mergeCell ref="BD4:BK4"/>
  </mergeCells>
  <printOptions/>
  <pageMargins left="0.18" right="0.16" top="0.18" bottom="0.17" header="0.18" footer="0.17"/>
  <pageSetup horizontalDpi="360" verticalDpi="36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zoomScale="75" zoomScaleNormal="75" workbookViewId="0" topLeftCell="A1">
      <selection activeCell="E9" sqref="E9"/>
    </sheetView>
  </sheetViews>
  <sheetFormatPr defaultColWidth="8.796875" defaultRowHeight="15"/>
  <cols>
    <col min="1" max="1" width="2.796875" style="0" customWidth="1"/>
    <col min="2" max="2" width="15.3984375" style="0" customWidth="1"/>
    <col min="3" max="4" width="7.69921875" style="0" customWidth="1"/>
    <col min="5" max="5" width="15.3984375" style="0" customWidth="1"/>
    <col min="6" max="7" width="7.69921875" style="0" customWidth="1"/>
    <col min="8" max="9" width="15.3984375" style="0" customWidth="1"/>
  </cols>
  <sheetData>
    <row r="1" spans="1:30" ht="25.5" customHeight="1">
      <c r="A1" s="65"/>
      <c r="B1" s="152" t="s">
        <v>156</v>
      </c>
      <c r="C1" s="152"/>
      <c r="D1" s="152"/>
      <c r="E1" s="152" t="s">
        <v>119</v>
      </c>
      <c r="F1" s="152"/>
      <c r="G1" s="152"/>
      <c r="H1" s="152" t="s">
        <v>106</v>
      </c>
      <c r="I1" s="152"/>
      <c r="J1" s="44"/>
      <c r="K1" s="45"/>
      <c r="L1" s="46"/>
      <c r="M1" s="41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37.5" customHeight="1">
      <c r="A2" s="65"/>
      <c r="B2" s="64" t="s">
        <v>157</v>
      </c>
      <c r="C2" s="64" t="s">
        <v>163</v>
      </c>
      <c r="D2" s="64" t="s">
        <v>164</v>
      </c>
      <c r="E2" s="64" t="s">
        <v>157</v>
      </c>
      <c r="F2" s="64" t="s">
        <v>163</v>
      </c>
      <c r="G2" s="64" t="s">
        <v>165</v>
      </c>
      <c r="H2" s="64" t="s">
        <v>158</v>
      </c>
      <c r="I2" s="64" t="s">
        <v>202</v>
      </c>
      <c r="J2" s="47"/>
      <c r="K2" s="40"/>
      <c r="L2" s="46"/>
      <c r="M2" s="4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33.75" customHeight="1">
      <c r="A3" s="65"/>
      <c r="B3" s="99" t="s">
        <v>19</v>
      </c>
      <c r="C3" s="64">
        <v>6</v>
      </c>
      <c r="D3" s="64">
        <v>4</v>
      </c>
      <c r="E3" s="99" t="s">
        <v>205</v>
      </c>
      <c r="F3" s="64" t="s">
        <v>207</v>
      </c>
      <c r="G3" s="64">
        <v>16</v>
      </c>
      <c r="H3" s="153" t="s">
        <v>201</v>
      </c>
      <c r="I3" s="153" t="s">
        <v>206</v>
      </c>
      <c r="J3" s="47"/>
      <c r="K3" s="40"/>
      <c r="L3" s="46"/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34.5" customHeight="1">
      <c r="A4" s="65"/>
      <c r="B4" s="150" t="s">
        <v>90</v>
      </c>
      <c r="C4" s="151"/>
      <c r="D4" s="64">
        <f>SUM(D3)</f>
        <v>4</v>
      </c>
      <c r="E4" s="150"/>
      <c r="F4" s="151"/>
      <c r="G4" s="64">
        <f>SUM(G3:G3)</f>
        <v>16</v>
      </c>
      <c r="H4" s="154"/>
      <c r="I4" s="154"/>
      <c r="J4" s="47"/>
      <c r="K4" s="40"/>
      <c r="L4" s="46"/>
      <c r="M4" s="41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2:30" ht="15">
      <c r="B5" s="39"/>
      <c r="C5" s="10"/>
      <c r="D5" s="42"/>
      <c r="E5" s="10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2:30" ht="15">
      <c r="B6" s="39"/>
      <c r="C6" s="10"/>
      <c r="D6" s="42"/>
      <c r="E6" s="10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2:30" ht="15">
      <c r="B7" s="118" t="s">
        <v>116</v>
      </c>
      <c r="C7" s="119"/>
      <c r="D7" s="120"/>
      <c r="E7" s="119"/>
      <c r="F7" s="121"/>
      <c r="G7" s="119"/>
      <c r="H7" s="119"/>
      <c r="I7" s="11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2:30" ht="15">
      <c r="B8" s="118"/>
      <c r="C8" s="119"/>
      <c r="D8" s="120"/>
      <c r="E8" s="119"/>
      <c r="F8" s="121"/>
      <c r="G8" s="119"/>
      <c r="H8" s="119"/>
      <c r="I8" s="11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2:30" ht="15">
      <c r="B9" s="118" t="s">
        <v>204</v>
      </c>
      <c r="C9" s="119"/>
      <c r="D9" s="120"/>
      <c r="E9" s="121" t="s">
        <v>253</v>
      </c>
      <c r="F9" s="121"/>
      <c r="G9" s="121"/>
      <c r="H9" s="119" t="s">
        <v>258</v>
      </c>
      <c r="I9" s="11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2:30" ht="15">
      <c r="B10" s="118"/>
      <c r="C10" s="119"/>
      <c r="D10" s="120"/>
      <c r="E10" s="121"/>
      <c r="F10" s="121"/>
      <c r="G10" s="121"/>
      <c r="H10" s="119"/>
      <c r="I10" s="11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5">
      <c r="B11" s="118" t="s">
        <v>117</v>
      </c>
      <c r="C11" s="119"/>
      <c r="D11" s="120"/>
      <c r="E11" s="121" t="s">
        <v>257</v>
      </c>
      <c r="F11" s="121"/>
      <c r="G11" s="121"/>
      <c r="H11" s="119" t="s">
        <v>259</v>
      </c>
      <c r="I11" s="11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2:30" ht="15">
      <c r="B12" s="118"/>
      <c r="C12" s="119"/>
      <c r="D12" s="120"/>
      <c r="E12" s="121"/>
      <c r="F12" s="121"/>
      <c r="G12" s="121"/>
      <c r="H12" s="119"/>
      <c r="I12" s="11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2:30" ht="15">
      <c r="B13" s="56"/>
      <c r="C13" s="10"/>
      <c r="D13" s="4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2:30" ht="15">
      <c r="B14" s="10"/>
      <c r="C14" s="10"/>
      <c r="D14" s="42"/>
      <c r="G14" s="10"/>
      <c r="H14" s="10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2:30" ht="15">
      <c r="B15" s="10"/>
      <c r="C15" s="10"/>
      <c r="D15" s="42"/>
      <c r="E15" s="10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2:30" ht="15">
      <c r="B16" s="10"/>
      <c r="C16" s="10"/>
      <c r="D16" s="42"/>
      <c r="E16" s="10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2:30" ht="15">
      <c r="B17" s="56"/>
      <c r="C17" s="10"/>
      <c r="D17" s="42"/>
      <c r="E17" s="10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2:30" ht="15">
      <c r="B18" s="56"/>
      <c r="C18" s="10"/>
      <c r="D18" s="42"/>
      <c r="E18" s="10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2:30" ht="15">
      <c r="B19" s="56"/>
      <c r="C19" s="10"/>
      <c r="D19" s="42"/>
      <c r="E19" s="10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2:30" ht="15">
      <c r="B20" s="56"/>
      <c r="C20" s="10"/>
      <c r="D20" s="42"/>
      <c r="E20" s="10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2:30" ht="15">
      <c r="B21" s="39"/>
      <c r="C21" s="10"/>
      <c r="D21" s="42"/>
      <c r="E21" s="10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2:30" ht="15">
      <c r="B22" s="39"/>
      <c r="C22" s="10"/>
      <c r="D22" s="42"/>
      <c r="E22" s="10"/>
      <c r="F22" s="11"/>
      <c r="G22" s="7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ht="15">
      <c r="G23" s="74"/>
    </row>
    <row r="24" ht="15">
      <c r="G24" s="74"/>
    </row>
    <row r="25" ht="15">
      <c r="G25" s="74"/>
    </row>
  </sheetData>
  <mergeCells count="7">
    <mergeCell ref="B4:C4"/>
    <mergeCell ref="B1:D1"/>
    <mergeCell ref="E1:G1"/>
    <mergeCell ref="H1:I1"/>
    <mergeCell ref="H3:H4"/>
    <mergeCell ref="I3:I4"/>
    <mergeCell ref="E4:F4"/>
  </mergeCells>
  <printOptions/>
  <pageMargins left="0.24" right="0.26" top="0.6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2005-09-13T05:32:07Z</cp:lastPrinted>
  <dcterms:created xsi:type="dcterms:W3CDTF">1997-10-13T08:55:40Z</dcterms:created>
  <dcterms:modified xsi:type="dcterms:W3CDTF">2007-12-05T04:14:40Z</dcterms:modified>
  <cp:category/>
  <cp:version/>
  <cp:contentType/>
  <cp:contentStatus/>
</cp:coreProperties>
</file>