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65" windowWidth="11475" windowHeight="5760" tabRatio="497" activeTab="1"/>
  </bookViews>
  <sheets>
    <sheet name="титул" sheetId="1" r:id="rId1"/>
    <sheet name="план" sheetId="2" r:id="rId2"/>
    <sheet name="специализация" sheetId="3" r:id="rId3"/>
  </sheets>
  <definedNames>
    <definedName name="_xlnm.Print_Area" localSheetId="0">'титул'!$A$1:$BA$42</definedName>
  </definedNames>
  <calcPr fullCalcOnLoad="1"/>
</workbook>
</file>

<file path=xl/sharedStrings.xml><?xml version="1.0" encoding="utf-8"?>
<sst xmlns="http://schemas.openxmlformats.org/spreadsheetml/2006/main" count="496" uniqueCount="263">
  <si>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</si>
  <si>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</si>
  <si>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</si>
  <si>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</si>
  <si>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</si>
  <si>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</si>
  <si>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</si>
  <si>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</si>
  <si>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</si>
  <si>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</si>
  <si>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</si>
  <si>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</si>
  <si>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</si>
  <si>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</si>
  <si>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</si>
  <si>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</si>
  <si>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</si>
  <si>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</si>
  <si>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</si>
  <si>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Учебная</t>
  </si>
  <si>
    <t>Каникулы</t>
  </si>
  <si>
    <t>Всего</t>
  </si>
  <si>
    <t>обучение</t>
  </si>
  <si>
    <t>сессия</t>
  </si>
  <si>
    <t>практика</t>
  </si>
  <si>
    <t xml:space="preserve">      I</t>
  </si>
  <si>
    <t xml:space="preserve">      II</t>
  </si>
  <si>
    <t xml:space="preserve">      III</t>
  </si>
  <si>
    <t xml:space="preserve">      IV</t>
  </si>
  <si>
    <t xml:space="preserve">      V</t>
  </si>
  <si>
    <t xml:space="preserve">     Форма </t>
  </si>
  <si>
    <t xml:space="preserve">    контроля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</si>
  <si>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</si>
  <si>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</si>
  <si>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</si>
  <si>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</si>
  <si>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</si>
  <si>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</si>
  <si>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</si>
  <si>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</si>
  <si>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>Экз.</t>
  </si>
  <si>
    <t>Зач.</t>
  </si>
  <si>
    <t>Курс.</t>
  </si>
  <si>
    <t>Лаб.</t>
  </si>
  <si>
    <t xml:space="preserve"> Число экзаменов</t>
  </si>
  <si>
    <t>работ.</t>
  </si>
  <si>
    <t xml:space="preserve"> Число зачетов</t>
  </si>
  <si>
    <t>Среднее число часов в неделю</t>
  </si>
  <si>
    <t>ГСЭ.Ф.00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</si>
  <si>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</si>
  <si>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</si>
  <si>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</si>
  <si>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</si>
  <si>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</si>
  <si>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ГСЭ.Ф.10</t>
  </si>
  <si>
    <t>ГСЭ.Р.00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</si>
  <si>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</si>
  <si>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</si>
  <si>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</si>
  <si>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</si>
  <si>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</si>
  <si>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ЕН.Р.00</t>
  </si>
  <si>
    <t>ОПД</t>
  </si>
  <si>
    <t>ОПД.Ф.00</t>
  </si>
  <si>
    <t>ОПД.Ф.01</t>
  </si>
  <si>
    <t>ОПД.Ф.02</t>
  </si>
  <si>
    <t>ОПД.Ф.03</t>
  </si>
  <si>
    <t>ОПД.Ф.05</t>
  </si>
  <si>
    <t>ОПД.Ф.06</t>
  </si>
  <si>
    <t>ОПД.Ф.07</t>
  </si>
  <si>
    <t>ОПД.Ф.08</t>
  </si>
  <si>
    <t>ОПД.Р.00</t>
  </si>
  <si>
    <t>ОПД.В.00</t>
  </si>
  <si>
    <t>ЕН.Ф.02</t>
  </si>
  <si>
    <t>ГСЭ.Р.01</t>
  </si>
  <si>
    <t>ГСЭ.Р.02</t>
  </si>
  <si>
    <t>ОПД.Р.01</t>
  </si>
  <si>
    <t>ОПД.Р.02</t>
  </si>
  <si>
    <t>Итого</t>
  </si>
  <si>
    <t>______________ В.В. Обухов</t>
  </si>
  <si>
    <t>ЕН.Р.01</t>
  </si>
  <si>
    <t>Утверждено на Ученом совете факультета</t>
  </si>
  <si>
    <t xml:space="preserve">        Распределение по семестрам (час \ неделю)</t>
  </si>
  <si>
    <t>ГСЭ.Ф.08</t>
  </si>
  <si>
    <t>Русский язык и культура речи</t>
  </si>
  <si>
    <t>Утверждено Ученым советом ТГПУ</t>
  </si>
  <si>
    <t>Председатель Ученого совета, ректор</t>
  </si>
  <si>
    <t>I. График  учебного процесса</t>
  </si>
  <si>
    <t>Условные обозначения:</t>
  </si>
  <si>
    <t>2. Сводные данные по бюджету времени (в неделях)</t>
  </si>
  <si>
    <t>Теоретическое</t>
  </si>
  <si>
    <t>Экзаменационная</t>
  </si>
  <si>
    <t>Производст-</t>
  </si>
  <si>
    <t>венная практика</t>
  </si>
  <si>
    <t xml:space="preserve">3. План учебного процесса </t>
  </si>
  <si>
    <t>Лекции</t>
  </si>
  <si>
    <t>Практ.</t>
  </si>
  <si>
    <t>Министерство образования Российской Федерации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</si>
  <si>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</si>
  <si>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</si>
  <si>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</si>
  <si>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–</t>
  </si>
  <si>
    <t>– 5  лет</t>
  </si>
  <si>
    <t xml:space="preserve">Форма обучения </t>
  </si>
  <si>
    <t>очная</t>
  </si>
  <si>
    <t>Базовое образование</t>
  </si>
  <si>
    <t>среднее</t>
  </si>
  <si>
    <t>( полное )</t>
  </si>
  <si>
    <t>общее</t>
  </si>
  <si>
    <t>"________"  _______________________ 200     г.</t>
  </si>
  <si>
    <t>Согласовано:</t>
  </si>
  <si>
    <t>__________________________________</t>
  </si>
  <si>
    <t xml:space="preserve"> - производственная практика,</t>
  </si>
  <si>
    <t>Декан_____________________________</t>
  </si>
  <si>
    <t xml:space="preserve">Проректор по УР         В.Я. Эпп </t>
  </si>
  <si>
    <t xml:space="preserve"> Директор ИПП        М.П.Войтеховская</t>
  </si>
  <si>
    <t>лек</t>
  </si>
  <si>
    <t>лаб</t>
  </si>
  <si>
    <t>пр</t>
  </si>
  <si>
    <t xml:space="preserve">Зам.  проректора по УР    О.А.Швабауэр </t>
  </si>
  <si>
    <t xml:space="preserve"> _________________________________</t>
  </si>
  <si>
    <t>ОПД.Ф.04</t>
  </si>
  <si>
    <t xml:space="preserve"> Число курсовых работ</t>
  </si>
  <si>
    <t>У    - учебная практика,</t>
  </si>
  <si>
    <t>П</t>
  </si>
  <si>
    <t>Э - сессии,</t>
  </si>
  <si>
    <t>К - каникулы,</t>
  </si>
  <si>
    <t>Государств.</t>
  </si>
  <si>
    <t>аттестация</t>
  </si>
  <si>
    <t xml:space="preserve">Квалификация специалиста </t>
  </si>
  <si>
    <t xml:space="preserve">Срок обучения  </t>
  </si>
  <si>
    <t xml:space="preserve">ГСЭ </t>
  </si>
  <si>
    <t xml:space="preserve">Философия </t>
  </si>
  <si>
    <t>Психология и педагогика</t>
  </si>
  <si>
    <t>Массовые коммуникации и медиапланирование</t>
  </si>
  <si>
    <t>Общие математические и естественнонаучные дисциплины</t>
  </si>
  <si>
    <t>Математика и информатика</t>
  </si>
  <si>
    <t>Концепции современного естествознания</t>
  </si>
  <si>
    <t>ОПД.Ф.09</t>
  </si>
  <si>
    <t>ОПД.Ф.10</t>
  </si>
  <si>
    <t>ОПД.Ф.11</t>
  </si>
  <si>
    <t>ОПД.Ф.12</t>
  </si>
  <si>
    <t>ОПД.Ф.13</t>
  </si>
  <si>
    <t>ОПД.Ф.14</t>
  </si>
  <si>
    <t xml:space="preserve">Маркетинг </t>
  </si>
  <si>
    <t>Компьютерные презентационные технологии</t>
  </si>
  <si>
    <t>ДС</t>
  </si>
  <si>
    <t>Дисциплины специализации</t>
  </si>
  <si>
    <t>УЧЕБНАЯ ПРАКТИКА</t>
  </si>
  <si>
    <t>Название практики</t>
  </si>
  <si>
    <t xml:space="preserve">Семестр </t>
  </si>
  <si>
    <t xml:space="preserve">    Семестр</t>
  </si>
  <si>
    <t xml:space="preserve">Недели </t>
  </si>
  <si>
    <t>Защита выпускной квалификационной (дипломной) работы</t>
  </si>
  <si>
    <t>ИТОГОВАЯ ГОСУДАРСТВЕННАЯ АТТЕСТАЦИЯ</t>
  </si>
  <si>
    <t>ДС.Р.00</t>
  </si>
  <si>
    <t>ДС.Р.01</t>
  </si>
  <si>
    <t>ДС.Р.02</t>
  </si>
  <si>
    <t xml:space="preserve">350700- РЕКЛАМА   </t>
  </si>
  <si>
    <t>«Специалист по рекламе»</t>
  </si>
  <si>
    <t>ЕН.В.00</t>
  </si>
  <si>
    <t>Искусство и литература</t>
  </si>
  <si>
    <t>Статистика</t>
  </si>
  <si>
    <t>Финансы, денежное обращение и кредит</t>
  </si>
  <si>
    <t>Правовое регулирование рекламной деятельности</t>
  </si>
  <si>
    <t xml:space="preserve">Менеджмент </t>
  </si>
  <si>
    <t xml:space="preserve">Коммерция </t>
  </si>
  <si>
    <t>Деловое общение</t>
  </si>
  <si>
    <t>Основы рекламы</t>
  </si>
  <si>
    <t>Психология рекламной деятельности</t>
  </si>
  <si>
    <t>Социология рекламной деятельности</t>
  </si>
  <si>
    <t>Речевое воздействие в рекламе</t>
  </si>
  <si>
    <t>Слоган и текст в рекламе</t>
  </si>
  <si>
    <t>Планирование рекламной кампании</t>
  </si>
  <si>
    <t>ПРОИЗВОДСТВЕННАЯ ПРАКТИКА</t>
  </si>
  <si>
    <t>Теория и практика рекламной деятельности</t>
  </si>
  <si>
    <t>ДС.Ф.01</t>
  </si>
  <si>
    <t xml:space="preserve">Информационные технологии в рекламе </t>
  </si>
  <si>
    <t>ДС.Ф.02</t>
  </si>
  <si>
    <t>ДС.Ф.03</t>
  </si>
  <si>
    <t>Реклама на ТВ</t>
  </si>
  <si>
    <t>э</t>
  </si>
  <si>
    <t>п</t>
  </si>
  <si>
    <t>к</t>
  </si>
  <si>
    <t>г</t>
  </si>
  <si>
    <t>у</t>
  </si>
  <si>
    <t>* - лекции/лабораторные/практики</t>
  </si>
  <si>
    <t>**  - не входит в число экзаменов, зачетов, среднее число часов в неделю</t>
  </si>
  <si>
    <t>Иностранный язык *</t>
  </si>
  <si>
    <t>Физическая культура**</t>
  </si>
  <si>
    <t>Недели</t>
  </si>
  <si>
    <t>Экономическая теория</t>
  </si>
  <si>
    <t>Производственная</t>
  </si>
  <si>
    <t>ГСЭ.Ф.07</t>
  </si>
  <si>
    <t>Дисциплины и курсы по выбору студента, устанавливаемые вузом</t>
  </si>
  <si>
    <t>ФТД.00</t>
  </si>
  <si>
    <t>ФТД.01</t>
  </si>
  <si>
    <t>ФТД.02</t>
  </si>
  <si>
    <t>ФТД.03</t>
  </si>
  <si>
    <t>ФТД.04</t>
  </si>
  <si>
    <t>ФТД.05</t>
  </si>
  <si>
    <t>Факультет психологии управления</t>
  </si>
  <si>
    <t xml:space="preserve"> по специальности  «Реклама»</t>
  </si>
  <si>
    <t>Национально- региональный (вузовский) компонент</t>
  </si>
  <si>
    <t>8.</t>
  </si>
  <si>
    <t>1-7.</t>
  </si>
  <si>
    <t>Социология</t>
  </si>
  <si>
    <t>ГСЭ.В.01</t>
  </si>
  <si>
    <t>ГСЭ.В.02</t>
  </si>
  <si>
    <t>ЕН.В.01</t>
  </si>
  <si>
    <t>ГСЭ.В.03</t>
  </si>
  <si>
    <t>Теория и логика аргументации</t>
  </si>
  <si>
    <t>ОПД.В.01</t>
  </si>
  <si>
    <t>ОПД.В.02</t>
  </si>
  <si>
    <t>ОПД.В.03</t>
  </si>
  <si>
    <t>1. Деловые переговоры на иностранном языке / 2. Языкознание</t>
  </si>
  <si>
    <t>1. Рекламный менеджмент / 2. Система сбыта на рекламном рынке</t>
  </si>
  <si>
    <t>1. Маркетинговые исследования в рекламе / 2. Ведение рекламного бюджета</t>
  </si>
  <si>
    <t>Начальник Учебного управления А.Ю. Михайличенко</t>
  </si>
  <si>
    <t>ГСЭ.Ф.09</t>
  </si>
  <si>
    <t>Культурно-историческое пространство Томска</t>
  </si>
  <si>
    <t>Экономика Сибирского региона</t>
  </si>
  <si>
    <t>Основы драматургии</t>
  </si>
  <si>
    <t>Размещение рекламы</t>
  </si>
  <si>
    <t>Организация рекламных мероприятий</t>
  </si>
  <si>
    <t>ОПД.Р.03</t>
  </si>
  <si>
    <t>Брендинг</t>
  </si>
  <si>
    <t>Дизайн рекламного обращения</t>
  </si>
  <si>
    <t>Бухгалтерский учет, аудит</t>
  </si>
  <si>
    <t>ДС.Р.03</t>
  </si>
  <si>
    <t>ЕН.Ф.01.01</t>
  </si>
  <si>
    <t>ЕН.Ф.01.02</t>
  </si>
  <si>
    <t>Математика</t>
  </si>
  <si>
    <t>История и культура народов Сибири</t>
  </si>
  <si>
    <t>Информатика</t>
  </si>
  <si>
    <t>ГСЭ.Р.03</t>
  </si>
  <si>
    <t/>
  </si>
  <si>
    <t>ГСЭ.В.04</t>
  </si>
  <si>
    <t>1. Деловая этика / 2. Этика и эстетика</t>
  </si>
  <si>
    <t xml:space="preserve">1. Культурология / 2. Мировая художественная культура / 3. История русской культуры / 4. История религий </t>
  </si>
  <si>
    <t>1. Правоведение / 2. Основы государственной службы</t>
  </si>
  <si>
    <t>1. Политология / 2. История политических партий</t>
  </si>
  <si>
    <t>Г - государственная аттестация, включая подготовку и защиту выпускной квалификационной (дипломной) работы</t>
  </si>
  <si>
    <t>Сам.</t>
  </si>
  <si>
    <t>зан.</t>
  </si>
  <si>
    <t>Факультативы**</t>
  </si>
  <si>
    <t>Число часов в неделю</t>
  </si>
  <si>
    <t xml:space="preserve"> Число часов учебных занятий</t>
  </si>
  <si>
    <t>Практический курс иностранного языка</t>
  </si>
  <si>
    <t xml:space="preserve">Число часов в неделю </t>
  </si>
  <si>
    <t>ДС.Ф.00</t>
  </si>
  <si>
    <t>Объем (час)</t>
  </si>
  <si>
    <t>Паблик рилейшенз</t>
  </si>
  <si>
    <t>Учебно-ознакомительная практика</t>
  </si>
  <si>
    <t>Технология проведения рекламной кампании</t>
  </si>
  <si>
    <t>1. Реклама в глобальной сети Интернет / 2. Математические методы обработки результатов социологического исследования / 3. Технические и аудиовизуальные средства обучения</t>
  </si>
  <si>
    <t>Специализация: 350701 - Организация рекламных мероприятий</t>
  </si>
  <si>
    <t>Разработка и технологии производства рекламного продукта</t>
  </si>
  <si>
    <t>ФТД.06</t>
  </si>
  <si>
    <t xml:space="preserve">  "____" ___________ 2003 г.</t>
  </si>
  <si>
    <t>Общие гуманитарные и социально-экономические дисциплины</t>
  </si>
  <si>
    <t>Общепрофессиональные дисциплины</t>
  </si>
  <si>
    <t>Государственный экзамен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</si>
</sst>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2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b/>
      <sz val="16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0" xfId="18" applyFont="1" applyBorder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6" fillId="0" borderId="1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3" xfId="18" applyFont="1" applyBorder="1">
      <alignment/>
      <protection/>
    </xf>
    <xf numFmtId="0" fontId="6" fillId="0" borderId="4" xfId="18" applyFont="1" applyBorder="1">
      <alignment/>
      <protection/>
    </xf>
    <xf numFmtId="0" fontId="6" fillId="0" borderId="5" xfId="18" applyFont="1" applyBorder="1">
      <alignment/>
      <protection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18" applyFont="1" applyBorder="1">
      <alignment/>
      <protection/>
    </xf>
    <xf numFmtId="0" fontId="7" fillId="0" borderId="0" xfId="18" applyFont="1" applyAlignment="1">
      <alignment horizontal="center" vertical="top"/>
      <protection/>
    </xf>
    <xf numFmtId="0" fontId="6" fillId="0" borderId="6" xfId="18" applyFont="1" applyBorder="1">
      <alignment/>
      <protection/>
    </xf>
    <xf numFmtId="0" fontId="6" fillId="0" borderId="7" xfId="18" applyFont="1" applyBorder="1">
      <alignment/>
      <protection/>
    </xf>
    <xf numFmtId="1" fontId="6" fillId="0" borderId="0" xfId="18" applyNumberFormat="1" applyFont="1" applyBorder="1">
      <alignment/>
      <protection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0" xfId="18" applyFont="1" applyAlignment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8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 locked="0"/>
    </xf>
    <xf numFmtId="0" fontId="5" fillId="0" borderId="0" xfId="18" applyFont="1" applyAlignment="1">
      <alignment/>
      <protection/>
    </xf>
    <xf numFmtId="0" fontId="15" fillId="0" borderId="0" xfId="18" applyFont="1">
      <alignment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6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6" fillId="2" borderId="0" xfId="0" applyFont="1" applyFill="1" applyBorder="1" applyAlignment="1">
      <alignment horizontal="left"/>
    </xf>
    <xf numFmtId="0" fontId="19" fillId="0" borderId="4" xfId="18" applyFont="1" applyBorder="1">
      <alignment/>
      <protection/>
    </xf>
    <xf numFmtId="0" fontId="20" fillId="0" borderId="9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19" fillId="0" borderId="0" xfId="18" applyFont="1" applyProtection="1">
      <alignment/>
      <protection locked="0"/>
    </xf>
    <xf numFmtId="0" fontId="19" fillId="0" borderId="0" xfId="18" applyFont="1" applyBorder="1" applyProtection="1">
      <alignment/>
      <protection locked="0"/>
    </xf>
    <xf numFmtId="0" fontId="21" fillId="0" borderId="0" xfId="18" applyFont="1" applyProtection="1">
      <alignment/>
      <protection locked="0"/>
    </xf>
    <xf numFmtId="0" fontId="19" fillId="0" borderId="0" xfId="18" applyFont="1">
      <alignment/>
      <protection/>
    </xf>
    <xf numFmtId="0" fontId="6" fillId="0" borderId="8" xfId="0" applyFont="1" applyBorder="1" applyAlignment="1" applyProtection="1">
      <alignment horizontal="center"/>
      <protection locked="0"/>
    </xf>
    <xf numFmtId="0" fontId="19" fillId="0" borderId="2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6" fillId="0" borderId="1" xfId="18" applyFont="1" applyFill="1" applyBorder="1" applyProtection="1">
      <alignment/>
      <protection/>
    </xf>
    <xf numFmtId="0" fontId="6" fillId="0" borderId="2" xfId="18" applyFont="1" applyFill="1" applyBorder="1" applyProtection="1">
      <alignment/>
      <protection/>
    </xf>
    <xf numFmtId="0" fontId="6" fillId="0" borderId="4" xfId="18" applyFont="1" applyFill="1" applyBorder="1" applyProtection="1">
      <alignment/>
      <protection/>
    </xf>
    <xf numFmtId="0" fontId="6" fillId="0" borderId="0" xfId="18" applyFont="1" applyFill="1" applyBorder="1" applyProtection="1">
      <alignment/>
      <protection/>
    </xf>
    <xf numFmtId="0" fontId="6" fillId="0" borderId="10" xfId="18" applyFont="1" applyFill="1" applyBorder="1" applyProtection="1">
      <alignment/>
      <protection/>
    </xf>
    <xf numFmtId="0" fontId="6" fillId="0" borderId="9" xfId="18" applyFont="1" applyFill="1" applyBorder="1" applyProtection="1">
      <alignment/>
      <protection/>
    </xf>
    <xf numFmtId="1" fontId="6" fillId="0" borderId="10" xfId="18" applyNumberFormat="1" applyFont="1" applyFill="1" applyBorder="1" applyProtection="1">
      <alignment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6" fillId="0" borderId="6" xfId="18" applyFont="1" applyFill="1" applyBorder="1" applyProtection="1">
      <alignment/>
      <protection/>
    </xf>
    <xf numFmtId="0" fontId="6" fillId="0" borderId="5" xfId="18" applyFont="1" applyFill="1" applyBorder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8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11" xfId="18" applyFont="1" applyBorder="1">
      <alignment/>
      <protection/>
    </xf>
    <xf numFmtId="0" fontId="6" fillId="0" borderId="11" xfId="18" applyNumberFormat="1" applyFont="1" applyBorder="1">
      <alignment/>
      <protection/>
    </xf>
    <xf numFmtId="0" fontId="20" fillId="0" borderId="8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wrapText="1"/>
    </xf>
    <xf numFmtId="0" fontId="11" fillId="0" borderId="8" xfId="0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8" xfId="0" applyNumberFormat="1" applyFont="1" applyBorder="1" applyAlignment="1" applyProtection="1">
      <alignment/>
      <protection locked="0"/>
    </xf>
    <xf numFmtId="0" fontId="11" fillId="0" borderId="8" xfId="0" applyFont="1" applyFill="1" applyBorder="1" applyAlignment="1" applyProtection="1">
      <alignment horizontal="left" wrapText="1"/>
      <protection locked="0"/>
    </xf>
    <xf numFmtId="0" fontId="11" fillId="3" borderId="8" xfId="0" applyFont="1" applyFill="1" applyBorder="1" applyAlignment="1" applyProtection="1">
      <alignment horizontal="left"/>
      <protection locked="0"/>
    </xf>
    <xf numFmtId="0" fontId="11" fillId="3" borderId="8" xfId="0" applyFont="1" applyFill="1" applyBorder="1" applyAlignment="1" applyProtection="1">
      <alignment horizontal="left" wrapText="1"/>
      <protection locked="0"/>
    </xf>
    <xf numFmtId="0" fontId="11" fillId="3" borderId="8" xfId="0" applyFont="1" applyFill="1" applyBorder="1" applyAlignment="1" applyProtection="1">
      <alignment/>
      <protection/>
    </xf>
    <xf numFmtId="0" fontId="11" fillId="3" borderId="8" xfId="0" applyNumberFormat="1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11" fillId="3" borderId="8" xfId="0" applyFont="1" applyFill="1" applyBorder="1" applyAlignment="1" applyProtection="1">
      <alignment horizontal="center"/>
      <protection/>
    </xf>
    <xf numFmtId="0" fontId="11" fillId="3" borderId="8" xfId="0" applyNumberFormat="1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8" xfId="0" applyNumberFormat="1" applyFont="1" applyFill="1" applyBorder="1" applyAlignment="1" applyProtection="1">
      <alignment/>
      <protection/>
    </xf>
    <xf numFmtId="0" fontId="6" fillId="0" borderId="8" xfId="0" applyNumberFormat="1" applyFont="1" applyFill="1" applyBorder="1" applyAlignment="1" applyProtection="1">
      <alignment/>
      <protection locked="0"/>
    </xf>
    <xf numFmtId="0" fontId="6" fillId="3" borderId="8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 wrapText="1"/>
    </xf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8" xfId="0" applyNumberFormat="1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>
      <alignment horizontal="left" wrapText="1"/>
    </xf>
    <xf numFmtId="0" fontId="6" fillId="3" borderId="8" xfId="0" applyFont="1" applyFill="1" applyBorder="1" applyAlignment="1" applyProtection="1">
      <alignment/>
      <protection locked="0"/>
    </xf>
    <xf numFmtId="0" fontId="6" fillId="3" borderId="8" xfId="0" applyNumberFormat="1" applyFont="1" applyFill="1" applyBorder="1" applyAlignment="1" applyProtection="1">
      <alignment/>
      <protection locked="0"/>
    </xf>
    <xf numFmtId="1" fontId="11" fillId="3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wrapText="1"/>
    </xf>
    <xf numFmtId="1" fontId="6" fillId="0" borderId="8" xfId="0" applyNumberFormat="1" applyFont="1" applyFill="1" applyBorder="1" applyAlignment="1" applyProtection="1">
      <alignment horizontal="center"/>
      <protection/>
    </xf>
    <xf numFmtId="1" fontId="6" fillId="0" borderId="8" xfId="0" applyNumberFormat="1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 wrapText="1"/>
      <protection/>
    </xf>
    <xf numFmtId="0" fontId="11" fillId="0" borderId="8" xfId="0" applyFont="1" applyBorder="1" applyAlignment="1" applyProtection="1">
      <alignment horizontal="left" wrapText="1"/>
      <protection locked="0"/>
    </xf>
    <xf numFmtId="1" fontId="11" fillId="0" borderId="8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left" wrapText="1"/>
    </xf>
    <xf numFmtId="16" fontId="6" fillId="0" borderId="8" xfId="0" applyNumberFormat="1" applyFont="1" applyFill="1" applyBorder="1" applyAlignment="1">
      <alignment/>
    </xf>
    <xf numFmtId="0" fontId="11" fillId="0" borderId="8" xfId="0" applyFont="1" applyFill="1" applyBorder="1" applyAlignment="1">
      <alignment horizontal="left" wrapText="1"/>
    </xf>
    <xf numFmtId="0" fontId="11" fillId="3" borderId="8" xfId="0" applyFont="1" applyFill="1" applyBorder="1" applyAlignment="1" applyProtection="1">
      <alignment horizontal="center"/>
      <protection locked="0"/>
    </xf>
    <xf numFmtId="2" fontId="6" fillId="0" borderId="8" xfId="0" applyNumberFormat="1" applyFont="1" applyFill="1" applyBorder="1" applyAlignment="1" applyProtection="1">
      <alignment horizontal="left" wrapText="1"/>
      <protection/>
    </xf>
    <xf numFmtId="0" fontId="6" fillId="0" borderId="8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wrapText="1"/>
      <protection locked="0"/>
    </xf>
    <xf numFmtId="0" fontId="6" fillId="3" borderId="8" xfId="0" applyFont="1" applyFill="1" applyBorder="1" applyAlignment="1" applyProtection="1">
      <alignment horizontal="center"/>
      <protection/>
    </xf>
    <xf numFmtId="0" fontId="11" fillId="3" borderId="11" xfId="0" applyFont="1" applyFill="1" applyBorder="1" applyAlignment="1">
      <alignment/>
    </xf>
    <xf numFmtId="0" fontId="11" fillId="3" borderId="1" xfId="0" applyNumberFormat="1" applyFont="1" applyFill="1" applyBorder="1" applyAlignment="1" applyProtection="1">
      <alignment/>
      <protection/>
    </xf>
    <xf numFmtId="0" fontId="6" fillId="0" borderId="8" xfId="0" applyFont="1" applyFill="1" applyBorder="1" applyAlignment="1" quotePrefix="1">
      <alignment/>
    </xf>
    <xf numFmtId="0" fontId="19" fillId="0" borderId="9" xfId="0" applyFont="1" applyBorder="1" applyAlignment="1">
      <alignment horizontal="center" wrapText="1"/>
    </xf>
    <xf numFmtId="1" fontId="11" fillId="0" borderId="8" xfId="0" applyNumberFormat="1" applyFont="1" applyFill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7" fillId="0" borderId="0" xfId="18" applyFont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7" fillId="0" borderId="0" xfId="18" applyFont="1" applyAlignment="1">
      <alignment horizontal="center" vertical="top"/>
      <protection/>
    </xf>
    <xf numFmtId="0" fontId="6" fillId="0" borderId="5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6" fillId="0" borderId="7" xfId="18" applyFont="1" applyBorder="1" applyAlignment="1">
      <alignment horizontal="center"/>
      <protection/>
    </xf>
    <xf numFmtId="0" fontId="6" fillId="0" borderId="1" xfId="18" applyFont="1" applyFill="1" applyBorder="1" applyAlignment="1" applyProtection="1">
      <alignment horizontal="center"/>
      <protection/>
    </xf>
    <xf numFmtId="0" fontId="6" fillId="0" borderId="2" xfId="18" applyFont="1" applyFill="1" applyBorder="1" applyAlignment="1" applyProtection="1">
      <alignment horizontal="center"/>
      <protection/>
    </xf>
    <xf numFmtId="0" fontId="6" fillId="0" borderId="3" xfId="18" applyFont="1" applyFill="1" applyBorder="1" applyAlignment="1" applyProtection="1">
      <alignment horizontal="center"/>
      <protection/>
    </xf>
    <xf numFmtId="0" fontId="6" fillId="0" borderId="4" xfId="18" applyFont="1" applyFill="1" applyBorder="1" applyAlignment="1" applyProtection="1">
      <alignment horizontal="center"/>
      <protection/>
    </xf>
    <xf numFmtId="0" fontId="6" fillId="0" borderId="10" xfId="18" applyFont="1" applyFill="1" applyBorder="1" applyAlignment="1" applyProtection="1">
      <alignment horizontal="center"/>
      <protection/>
    </xf>
    <xf numFmtId="0" fontId="6" fillId="0" borderId="9" xfId="18" applyFont="1" applyFill="1" applyBorder="1" applyAlignment="1" applyProtection="1">
      <alignment horizontal="center"/>
      <protection/>
    </xf>
    <xf numFmtId="0" fontId="6" fillId="0" borderId="0" xfId="18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1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left" wrapText="1"/>
    </xf>
    <xf numFmtId="0" fontId="19" fillId="0" borderId="1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2" xfId="0" applyNumberFormat="1" applyFont="1" applyFill="1" applyBorder="1" applyAlignment="1" applyProtection="1">
      <alignment horizontal="center" vertical="center" wrapText="1"/>
      <protection/>
    </xf>
    <xf numFmtId="1" fontId="6" fillId="0" borderId="3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4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left" wrapText="1"/>
      <protection/>
    </xf>
    <xf numFmtId="0" fontId="6" fillId="0" borderId="7" xfId="0" applyFont="1" applyFill="1" applyBorder="1" applyAlignment="1" applyProtection="1">
      <alignment horizontal="left" wrapText="1"/>
      <protection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9"/>
  <sheetViews>
    <sheetView zoomScale="75" zoomScaleNormal="75" workbookViewId="0" topLeftCell="A1">
      <selection activeCell="A13" sqref="A13"/>
    </sheetView>
  </sheetViews>
  <sheetFormatPr defaultColWidth="8.796875" defaultRowHeight="15"/>
  <cols>
    <col min="1" max="1" width="5.19921875" style="2" customWidth="1"/>
    <col min="2" max="7" width="2.296875" style="2" customWidth="1"/>
    <col min="8" max="8" width="3.19921875" style="2" customWidth="1"/>
    <col min="9" max="10" width="2.296875" style="2" customWidth="1"/>
    <col min="11" max="11" width="2.69921875" style="2" customWidth="1"/>
    <col min="12" max="13" width="2.796875" style="2" customWidth="1"/>
    <col min="14" max="20" width="2.69921875" style="2" customWidth="1"/>
    <col min="21" max="21" width="3.8984375" style="2" customWidth="1"/>
    <col min="22" max="22" width="3.69921875" style="2" customWidth="1"/>
    <col min="23" max="23" width="3.3984375" style="2" customWidth="1"/>
    <col min="24" max="24" width="2.69921875" style="2" customWidth="1"/>
    <col min="25" max="28" width="2.796875" style="2" customWidth="1"/>
    <col min="29" max="29" width="2.69921875" style="2" customWidth="1"/>
    <col min="30" max="30" width="2.796875" style="2" customWidth="1"/>
    <col min="31" max="31" width="2.69921875" style="2" customWidth="1"/>
    <col min="32" max="32" width="3.3984375" style="2" customWidth="1"/>
    <col min="33" max="35" width="2.69921875" style="2" customWidth="1"/>
    <col min="36" max="36" width="3.19921875" style="2" customWidth="1"/>
    <col min="37" max="38" width="2.69921875" style="2" customWidth="1"/>
    <col min="39" max="39" width="2.796875" style="2" customWidth="1"/>
    <col min="40" max="40" width="3" style="2" customWidth="1"/>
    <col min="41" max="42" width="2.69921875" style="2" customWidth="1"/>
    <col min="43" max="43" width="2.796875" style="2" customWidth="1"/>
    <col min="44" max="45" width="2.69921875" style="2" customWidth="1"/>
    <col min="46" max="46" width="3" style="2" customWidth="1"/>
    <col min="47" max="51" width="2.69921875" style="2" customWidth="1"/>
    <col min="52" max="52" width="2.8984375" style="2" customWidth="1"/>
    <col min="53" max="53" width="2.69921875" style="2" customWidth="1"/>
    <col min="54" max="58" width="2.296875" style="0" customWidth="1"/>
  </cols>
  <sheetData>
    <row r="1" spans="1:44" ht="18.75">
      <c r="A1" s="14"/>
      <c r="B1" s="3"/>
      <c r="C1" s="3"/>
      <c r="D1" s="3"/>
      <c r="E1" s="3"/>
      <c r="F1" s="3"/>
      <c r="G1" s="3"/>
      <c r="M1" s="1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1:40" ht="18.75">
      <c r="A2" s="14"/>
      <c r="B2" s="3"/>
      <c r="C2" s="3"/>
      <c r="D2" s="3"/>
      <c r="E2" s="3"/>
      <c r="F2" s="3"/>
      <c r="G2" s="3"/>
      <c r="M2" s="1"/>
      <c r="P2" s="165" t="s">
        <v>97</v>
      </c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</row>
    <row r="3" spans="1:21" ht="18.75">
      <c r="A3" s="14"/>
      <c r="B3" s="3"/>
      <c r="C3" s="3"/>
      <c r="D3" s="3"/>
      <c r="E3" s="3"/>
      <c r="F3" s="3"/>
      <c r="G3" s="3"/>
      <c r="M3" s="1"/>
      <c r="O3" s="3" t="s">
        <v>98</v>
      </c>
      <c r="P3" s="7"/>
      <c r="U3" s="1"/>
    </row>
    <row r="4" spans="1:40" ht="18.75">
      <c r="A4" s="14"/>
      <c r="B4" s="3"/>
      <c r="C4" s="3"/>
      <c r="D4" s="3"/>
      <c r="E4" s="3"/>
      <c r="F4" s="3"/>
      <c r="G4" s="3"/>
      <c r="M4" s="1"/>
      <c r="P4" s="165" t="s">
        <v>99</v>
      </c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</row>
    <row r="5" spans="1:40" ht="18.75">
      <c r="A5" s="14"/>
      <c r="B5" s="3"/>
      <c r="C5" s="3"/>
      <c r="D5" s="3"/>
      <c r="E5" s="3"/>
      <c r="F5" s="3"/>
      <c r="G5" s="3"/>
      <c r="M5" s="1"/>
      <c r="P5" s="166" t="s">
        <v>100</v>
      </c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</row>
    <row r="6" spans="1:40" ht="18.75">
      <c r="A6" s="14"/>
      <c r="B6" s="3"/>
      <c r="C6" s="3"/>
      <c r="D6" s="3"/>
      <c r="E6" s="3"/>
      <c r="F6" s="3"/>
      <c r="G6" s="3"/>
      <c r="M6" s="1"/>
      <c r="P6" s="165" t="s">
        <v>201</v>
      </c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</row>
    <row r="7" spans="1:38" ht="18.75">
      <c r="A7" s="14"/>
      <c r="B7" s="3"/>
      <c r="C7" s="3"/>
      <c r="D7" s="3"/>
      <c r="E7" s="3"/>
      <c r="F7" s="3"/>
      <c r="G7" s="3"/>
      <c r="M7" s="1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spans="1:7" ht="15.75">
      <c r="A8" s="14"/>
      <c r="B8" s="3"/>
      <c r="C8" s="3"/>
      <c r="D8" s="3"/>
      <c r="E8" s="3"/>
      <c r="F8" s="3"/>
      <c r="G8" s="3"/>
    </row>
    <row r="9" spans="1:23" ht="20.25">
      <c r="A9" s="14"/>
      <c r="B9" s="14"/>
      <c r="C9" s="14"/>
      <c r="D9" s="14"/>
      <c r="E9" s="14"/>
      <c r="F9" s="14"/>
      <c r="G9" s="14"/>
      <c r="S9" s="5"/>
      <c r="T9" s="28"/>
      <c r="W9" s="28" t="s">
        <v>0</v>
      </c>
    </row>
    <row r="10" spans="1:34" ht="18.75">
      <c r="A10" s="3"/>
      <c r="B10" s="14"/>
      <c r="C10" s="14"/>
      <c r="D10" s="14"/>
      <c r="E10" s="3"/>
      <c r="F10" s="3"/>
      <c r="G10" s="3"/>
      <c r="K10" s="6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</row>
    <row r="11" spans="1:49" ht="18.75">
      <c r="A11" s="3" t="s">
        <v>85</v>
      </c>
      <c r="B11" s="14"/>
      <c r="C11" s="14"/>
      <c r="D11" s="14"/>
      <c r="E11" s="3"/>
      <c r="F11" s="3"/>
      <c r="G11" s="3"/>
      <c r="K11" s="6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N11" s="3" t="s">
        <v>129</v>
      </c>
      <c r="AP11" s="3"/>
      <c r="AW11" s="6" t="s">
        <v>101</v>
      </c>
    </row>
    <row r="12" spans="1:40" ht="15.75">
      <c r="A12" s="14" t="s">
        <v>259</v>
      </c>
      <c r="B12" s="14"/>
      <c r="C12" s="14"/>
      <c r="D12" s="14"/>
      <c r="E12" s="14"/>
      <c r="F12" s="14"/>
      <c r="G12" s="14"/>
      <c r="H12" s="4"/>
      <c r="N12" s="22"/>
      <c r="Y12" s="31" t="s">
        <v>158</v>
      </c>
      <c r="AN12" s="30" t="s">
        <v>159</v>
      </c>
    </row>
    <row r="13" spans="1:46" ht="18.75">
      <c r="A13" s="14" t="s">
        <v>86</v>
      </c>
      <c r="P13" s="6"/>
      <c r="Y13" s="29"/>
      <c r="AD13" s="6"/>
      <c r="AF13" s="6"/>
      <c r="AN13" s="3" t="s">
        <v>130</v>
      </c>
      <c r="AT13" s="3" t="s">
        <v>102</v>
      </c>
    </row>
    <row r="14" spans="1:46" ht="18.75">
      <c r="A14" s="3" t="s">
        <v>79</v>
      </c>
      <c r="L14" s="6"/>
      <c r="Z14" s="6"/>
      <c r="AB14" s="6"/>
      <c r="AN14" s="3" t="s">
        <v>103</v>
      </c>
      <c r="AS14" s="6" t="s">
        <v>101</v>
      </c>
      <c r="AT14" s="3" t="s">
        <v>104</v>
      </c>
    </row>
    <row r="15" spans="1:47" ht="18.75">
      <c r="A15" s="14"/>
      <c r="L15" s="6"/>
      <c r="Z15" s="6"/>
      <c r="AB15" s="6"/>
      <c r="AN15" s="3" t="s">
        <v>105</v>
      </c>
      <c r="AT15" s="6" t="s">
        <v>101</v>
      </c>
      <c r="AU15" s="3" t="s">
        <v>106</v>
      </c>
    </row>
    <row r="16" spans="23:44" ht="15.75">
      <c r="W16" s="7" t="s">
        <v>87</v>
      </c>
      <c r="AN16" s="3" t="s">
        <v>107</v>
      </c>
      <c r="AR16" s="3" t="s">
        <v>108</v>
      </c>
    </row>
    <row r="18" spans="1:53" ht="15">
      <c r="A18" s="8"/>
      <c r="B18" s="168" t="s">
        <v>1</v>
      </c>
      <c r="C18" s="169"/>
      <c r="D18" s="169"/>
      <c r="E18" s="170"/>
      <c r="F18" s="12"/>
      <c r="G18" s="9" t="s">
        <v>2</v>
      </c>
      <c r="H18" s="9"/>
      <c r="I18" s="10"/>
      <c r="J18" s="16"/>
      <c r="K18" s="9" t="s">
        <v>3</v>
      </c>
      <c r="L18" s="9"/>
      <c r="M18" s="17"/>
      <c r="N18" s="12"/>
      <c r="O18" s="9" t="s">
        <v>4</v>
      </c>
      <c r="P18" s="9"/>
      <c r="Q18" s="9"/>
      <c r="R18" s="17"/>
      <c r="S18" s="16"/>
      <c r="T18" s="9" t="s">
        <v>5</v>
      </c>
      <c r="U18" s="9"/>
      <c r="V18" s="17"/>
      <c r="W18" s="12"/>
      <c r="X18" s="9" t="s">
        <v>6</v>
      </c>
      <c r="Y18" s="9"/>
      <c r="Z18" s="17"/>
      <c r="AA18" s="168" t="s">
        <v>7</v>
      </c>
      <c r="AB18" s="169"/>
      <c r="AC18" s="169"/>
      <c r="AD18" s="169"/>
      <c r="AE18" s="170"/>
      <c r="AF18" s="16"/>
      <c r="AG18" s="9" t="s">
        <v>8</v>
      </c>
      <c r="AH18" s="9"/>
      <c r="AI18" s="17"/>
      <c r="AJ18" s="12"/>
      <c r="AK18" s="9" t="s">
        <v>9</v>
      </c>
      <c r="AL18" s="9"/>
      <c r="AM18" s="17"/>
      <c r="AN18" s="168" t="s">
        <v>10</v>
      </c>
      <c r="AO18" s="169"/>
      <c r="AP18" s="169"/>
      <c r="AQ18" s="169"/>
      <c r="AR18" s="170"/>
      <c r="AS18" s="168" t="s">
        <v>11</v>
      </c>
      <c r="AT18" s="169"/>
      <c r="AU18" s="169"/>
      <c r="AV18" s="170"/>
      <c r="AW18" s="168" t="s">
        <v>12</v>
      </c>
      <c r="AX18" s="169"/>
      <c r="AY18" s="169"/>
      <c r="AZ18" s="169"/>
      <c r="BA18" s="170"/>
    </row>
    <row r="19" spans="1:53" ht="15">
      <c r="A19" s="11" t="s">
        <v>13</v>
      </c>
      <c r="B19" s="90">
        <v>1</v>
      </c>
      <c r="C19" s="90">
        <v>2</v>
      </c>
      <c r="D19" s="90">
        <v>3</v>
      </c>
      <c r="E19" s="90">
        <v>4</v>
      </c>
      <c r="F19" s="90">
        <v>5</v>
      </c>
      <c r="G19" s="90">
        <v>6</v>
      </c>
      <c r="H19" s="90">
        <v>7</v>
      </c>
      <c r="I19" s="90">
        <v>8</v>
      </c>
      <c r="J19" s="10">
        <v>9</v>
      </c>
      <c r="K19" s="90">
        <v>10</v>
      </c>
      <c r="L19" s="90">
        <v>11</v>
      </c>
      <c r="M19" s="90">
        <v>12</v>
      </c>
      <c r="N19" s="90">
        <v>13</v>
      </c>
      <c r="O19" s="90">
        <v>14</v>
      </c>
      <c r="P19" s="90">
        <v>15</v>
      </c>
      <c r="Q19" s="90">
        <v>16</v>
      </c>
      <c r="R19" s="90">
        <v>17</v>
      </c>
      <c r="S19" s="90">
        <v>18</v>
      </c>
      <c r="T19" s="90">
        <v>19</v>
      </c>
      <c r="U19" s="91">
        <v>20</v>
      </c>
      <c r="V19" s="90">
        <v>21</v>
      </c>
      <c r="W19" s="90">
        <v>22</v>
      </c>
      <c r="X19" s="90">
        <v>23</v>
      </c>
      <c r="Y19" s="90">
        <v>24</v>
      </c>
      <c r="Z19" s="90">
        <v>25</v>
      </c>
      <c r="AA19" s="90">
        <v>26</v>
      </c>
      <c r="AB19" s="90">
        <v>27</v>
      </c>
      <c r="AC19" s="90">
        <v>28</v>
      </c>
      <c r="AD19" s="90">
        <v>29</v>
      </c>
      <c r="AE19" s="90">
        <v>30</v>
      </c>
      <c r="AF19" s="90">
        <v>31</v>
      </c>
      <c r="AG19" s="90">
        <v>32</v>
      </c>
      <c r="AH19" s="90">
        <v>33</v>
      </c>
      <c r="AI19" s="90">
        <v>34</v>
      </c>
      <c r="AJ19" s="90">
        <v>35</v>
      </c>
      <c r="AK19" s="90">
        <v>36</v>
      </c>
      <c r="AL19" s="90">
        <v>37</v>
      </c>
      <c r="AM19" s="90">
        <v>38</v>
      </c>
      <c r="AN19" s="90">
        <v>39</v>
      </c>
      <c r="AO19" s="90">
        <v>40</v>
      </c>
      <c r="AP19" s="90">
        <v>41</v>
      </c>
      <c r="AQ19" s="90">
        <v>42</v>
      </c>
      <c r="AR19" s="90">
        <v>43</v>
      </c>
      <c r="AS19" s="90">
        <v>44</v>
      </c>
      <c r="AT19" s="90">
        <v>45</v>
      </c>
      <c r="AU19" s="90">
        <v>46</v>
      </c>
      <c r="AV19" s="90">
        <v>47</v>
      </c>
      <c r="AW19" s="90">
        <v>48</v>
      </c>
      <c r="AX19" s="90">
        <v>49</v>
      </c>
      <c r="AY19" s="90">
        <v>50</v>
      </c>
      <c r="AZ19" s="90">
        <v>51</v>
      </c>
      <c r="BA19" s="90">
        <v>52</v>
      </c>
    </row>
    <row r="20" spans="1:53" ht="15.75">
      <c r="A20" s="65" t="s">
        <v>14</v>
      </c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 t="s">
        <v>181</v>
      </c>
      <c r="U20" s="93" t="s">
        <v>181</v>
      </c>
      <c r="V20" s="93" t="s">
        <v>181</v>
      </c>
      <c r="W20" s="93" t="s">
        <v>183</v>
      </c>
      <c r="X20" s="93" t="s">
        <v>183</v>
      </c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 t="s">
        <v>181</v>
      </c>
      <c r="AQ20" s="93" t="s">
        <v>181</v>
      </c>
      <c r="AR20" s="93" t="s">
        <v>181</v>
      </c>
      <c r="AS20" s="93" t="s">
        <v>181</v>
      </c>
      <c r="AT20" s="93" t="s">
        <v>183</v>
      </c>
      <c r="AU20" s="93" t="s">
        <v>183</v>
      </c>
      <c r="AV20" s="93" t="s">
        <v>183</v>
      </c>
      <c r="AW20" s="93" t="s">
        <v>183</v>
      </c>
      <c r="AX20" s="93" t="s">
        <v>183</v>
      </c>
      <c r="AY20" s="93" t="s">
        <v>183</v>
      </c>
      <c r="AZ20" s="93" t="s">
        <v>183</v>
      </c>
      <c r="BA20" s="93" t="s">
        <v>183</v>
      </c>
    </row>
    <row r="21" spans="1:53" ht="15.75">
      <c r="A21" s="65" t="s">
        <v>15</v>
      </c>
      <c r="B21" s="94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 t="s">
        <v>181</v>
      </c>
      <c r="U21" s="66" t="s">
        <v>181</v>
      </c>
      <c r="V21" s="66" t="s">
        <v>181</v>
      </c>
      <c r="W21" s="66" t="s">
        <v>183</v>
      </c>
      <c r="X21" s="66" t="s">
        <v>183</v>
      </c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 t="s">
        <v>181</v>
      </c>
      <c r="AQ21" s="66" t="s">
        <v>181</v>
      </c>
      <c r="AR21" s="66" t="s">
        <v>181</v>
      </c>
      <c r="AS21" s="66" t="s">
        <v>181</v>
      </c>
      <c r="AT21" s="66" t="s">
        <v>185</v>
      </c>
      <c r="AU21" s="66" t="s">
        <v>185</v>
      </c>
      <c r="AV21" s="66" t="s">
        <v>183</v>
      </c>
      <c r="AW21" s="66" t="s">
        <v>183</v>
      </c>
      <c r="AX21" s="66" t="s">
        <v>183</v>
      </c>
      <c r="AY21" s="66" t="s">
        <v>183</v>
      </c>
      <c r="AZ21" s="66" t="s">
        <v>183</v>
      </c>
      <c r="BA21" s="66" t="s">
        <v>183</v>
      </c>
    </row>
    <row r="22" spans="1:53" ht="15.75">
      <c r="A22" s="65" t="s">
        <v>16</v>
      </c>
      <c r="B22" s="94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 t="s">
        <v>181</v>
      </c>
      <c r="U22" s="66" t="s">
        <v>181</v>
      </c>
      <c r="V22" s="66" t="s">
        <v>181</v>
      </c>
      <c r="W22" s="66" t="s">
        <v>183</v>
      </c>
      <c r="X22" s="66" t="s">
        <v>183</v>
      </c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 t="s">
        <v>181</v>
      </c>
      <c r="AQ22" s="66" t="s">
        <v>181</v>
      </c>
      <c r="AR22" s="66" t="s">
        <v>181</v>
      </c>
      <c r="AS22" s="66" t="s">
        <v>182</v>
      </c>
      <c r="AT22" s="66" t="s">
        <v>182</v>
      </c>
      <c r="AU22" s="66" t="s">
        <v>182</v>
      </c>
      <c r="AV22" s="66" t="s">
        <v>182</v>
      </c>
      <c r="AW22" s="66" t="s">
        <v>183</v>
      </c>
      <c r="AX22" s="66" t="s">
        <v>183</v>
      </c>
      <c r="AY22" s="66" t="s">
        <v>183</v>
      </c>
      <c r="AZ22" s="66" t="s">
        <v>183</v>
      </c>
      <c r="BA22" s="66" t="s">
        <v>183</v>
      </c>
    </row>
    <row r="23" spans="1:53" ht="15.75">
      <c r="A23" s="65" t="s">
        <v>17</v>
      </c>
      <c r="B23" s="94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7"/>
      <c r="T23" s="66" t="s">
        <v>181</v>
      </c>
      <c r="U23" s="66" t="s">
        <v>181</v>
      </c>
      <c r="V23" s="66" t="s">
        <v>181</v>
      </c>
      <c r="W23" s="66" t="s">
        <v>183</v>
      </c>
      <c r="X23" s="66" t="s">
        <v>183</v>
      </c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 t="s">
        <v>181</v>
      </c>
      <c r="AQ23" s="66" t="s">
        <v>181</v>
      </c>
      <c r="AR23" s="66" t="s">
        <v>181</v>
      </c>
      <c r="AS23" s="66" t="s">
        <v>181</v>
      </c>
      <c r="AT23" s="66" t="s">
        <v>183</v>
      </c>
      <c r="AU23" s="66" t="s">
        <v>183</v>
      </c>
      <c r="AV23" s="66" t="s">
        <v>183</v>
      </c>
      <c r="AW23" s="66" t="s">
        <v>183</v>
      </c>
      <c r="AX23" s="66" t="s">
        <v>183</v>
      </c>
      <c r="AY23" s="66" t="s">
        <v>183</v>
      </c>
      <c r="AZ23" s="66" t="s">
        <v>183</v>
      </c>
      <c r="BA23" s="66" t="s">
        <v>183</v>
      </c>
    </row>
    <row r="24" spans="1:53" ht="15.75">
      <c r="A24" s="65" t="s">
        <v>18</v>
      </c>
      <c r="B24" s="94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 t="s">
        <v>181</v>
      </c>
      <c r="T24" s="66" t="s">
        <v>181</v>
      </c>
      <c r="U24" s="66" t="s">
        <v>181</v>
      </c>
      <c r="V24" s="66" t="s">
        <v>183</v>
      </c>
      <c r="W24" s="66" t="s">
        <v>183</v>
      </c>
      <c r="X24" s="66" t="s">
        <v>182</v>
      </c>
      <c r="Y24" s="66" t="s">
        <v>182</v>
      </c>
      <c r="Z24" s="66" t="s">
        <v>182</v>
      </c>
      <c r="AA24" s="66" t="s">
        <v>182</v>
      </c>
      <c r="AB24" s="66" t="s">
        <v>182</v>
      </c>
      <c r="AC24" s="66" t="s">
        <v>182</v>
      </c>
      <c r="AD24" s="66" t="s">
        <v>182</v>
      </c>
      <c r="AE24" s="66" t="s">
        <v>182</v>
      </c>
      <c r="AF24" s="66" t="s">
        <v>184</v>
      </c>
      <c r="AG24" s="66" t="s">
        <v>184</v>
      </c>
      <c r="AH24" s="66" t="s">
        <v>184</v>
      </c>
      <c r="AI24" s="66" t="s">
        <v>184</v>
      </c>
      <c r="AJ24" s="66" t="s">
        <v>184</v>
      </c>
      <c r="AK24" s="66" t="s">
        <v>184</v>
      </c>
      <c r="AL24" s="66" t="s">
        <v>184</v>
      </c>
      <c r="AM24" s="66" t="s">
        <v>184</v>
      </c>
      <c r="AN24" s="66" t="s">
        <v>184</v>
      </c>
      <c r="AO24" s="66" t="s">
        <v>183</v>
      </c>
      <c r="AP24" s="66" t="s">
        <v>183</v>
      </c>
      <c r="AQ24" s="66" t="s">
        <v>183</v>
      </c>
      <c r="AR24" s="66" t="s">
        <v>183</v>
      </c>
      <c r="AS24" s="66" t="s">
        <v>183</v>
      </c>
      <c r="AT24" s="66" t="s">
        <v>183</v>
      </c>
      <c r="AU24" s="66" t="s">
        <v>183</v>
      </c>
      <c r="AV24" s="66" t="s">
        <v>183</v>
      </c>
      <c r="AW24" s="66" t="s">
        <v>183</v>
      </c>
      <c r="AX24" s="66" t="s">
        <v>183</v>
      </c>
      <c r="AY24" s="66" t="s">
        <v>183</v>
      </c>
      <c r="AZ24" s="66" t="s">
        <v>183</v>
      </c>
      <c r="BA24" s="66" t="s">
        <v>183</v>
      </c>
    </row>
    <row r="25" ht="15.75">
      <c r="C25" s="3" t="s">
        <v>88</v>
      </c>
    </row>
    <row r="26" spans="1:53" ht="15.75">
      <c r="A26" s="68" t="s">
        <v>123</v>
      </c>
      <c r="B26" s="68"/>
      <c r="C26" s="68"/>
      <c r="D26" s="68"/>
      <c r="E26" s="68"/>
      <c r="F26" s="68"/>
      <c r="G26" s="68"/>
      <c r="H26" s="68"/>
      <c r="I26" s="69" t="s">
        <v>124</v>
      </c>
      <c r="J26" s="68" t="s">
        <v>112</v>
      </c>
      <c r="K26" s="68"/>
      <c r="L26" s="68"/>
      <c r="M26" s="68"/>
      <c r="N26" s="68"/>
      <c r="O26" s="68"/>
      <c r="P26" s="68"/>
      <c r="Q26" s="68"/>
      <c r="R26" s="68"/>
      <c r="S26" s="68"/>
      <c r="T26" s="68" t="s">
        <v>125</v>
      </c>
      <c r="U26" s="68"/>
      <c r="V26" s="68"/>
      <c r="W26" s="69" t="s">
        <v>126</v>
      </c>
      <c r="X26" s="68"/>
      <c r="Y26" s="68"/>
      <c r="Z26" s="70"/>
      <c r="AA26" s="68"/>
      <c r="AB26" s="71"/>
      <c r="AC26" s="68"/>
      <c r="AD26" s="70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</row>
    <row r="27" ht="15.75">
      <c r="A27" s="68" t="s">
        <v>242</v>
      </c>
    </row>
    <row r="28" ht="15.75">
      <c r="A28" s="68"/>
    </row>
    <row r="29" ht="15.75">
      <c r="O29" s="7" t="s">
        <v>89</v>
      </c>
    </row>
    <row r="31" spans="7:37" ht="15">
      <c r="G31" s="75" t="s">
        <v>90</v>
      </c>
      <c r="H31" s="76"/>
      <c r="I31" s="76"/>
      <c r="J31" s="76"/>
      <c r="K31" s="171" t="s">
        <v>91</v>
      </c>
      <c r="L31" s="172"/>
      <c r="M31" s="172"/>
      <c r="N31" s="172"/>
      <c r="O31" s="173"/>
      <c r="P31" s="171" t="s">
        <v>19</v>
      </c>
      <c r="Q31" s="172"/>
      <c r="R31" s="172"/>
      <c r="S31" s="172"/>
      <c r="T31" s="173"/>
      <c r="U31" s="75" t="s">
        <v>92</v>
      </c>
      <c r="V31" s="76"/>
      <c r="W31" s="76"/>
      <c r="X31" s="75" t="s">
        <v>127</v>
      </c>
      <c r="Y31" s="76"/>
      <c r="Z31" s="76"/>
      <c r="AA31" s="171" t="s">
        <v>20</v>
      </c>
      <c r="AB31" s="172"/>
      <c r="AC31" s="172"/>
      <c r="AD31" s="173"/>
      <c r="AE31" s="171" t="s">
        <v>21</v>
      </c>
      <c r="AF31" s="172"/>
      <c r="AG31" s="172"/>
      <c r="AH31" s="173"/>
      <c r="AI31" s="171" t="s">
        <v>13</v>
      </c>
      <c r="AJ31" s="172"/>
      <c r="AK31" s="173"/>
    </row>
    <row r="32" spans="7:37" ht="15">
      <c r="G32" s="174" t="s">
        <v>22</v>
      </c>
      <c r="H32" s="175"/>
      <c r="I32" s="175"/>
      <c r="J32" s="176"/>
      <c r="K32" s="77"/>
      <c r="L32" s="78" t="s">
        <v>23</v>
      </c>
      <c r="M32" s="78"/>
      <c r="N32" s="79"/>
      <c r="O32" s="79"/>
      <c r="P32" s="174" t="s">
        <v>24</v>
      </c>
      <c r="Q32" s="175"/>
      <c r="R32" s="177"/>
      <c r="S32" s="175"/>
      <c r="T32" s="176"/>
      <c r="U32" s="77" t="s">
        <v>93</v>
      </c>
      <c r="V32" s="78"/>
      <c r="W32" s="79"/>
      <c r="X32" s="174" t="s">
        <v>128</v>
      </c>
      <c r="Y32" s="177"/>
      <c r="Z32" s="176"/>
      <c r="AA32" s="77"/>
      <c r="AB32" s="78"/>
      <c r="AC32" s="79"/>
      <c r="AD32" s="79"/>
      <c r="AE32" s="77"/>
      <c r="AF32" s="79"/>
      <c r="AG32" s="79"/>
      <c r="AH32" s="79"/>
      <c r="AI32" s="77"/>
      <c r="AJ32" s="79"/>
      <c r="AK32" s="80"/>
    </row>
    <row r="33" spans="7:37" ht="15">
      <c r="G33" s="77"/>
      <c r="H33" s="81">
        <f>AF33-SUM(L33:AB33)</f>
        <v>35</v>
      </c>
      <c r="I33" s="79"/>
      <c r="J33" s="79"/>
      <c r="K33" s="77"/>
      <c r="L33" s="82">
        <f>COUNTIF(B20:BA20,"Э")</f>
        <v>7</v>
      </c>
      <c r="M33" s="83"/>
      <c r="N33" s="79"/>
      <c r="O33" s="79"/>
      <c r="P33" s="77"/>
      <c r="Q33" s="79"/>
      <c r="R33" s="82">
        <f>COUNTIF(B20:BA20,"У")</f>
        <v>0</v>
      </c>
      <c r="S33" s="79"/>
      <c r="T33" s="79"/>
      <c r="U33" s="77"/>
      <c r="V33" s="82">
        <f>COUNTIF(B20:BA20,"П")</f>
        <v>0</v>
      </c>
      <c r="W33" s="79"/>
      <c r="X33" s="77"/>
      <c r="Y33" s="82">
        <f>COUNTIF(B20:BA20,"Г")</f>
        <v>0</v>
      </c>
      <c r="Z33" s="79"/>
      <c r="AA33" s="77"/>
      <c r="AB33" s="82">
        <f>COUNTIF(B20:BA20,"К")</f>
        <v>10</v>
      </c>
      <c r="AC33" s="79"/>
      <c r="AD33" s="79"/>
      <c r="AE33" s="84"/>
      <c r="AF33" s="81">
        <v>52</v>
      </c>
      <c r="AG33" s="81"/>
      <c r="AH33" s="79"/>
      <c r="AI33" s="77" t="s">
        <v>25</v>
      </c>
      <c r="AJ33" s="79"/>
      <c r="AK33" s="80"/>
    </row>
    <row r="34" spans="7:37" ht="15">
      <c r="G34" s="77"/>
      <c r="H34" s="81">
        <f>AF34-SUM(L34:AB34)</f>
        <v>35</v>
      </c>
      <c r="I34" s="79"/>
      <c r="J34" s="79"/>
      <c r="K34" s="77"/>
      <c r="L34" s="82">
        <f>COUNTIF(B21:BA21,"Э")</f>
        <v>7</v>
      </c>
      <c r="M34" s="83"/>
      <c r="N34" s="79"/>
      <c r="O34" s="79"/>
      <c r="P34" s="77"/>
      <c r="Q34" s="79"/>
      <c r="R34" s="34">
        <f>COUNTIF(B21:BA21,"У")</f>
        <v>2</v>
      </c>
      <c r="S34" s="79"/>
      <c r="T34" s="79"/>
      <c r="U34" s="77"/>
      <c r="V34" s="34">
        <f>COUNTIF(B21:BA21,"П")</f>
        <v>0</v>
      </c>
      <c r="W34" s="79"/>
      <c r="X34" s="77"/>
      <c r="Y34" s="82">
        <f>COUNTIF(B21:BA21,"Г")</f>
        <v>0</v>
      </c>
      <c r="Z34" s="79"/>
      <c r="AA34" s="77"/>
      <c r="AB34" s="34">
        <f>COUNTIF(B21:BA21,"К")</f>
        <v>8</v>
      </c>
      <c r="AC34" s="79"/>
      <c r="AD34" s="79"/>
      <c r="AE34" s="84"/>
      <c r="AF34" s="81">
        <v>52</v>
      </c>
      <c r="AG34" s="79"/>
      <c r="AH34" s="79"/>
      <c r="AI34" s="77" t="s">
        <v>26</v>
      </c>
      <c r="AJ34" s="79"/>
      <c r="AK34" s="80"/>
    </row>
    <row r="35" spans="7:37" ht="15">
      <c r="G35" s="77"/>
      <c r="H35" s="81">
        <f>AF35-SUM(L35:AB35)</f>
        <v>35</v>
      </c>
      <c r="I35" s="79"/>
      <c r="J35" s="79"/>
      <c r="K35" s="77"/>
      <c r="L35" s="82">
        <f>COUNTIF(B22:BA22,"Э")</f>
        <v>6</v>
      </c>
      <c r="M35" s="83"/>
      <c r="N35" s="79"/>
      <c r="O35" s="79"/>
      <c r="P35" s="77"/>
      <c r="Q35" s="79"/>
      <c r="R35" s="82">
        <f>COUNTIF(B22:BA22,"У")</f>
        <v>0</v>
      </c>
      <c r="S35" s="79"/>
      <c r="T35" s="79"/>
      <c r="U35" s="77"/>
      <c r="V35" s="82">
        <f>COUNTIF(B22:BA22,"П")</f>
        <v>4</v>
      </c>
      <c r="W35" s="79"/>
      <c r="X35" s="77"/>
      <c r="Y35" s="82">
        <f>COUNTIF(B22:BA22,"Г")</f>
        <v>0</v>
      </c>
      <c r="Z35" s="79"/>
      <c r="AA35" s="77"/>
      <c r="AB35" s="82">
        <f>COUNTIF(B22:BA22,"К")</f>
        <v>7</v>
      </c>
      <c r="AC35" s="79"/>
      <c r="AD35" s="79"/>
      <c r="AE35" s="84"/>
      <c r="AF35" s="81">
        <v>52</v>
      </c>
      <c r="AG35" s="79"/>
      <c r="AH35" s="79"/>
      <c r="AI35" s="77" t="s">
        <v>27</v>
      </c>
      <c r="AJ35" s="79"/>
      <c r="AK35" s="80"/>
    </row>
    <row r="36" spans="7:37" ht="15">
      <c r="G36" s="77"/>
      <c r="H36" s="81">
        <f>AF36-SUM(L36:AB36)</f>
        <v>35</v>
      </c>
      <c r="I36" s="79"/>
      <c r="J36" s="79"/>
      <c r="K36" s="77"/>
      <c r="L36" s="85">
        <f>COUNTIF(B23:BA23,"Э")</f>
        <v>7</v>
      </c>
      <c r="M36" s="79"/>
      <c r="N36" s="79"/>
      <c r="O36" s="79"/>
      <c r="P36" s="77"/>
      <c r="Q36" s="79"/>
      <c r="R36" s="34">
        <f>COUNTIF(B23:BA23,"У")</f>
        <v>0</v>
      </c>
      <c r="S36" s="79"/>
      <c r="T36" s="79"/>
      <c r="U36" s="77"/>
      <c r="V36" s="34">
        <f>COUNTIF(B23:BA23,"П")</f>
        <v>0</v>
      </c>
      <c r="W36" s="79"/>
      <c r="X36" s="77"/>
      <c r="Y36" s="82">
        <f>COUNTIF(B23:BA23,"Г")</f>
        <v>0</v>
      </c>
      <c r="Z36" s="79"/>
      <c r="AA36" s="77"/>
      <c r="AB36" s="34">
        <f>COUNTIF(B23:BA23,"К")</f>
        <v>10</v>
      </c>
      <c r="AC36" s="79"/>
      <c r="AD36" s="79"/>
      <c r="AE36" s="84"/>
      <c r="AF36" s="81">
        <v>52</v>
      </c>
      <c r="AG36" s="79"/>
      <c r="AH36" s="79"/>
      <c r="AI36" s="77" t="s">
        <v>28</v>
      </c>
      <c r="AJ36" s="79"/>
      <c r="AK36" s="80"/>
    </row>
    <row r="37" spans="7:37" ht="15">
      <c r="G37" s="77"/>
      <c r="H37" s="81">
        <f>AF37-SUM(L37:AB37)</f>
        <v>17</v>
      </c>
      <c r="I37" s="79"/>
      <c r="J37" s="79"/>
      <c r="K37" s="77"/>
      <c r="L37" s="85">
        <f>COUNTIF(B24:BA24,"Э")</f>
        <v>3</v>
      </c>
      <c r="M37" s="79"/>
      <c r="N37" s="79"/>
      <c r="O37" s="79"/>
      <c r="P37" s="77"/>
      <c r="Q37" s="79"/>
      <c r="R37" s="82">
        <f>COUNTIF(B24:BA24,"У")</f>
        <v>0</v>
      </c>
      <c r="S37" s="79"/>
      <c r="T37" s="79"/>
      <c r="U37" s="77"/>
      <c r="V37" s="82">
        <f>COUNTIF(B24:BA24,"П")</f>
        <v>8</v>
      </c>
      <c r="W37" s="79"/>
      <c r="X37" s="77"/>
      <c r="Y37" s="82">
        <f>COUNTIF(B24:BA24,"Г")</f>
        <v>9</v>
      </c>
      <c r="Z37" s="79"/>
      <c r="AA37" s="77"/>
      <c r="AB37" s="82">
        <f>COUNTIF(B24:BA24,"К")</f>
        <v>15</v>
      </c>
      <c r="AC37" s="79"/>
      <c r="AD37" s="79"/>
      <c r="AE37" s="84"/>
      <c r="AF37" s="81">
        <v>52</v>
      </c>
      <c r="AG37" s="79"/>
      <c r="AH37" s="79"/>
      <c r="AI37" s="77" t="s">
        <v>29</v>
      </c>
      <c r="AJ37" s="79"/>
      <c r="AK37" s="80"/>
    </row>
    <row r="38" spans="7:37" ht="15">
      <c r="G38" s="77"/>
      <c r="H38" s="81">
        <f>SUM(H33:H37)</f>
        <v>157</v>
      </c>
      <c r="I38" s="79"/>
      <c r="J38" s="79"/>
      <c r="K38" s="77"/>
      <c r="L38" s="81">
        <f>SUM(L33:L37)</f>
        <v>30</v>
      </c>
      <c r="M38" s="79"/>
      <c r="N38" s="79"/>
      <c r="O38" s="79"/>
      <c r="P38" s="77"/>
      <c r="Q38" s="79"/>
      <c r="R38" s="81">
        <f>SUM(R33:R37)</f>
        <v>2</v>
      </c>
      <c r="S38" s="79"/>
      <c r="T38" s="79"/>
      <c r="U38" s="77"/>
      <c r="V38" s="81">
        <f>SUM(V33:V37)</f>
        <v>12</v>
      </c>
      <c r="W38" s="79"/>
      <c r="X38" s="77"/>
      <c r="Y38" s="81">
        <f>SUM(Y33:Y37)</f>
        <v>9</v>
      </c>
      <c r="Z38" s="79"/>
      <c r="AA38" s="77"/>
      <c r="AB38" s="81">
        <f>SUM(AB33:AB37)</f>
        <v>50</v>
      </c>
      <c r="AC38" s="81"/>
      <c r="AD38" s="79"/>
      <c r="AE38" s="77"/>
      <c r="AF38" s="81">
        <f>SUM(AF33:AF37)</f>
        <v>260</v>
      </c>
      <c r="AG38" s="79"/>
      <c r="AH38" s="79"/>
      <c r="AI38" s="77"/>
      <c r="AJ38" s="79"/>
      <c r="AK38" s="80"/>
    </row>
    <row r="39" spans="7:37" ht="15">
      <c r="G39" s="4"/>
      <c r="H39" s="18"/>
      <c r="I39" s="4"/>
      <c r="J39" s="4"/>
      <c r="K39" s="4"/>
      <c r="L39" s="18"/>
      <c r="M39" s="4"/>
      <c r="N39" s="4"/>
      <c r="O39" s="4"/>
      <c r="P39" s="4"/>
      <c r="Q39" s="4"/>
      <c r="R39" s="18"/>
      <c r="S39" s="4"/>
      <c r="T39" s="4"/>
      <c r="U39" s="4"/>
      <c r="V39" s="18"/>
      <c r="W39" s="4"/>
      <c r="X39" s="4"/>
      <c r="Y39" s="18"/>
      <c r="Z39" s="4"/>
      <c r="AA39" s="4"/>
      <c r="AB39" s="18"/>
      <c r="AC39" s="18"/>
      <c r="AD39" s="4"/>
      <c r="AE39" s="4"/>
      <c r="AF39" s="18"/>
      <c r="AG39" s="4"/>
      <c r="AH39" s="4"/>
      <c r="AI39" s="4"/>
      <c r="AJ39" s="4"/>
      <c r="AK39" s="4"/>
    </row>
  </sheetData>
  <mergeCells count="19">
    <mergeCell ref="AI31:AK31"/>
    <mergeCell ref="G32:J32"/>
    <mergeCell ref="P32:T32"/>
    <mergeCell ref="X32:Z32"/>
    <mergeCell ref="K31:O31"/>
    <mergeCell ref="P31:T31"/>
    <mergeCell ref="AA31:AD31"/>
    <mergeCell ref="AE31:AH31"/>
    <mergeCell ref="B18:E18"/>
    <mergeCell ref="AA18:AE18"/>
    <mergeCell ref="AS18:AV18"/>
    <mergeCell ref="AW18:BA18"/>
    <mergeCell ref="AN18:AR18"/>
    <mergeCell ref="P2:AN2"/>
    <mergeCell ref="P5:AN5"/>
    <mergeCell ref="P6:AN6"/>
    <mergeCell ref="S10:Z10"/>
    <mergeCell ref="AA10:AH10"/>
    <mergeCell ref="P4:AN4"/>
  </mergeCells>
  <printOptions horizontalCentered="1" verticalCentered="1"/>
  <pageMargins left="0.45" right="0.59" top="0.81" bottom="0.984251968503937" header="0.38" footer="0.5118110236220472"/>
  <pageSetup blackAndWhite="1" horizontalDpi="360" verticalDpi="360" orientation="landscape" paperSize="9" scale="75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B120"/>
  <sheetViews>
    <sheetView tabSelected="1" zoomScale="75" zoomScaleNormal="75" workbookViewId="0" topLeftCell="A31">
      <selection activeCell="AL61" sqref="AL61"/>
    </sheetView>
  </sheetViews>
  <sheetFormatPr defaultColWidth="8.796875" defaultRowHeight="15" outlineLevelCol="1"/>
  <cols>
    <col min="1" max="1" width="8" style="42" customWidth="1"/>
    <col min="2" max="2" width="35.19921875" style="46" customWidth="1"/>
    <col min="3" max="3" width="7.3984375" style="42" customWidth="1" collapsed="1"/>
    <col min="4" max="11" width="4.09765625" style="50" hidden="1" customWidth="1" outlineLevel="1"/>
    <col min="12" max="12" width="3.296875" style="50" hidden="1" customWidth="1" outlineLevel="1"/>
    <col min="13" max="13" width="11.3984375" style="42" customWidth="1" collapsed="1"/>
    <col min="14" max="22" width="4.19921875" style="50" hidden="1" customWidth="1" outlineLevel="1"/>
    <col min="23" max="23" width="4.796875" style="42" customWidth="1" collapsed="1"/>
    <col min="24" max="24" width="4.796875" style="49" customWidth="1"/>
    <col min="25" max="25" width="4.8984375" style="44" customWidth="1"/>
    <col min="26" max="26" width="6.19921875" style="42" customWidth="1"/>
    <col min="27" max="28" width="4.69921875" style="42" customWidth="1"/>
    <col min="29" max="29" width="4.796875" style="42" customWidth="1"/>
    <col min="30" max="30" width="4.19921875" style="42" customWidth="1" collapsed="1"/>
    <col min="31" max="36" width="4.19921875" style="42" hidden="1" customWidth="1" outlineLevel="1"/>
    <col min="37" max="37" width="4.19921875" style="42" customWidth="1" collapsed="1"/>
    <col min="38" max="38" width="4.3984375" style="42" customWidth="1" collapsed="1"/>
    <col min="39" max="44" width="4.19921875" style="42" hidden="1" customWidth="1" outlineLevel="1"/>
    <col min="45" max="45" width="4.19921875" style="42" customWidth="1" collapsed="1"/>
    <col min="46" max="46" width="4.3984375" style="42" customWidth="1" collapsed="1"/>
    <col min="47" max="52" width="4.19921875" style="42" hidden="1" customWidth="1" outlineLevel="1"/>
    <col min="53" max="53" width="4.19921875" style="42" customWidth="1" collapsed="1"/>
    <col min="54" max="54" width="4.3984375" style="42" customWidth="1" collapsed="1"/>
    <col min="55" max="60" width="4.19921875" style="42" hidden="1" customWidth="1" outlineLevel="1"/>
    <col min="61" max="61" width="5" style="42" customWidth="1" collapsed="1"/>
    <col min="62" max="62" width="4.19921875" style="42" customWidth="1" collapsed="1"/>
    <col min="63" max="68" width="4.19921875" style="42" hidden="1" customWidth="1" outlineLevel="1"/>
    <col min="69" max="69" width="4.69921875" style="42" customWidth="1" collapsed="1"/>
    <col min="70" max="16384" width="9" style="21" customWidth="1"/>
  </cols>
  <sheetData>
    <row r="1" spans="1:54" ht="15.75">
      <c r="A1" s="38" t="s">
        <v>94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BB1" s="43"/>
    </row>
    <row r="2" spans="1:29" ht="15.75">
      <c r="A2" s="45"/>
      <c r="C2" s="47"/>
      <c r="D2" s="13"/>
      <c r="E2" s="13"/>
      <c r="F2" s="13"/>
      <c r="G2" s="13"/>
      <c r="H2" s="13"/>
      <c r="I2" s="13"/>
      <c r="J2" s="13"/>
      <c r="K2" s="13"/>
      <c r="L2" s="13"/>
      <c r="M2" s="47"/>
      <c r="N2" s="13"/>
      <c r="O2" s="13"/>
      <c r="P2" s="13"/>
      <c r="Q2" s="13"/>
      <c r="R2" s="13"/>
      <c r="S2" s="13"/>
      <c r="T2" s="13"/>
      <c r="U2" s="13"/>
      <c r="V2" s="13"/>
      <c r="W2" s="47"/>
      <c r="X2" s="21"/>
      <c r="Y2" s="48"/>
      <c r="Z2" s="47"/>
      <c r="AA2" s="47"/>
      <c r="AB2" s="47"/>
      <c r="AC2" s="47"/>
    </row>
    <row r="3" spans="1:69" s="56" customFormat="1" ht="12" customHeight="1">
      <c r="A3" s="62"/>
      <c r="B3" s="118"/>
      <c r="C3" s="62" t="s">
        <v>30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178" t="s">
        <v>251</v>
      </c>
      <c r="Y3" s="179"/>
      <c r="Z3" s="179"/>
      <c r="AA3" s="179"/>
      <c r="AB3" s="179"/>
      <c r="AC3" s="180"/>
      <c r="AD3" s="184" t="s">
        <v>82</v>
      </c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6"/>
    </row>
    <row r="4" spans="1:69" s="56" customFormat="1" ht="12" customHeight="1">
      <c r="A4" s="62"/>
      <c r="B4" s="118"/>
      <c r="C4" s="62" t="s">
        <v>31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0" t="s">
        <v>21</v>
      </c>
      <c r="Y4" s="181" t="s">
        <v>32</v>
      </c>
      <c r="Z4" s="182"/>
      <c r="AA4" s="182"/>
      <c r="AB4" s="183"/>
      <c r="AC4" s="61"/>
      <c r="AD4" s="184" t="s">
        <v>33</v>
      </c>
      <c r="AE4" s="185"/>
      <c r="AF4" s="185"/>
      <c r="AG4" s="185"/>
      <c r="AH4" s="185"/>
      <c r="AI4" s="185"/>
      <c r="AJ4" s="185"/>
      <c r="AK4" s="186"/>
      <c r="AL4" s="184" t="s">
        <v>34</v>
      </c>
      <c r="AM4" s="185"/>
      <c r="AN4" s="185"/>
      <c r="AO4" s="185"/>
      <c r="AP4" s="185"/>
      <c r="AQ4" s="185"/>
      <c r="AR4" s="185"/>
      <c r="AS4" s="186"/>
      <c r="AT4" s="184" t="s">
        <v>35</v>
      </c>
      <c r="AU4" s="185"/>
      <c r="AV4" s="185"/>
      <c r="AW4" s="185"/>
      <c r="AX4" s="185"/>
      <c r="AY4" s="185"/>
      <c r="AZ4" s="185"/>
      <c r="BA4" s="186"/>
      <c r="BB4" s="184" t="s">
        <v>36</v>
      </c>
      <c r="BC4" s="185"/>
      <c r="BD4" s="185"/>
      <c r="BE4" s="185"/>
      <c r="BF4" s="185"/>
      <c r="BG4" s="185"/>
      <c r="BH4" s="185"/>
      <c r="BI4" s="186"/>
      <c r="BJ4" s="184" t="s">
        <v>37</v>
      </c>
      <c r="BK4" s="185"/>
      <c r="BL4" s="185"/>
      <c r="BM4" s="185"/>
      <c r="BN4" s="185"/>
      <c r="BO4" s="185"/>
      <c r="BP4" s="185"/>
      <c r="BQ4" s="186"/>
    </row>
    <row r="5" spans="1:69" s="56" customFormat="1" ht="12.75" customHeight="1">
      <c r="A5" s="62" t="s">
        <v>38</v>
      </c>
      <c r="B5" s="118" t="s">
        <v>39</v>
      </c>
      <c r="C5" s="62" t="s">
        <v>40</v>
      </c>
      <c r="D5" s="119"/>
      <c r="E5" s="119"/>
      <c r="F5" s="119"/>
      <c r="G5" s="119"/>
      <c r="H5" s="119"/>
      <c r="I5" s="119"/>
      <c r="J5" s="119"/>
      <c r="K5" s="119"/>
      <c r="L5" s="119"/>
      <c r="M5" s="62" t="s">
        <v>41</v>
      </c>
      <c r="N5" s="119"/>
      <c r="O5" s="119"/>
      <c r="P5" s="119"/>
      <c r="Q5" s="119"/>
      <c r="R5" s="119"/>
      <c r="S5" s="119"/>
      <c r="T5" s="119"/>
      <c r="U5" s="119"/>
      <c r="V5" s="119"/>
      <c r="W5" s="62" t="s">
        <v>42</v>
      </c>
      <c r="X5" s="60"/>
      <c r="Y5" s="60" t="s">
        <v>21</v>
      </c>
      <c r="Z5" s="61" t="s">
        <v>95</v>
      </c>
      <c r="AA5" s="61" t="s">
        <v>43</v>
      </c>
      <c r="AB5" s="61" t="s">
        <v>96</v>
      </c>
      <c r="AC5" s="61" t="s">
        <v>243</v>
      </c>
      <c r="AD5" s="72">
        <v>1</v>
      </c>
      <c r="AE5" s="72" t="s">
        <v>116</v>
      </c>
      <c r="AF5" s="72" t="s">
        <v>117</v>
      </c>
      <c r="AG5" s="72" t="s">
        <v>118</v>
      </c>
      <c r="AH5" s="72" t="s">
        <v>116</v>
      </c>
      <c r="AI5" s="72" t="s">
        <v>117</v>
      </c>
      <c r="AJ5" s="72" t="s">
        <v>118</v>
      </c>
      <c r="AK5" s="72">
        <v>2</v>
      </c>
      <c r="AL5" s="72">
        <v>3</v>
      </c>
      <c r="AM5" s="72" t="s">
        <v>116</v>
      </c>
      <c r="AN5" s="72" t="s">
        <v>117</v>
      </c>
      <c r="AO5" s="72" t="s">
        <v>118</v>
      </c>
      <c r="AP5" s="72" t="s">
        <v>116</v>
      </c>
      <c r="AQ5" s="72" t="s">
        <v>117</v>
      </c>
      <c r="AR5" s="72" t="s">
        <v>118</v>
      </c>
      <c r="AS5" s="72">
        <v>4</v>
      </c>
      <c r="AT5" s="72">
        <v>5</v>
      </c>
      <c r="AU5" s="72" t="s">
        <v>116</v>
      </c>
      <c r="AV5" s="72" t="s">
        <v>117</v>
      </c>
      <c r="AW5" s="72" t="s">
        <v>118</v>
      </c>
      <c r="AX5" s="72" t="s">
        <v>116</v>
      </c>
      <c r="AY5" s="72" t="s">
        <v>117</v>
      </c>
      <c r="AZ5" s="72" t="s">
        <v>118</v>
      </c>
      <c r="BA5" s="72">
        <v>6</v>
      </c>
      <c r="BB5" s="72">
        <v>7</v>
      </c>
      <c r="BC5" s="72" t="s">
        <v>116</v>
      </c>
      <c r="BD5" s="72" t="s">
        <v>117</v>
      </c>
      <c r="BE5" s="72" t="s">
        <v>118</v>
      </c>
      <c r="BF5" s="72" t="s">
        <v>116</v>
      </c>
      <c r="BG5" s="72" t="s">
        <v>117</v>
      </c>
      <c r="BH5" s="72" t="s">
        <v>118</v>
      </c>
      <c r="BI5" s="72">
        <v>8</v>
      </c>
      <c r="BJ5" s="72">
        <v>9</v>
      </c>
      <c r="BK5" s="72" t="s">
        <v>116</v>
      </c>
      <c r="BL5" s="72" t="s">
        <v>117</v>
      </c>
      <c r="BM5" s="72" t="s">
        <v>118</v>
      </c>
      <c r="BN5" s="72" t="s">
        <v>116</v>
      </c>
      <c r="BO5" s="72" t="s">
        <v>117</v>
      </c>
      <c r="BP5" s="72" t="s">
        <v>118</v>
      </c>
      <c r="BQ5" s="72">
        <v>10</v>
      </c>
    </row>
    <row r="6" spans="1:69" s="56" customFormat="1" ht="12" customHeight="1">
      <c r="A6" s="62"/>
      <c r="B6" s="118"/>
      <c r="C6" s="62"/>
      <c r="D6" s="119"/>
      <c r="E6" s="119"/>
      <c r="F6" s="119"/>
      <c r="G6" s="119"/>
      <c r="H6" s="119"/>
      <c r="I6" s="119"/>
      <c r="J6" s="119"/>
      <c r="K6" s="119"/>
      <c r="L6" s="119"/>
      <c r="M6" s="62"/>
      <c r="N6" s="119"/>
      <c r="O6" s="119"/>
      <c r="P6" s="119"/>
      <c r="Q6" s="119"/>
      <c r="R6" s="119"/>
      <c r="S6" s="119"/>
      <c r="T6" s="119"/>
      <c r="U6" s="119"/>
      <c r="V6" s="119"/>
      <c r="W6" s="62" t="s">
        <v>45</v>
      </c>
      <c r="X6" s="60"/>
      <c r="Y6" s="60"/>
      <c r="Z6" s="61"/>
      <c r="AA6" s="61"/>
      <c r="AB6" s="61"/>
      <c r="AC6" s="61" t="s">
        <v>244</v>
      </c>
      <c r="AD6" s="72">
        <v>18</v>
      </c>
      <c r="AE6" s="72">
        <v>18</v>
      </c>
      <c r="AF6" s="72">
        <v>18</v>
      </c>
      <c r="AG6" s="72">
        <v>18</v>
      </c>
      <c r="AH6" s="72">
        <v>17</v>
      </c>
      <c r="AI6" s="72">
        <v>17</v>
      </c>
      <c r="AJ6" s="72">
        <v>17</v>
      </c>
      <c r="AK6" s="72">
        <v>17</v>
      </c>
      <c r="AL6" s="72">
        <v>18</v>
      </c>
      <c r="AM6" s="72">
        <v>18</v>
      </c>
      <c r="AN6" s="72">
        <v>18</v>
      </c>
      <c r="AO6" s="72">
        <v>18</v>
      </c>
      <c r="AP6" s="72">
        <v>17</v>
      </c>
      <c r="AQ6" s="72">
        <v>17</v>
      </c>
      <c r="AR6" s="72">
        <v>17</v>
      </c>
      <c r="AS6" s="72">
        <v>17</v>
      </c>
      <c r="AT6" s="72">
        <v>18</v>
      </c>
      <c r="AU6" s="72">
        <v>18</v>
      </c>
      <c r="AV6" s="72">
        <v>18</v>
      </c>
      <c r="AW6" s="72">
        <v>18</v>
      </c>
      <c r="AX6" s="72">
        <v>17</v>
      </c>
      <c r="AY6" s="72">
        <v>17</v>
      </c>
      <c r="AZ6" s="72">
        <v>17</v>
      </c>
      <c r="BA6" s="72">
        <v>17</v>
      </c>
      <c r="BB6" s="72">
        <v>18</v>
      </c>
      <c r="BC6" s="72">
        <v>18</v>
      </c>
      <c r="BD6" s="72">
        <v>18</v>
      </c>
      <c r="BE6" s="72">
        <v>18</v>
      </c>
      <c r="BF6" s="72">
        <v>17</v>
      </c>
      <c r="BG6" s="72">
        <v>17</v>
      </c>
      <c r="BH6" s="72">
        <v>17</v>
      </c>
      <c r="BI6" s="72">
        <v>17</v>
      </c>
      <c r="BJ6" s="72">
        <v>17</v>
      </c>
      <c r="BK6" s="72">
        <v>17</v>
      </c>
      <c r="BL6" s="72">
        <v>17</v>
      </c>
      <c r="BM6" s="72">
        <v>17</v>
      </c>
      <c r="BN6" s="72">
        <v>0</v>
      </c>
      <c r="BO6" s="72">
        <v>0</v>
      </c>
      <c r="BP6" s="72">
        <v>0</v>
      </c>
      <c r="BQ6" s="72">
        <v>0</v>
      </c>
    </row>
    <row r="7" spans="1:69" ht="12" customHeight="1">
      <c r="A7" s="72">
        <v>1</v>
      </c>
      <c r="B7" s="120">
        <v>2</v>
      </c>
      <c r="C7" s="72">
        <v>3</v>
      </c>
      <c r="D7" s="121"/>
      <c r="E7" s="121"/>
      <c r="F7" s="121"/>
      <c r="G7" s="121"/>
      <c r="H7" s="121"/>
      <c r="I7" s="121"/>
      <c r="J7" s="121"/>
      <c r="K7" s="121"/>
      <c r="L7" s="121"/>
      <c r="M7" s="72">
        <v>4</v>
      </c>
      <c r="N7" s="121"/>
      <c r="O7" s="121"/>
      <c r="P7" s="121"/>
      <c r="Q7" s="121"/>
      <c r="R7" s="121"/>
      <c r="S7" s="121"/>
      <c r="T7" s="121"/>
      <c r="U7" s="121"/>
      <c r="V7" s="121"/>
      <c r="W7" s="72">
        <v>5</v>
      </c>
      <c r="X7" s="74">
        <v>6</v>
      </c>
      <c r="Y7" s="74">
        <v>7</v>
      </c>
      <c r="Z7" s="122">
        <v>8</v>
      </c>
      <c r="AA7" s="122">
        <v>9</v>
      </c>
      <c r="AB7" s="122">
        <v>10</v>
      </c>
      <c r="AC7" s="122">
        <v>11</v>
      </c>
      <c r="AD7" s="72">
        <v>12</v>
      </c>
      <c r="AE7" s="72"/>
      <c r="AF7" s="72"/>
      <c r="AG7" s="72"/>
      <c r="AH7" s="72"/>
      <c r="AI7" s="72"/>
      <c r="AJ7" s="72"/>
      <c r="AK7" s="72">
        <v>13</v>
      </c>
      <c r="AL7" s="72">
        <v>14</v>
      </c>
      <c r="AM7" s="72"/>
      <c r="AN7" s="72"/>
      <c r="AO7" s="72"/>
      <c r="AP7" s="72"/>
      <c r="AQ7" s="72"/>
      <c r="AR7" s="72"/>
      <c r="AS7" s="72">
        <v>15</v>
      </c>
      <c r="AT7" s="72">
        <v>16</v>
      </c>
      <c r="AU7" s="72"/>
      <c r="AV7" s="72"/>
      <c r="AW7" s="72"/>
      <c r="AX7" s="72"/>
      <c r="AY7" s="72"/>
      <c r="AZ7" s="72"/>
      <c r="BA7" s="72">
        <v>17</v>
      </c>
      <c r="BB7" s="72">
        <v>18</v>
      </c>
      <c r="BC7" s="72"/>
      <c r="BD7" s="72"/>
      <c r="BE7" s="72"/>
      <c r="BF7" s="72"/>
      <c r="BG7" s="72"/>
      <c r="BH7" s="72"/>
      <c r="BI7" s="72">
        <v>19</v>
      </c>
      <c r="BJ7" s="72">
        <v>20</v>
      </c>
      <c r="BK7" s="72"/>
      <c r="BL7" s="72"/>
      <c r="BM7" s="72"/>
      <c r="BN7" s="72"/>
      <c r="BO7" s="72"/>
      <c r="BP7" s="72"/>
      <c r="BQ7" s="72">
        <v>21</v>
      </c>
    </row>
    <row r="8" spans="1:69" ht="25.5" customHeight="1">
      <c r="A8" s="110" t="s">
        <v>131</v>
      </c>
      <c r="B8" s="103" t="s">
        <v>260</v>
      </c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4"/>
      <c r="N8" s="125"/>
      <c r="O8" s="125"/>
      <c r="P8" s="125"/>
      <c r="Q8" s="125"/>
      <c r="R8" s="125"/>
      <c r="S8" s="125"/>
      <c r="T8" s="125"/>
      <c r="U8" s="125"/>
      <c r="V8" s="125"/>
      <c r="W8" s="124"/>
      <c r="X8" s="126">
        <f aca="true" t="shared" si="0" ref="X8:AC8">SUM(X9,X21,X17)</f>
        <v>1800</v>
      </c>
      <c r="Y8" s="126">
        <f t="shared" si="0"/>
        <v>1218</v>
      </c>
      <c r="Z8" s="126">
        <f t="shared" si="0"/>
        <v>420</v>
      </c>
      <c r="AA8" s="126">
        <f t="shared" si="0"/>
        <v>0</v>
      </c>
      <c r="AB8" s="126">
        <f t="shared" si="0"/>
        <v>798</v>
      </c>
      <c r="AC8" s="126">
        <f t="shared" si="0"/>
        <v>582</v>
      </c>
      <c r="AD8" s="111"/>
      <c r="AE8" s="124"/>
      <c r="AF8" s="124"/>
      <c r="AG8" s="124"/>
      <c r="AH8" s="124"/>
      <c r="AI8" s="124"/>
      <c r="AJ8" s="124"/>
      <c r="AK8" s="111"/>
      <c r="AL8" s="111"/>
      <c r="AM8" s="124"/>
      <c r="AN8" s="124"/>
      <c r="AO8" s="124"/>
      <c r="AP8" s="124"/>
      <c r="AQ8" s="124"/>
      <c r="AR8" s="124"/>
      <c r="AS8" s="111"/>
      <c r="AT8" s="111"/>
      <c r="AU8" s="124"/>
      <c r="AV8" s="124"/>
      <c r="AW8" s="124"/>
      <c r="AX8" s="124"/>
      <c r="AY8" s="124"/>
      <c r="AZ8" s="124"/>
      <c r="BA8" s="111"/>
      <c r="BB8" s="111"/>
      <c r="BC8" s="124"/>
      <c r="BD8" s="124"/>
      <c r="BE8" s="124"/>
      <c r="BF8" s="124"/>
      <c r="BG8" s="124"/>
      <c r="BH8" s="124"/>
      <c r="BI8" s="111"/>
      <c r="BJ8" s="111"/>
      <c r="BK8" s="124"/>
      <c r="BL8" s="124"/>
      <c r="BM8" s="124"/>
      <c r="BN8" s="124"/>
      <c r="BO8" s="124"/>
      <c r="BP8" s="124"/>
      <c r="BQ8" s="111"/>
    </row>
    <row r="9" spans="1:69" ht="12.75">
      <c r="A9" s="62" t="s">
        <v>48</v>
      </c>
      <c r="B9" s="132" t="s">
        <v>49</v>
      </c>
      <c r="C9" s="23"/>
      <c r="D9" s="115"/>
      <c r="E9" s="115"/>
      <c r="F9" s="115"/>
      <c r="G9" s="115"/>
      <c r="H9" s="115"/>
      <c r="I9" s="115"/>
      <c r="J9" s="115"/>
      <c r="K9" s="115"/>
      <c r="L9" s="115"/>
      <c r="M9" s="23"/>
      <c r="N9" s="115"/>
      <c r="O9" s="115"/>
      <c r="P9" s="115"/>
      <c r="Q9" s="115"/>
      <c r="R9" s="115"/>
      <c r="S9" s="115"/>
      <c r="T9" s="115"/>
      <c r="U9" s="115"/>
      <c r="V9" s="115"/>
      <c r="W9" s="20"/>
      <c r="X9" s="133">
        <f aca="true" t="shared" si="1" ref="X9:AC9">SUM(X10:X16)</f>
        <v>1260</v>
      </c>
      <c r="Y9" s="133">
        <f t="shared" si="1"/>
        <v>976</v>
      </c>
      <c r="Z9" s="133">
        <f t="shared" si="1"/>
        <v>178</v>
      </c>
      <c r="AA9" s="133">
        <f t="shared" si="1"/>
        <v>0</v>
      </c>
      <c r="AB9" s="133">
        <f t="shared" si="1"/>
        <v>798</v>
      </c>
      <c r="AC9" s="133">
        <f t="shared" si="1"/>
        <v>284</v>
      </c>
      <c r="AD9" s="23"/>
      <c r="AE9" s="20"/>
      <c r="AF9" s="20"/>
      <c r="AG9" s="20"/>
      <c r="AH9" s="20"/>
      <c r="AI9" s="20"/>
      <c r="AJ9" s="20"/>
      <c r="AK9" s="23"/>
      <c r="AL9" s="23"/>
      <c r="AM9" s="20"/>
      <c r="AN9" s="20"/>
      <c r="AO9" s="20"/>
      <c r="AP9" s="20"/>
      <c r="AQ9" s="20"/>
      <c r="AR9" s="20"/>
      <c r="AS9" s="23"/>
      <c r="AT9" s="23"/>
      <c r="AU9" s="20"/>
      <c r="AV9" s="20"/>
      <c r="AW9" s="20"/>
      <c r="AX9" s="20"/>
      <c r="AY9" s="20"/>
      <c r="AZ9" s="20"/>
      <c r="BA9" s="23"/>
      <c r="BB9" s="23"/>
      <c r="BC9" s="20"/>
      <c r="BD9" s="20"/>
      <c r="BE9" s="20"/>
      <c r="BF9" s="20"/>
      <c r="BG9" s="20"/>
      <c r="BH9" s="20"/>
      <c r="BI9" s="23"/>
      <c r="BJ9" s="23"/>
      <c r="BK9" s="20"/>
      <c r="BL9" s="20"/>
      <c r="BM9" s="20"/>
      <c r="BN9" s="20"/>
      <c r="BO9" s="20"/>
      <c r="BP9" s="20"/>
      <c r="BQ9" s="23"/>
    </row>
    <row r="10" spans="1:69" ht="12.75">
      <c r="A10" s="60" t="s">
        <v>50</v>
      </c>
      <c r="B10" s="134" t="s">
        <v>188</v>
      </c>
      <c r="C10" s="23" t="str">
        <f>D10&amp;" "&amp;E10&amp;" "&amp;F10&amp;" "&amp;L10</f>
        <v>1 3  </v>
      </c>
      <c r="D10" s="24">
        <v>1</v>
      </c>
      <c r="E10" s="24">
        <v>3</v>
      </c>
      <c r="F10" s="24"/>
      <c r="G10" s="24"/>
      <c r="H10" s="24"/>
      <c r="I10" s="24"/>
      <c r="J10" s="24"/>
      <c r="K10" s="24"/>
      <c r="L10" s="24"/>
      <c r="M10" s="23" t="str">
        <f>N10&amp;" "&amp;O10&amp;" "&amp;P10&amp;" "&amp;Q10</f>
        <v>2   </v>
      </c>
      <c r="N10" s="24">
        <v>2</v>
      </c>
      <c r="O10" s="24"/>
      <c r="P10" s="24"/>
      <c r="Q10" s="24"/>
      <c r="R10" s="24"/>
      <c r="S10" s="24"/>
      <c r="T10" s="24"/>
      <c r="U10" s="24"/>
      <c r="V10" s="24"/>
      <c r="W10" s="19"/>
      <c r="X10" s="89">
        <v>340</v>
      </c>
      <c r="Y10" s="89">
        <f>Z10+AA10+AB10</f>
        <v>212</v>
      </c>
      <c r="Z10" s="89">
        <f>AE10*AE$6+AH10*AH$6+AM10*AM$6+AP10*AP$6+AU10*AU$6+AX10*AX$6+BC10*BC$6+BF10*BF$6+BK10*BK$6+BN10*BN$6</f>
        <v>0</v>
      </c>
      <c r="AA10" s="89">
        <f>AF10*AF$6+AI10*AI$6+AN10*AN$6+AQ10*AQ$6+AV10*AV$6+AY10*AY$6+BD10*BD$6+BG10*BG$6+BL10*BL$6+BO10*BO$6</f>
        <v>0</v>
      </c>
      <c r="AB10" s="89">
        <f>AG10*AG$6+AJ10*AJ$6+AO10*AO$6+AR10*AR$6+AW10*AW$6+AZ10*AZ$6+BE10*BE$6+BH10*BH$6+BM10*BM$6+BP10*BP$6</f>
        <v>212</v>
      </c>
      <c r="AC10" s="89">
        <f>X10-Y10</f>
        <v>128</v>
      </c>
      <c r="AD10" s="97" t="str">
        <f>IF(SUM(AE10:AG10)&gt;0,AE10&amp;"/"&amp;AF10&amp;"/"&amp;AG10,"")</f>
        <v>//4</v>
      </c>
      <c r="AE10" s="19"/>
      <c r="AF10" s="19"/>
      <c r="AG10" s="19">
        <v>4</v>
      </c>
      <c r="AH10" s="19"/>
      <c r="AI10" s="19"/>
      <c r="AJ10" s="19">
        <v>4</v>
      </c>
      <c r="AK10" s="97" t="str">
        <f>IF(SUM(AH10:AJ10)&gt;0,AH10&amp;"/"&amp;AI10&amp;"/"&amp;AJ10,"")</f>
        <v>//4</v>
      </c>
      <c r="AL10" s="97" t="str">
        <f>IF(SUM(AM10:AO10)&gt;0,AM10&amp;"/"&amp;AN10&amp;"/"&amp;AO10,"")</f>
        <v>//4</v>
      </c>
      <c r="AM10" s="19"/>
      <c r="AN10" s="19"/>
      <c r="AO10" s="19">
        <v>4</v>
      </c>
      <c r="AP10" s="19"/>
      <c r="AQ10" s="19"/>
      <c r="AR10" s="19"/>
      <c r="AS10" s="97">
        <f>IF(SUM(AP10:AR10)&gt;0,AP10&amp;"/"&amp;AQ10&amp;"/"&amp;AR10,"")</f>
      </c>
      <c r="AT10" s="97">
        <f>IF(SUM(AU10:AW10)&gt;0,AU10&amp;"/"&amp;AV10&amp;"/"&amp;AW10,"")</f>
      </c>
      <c r="AU10" s="19"/>
      <c r="AV10" s="19"/>
      <c r="AW10" s="19"/>
      <c r="AX10" s="19"/>
      <c r="AY10" s="19"/>
      <c r="AZ10" s="19"/>
      <c r="BA10" s="97">
        <f>IF(SUM(AX10:AZ10)&gt;0,AX10&amp;"/"&amp;AY10&amp;"/"&amp;AZ10,"")</f>
      </c>
      <c r="BB10" s="97">
        <f>IF(SUM(BC10:BE10)&gt;0,BC10&amp;"/"&amp;BD10&amp;"/"&amp;BE10,"")</f>
      </c>
      <c r="BC10" s="19"/>
      <c r="BD10" s="19"/>
      <c r="BE10" s="19"/>
      <c r="BF10" s="19"/>
      <c r="BG10" s="19"/>
      <c r="BH10" s="19"/>
      <c r="BI10" s="97">
        <f>IF(SUM(BF10:BH10)&gt;0,BF10&amp;"/"&amp;BG10&amp;"/"&amp;BH10,"")</f>
      </c>
      <c r="BJ10" s="97">
        <f>IF(SUM(BK10:BM10)&gt;0,BK10&amp;"/"&amp;BL10&amp;"/"&amp;BM10,"")</f>
      </c>
      <c r="BK10" s="19"/>
      <c r="BL10" s="19"/>
      <c r="BM10" s="19"/>
      <c r="BN10" s="19"/>
      <c r="BO10" s="19"/>
      <c r="BP10" s="19"/>
      <c r="BQ10" s="97">
        <f>IF(SUM(BN10:BP10)&gt;0,BN10&amp;"/"&amp;BO10&amp;"/"&amp;BP10,"")</f>
      </c>
    </row>
    <row r="11" spans="1:69" ht="12.75">
      <c r="A11" s="60" t="s">
        <v>51</v>
      </c>
      <c r="B11" s="134" t="s">
        <v>189</v>
      </c>
      <c r="C11" s="23" t="str">
        <f>D11&amp;" "&amp;E11&amp;" "&amp;F11&amp;" "&amp;L11</f>
        <v>8.   </v>
      </c>
      <c r="D11" s="24" t="s">
        <v>204</v>
      </c>
      <c r="E11" s="24"/>
      <c r="F11" s="24"/>
      <c r="G11" s="24"/>
      <c r="H11" s="24"/>
      <c r="I11" s="24"/>
      <c r="J11" s="24"/>
      <c r="K11" s="24"/>
      <c r="L11" s="24"/>
      <c r="M11" s="23" t="str">
        <f>N11&amp;" "&amp;O11&amp;" "&amp;P11&amp;" "&amp;Q11</f>
        <v> 1-7.  </v>
      </c>
      <c r="N11" s="135"/>
      <c r="O11" s="24" t="s">
        <v>205</v>
      </c>
      <c r="P11" s="24"/>
      <c r="Q11" s="24"/>
      <c r="R11" s="24"/>
      <c r="S11" s="24"/>
      <c r="T11" s="24"/>
      <c r="U11" s="24"/>
      <c r="V11" s="24"/>
      <c r="W11" s="19"/>
      <c r="X11" s="89">
        <v>408</v>
      </c>
      <c r="Y11" s="89">
        <f aca="true" t="shared" si="2" ref="Y11:Y59">Z11+AA11+AB11</f>
        <v>408</v>
      </c>
      <c r="Z11" s="89">
        <f aca="true" t="shared" si="3" ref="Z11:Z59">AE11*AE$6+AH11*AH$6+AM11*AM$6+AP11*AP$6+AU11*AU$6+AX11*AX$6+BC11*BC$6+BF11*BF$6+BK11*BK$6+BN11*BN$6</f>
        <v>0</v>
      </c>
      <c r="AA11" s="89">
        <f aca="true" t="shared" si="4" ref="AA11:AA59">AF11*AF$6+AI11*AI$6+AN11*AN$6+AQ11*AQ$6+AV11*AV$6+AY11*AY$6+BD11*BD$6+BG11*BG$6+BL11*BL$6+BO11*BO$6</f>
        <v>0</v>
      </c>
      <c r="AB11" s="89">
        <v>408</v>
      </c>
      <c r="AC11" s="89">
        <f aca="true" t="shared" si="5" ref="AC11:AC59">X11-Y11</f>
        <v>0</v>
      </c>
      <c r="AD11" s="97" t="str">
        <f aca="true" t="shared" si="6" ref="AD11:AD59">IF(SUM(AE11:AG11)&gt;0,AE11&amp;"/"&amp;AF11&amp;"/"&amp;AG11,"")</f>
        <v>//4</v>
      </c>
      <c r="AE11" s="19"/>
      <c r="AF11" s="19"/>
      <c r="AG11" s="19">
        <v>4</v>
      </c>
      <c r="AH11" s="19"/>
      <c r="AI11" s="19"/>
      <c r="AJ11" s="19">
        <v>4</v>
      </c>
      <c r="AK11" s="97" t="str">
        <f aca="true" t="shared" si="7" ref="AK11:AK59">IF(SUM(AH11:AJ11)&gt;0,AH11&amp;"/"&amp;AI11&amp;"/"&amp;AJ11,"")</f>
        <v>//4</v>
      </c>
      <c r="AL11" s="97" t="str">
        <f aca="true" t="shared" si="8" ref="AL11:AL59">IF(SUM(AM11:AO11)&gt;0,AM11&amp;"/"&amp;AN11&amp;"/"&amp;AO11,"")</f>
        <v>//4</v>
      </c>
      <c r="AM11" s="19"/>
      <c r="AN11" s="19"/>
      <c r="AO11" s="19">
        <v>4</v>
      </c>
      <c r="AP11" s="19"/>
      <c r="AQ11" s="19"/>
      <c r="AR11" s="19">
        <v>4</v>
      </c>
      <c r="AS11" s="97" t="str">
        <f aca="true" t="shared" si="9" ref="AS11:AS59">IF(SUM(AP11:AR11)&gt;0,AP11&amp;"/"&amp;AQ11&amp;"/"&amp;AR11,"")</f>
        <v>//4</v>
      </c>
      <c r="AT11" s="97" t="str">
        <f aca="true" t="shared" si="10" ref="AT11:AT59">IF(SUM(AU11:AW11)&gt;0,AU11&amp;"/"&amp;AV11&amp;"/"&amp;AW11,"")</f>
        <v>//2</v>
      </c>
      <c r="AU11" s="19"/>
      <c r="AV11" s="19"/>
      <c r="AW11" s="19">
        <v>2</v>
      </c>
      <c r="AX11" s="19"/>
      <c r="AY11" s="19"/>
      <c r="AZ11" s="19">
        <v>2</v>
      </c>
      <c r="BA11" s="97" t="str">
        <f aca="true" t="shared" si="11" ref="BA11:BA59">IF(SUM(AX11:AZ11)&gt;0,AX11&amp;"/"&amp;AY11&amp;"/"&amp;AZ11,"")</f>
        <v>//2</v>
      </c>
      <c r="BB11" s="97" t="str">
        <f aca="true" t="shared" si="12" ref="BB11:BB59">IF(SUM(BC11:BE11)&gt;0,BC11&amp;"/"&amp;BD11&amp;"/"&amp;BE11,"")</f>
        <v>//2</v>
      </c>
      <c r="BC11" s="19"/>
      <c r="BD11" s="19"/>
      <c r="BE11" s="19">
        <v>2</v>
      </c>
      <c r="BF11" s="19"/>
      <c r="BG11" s="19"/>
      <c r="BH11" s="19">
        <v>2</v>
      </c>
      <c r="BI11" s="97" t="str">
        <f aca="true" t="shared" si="13" ref="BI11:BI59">IF(SUM(BF11:BH11)&gt;0,BF11&amp;"/"&amp;BG11&amp;"/"&amp;BH11,"")</f>
        <v>//2</v>
      </c>
      <c r="BJ11" s="97">
        <f aca="true" t="shared" si="14" ref="BJ11:BJ59">IF(SUM(BK11:BM11)&gt;0,BK11&amp;"/"&amp;BL11&amp;"/"&amp;BM11,"")</f>
      </c>
      <c r="BK11" s="19"/>
      <c r="BL11" s="19"/>
      <c r="BM11" s="19"/>
      <c r="BN11" s="19"/>
      <c r="BO11" s="19"/>
      <c r="BP11" s="19"/>
      <c r="BQ11" s="97">
        <f aca="true" t="shared" si="15" ref="BQ11:BQ59">IF(SUM(BN11:BP11)&gt;0,BN11&amp;"/"&amp;BO11&amp;"/"&amp;BP11,"")</f>
      </c>
    </row>
    <row r="12" spans="1:69" ht="12.75">
      <c r="A12" s="60" t="s">
        <v>52</v>
      </c>
      <c r="B12" s="134" t="s">
        <v>53</v>
      </c>
      <c r="C12" s="23" t="str">
        <f aca="true" t="shared" si="16" ref="C12:C59">D12&amp;" "&amp;E12&amp;" "&amp;F12&amp;" "&amp;L12</f>
        <v>2   </v>
      </c>
      <c r="D12" s="24">
        <v>2</v>
      </c>
      <c r="E12" s="24"/>
      <c r="F12" s="24"/>
      <c r="G12" s="24"/>
      <c r="H12" s="24"/>
      <c r="I12" s="24"/>
      <c r="J12" s="24"/>
      <c r="K12" s="24"/>
      <c r="L12" s="24"/>
      <c r="M12" s="23" t="str">
        <f aca="true" t="shared" si="17" ref="M12:M59">N12&amp;" "&amp;O12&amp;" "&amp;P12&amp;" "&amp;Q12</f>
        <v>1   </v>
      </c>
      <c r="N12" s="24">
        <v>1</v>
      </c>
      <c r="O12" s="24"/>
      <c r="P12" s="24"/>
      <c r="Q12" s="24"/>
      <c r="R12" s="24"/>
      <c r="S12" s="24"/>
      <c r="T12" s="24"/>
      <c r="U12" s="24"/>
      <c r="V12" s="24"/>
      <c r="W12" s="19"/>
      <c r="X12" s="89">
        <v>100</v>
      </c>
      <c r="Y12" s="89">
        <f t="shared" si="2"/>
        <v>70</v>
      </c>
      <c r="Z12" s="89">
        <f t="shared" si="3"/>
        <v>70</v>
      </c>
      <c r="AA12" s="89">
        <f t="shared" si="4"/>
        <v>0</v>
      </c>
      <c r="AB12" s="89">
        <f aca="true" t="shared" si="18" ref="AB12:AB59">AG12*AG$6+AJ12*AJ$6+AO12*AO$6+AR12*AR$6+AW12*AW$6+AZ12*AZ$6+BE12*BE$6+BH12*BH$6+BM12*BM$6+BP12*BP$6</f>
        <v>0</v>
      </c>
      <c r="AC12" s="89">
        <f t="shared" si="5"/>
        <v>30</v>
      </c>
      <c r="AD12" s="97" t="str">
        <f t="shared" si="6"/>
        <v>2//</v>
      </c>
      <c r="AE12" s="19">
        <v>2</v>
      </c>
      <c r="AF12" s="19"/>
      <c r="AG12" s="19"/>
      <c r="AH12" s="19">
        <v>2</v>
      </c>
      <c r="AI12" s="19"/>
      <c r="AJ12" s="19"/>
      <c r="AK12" s="97" t="str">
        <f t="shared" si="7"/>
        <v>2//</v>
      </c>
      <c r="AL12" s="97">
        <f t="shared" si="8"/>
      </c>
      <c r="AM12" s="19"/>
      <c r="AN12" s="19"/>
      <c r="AO12" s="19"/>
      <c r="AP12" s="19"/>
      <c r="AQ12" s="19"/>
      <c r="AR12" s="19"/>
      <c r="AS12" s="97">
        <f t="shared" si="9"/>
      </c>
      <c r="AT12" s="97">
        <f t="shared" si="10"/>
      </c>
      <c r="AU12" s="19"/>
      <c r="AV12" s="19"/>
      <c r="AW12" s="19"/>
      <c r="AX12" s="19"/>
      <c r="AY12" s="19"/>
      <c r="AZ12" s="19"/>
      <c r="BA12" s="97">
        <f t="shared" si="11"/>
      </c>
      <c r="BB12" s="97">
        <f t="shared" si="12"/>
      </c>
      <c r="BC12" s="19"/>
      <c r="BD12" s="19"/>
      <c r="BE12" s="19"/>
      <c r="BF12" s="19"/>
      <c r="BG12" s="19"/>
      <c r="BH12" s="19"/>
      <c r="BI12" s="97">
        <f t="shared" si="13"/>
      </c>
      <c r="BJ12" s="97">
        <f t="shared" si="14"/>
      </c>
      <c r="BK12" s="19"/>
      <c r="BL12" s="19"/>
      <c r="BM12" s="19"/>
      <c r="BN12" s="19"/>
      <c r="BO12" s="19"/>
      <c r="BP12" s="19"/>
      <c r="BQ12" s="97">
        <f t="shared" si="15"/>
      </c>
    </row>
    <row r="13" spans="1:69" ht="12.75">
      <c r="A13" s="60" t="s">
        <v>193</v>
      </c>
      <c r="B13" s="134" t="s">
        <v>133</v>
      </c>
      <c r="C13" s="23" t="str">
        <f t="shared" si="16"/>
        <v>1   </v>
      </c>
      <c r="D13" s="24">
        <v>1</v>
      </c>
      <c r="E13" s="24"/>
      <c r="F13" s="24"/>
      <c r="G13" s="24"/>
      <c r="H13" s="24"/>
      <c r="I13" s="24"/>
      <c r="J13" s="24"/>
      <c r="K13" s="24"/>
      <c r="L13" s="24"/>
      <c r="M13" s="23" t="str">
        <f t="shared" si="17"/>
        <v>   </v>
      </c>
      <c r="N13" s="24"/>
      <c r="O13" s="24"/>
      <c r="P13" s="24"/>
      <c r="Q13" s="24"/>
      <c r="R13" s="24"/>
      <c r="S13" s="24"/>
      <c r="T13" s="24"/>
      <c r="U13" s="24"/>
      <c r="V13" s="24"/>
      <c r="W13" s="19"/>
      <c r="X13" s="89">
        <v>100</v>
      </c>
      <c r="Y13" s="89">
        <f t="shared" si="2"/>
        <v>72</v>
      </c>
      <c r="Z13" s="89">
        <f t="shared" si="3"/>
        <v>36</v>
      </c>
      <c r="AA13" s="89">
        <f t="shared" si="4"/>
        <v>0</v>
      </c>
      <c r="AB13" s="89">
        <f t="shared" si="18"/>
        <v>36</v>
      </c>
      <c r="AC13" s="89">
        <f t="shared" si="5"/>
        <v>28</v>
      </c>
      <c r="AD13" s="97" t="str">
        <f t="shared" si="6"/>
        <v>2//2</v>
      </c>
      <c r="AE13" s="19">
        <v>2</v>
      </c>
      <c r="AF13" s="19"/>
      <c r="AG13" s="19">
        <v>2</v>
      </c>
      <c r="AH13" s="19"/>
      <c r="AI13" s="19"/>
      <c r="AJ13" s="19"/>
      <c r="AK13" s="97">
        <f t="shared" si="7"/>
      </c>
      <c r="AL13" s="97">
        <f t="shared" si="8"/>
      </c>
      <c r="AM13" s="19"/>
      <c r="AN13" s="19"/>
      <c r="AO13" s="19"/>
      <c r="AP13" s="19"/>
      <c r="AQ13" s="19"/>
      <c r="AR13" s="19"/>
      <c r="AS13" s="97">
        <f t="shared" si="9"/>
      </c>
      <c r="AT13" s="97">
        <f t="shared" si="10"/>
      </c>
      <c r="AU13" s="19"/>
      <c r="AV13" s="19"/>
      <c r="AW13" s="19"/>
      <c r="AX13" s="19"/>
      <c r="AY13" s="19"/>
      <c r="AZ13" s="19"/>
      <c r="BA13" s="97">
        <f t="shared" si="11"/>
      </c>
      <c r="BB13" s="97">
        <f t="shared" si="12"/>
      </c>
      <c r="BC13" s="19"/>
      <c r="BD13" s="19"/>
      <c r="BE13" s="19"/>
      <c r="BF13" s="19"/>
      <c r="BG13" s="19"/>
      <c r="BH13" s="19"/>
      <c r="BI13" s="97">
        <f t="shared" si="13"/>
      </c>
      <c r="BJ13" s="97">
        <f t="shared" si="14"/>
      </c>
      <c r="BK13" s="19"/>
      <c r="BL13" s="19"/>
      <c r="BM13" s="19"/>
      <c r="BN13" s="19"/>
      <c r="BO13" s="19"/>
      <c r="BP13" s="19"/>
      <c r="BQ13" s="97">
        <f t="shared" si="15"/>
      </c>
    </row>
    <row r="14" spans="1:69" ht="12.75">
      <c r="A14" s="61" t="s">
        <v>83</v>
      </c>
      <c r="B14" s="109" t="s">
        <v>84</v>
      </c>
      <c r="C14" s="23" t="str">
        <f t="shared" si="16"/>
        <v>   </v>
      </c>
      <c r="D14" s="24"/>
      <c r="E14" s="24"/>
      <c r="F14" s="24"/>
      <c r="G14" s="24"/>
      <c r="H14" s="24"/>
      <c r="I14" s="24"/>
      <c r="J14" s="24"/>
      <c r="K14" s="24"/>
      <c r="L14" s="24"/>
      <c r="M14" s="23" t="str">
        <f t="shared" si="17"/>
        <v>1 2  </v>
      </c>
      <c r="N14" s="24">
        <v>1</v>
      </c>
      <c r="O14" s="24">
        <v>2</v>
      </c>
      <c r="P14" s="24"/>
      <c r="Q14" s="24"/>
      <c r="R14" s="24"/>
      <c r="S14" s="24"/>
      <c r="T14" s="24"/>
      <c r="U14" s="24"/>
      <c r="V14" s="24"/>
      <c r="W14" s="19"/>
      <c r="X14" s="89">
        <v>100</v>
      </c>
      <c r="Y14" s="89">
        <f t="shared" si="2"/>
        <v>70</v>
      </c>
      <c r="Z14" s="89">
        <f t="shared" si="3"/>
        <v>0</v>
      </c>
      <c r="AA14" s="89">
        <f t="shared" si="4"/>
        <v>0</v>
      </c>
      <c r="AB14" s="89">
        <f t="shared" si="18"/>
        <v>70</v>
      </c>
      <c r="AC14" s="89">
        <f t="shared" si="5"/>
        <v>30</v>
      </c>
      <c r="AD14" s="97" t="str">
        <f t="shared" si="6"/>
        <v>//2</v>
      </c>
      <c r="AE14" s="19"/>
      <c r="AF14" s="19"/>
      <c r="AG14" s="19">
        <v>2</v>
      </c>
      <c r="AH14" s="19"/>
      <c r="AI14" s="19"/>
      <c r="AJ14" s="19">
        <v>2</v>
      </c>
      <c r="AK14" s="97" t="str">
        <f t="shared" si="7"/>
        <v>//2</v>
      </c>
      <c r="AL14" s="97">
        <f t="shared" si="8"/>
      </c>
      <c r="AM14" s="19"/>
      <c r="AN14" s="19"/>
      <c r="AO14" s="19"/>
      <c r="AP14" s="19"/>
      <c r="AQ14" s="19"/>
      <c r="AR14" s="19"/>
      <c r="AS14" s="97">
        <f t="shared" si="9"/>
      </c>
      <c r="AT14" s="97">
        <f t="shared" si="10"/>
      </c>
      <c r="AU14" s="19"/>
      <c r="AV14" s="19"/>
      <c r="AW14" s="19"/>
      <c r="AX14" s="19"/>
      <c r="AY14" s="19"/>
      <c r="AZ14" s="19"/>
      <c r="BA14" s="97">
        <f t="shared" si="11"/>
      </c>
      <c r="BB14" s="97">
        <f t="shared" si="12"/>
      </c>
      <c r="BC14" s="19"/>
      <c r="BD14" s="19"/>
      <c r="BE14" s="19"/>
      <c r="BF14" s="19"/>
      <c r="BG14" s="19"/>
      <c r="BH14" s="19"/>
      <c r="BI14" s="97">
        <f t="shared" si="13"/>
      </c>
      <c r="BJ14" s="97">
        <f t="shared" si="14"/>
      </c>
      <c r="BK14" s="19"/>
      <c r="BL14" s="19"/>
      <c r="BM14" s="19"/>
      <c r="BN14" s="19"/>
      <c r="BO14" s="19"/>
      <c r="BP14" s="19"/>
      <c r="BQ14" s="97">
        <f t="shared" si="15"/>
      </c>
    </row>
    <row r="15" spans="1:69" ht="12.75">
      <c r="A15" s="61" t="s">
        <v>219</v>
      </c>
      <c r="B15" s="134" t="s">
        <v>206</v>
      </c>
      <c r="C15" s="23" t="str">
        <f>D15&amp;" "&amp;E15&amp;" "&amp;F15&amp;" "&amp;L15</f>
        <v>   </v>
      </c>
      <c r="D15" s="24"/>
      <c r="E15" s="24"/>
      <c r="F15" s="24"/>
      <c r="G15" s="24"/>
      <c r="H15" s="24"/>
      <c r="I15" s="24"/>
      <c r="J15" s="24"/>
      <c r="K15" s="24"/>
      <c r="L15" s="24"/>
      <c r="M15" s="23" t="str">
        <f>N15&amp;" "&amp;O15&amp;" "&amp;P15&amp;" "&amp;Q15</f>
        <v>3   </v>
      </c>
      <c r="N15" s="24">
        <v>3</v>
      </c>
      <c r="O15" s="24"/>
      <c r="P15" s="24"/>
      <c r="Q15" s="24"/>
      <c r="R15" s="24"/>
      <c r="S15" s="24"/>
      <c r="T15" s="24"/>
      <c r="U15" s="24"/>
      <c r="V15" s="24"/>
      <c r="W15" s="19"/>
      <c r="X15" s="89">
        <v>100</v>
      </c>
      <c r="Y15" s="89">
        <f>Z15+AA15+AB15</f>
        <v>72</v>
      </c>
      <c r="Z15" s="89">
        <f aca="true" t="shared" si="19" ref="Z15:AB16">AE15*AE$6+AH15*AH$6+AM15*AM$6+AP15*AP$6+AU15*AU$6+AX15*AX$6+BC15*BC$6+BF15*BF$6+BK15*BK$6+BN15*BN$6</f>
        <v>36</v>
      </c>
      <c r="AA15" s="89">
        <f t="shared" si="19"/>
        <v>0</v>
      </c>
      <c r="AB15" s="89">
        <f t="shared" si="19"/>
        <v>36</v>
      </c>
      <c r="AC15" s="89">
        <f>X15-Y15</f>
        <v>28</v>
      </c>
      <c r="AD15" s="97">
        <f>IF(SUM(AE15:AG15)&gt;0,AE15&amp;"/"&amp;AF15&amp;"/"&amp;AG15,"")</f>
      </c>
      <c r="AE15" s="19"/>
      <c r="AF15" s="19"/>
      <c r="AG15" s="19"/>
      <c r="AH15" s="19"/>
      <c r="AI15" s="19"/>
      <c r="AJ15" s="19"/>
      <c r="AK15" s="97">
        <f>IF(SUM(AH15:AJ15)&gt;0,AH15&amp;"/"&amp;AI15&amp;"/"&amp;AJ15,"")</f>
      </c>
      <c r="AL15" s="97" t="str">
        <f>IF(SUM(AM15:AO15)&gt;0,AM15&amp;"/"&amp;AN15&amp;"/"&amp;AO15,"")</f>
        <v>2//2</v>
      </c>
      <c r="AM15" s="19">
        <v>2</v>
      </c>
      <c r="AN15" s="19"/>
      <c r="AO15" s="19">
        <v>2</v>
      </c>
      <c r="AP15" s="19"/>
      <c r="AQ15" s="19"/>
      <c r="AR15" s="19"/>
      <c r="AS15" s="97">
        <f>IF(SUM(AP15:AR15)&gt;0,AP15&amp;"/"&amp;AQ15&amp;"/"&amp;AR15,"")</f>
      </c>
      <c r="AT15" s="97">
        <f>IF(SUM(AU15:AW15)&gt;0,AU15&amp;"/"&amp;AV15&amp;"/"&amp;AW15,"")</f>
      </c>
      <c r="AU15" s="19"/>
      <c r="AV15" s="19"/>
      <c r="AW15" s="19"/>
      <c r="AX15" s="19"/>
      <c r="AY15" s="19"/>
      <c r="AZ15" s="19"/>
      <c r="BA15" s="97">
        <f>IF(SUM(AX15:AZ15)&gt;0,AX15&amp;"/"&amp;AY15&amp;"/"&amp;AZ15,"")</f>
      </c>
      <c r="BB15" s="97">
        <f>IF(SUM(BC15:BE15)&gt;0,BC15&amp;"/"&amp;BD15&amp;"/"&amp;BE15,"")</f>
      </c>
      <c r="BC15" s="19"/>
      <c r="BD15" s="19"/>
      <c r="BE15" s="19"/>
      <c r="BF15" s="19"/>
      <c r="BG15" s="19"/>
      <c r="BH15" s="19"/>
      <c r="BI15" s="97">
        <f>IF(SUM(BF15:BH15)&gt;0,BF15&amp;"/"&amp;BG15&amp;"/"&amp;BH15,"")</f>
      </c>
      <c r="BJ15" s="97">
        <f>IF(SUM(BK15:BM15)&gt;0,BK15&amp;"/"&amp;BL15&amp;"/"&amp;BM15,"")</f>
      </c>
      <c r="BK15" s="19"/>
      <c r="BL15" s="19"/>
      <c r="BM15" s="19"/>
      <c r="BN15" s="19"/>
      <c r="BO15" s="19"/>
      <c r="BP15" s="19"/>
      <c r="BQ15" s="97">
        <f>IF(SUM(BN15:BP15)&gt;0,BN15&amp;"/"&amp;BO15&amp;"/"&amp;BP15,"")</f>
      </c>
    </row>
    <row r="16" spans="1:69" ht="12.75">
      <c r="A16" s="61" t="s">
        <v>54</v>
      </c>
      <c r="B16" s="134" t="s">
        <v>132</v>
      </c>
      <c r="C16" s="23" t="str">
        <f>D16&amp;" "&amp;E16&amp;" "&amp;F16&amp;" "&amp;L16</f>
        <v>3   </v>
      </c>
      <c r="D16" s="24">
        <v>3</v>
      </c>
      <c r="E16" s="24"/>
      <c r="F16" s="24"/>
      <c r="G16" s="24"/>
      <c r="H16" s="24"/>
      <c r="I16" s="24"/>
      <c r="J16" s="24"/>
      <c r="K16" s="24"/>
      <c r="L16" s="24"/>
      <c r="M16" s="23" t="str">
        <f>N16&amp;" "&amp;O16&amp;" "&amp;P16&amp;" "&amp;Q16</f>
        <v>   </v>
      </c>
      <c r="N16" s="24"/>
      <c r="O16" s="24"/>
      <c r="P16" s="24"/>
      <c r="Q16" s="24"/>
      <c r="R16" s="24"/>
      <c r="S16" s="24"/>
      <c r="T16" s="24"/>
      <c r="U16" s="24"/>
      <c r="V16" s="24"/>
      <c r="W16" s="19"/>
      <c r="X16" s="89">
        <v>112</v>
      </c>
      <c r="Y16" s="89">
        <f>Z16+AA16+AB16</f>
        <v>72</v>
      </c>
      <c r="Z16" s="89">
        <f t="shared" si="19"/>
        <v>36</v>
      </c>
      <c r="AA16" s="89">
        <f t="shared" si="19"/>
        <v>0</v>
      </c>
      <c r="AB16" s="89">
        <f t="shared" si="19"/>
        <v>36</v>
      </c>
      <c r="AC16" s="89">
        <f>X16-Y16</f>
        <v>40</v>
      </c>
      <c r="AD16" s="97">
        <f>IF(SUM(AE16:AG16)&gt;0,AE16&amp;"/"&amp;AF16&amp;"/"&amp;AG16,"")</f>
      </c>
      <c r="AE16" s="19"/>
      <c r="AF16" s="19"/>
      <c r="AG16" s="19"/>
      <c r="AH16" s="19"/>
      <c r="AI16" s="19"/>
      <c r="AJ16" s="19"/>
      <c r="AK16" s="97">
        <f>IF(SUM(AH16:AJ16)&gt;0,AH16&amp;"/"&amp;AI16&amp;"/"&amp;AJ16,"")</f>
      </c>
      <c r="AL16" s="97" t="str">
        <f>IF(SUM(AM16:AO16)&gt;0,AM16&amp;"/"&amp;AN16&amp;"/"&amp;AO16,"")</f>
        <v>2//2</v>
      </c>
      <c r="AM16" s="19">
        <v>2</v>
      </c>
      <c r="AN16" s="19"/>
      <c r="AO16" s="19">
        <v>2</v>
      </c>
      <c r="AP16" s="19"/>
      <c r="AQ16" s="19"/>
      <c r="AR16" s="19"/>
      <c r="AS16" s="97">
        <f>IF(SUM(AP16:AR16)&gt;0,AP16&amp;"/"&amp;AQ16&amp;"/"&amp;AR16,"")</f>
      </c>
      <c r="AT16" s="97">
        <f>IF(SUM(AU16:AW16)&gt;0,AU16&amp;"/"&amp;AV16&amp;"/"&amp;AW16,"")</f>
      </c>
      <c r="AU16" s="19"/>
      <c r="AV16" s="19"/>
      <c r="AW16" s="19"/>
      <c r="AX16" s="19"/>
      <c r="AY16" s="19"/>
      <c r="AZ16" s="19"/>
      <c r="BA16" s="97">
        <f>IF(SUM(AX16:AZ16)&gt;0,AX16&amp;"/"&amp;AY16&amp;"/"&amp;AZ16,"")</f>
      </c>
      <c r="BB16" s="97">
        <f>IF(SUM(BC16:BE16)&gt;0,BC16&amp;"/"&amp;BD16&amp;"/"&amp;BE16,"")</f>
      </c>
      <c r="BC16" s="19"/>
      <c r="BD16" s="19"/>
      <c r="BE16" s="19"/>
      <c r="BF16" s="19"/>
      <c r="BG16" s="19"/>
      <c r="BH16" s="19"/>
      <c r="BI16" s="97">
        <f>IF(SUM(BF16:BH16)&gt;0,BF16&amp;"/"&amp;BG16&amp;"/"&amp;BH16,"")</f>
      </c>
      <c r="BJ16" s="97">
        <f>IF(SUM(BK16:BM16)&gt;0,BK16&amp;"/"&amp;BL16&amp;"/"&amp;BM16,"")</f>
      </c>
      <c r="BK16" s="19"/>
      <c r="BL16" s="19"/>
      <c r="BM16" s="19"/>
      <c r="BN16" s="19"/>
      <c r="BO16" s="19"/>
      <c r="BP16" s="19"/>
      <c r="BQ16" s="97">
        <f>IF(SUM(BN16:BP16)&gt;0,BN16&amp;"/"&amp;BO16&amp;"/"&amp;BP16,"")</f>
      </c>
    </row>
    <row r="17" spans="1:69" ht="25.5" customHeight="1">
      <c r="A17" s="60" t="s">
        <v>55</v>
      </c>
      <c r="B17" s="136" t="s">
        <v>56</v>
      </c>
      <c r="C17" s="23" t="str">
        <f t="shared" si="16"/>
        <v>   </v>
      </c>
      <c r="D17" s="24"/>
      <c r="E17" s="24"/>
      <c r="F17" s="24"/>
      <c r="G17" s="24"/>
      <c r="H17" s="24"/>
      <c r="I17" s="24"/>
      <c r="J17" s="24"/>
      <c r="K17" s="24"/>
      <c r="L17" s="24"/>
      <c r="M17" s="23" t="str">
        <f t="shared" si="17"/>
        <v>   </v>
      </c>
      <c r="N17" s="24"/>
      <c r="O17" s="24"/>
      <c r="P17" s="24"/>
      <c r="Q17" s="24"/>
      <c r="R17" s="24"/>
      <c r="S17" s="24"/>
      <c r="T17" s="24"/>
      <c r="U17" s="24"/>
      <c r="V17" s="24"/>
      <c r="W17" s="19"/>
      <c r="X17" s="96">
        <f aca="true" t="shared" si="20" ref="X17:AC17">SUM(X18:X20)</f>
        <v>270</v>
      </c>
      <c r="Y17" s="96">
        <f t="shared" si="20"/>
        <v>104</v>
      </c>
      <c r="Z17" s="96">
        <f t="shared" si="20"/>
        <v>104</v>
      </c>
      <c r="AA17" s="96">
        <f t="shared" si="20"/>
        <v>0</v>
      </c>
      <c r="AB17" s="96">
        <f t="shared" si="20"/>
        <v>0</v>
      </c>
      <c r="AC17" s="96">
        <f t="shared" si="20"/>
        <v>166</v>
      </c>
      <c r="AD17" s="97">
        <f t="shared" si="6"/>
      </c>
      <c r="AE17" s="19"/>
      <c r="AF17" s="19"/>
      <c r="AG17" s="19"/>
      <c r="AH17" s="19"/>
      <c r="AI17" s="19"/>
      <c r="AJ17" s="19"/>
      <c r="AK17" s="97">
        <f t="shared" si="7"/>
      </c>
      <c r="AL17" s="97">
        <f t="shared" si="8"/>
      </c>
      <c r="AM17" s="19"/>
      <c r="AN17" s="19"/>
      <c r="AO17" s="19"/>
      <c r="AP17" s="19"/>
      <c r="AQ17" s="19"/>
      <c r="AR17" s="19"/>
      <c r="AS17" s="97">
        <f t="shared" si="9"/>
      </c>
      <c r="AT17" s="97">
        <f t="shared" si="10"/>
      </c>
      <c r="AU17" s="19"/>
      <c r="AV17" s="19"/>
      <c r="AW17" s="19"/>
      <c r="AX17" s="19"/>
      <c r="AY17" s="19"/>
      <c r="AZ17" s="19"/>
      <c r="BA17" s="97">
        <f t="shared" si="11"/>
      </c>
      <c r="BB17" s="97">
        <f t="shared" si="12"/>
      </c>
      <c r="BC17" s="19"/>
      <c r="BD17" s="19"/>
      <c r="BE17" s="19"/>
      <c r="BF17" s="19"/>
      <c r="BG17" s="19"/>
      <c r="BH17" s="19"/>
      <c r="BI17" s="97">
        <f t="shared" si="13"/>
      </c>
      <c r="BJ17" s="97">
        <f t="shared" si="14"/>
      </c>
      <c r="BK17" s="19"/>
      <c r="BL17" s="19"/>
      <c r="BM17" s="19"/>
      <c r="BN17" s="19"/>
      <c r="BO17" s="19"/>
      <c r="BP17" s="19"/>
      <c r="BQ17" s="97">
        <f t="shared" si="15"/>
      </c>
    </row>
    <row r="18" spans="1:69" ht="12.75">
      <c r="A18" s="60" t="s">
        <v>74</v>
      </c>
      <c r="B18" s="134" t="s">
        <v>233</v>
      </c>
      <c r="C18" s="23" t="str">
        <f>D18&amp;" "&amp;E18&amp;" "&amp;F18&amp;" "&amp;L18</f>
        <v>   </v>
      </c>
      <c r="D18" s="24"/>
      <c r="E18" s="24"/>
      <c r="F18" s="24"/>
      <c r="G18" s="24"/>
      <c r="H18" s="24"/>
      <c r="I18" s="24"/>
      <c r="J18" s="24"/>
      <c r="K18" s="24"/>
      <c r="L18" s="24"/>
      <c r="M18" s="23" t="str">
        <f>N18&amp;" "&amp;O18&amp;" "&amp;P18&amp;" "&amp;Q18</f>
        <v>1   </v>
      </c>
      <c r="N18" s="24">
        <v>1</v>
      </c>
      <c r="O18" s="24"/>
      <c r="P18" s="24"/>
      <c r="Q18" s="24"/>
      <c r="R18" s="24"/>
      <c r="S18" s="24"/>
      <c r="T18" s="24"/>
      <c r="U18" s="24"/>
      <c r="V18" s="24"/>
      <c r="W18" s="19"/>
      <c r="X18" s="89">
        <v>90</v>
      </c>
      <c r="Y18" s="89">
        <f>Z18+AA18+AB18</f>
        <v>36</v>
      </c>
      <c r="Z18" s="89">
        <f>AE18*AE$6+AH18*AH$6+AM18*AM$6+AP18*AP$6+AU18*AU$6+AX18*AX$6+BC18*BC$6+BF18*BF$6+BK18*BK$6+BN18*BN$6</f>
        <v>36</v>
      </c>
      <c r="AA18" s="89">
        <f>AF18*AF$6+AI18*AI$6+AN18*AN$6+AQ18*AQ$6+AV18*AV$6+AY18*AY$6+BD18*BD$6+BG18*BG$6+BL18*BL$6+BO18*BO$6</f>
        <v>0</v>
      </c>
      <c r="AB18" s="89">
        <f>AG18*AG$6+AJ18*AJ$6+AO18*AO$6+AR18*AR$6+AW18*AW$6+AZ18*AZ$6+BE18*BE$6+BH18*BH$6+BM18*BM$6+BP18*BP$6</f>
        <v>0</v>
      </c>
      <c r="AC18" s="89">
        <f>X18-Y18</f>
        <v>54</v>
      </c>
      <c r="AD18" s="97" t="str">
        <f>IF(SUM(AE18:AG18)&gt;0,AE18&amp;"/"&amp;AF18&amp;"/"&amp;AG18,"")</f>
        <v>2//</v>
      </c>
      <c r="AE18" s="19">
        <v>2</v>
      </c>
      <c r="AF18" s="19"/>
      <c r="AG18" s="19"/>
      <c r="AH18" s="19"/>
      <c r="AI18" s="19"/>
      <c r="AJ18" s="19"/>
      <c r="AK18" s="97">
        <f>IF(SUM(AH18:AJ18)&gt;0,AH18&amp;"/"&amp;AI18&amp;"/"&amp;AJ18,"")</f>
      </c>
      <c r="AL18" s="97">
        <f>IF(SUM(AM18:AO18)&gt;0,AM18&amp;"/"&amp;AN18&amp;"/"&amp;AO18,"")</f>
      </c>
      <c r="AM18" s="19"/>
      <c r="AN18" s="19"/>
      <c r="AO18" s="19"/>
      <c r="AP18" s="19"/>
      <c r="AQ18" s="19"/>
      <c r="AR18" s="19"/>
      <c r="AS18" s="97">
        <f>IF(SUM(AP18:AR18)&gt;0,AP18&amp;"/"&amp;AQ18&amp;"/"&amp;AR18,"")</f>
      </c>
      <c r="AT18" s="97">
        <f>IF(SUM(AU18:AW18)&gt;0,AU18&amp;"/"&amp;AV18&amp;"/"&amp;AW18,"")</f>
      </c>
      <c r="AU18" s="19"/>
      <c r="AV18" s="19"/>
      <c r="AW18" s="19"/>
      <c r="AX18" s="19"/>
      <c r="AY18" s="19"/>
      <c r="AZ18" s="19"/>
      <c r="BA18" s="97">
        <f>IF(SUM(AX18:AZ18)&gt;0,AX18&amp;"/"&amp;AY18&amp;"/"&amp;AZ18,"")</f>
      </c>
      <c r="BB18" s="97">
        <f>IF(SUM(BC18:BE18)&gt;0,BC18&amp;"/"&amp;BD18&amp;"/"&amp;BE18,"")</f>
      </c>
      <c r="BC18" s="19"/>
      <c r="BD18" s="19"/>
      <c r="BE18" s="19"/>
      <c r="BF18" s="19"/>
      <c r="BG18" s="19"/>
      <c r="BH18" s="19"/>
      <c r="BI18" s="97">
        <f>IF(SUM(BF18:BH18)&gt;0,BF18&amp;"/"&amp;BG18&amp;"/"&amp;BH18,"")</f>
      </c>
      <c r="BJ18" s="97">
        <f>IF(SUM(BK18:BM18)&gt;0,BK18&amp;"/"&amp;BL18&amp;"/"&amp;BM18,"")</f>
      </c>
      <c r="BK18" s="19"/>
      <c r="BL18" s="19"/>
      <c r="BM18" s="19"/>
      <c r="BN18" s="19"/>
      <c r="BO18" s="19"/>
      <c r="BP18" s="19"/>
      <c r="BQ18" s="97">
        <f>IF(SUM(BN18:BP18)&gt;0,BN18&amp;"/"&amp;BO18&amp;"/"&amp;BP18,"")</f>
      </c>
    </row>
    <row r="19" spans="1:69" ht="12.75">
      <c r="A19" s="60" t="s">
        <v>75</v>
      </c>
      <c r="B19" s="134" t="s">
        <v>220</v>
      </c>
      <c r="C19" s="23" t="str">
        <f t="shared" si="16"/>
        <v>   </v>
      </c>
      <c r="D19" s="24"/>
      <c r="E19" s="24"/>
      <c r="F19" s="24"/>
      <c r="G19" s="24"/>
      <c r="H19" s="24"/>
      <c r="I19" s="24"/>
      <c r="J19" s="24"/>
      <c r="K19" s="24"/>
      <c r="L19" s="24"/>
      <c r="M19" s="23" t="str">
        <f t="shared" si="17"/>
        <v>2   </v>
      </c>
      <c r="N19" s="24">
        <v>2</v>
      </c>
      <c r="O19" s="24"/>
      <c r="P19" s="24"/>
      <c r="Q19" s="24"/>
      <c r="R19" s="24"/>
      <c r="S19" s="24"/>
      <c r="T19" s="24"/>
      <c r="U19" s="24"/>
      <c r="V19" s="24"/>
      <c r="W19" s="19"/>
      <c r="X19" s="89">
        <v>90</v>
      </c>
      <c r="Y19" s="89">
        <f t="shared" si="2"/>
        <v>34</v>
      </c>
      <c r="Z19" s="89">
        <f t="shared" si="3"/>
        <v>34</v>
      </c>
      <c r="AA19" s="89">
        <f t="shared" si="4"/>
        <v>0</v>
      </c>
      <c r="AB19" s="89">
        <f t="shared" si="18"/>
        <v>0</v>
      </c>
      <c r="AC19" s="89">
        <f t="shared" si="5"/>
        <v>56</v>
      </c>
      <c r="AD19" s="97">
        <f t="shared" si="6"/>
      </c>
      <c r="AE19" s="19"/>
      <c r="AF19" s="19"/>
      <c r="AG19" s="19"/>
      <c r="AH19" s="19">
        <v>2</v>
      </c>
      <c r="AI19" s="19"/>
      <c r="AJ19" s="19"/>
      <c r="AK19" s="97" t="str">
        <f t="shared" si="7"/>
        <v>2//</v>
      </c>
      <c r="AL19" s="97">
        <f t="shared" si="8"/>
      </c>
      <c r="AM19" s="19"/>
      <c r="AN19" s="19"/>
      <c r="AO19" s="19"/>
      <c r="AP19" s="19"/>
      <c r="AQ19" s="19"/>
      <c r="AR19" s="19"/>
      <c r="AS19" s="97">
        <f t="shared" si="9"/>
      </c>
      <c r="AT19" s="97">
        <f t="shared" si="10"/>
      </c>
      <c r="AU19" s="19"/>
      <c r="AV19" s="19"/>
      <c r="AW19" s="19"/>
      <c r="AX19" s="19"/>
      <c r="AY19" s="19"/>
      <c r="AZ19" s="19"/>
      <c r="BA19" s="97">
        <f t="shared" si="11"/>
      </c>
      <c r="BB19" s="97">
        <f t="shared" si="12"/>
      </c>
      <c r="BC19" s="19"/>
      <c r="BD19" s="19"/>
      <c r="BE19" s="19"/>
      <c r="BF19" s="19"/>
      <c r="BG19" s="19"/>
      <c r="BH19" s="19"/>
      <c r="BI19" s="97">
        <f t="shared" si="13"/>
      </c>
      <c r="BJ19" s="97">
        <f t="shared" si="14"/>
      </c>
      <c r="BK19" s="19"/>
      <c r="BL19" s="19"/>
      <c r="BM19" s="19"/>
      <c r="BN19" s="19"/>
      <c r="BO19" s="19"/>
      <c r="BP19" s="19"/>
      <c r="BQ19" s="97">
        <f t="shared" si="15"/>
      </c>
    </row>
    <row r="20" spans="1:69" ht="12.75">
      <c r="A20" s="60" t="s">
        <v>235</v>
      </c>
      <c r="B20" s="134" t="s">
        <v>221</v>
      </c>
      <c r="C20" s="23" t="str">
        <f t="shared" si="16"/>
        <v>   </v>
      </c>
      <c r="D20" s="24"/>
      <c r="E20" s="24"/>
      <c r="F20" s="24"/>
      <c r="G20" s="24"/>
      <c r="H20" s="24"/>
      <c r="I20" s="24"/>
      <c r="J20" s="24"/>
      <c r="K20" s="24"/>
      <c r="L20" s="24"/>
      <c r="M20" s="23" t="str">
        <f t="shared" si="17"/>
        <v>4   </v>
      </c>
      <c r="N20" s="24">
        <v>4</v>
      </c>
      <c r="O20" s="24"/>
      <c r="P20" s="24"/>
      <c r="Q20" s="24"/>
      <c r="R20" s="24"/>
      <c r="S20" s="24"/>
      <c r="T20" s="24"/>
      <c r="U20" s="24"/>
      <c r="V20" s="24"/>
      <c r="W20" s="19"/>
      <c r="X20" s="89">
        <v>90</v>
      </c>
      <c r="Y20" s="89">
        <f t="shared" si="2"/>
        <v>34</v>
      </c>
      <c r="Z20" s="89">
        <f t="shared" si="3"/>
        <v>34</v>
      </c>
      <c r="AA20" s="89">
        <f t="shared" si="4"/>
        <v>0</v>
      </c>
      <c r="AB20" s="89">
        <f t="shared" si="18"/>
        <v>0</v>
      </c>
      <c r="AC20" s="89">
        <f t="shared" si="5"/>
        <v>56</v>
      </c>
      <c r="AD20" s="97">
        <f t="shared" si="6"/>
      </c>
      <c r="AE20" s="19"/>
      <c r="AF20" s="19"/>
      <c r="AG20" s="19"/>
      <c r="AH20" s="19"/>
      <c r="AI20" s="19"/>
      <c r="AJ20" s="19"/>
      <c r="AK20" s="97">
        <f t="shared" si="7"/>
      </c>
      <c r="AL20" s="97">
        <f t="shared" si="8"/>
      </c>
      <c r="AM20" s="19"/>
      <c r="AN20" s="19"/>
      <c r="AO20" s="19"/>
      <c r="AP20" s="19">
        <v>2</v>
      </c>
      <c r="AQ20" s="19"/>
      <c r="AR20" s="19"/>
      <c r="AS20" s="97" t="str">
        <f t="shared" si="9"/>
        <v>2//</v>
      </c>
      <c r="AT20" s="97">
        <f t="shared" si="10"/>
      </c>
      <c r="AU20" s="19"/>
      <c r="AV20" s="19"/>
      <c r="AW20" s="19"/>
      <c r="AX20" s="19"/>
      <c r="AY20" s="19"/>
      <c r="AZ20" s="19"/>
      <c r="BA20" s="97">
        <f t="shared" si="11"/>
      </c>
      <c r="BB20" s="97">
        <f t="shared" si="12"/>
      </c>
      <c r="BC20" s="19"/>
      <c r="BD20" s="19"/>
      <c r="BE20" s="19"/>
      <c r="BF20" s="19"/>
      <c r="BG20" s="19"/>
      <c r="BH20" s="19"/>
      <c r="BI20" s="97">
        <f t="shared" si="13"/>
      </c>
      <c r="BJ20" s="97">
        <f t="shared" si="14"/>
      </c>
      <c r="BK20" s="19"/>
      <c r="BL20" s="19"/>
      <c r="BM20" s="19"/>
      <c r="BN20" s="19"/>
      <c r="BO20" s="19"/>
      <c r="BP20" s="19"/>
      <c r="BQ20" s="97">
        <f t="shared" si="15"/>
      </c>
    </row>
    <row r="21" spans="1:69" ht="25.5">
      <c r="A21" s="61" t="s">
        <v>57</v>
      </c>
      <c r="B21" s="101" t="s">
        <v>194</v>
      </c>
      <c r="C21" s="23" t="str">
        <f t="shared" si="16"/>
        <v>   </v>
      </c>
      <c r="D21" s="24"/>
      <c r="E21" s="24"/>
      <c r="F21" s="24"/>
      <c r="G21" s="24"/>
      <c r="H21" s="24"/>
      <c r="I21" s="24"/>
      <c r="J21" s="24"/>
      <c r="K21" s="24"/>
      <c r="L21" s="24"/>
      <c r="M21" s="23" t="str">
        <f t="shared" si="17"/>
        <v>2 3 4 4</v>
      </c>
      <c r="N21" s="24">
        <v>2</v>
      </c>
      <c r="O21" s="24">
        <v>3</v>
      </c>
      <c r="P21" s="24">
        <v>4</v>
      </c>
      <c r="Q21" s="24">
        <v>4</v>
      </c>
      <c r="R21" s="24"/>
      <c r="S21" s="24"/>
      <c r="T21" s="24"/>
      <c r="U21" s="24"/>
      <c r="V21" s="24"/>
      <c r="W21" s="19"/>
      <c r="X21" s="96">
        <v>270</v>
      </c>
      <c r="Y21" s="96">
        <f t="shared" si="2"/>
        <v>138</v>
      </c>
      <c r="Z21" s="96">
        <f t="shared" si="3"/>
        <v>138</v>
      </c>
      <c r="AA21" s="96">
        <f t="shared" si="4"/>
        <v>0</v>
      </c>
      <c r="AB21" s="96">
        <f t="shared" si="18"/>
        <v>0</v>
      </c>
      <c r="AC21" s="96">
        <f t="shared" si="5"/>
        <v>132</v>
      </c>
      <c r="AD21" s="97">
        <f t="shared" si="6"/>
      </c>
      <c r="AE21" s="19"/>
      <c r="AF21" s="19"/>
      <c r="AG21" s="19"/>
      <c r="AH21" s="19">
        <v>2</v>
      </c>
      <c r="AI21" s="19"/>
      <c r="AJ21" s="19"/>
      <c r="AK21" s="97" t="str">
        <f t="shared" si="7"/>
        <v>2//</v>
      </c>
      <c r="AL21" s="97" t="str">
        <f t="shared" si="8"/>
        <v>2//</v>
      </c>
      <c r="AM21" s="19">
        <v>2</v>
      </c>
      <c r="AN21" s="19"/>
      <c r="AO21" s="19"/>
      <c r="AP21" s="19">
        <v>4</v>
      </c>
      <c r="AQ21" s="19"/>
      <c r="AR21" s="19"/>
      <c r="AS21" s="97" t="str">
        <f t="shared" si="9"/>
        <v>4//</v>
      </c>
      <c r="AT21" s="97">
        <f t="shared" si="10"/>
      </c>
      <c r="AU21" s="19"/>
      <c r="AV21" s="19"/>
      <c r="AW21" s="19"/>
      <c r="AX21" s="19"/>
      <c r="AY21" s="19"/>
      <c r="AZ21" s="19"/>
      <c r="BA21" s="97">
        <f t="shared" si="11"/>
      </c>
      <c r="BB21" s="97">
        <f t="shared" si="12"/>
      </c>
      <c r="BC21" s="19"/>
      <c r="BD21" s="19"/>
      <c r="BE21" s="19"/>
      <c r="BF21" s="19"/>
      <c r="BG21" s="19"/>
      <c r="BH21" s="19"/>
      <c r="BI21" s="97">
        <f t="shared" si="13"/>
      </c>
      <c r="BJ21" s="97">
        <f t="shared" si="14"/>
      </c>
      <c r="BK21" s="19"/>
      <c r="BL21" s="19"/>
      <c r="BM21" s="19"/>
      <c r="BN21" s="19"/>
      <c r="BO21" s="19"/>
      <c r="BP21" s="19"/>
      <c r="BQ21" s="97">
        <f t="shared" si="15"/>
      </c>
    </row>
    <row r="22" spans="1:69" ht="25.5">
      <c r="A22" s="110" t="s">
        <v>58</v>
      </c>
      <c r="B22" s="103" t="s">
        <v>135</v>
      </c>
      <c r="C22" s="124" t="str">
        <f t="shared" si="16"/>
        <v>   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4" t="str">
        <f t="shared" si="17"/>
        <v>   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4"/>
      <c r="X22" s="137">
        <f aca="true" t="shared" si="21" ref="X22:AC22">SUM(X23,X28,X30)</f>
        <v>700</v>
      </c>
      <c r="Y22" s="137">
        <f t="shared" si="21"/>
        <v>283</v>
      </c>
      <c r="Z22" s="137">
        <f t="shared" si="21"/>
        <v>90</v>
      </c>
      <c r="AA22" s="137">
        <f t="shared" si="21"/>
        <v>157</v>
      </c>
      <c r="AB22" s="137">
        <f t="shared" si="21"/>
        <v>36</v>
      </c>
      <c r="AC22" s="137">
        <f t="shared" si="21"/>
        <v>417</v>
      </c>
      <c r="AD22" s="111">
        <f t="shared" si="6"/>
      </c>
      <c r="AE22" s="124"/>
      <c r="AF22" s="124"/>
      <c r="AG22" s="124"/>
      <c r="AH22" s="124"/>
      <c r="AI22" s="124"/>
      <c r="AJ22" s="124"/>
      <c r="AK22" s="111">
        <f t="shared" si="7"/>
      </c>
      <c r="AL22" s="111">
        <f t="shared" si="8"/>
      </c>
      <c r="AM22" s="124"/>
      <c r="AN22" s="124"/>
      <c r="AO22" s="124"/>
      <c r="AP22" s="124"/>
      <c r="AQ22" s="124"/>
      <c r="AR22" s="124"/>
      <c r="AS22" s="111">
        <f t="shared" si="9"/>
      </c>
      <c r="AT22" s="111">
        <f t="shared" si="10"/>
      </c>
      <c r="AU22" s="124"/>
      <c r="AV22" s="124"/>
      <c r="AW22" s="124"/>
      <c r="AX22" s="124"/>
      <c r="AY22" s="124"/>
      <c r="AZ22" s="124"/>
      <c r="BA22" s="111">
        <f t="shared" si="11"/>
      </c>
      <c r="BB22" s="111">
        <f t="shared" si="12"/>
      </c>
      <c r="BC22" s="124"/>
      <c r="BD22" s="124"/>
      <c r="BE22" s="124"/>
      <c r="BF22" s="124"/>
      <c r="BG22" s="124"/>
      <c r="BH22" s="124"/>
      <c r="BI22" s="111">
        <f t="shared" si="13"/>
      </c>
      <c r="BJ22" s="111">
        <f t="shared" si="14"/>
      </c>
      <c r="BK22" s="124"/>
      <c r="BL22" s="124"/>
      <c r="BM22" s="124"/>
      <c r="BN22" s="124"/>
      <c r="BO22" s="124"/>
      <c r="BP22" s="124"/>
      <c r="BQ22" s="111">
        <f t="shared" si="15"/>
      </c>
    </row>
    <row r="23" spans="1:69" ht="12.75">
      <c r="A23" s="61" t="s">
        <v>59</v>
      </c>
      <c r="B23" s="101" t="s">
        <v>49</v>
      </c>
      <c r="C23" s="23" t="str">
        <f t="shared" si="16"/>
        <v>   </v>
      </c>
      <c r="D23" s="24"/>
      <c r="E23" s="24"/>
      <c r="F23" s="24"/>
      <c r="G23" s="24"/>
      <c r="H23" s="24"/>
      <c r="I23" s="24"/>
      <c r="J23" s="24"/>
      <c r="K23" s="24"/>
      <c r="L23" s="24"/>
      <c r="M23" s="23" t="str">
        <f t="shared" si="17"/>
        <v>   </v>
      </c>
      <c r="N23" s="24"/>
      <c r="O23" s="24"/>
      <c r="P23" s="24"/>
      <c r="Q23" s="24"/>
      <c r="R23" s="24"/>
      <c r="S23" s="24"/>
      <c r="T23" s="24"/>
      <c r="U23" s="24"/>
      <c r="V23" s="24"/>
      <c r="W23" s="19"/>
      <c r="X23" s="96">
        <f aca="true" t="shared" si="22" ref="X23:AC23">SUM(X24+X27)</f>
        <v>580</v>
      </c>
      <c r="Y23" s="96">
        <f t="shared" si="22"/>
        <v>213</v>
      </c>
      <c r="Z23" s="96">
        <f t="shared" si="22"/>
        <v>90</v>
      </c>
      <c r="AA23" s="96">
        <f t="shared" si="22"/>
        <v>87</v>
      </c>
      <c r="AB23" s="96">
        <f t="shared" si="22"/>
        <v>36</v>
      </c>
      <c r="AC23" s="96">
        <f t="shared" si="22"/>
        <v>367</v>
      </c>
      <c r="AD23" s="97">
        <f t="shared" si="6"/>
      </c>
      <c r="AE23" s="19"/>
      <c r="AF23" s="19"/>
      <c r="AG23" s="19"/>
      <c r="AH23" s="19"/>
      <c r="AI23" s="19"/>
      <c r="AJ23" s="19"/>
      <c r="AK23" s="97">
        <f t="shared" si="7"/>
      </c>
      <c r="AL23" s="97">
        <f t="shared" si="8"/>
      </c>
      <c r="AM23" s="19"/>
      <c r="AN23" s="19"/>
      <c r="AO23" s="19"/>
      <c r="AP23" s="19"/>
      <c r="AQ23" s="19"/>
      <c r="AR23" s="19"/>
      <c r="AS23" s="97">
        <f t="shared" si="9"/>
      </c>
      <c r="AT23" s="97">
        <f t="shared" si="10"/>
      </c>
      <c r="AU23" s="19"/>
      <c r="AV23" s="19"/>
      <c r="AW23" s="19"/>
      <c r="AX23" s="19"/>
      <c r="AY23" s="19"/>
      <c r="AZ23" s="19"/>
      <c r="BA23" s="97">
        <f t="shared" si="11"/>
      </c>
      <c r="BB23" s="97">
        <f t="shared" si="12"/>
      </c>
      <c r="BC23" s="19"/>
      <c r="BD23" s="19"/>
      <c r="BE23" s="19"/>
      <c r="BF23" s="19"/>
      <c r="BG23" s="19"/>
      <c r="BH23" s="19"/>
      <c r="BI23" s="97">
        <f t="shared" si="13"/>
      </c>
      <c r="BJ23" s="97">
        <f t="shared" si="14"/>
      </c>
      <c r="BK23" s="19"/>
      <c r="BL23" s="19"/>
      <c r="BM23" s="19"/>
      <c r="BN23" s="19"/>
      <c r="BO23" s="19"/>
      <c r="BP23" s="19"/>
      <c r="BQ23" s="97">
        <f t="shared" si="15"/>
      </c>
    </row>
    <row r="24" spans="1:69" ht="12.75">
      <c r="A24" s="61" t="s">
        <v>60</v>
      </c>
      <c r="B24" s="109" t="s">
        <v>136</v>
      </c>
      <c r="C24" s="23" t="str">
        <f t="shared" si="16"/>
        <v>   </v>
      </c>
      <c r="D24" s="24"/>
      <c r="E24" s="24"/>
      <c r="F24" s="24"/>
      <c r="G24" s="24"/>
      <c r="H24" s="24"/>
      <c r="I24" s="24"/>
      <c r="J24" s="24"/>
      <c r="K24" s="24"/>
      <c r="L24" s="24"/>
      <c r="M24" s="23" t="str">
        <f t="shared" si="17"/>
        <v>   </v>
      </c>
      <c r="N24" s="24"/>
      <c r="O24" s="24"/>
      <c r="P24" s="24"/>
      <c r="Q24" s="24"/>
      <c r="R24" s="24"/>
      <c r="S24" s="24"/>
      <c r="T24" s="24"/>
      <c r="U24" s="24"/>
      <c r="V24" s="24"/>
      <c r="W24" s="19"/>
      <c r="X24" s="89">
        <f aca="true" t="shared" si="23" ref="X24:AC24">SUM(X25:X26)</f>
        <v>380</v>
      </c>
      <c r="Y24" s="89">
        <f t="shared" si="23"/>
        <v>177</v>
      </c>
      <c r="Z24" s="89">
        <f t="shared" si="23"/>
        <v>54</v>
      </c>
      <c r="AA24" s="89">
        <f t="shared" si="23"/>
        <v>87</v>
      </c>
      <c r="AB24" s="89">
        <f t="shared" si="23"/>
        <v>36</v>
      </c>
      <c r="AC24" s="89">
        <f t="shared" si="23"/>
        <v>203</v>
      </c>
      <c r="AD24" s="97">
        <f t="shared" si="6"/>
      </c>
      <c r="AE24" s="19"/>
      <c r="AF24" s="19"/>
      <c r="AG24" s="19"/>
      <c r="AH24" s="19"/>
      <c r="AI24" s="19"/>
      <c r="AJ24" s="19"/>
      <c r="AK24" s="97">
        <f t="shared" si="7"/>
      </c>
      <c r="AL24" s="97">
        <f t="shared" si="8"/>
      </c>
      <c r="AM24" s="19"/>
      <c r="AN24" s="19"/>
      <c r="AO24" s="19"/>
      <c r="AP24" s="19"/>
      <c r="AQ24" s="19"/>
      <c r="AR24" s="19"/>
      <c r="AS24" s="97">
        <f t="shared" si="9"/>
      </c>
      <c r="AT24" s="97">
        <f t="shared" si="10"/>
      </c>
      <c r="AU24" s="19"/>
      <c r="AV24" s="19"/>
      <c r="AW24" s="19"/>
      <c r="AX24" s="19"/>
      <c r="AY24" s="19"/>
      <c r="AZ24" s="19"/>
      <c r="BA24" s="97">
        <f t="shared" si="11"/>
      </c>
      <c r="BB24" s="97">
        <f t="shared" si="12"/>
      </c>
      <c r="BC24" s="19"/>
      <c r="BD24" s="19"/>
      <c r="BE24" s="19"/>
      <c r="BF24" s="19"/>
      <c r="BG24" s="19"/>
      <c r="BH24" s="19"/>
      <c r="BI24" s="97">
        <f t="shared" si="13"/>
      </c>
      <c r="BJ24" s="97">
        <f t="shared" si="14"/>
      </c>
      <c r="BK24" s="19"/>
      <c r="BL24" s="19"/>
      <c r="BM24" s="19"/>
      <c r="BN24" s="19"/>
      <c r="BO24" s="19"/>
      <c r="BP24" s="19"/>
      <c r="BQ24" s="97">
        <f t="shared" si="15"/>
      </c>
    </row>
    <row r="25" spans="1:69" ht="12.75">
      <c r="A25" s="61" t="s">
        <v>230</v>
      </c>
      <c r="B25" s="109" t="s">
        <v>232</v>
      </c>
      <c r="C25" s="23" t="str">
        <f t="shared" si="16"/>
        <v>   </v>
      </c>
      <c r="D25" s="24"/>
      <c r="E25" s="24"/>
      <c r="F25" s="24"/>
      <c r="G25" s="24"/>
      <c r="H25" s="24"/>
      <c r="I25" s="24"/>
      <c r="J25" s="24"/>
      <c r="K25" s="24"/>
      <c r="L25" s="24"/>
      <c r="M25" s="23" t="str">
        <f t="shared" si="17"/>
        <v>1   </v>
      </c>
      <c r="N25" s="24">
        <v>1</v>
      </c>
      <c r="O25" s="24"/>
      <c r="P25" s="24"/>
      <c r="Q25" s="24"/>
      <c r="R25" s="24"/>
      <c r="S25" s="24"/>
      <c r="T25" s="24"/>
      <c r="U25" s="24"/>
      <c r="V25" s="24"/>
      <c r="W25" s="19"/>
      <c r="X25" s="89">
        <v>160</v>
      </c>
      <c r="Y25" s="89">
        <f t="shared" si="2"/>
        <v>72</v>
      </c>
      <c r="Z25" s="89">
        <f t="shared" si="3"/>
        <v>36</v>
      </c>
      <c r="AA25" s="89">
        <f t="shared" si="4"/>
        <v>0</v>
      </c>
      <c r="AB25" s="89">
        <f t="shared" si="18"/>
        <v>36</v>
      </c>
      <c r="AC25" s="89">
        <f t="shared" si="5"/>
        <v>88</v>
      </c>
      <c r="AD25" s="97" t="str">
        <f t="shared" si="6"/>
        <v>2//2</v>
      </c>
      <c r="AE25" s="19">
        <v>2</v>
      </c>
      <c r="AF25" s="19"/>
      <c r="AG25" s="19">
        <v>2</v>
      </c>
      <c r="AH25" s="19"/>
      <c r="AI25" s="19"/>
      <c r="AJ25" s="19"/>
      <c r="AK25" s="97">
        <f t="shared" si="7"/>
      </c>
      <c r="AL25" s="97">
        <f t="shared" si="8"/>
      </c>
      <c r="AM25" s="19"/>
      <c r="AN25" s="19"/>
      <c r="AO25" s="19"/>
      <c r="AP25" s="19"/>
      <c r="AQ25" s="19"/>
      <c r="AR25" s="19"/>
      <c r="AS25" s="97">
        <f t="shared" si="9"/>
      </c>
      <c r="AT25" s="97">
        <f t="shared" si="10"/>
      </c>
      <c r="AU25" s="19"/>
      <c r="AV25" s="19"/>
      <c r="AW25" s="19"/>
      <c r="AX25" s="19"/>
      <c r="AY25" s="19"/>
      <c r="AZ25" s="19"/>
      <c r="BA25" s="97">
        <f t="shared" si="11"/>
      </c>
      <c r="BB25" s="97">
        <f t="shared" si="12"/>
      </c>
      <c r="BC25" s="19"/>
      <c r="BD25" s="19"/>
      <c r="BE25" s="19"/>
      <c r="BF25" s="19"/>
      <c r="BG25" s="19"/>
      <c r="BH25" s="19"/>
      <c r="BI25" s="97">
        <f t="shared" si="13"/>
      </c>
      <c r="BJ25" s="97">
        <f t="shared" si="14"/>
      </c>
      <c r="BK25" s="19"/>
      <c r="BL25" s="19"/>
      <c r="BM25" s="19"/>
      <c r="BN25" s="19"/>
      <c r="BO25" s="19"/>
      <c r="BP25" s="19"/>
      <c r="BQ25" s="97">
        <f t="shared" si="15"/>
      </c>
    </row>
    <row r="26" spans="1:69" ht="12.75">
      <c r="A26" s="61" t="s">
        <v>231</v>
      </c>
      <c r="B26" s="109" t="s">
        <v>234</v>
      </c>
      <c r="C26" s="23" t="str">
        <f>D26&amp;" "&amp;E26&amp;" "&amp;F26&amp;" "&amp;L26</f>
        <v>2   </v>
      </c>
      <c r="D26" s="24">
        <v>2</v>
      </c>
      <c r="E26" s="24"/>
      <c r="F26" s="24"/>
      <c r="G26" s="24"/>
      <c r="H26" s="24"/>
      <c r="I26" s="24"/>
      <c r="J26" s="24"/>
      <c r="K26" s="24"/>
      <c r="L26" s="24"/>
      <c r="M26" s="23" t="str">
        <f>N26&amp;" "&amp;O26&amp;" "&amp;P26&amp;" "&amp;Q26</f>
        <v>1   </v>
      </c>
      <c r="N26" s="24">
        <v>1</v>
      </c>
      <c r="O26" s="24"/>
      <c r="P26" s="24"/>
      <c r="Q26" s="24"/>
      <c r="R26" s="24"/>
      <c r="S26" s="24"/>
      <c r="T26" s="24"/>
      <c r="U26" s="24"/>
      <c r="V26" s="24"/>
      <c r="W26" s="19"/>
      <c r="X26" s="89">
        <v>220</v>
      </c>
      <c r="Y26" s="89">
        <f>Z26+AA26+AB26</f>
        <v>105</v>
      </c>
      <c r="Z26" s="89">
        <f>AE26*AE$6+AH26*AH$6+AM26*AM$6+AP26*AP$6+AU26*AU$6+AX26*AX$6+BC26*BC$6+BF26*BF$6+BK26*BK$6+BN26*BN$6</f>
        <v>18</v>
      </c>
      <c r="AA26" s="89">
        <f>AF26*AF$6+AI26*AI$6+AN26*AN$6+AQ26*AQ$6+AV26*AV$6+AY26*AY$6+BD26*BD$6+BG26*BG$6+BL26*BL$6+BO26*BO$6</f>
        <v>87</v>
      </c>
      <c r="AB26" s="89">
        <f>AG26*AG$6+AJ26*AJ$6+AO26*AO$6+AR26*AR$6+AW26*AW$6+AZ26*AZ$6+BE26*BE$6+BH26*BH$6+BM26*BM$6+BP26*BP$6</f>
        <v>0</v>
      </c>
      <c r="AC26" s="89">
        <f>X26-Y26</f>
        <v>115</v>
      </c>
      <c r="AD26" s="97" t="str">
        <f>IF(SUM(AE26:AG26)&gt;0,AE26&amp;"/"&amp;AF26&amp;"/"&amp;AG26,"")</f>
        <v>1/2/</v>
      </c>
      <c r="AE26" s="19">
        <v>1</v>
      </c>
      <c r="AF26" s="19">
        <v>2</v>
      </c>
      <c r="AG26" s="19"/>
      <c r="AH26" s="19"/>
      <c r="AI26" s="19">
        <v>3</v>
      </c>
      <c r="AJ26" s="19"/>
      <c r="AK26" s="97" t="str">
        <f>IF(SUM(AH26:AJ26)&gt;0,AH26&amp;"/"&amp;AI26&amp;"/"&amp;AJ26,"")</f>
        <v>/3/</v>
      </c>
      <c r="AL26" s="97">
        <f>IF(SUM(AM26:AO26)&gt;0,AM26&amp;"/"&amp;AN26&amp;"/"&amp;AO26,"")</f>
      </c>
      <c r="AM26" s="19"/>
      <c r="AN26" s="19"/>
      <c r="AO26" s="19"/>
      <c r="AP26" s="19"/>
      <c r="AQ26" s="19"/>
      <c r="AR26" s="19"/>
      <c r="AS26" s="97">
        <f>IF(SUM(AP26:AR26)&gt;0,AP26&amp;"/"&amp;AQ26&amp;"/"&amp;AR26,"")</f>
      </c>
      <c r="AT26" s="97">
        <f>IF(SUM(AU26:AW26)&gt;0,AU26&amp;"/"&amp;AV26&amp;"/"&amp;AW26,"")</f>
      </c>
      <c r="AU26" s="19"/>
      <c r="AV26" s="19"/>
      <c r="AW26" s="19"/>
      <c r="AX26" s="19"/>
      <c r="AY26" s="19"/>
      <c r="AZ26" s="19"/>
      <c r="BA26" s="97">
        <f>IF(SUM(AX26:AZ26)&gt;0,AX26&amp;"/"&amp;AY26&amp;"/"&amp;AZ26,"")</f>
      </c>
      <c r="BB26" s="97">
        <f>IF(SUM(BC26:BE26)&gt;0,BC26&amp;"/"&amp;BD26&amp;"/"&amp;BE26,"")</f>
      </c>
      <c r="BC26" s="19"/>
      <c r="BD26" s="19"/>
      <c r="BE26" s="19"/>
      <c r="BF26" s="19"/>
      <c r="BG26" s="19"/>
      <c r="BH26" s="19"/>
      <c r="BI26" s="97">
        <f>IF(SUM(BF26:BH26)&gt;0,BF26&amp;"/"&amp;BG26&amp;"/"&amp;BH26,"")</f>
      </c>
      <c r="BJ26" s="97">
        <f>IF(SUM(BK26:BM26)&gt;0,BK26&amp;"/"&amp;BL26&amp;"/"&amp;BM26,"")</f>
      </c>
      <c r="BK26" s="19"/>
      <c r="BL26" s="19"/>
      <c r="BM26" s="19"/>
      <c r="BN26" s="19"/>
      <c r="BO26" s="19"/>
      <c r="BP26" s="19"/>
      <c r="BQ26" s="97">
        <f>IF(SUM(BN26:BP26)&gt;0,BN26&amp;"/"&amp;BO26&amp;"/"&amp;BP26,"")</f>
      </c>
    </row>
    <row r="27" spans="1:69" ht="12.75">
      <c r="A27" s="61" t="s">
        <v>73</v>
      </c>
      <c r="B27" s="109" t="s">
        <v>137</v>
      </c>
      <c r="C27" s="23" t="str">
        <f t="shared" si="16"/>
        <v>   </v>
      </c>
      <c r="D27" s="24"/>
      <c r="E27" s="24"/>
      <c r="F27" s="24"/>
      <c r="G27" s="24"/>
      <c r="H27" s="24"/>
      <c r="I27" s="24"/>
      <c r="J27" s="24"/>
      <c r="K27" s="24"/>
      <c r="L27" s="24"/>
      <c r="M27" s="23" t="str">
        <f t="shared" si="17"/>
        <v>5   </v>
      </c>
      <c r="N27" s="24">
        <v>5</v>
      </c>
      <c r="O27" s="24"/>
      <c r="P27" s="24"/>
      <c r="Q27" s="24"/>
      <c r="R27" s="24"/>
      <c r="S27" s="24"/>
      <c r="T27" s="24"/>
      <c r="U27" s="24"/>
      <c r="V27" s="24"/>
      <c r="W27" s="19"/>
      <c r="X27" s="89">
        <v>200</v>
      </c>
      <c r="Y27" s="89">
        <f t="shared" si="2"/>
        <v>36</v>
      </c>
      <c r="Z27" s="89">
        <f t="shared" si="3"/>
        <v>36</v>
      </c>
      <c r="AA27" s="89">
        <f t="shared" si="4"/>
        <v>0</v>
      </c>
      <c r="AB27" s="89">
        <f t="shared" si="18"/>
        <v>0</v>
      </c>
      <c r="AC27" s="89">
        <f t="shared" si="5"/>
        <v>164</v>
      </c>
      <c r="AD27" s="97">
        <f t="shared" si="6"/>
      </c>
      <c r="AE27" s="19"/>
      <c r="AF27" s="19"/>
      <c r="AG27" s="19"/>
      <c r="AH27" s="19"/>
      <c r="AI27" s="19"/>
      <c r="AJ27" s="19"/>
      <c r="AK27" s="97">
        <f t="shared" si="7"/>
      </c>
      <c r="AL27" s="97">
        <f t="shared" si="8"/>
      </c>
      <c r="AM27" s="19"/>
      <c r="AN27" s="19"/>
      <c r="AO27" s="19"/>
      <c r="AP27" s="19"/>
      <c r="AQ27" s="19"/>
      <c r="AR27" s="19"/>
      <c r="AS27" s="97">
        <f t="shared" si="9"/>
      </c>
      <c r="AT27" s="97" t="str">
        <f t="shared" si="10"/>
        <v>2//</v>
      </c>
      <c r="AU27" s="19">
        <v>2</v>
      </c>
      <c r="AV27" s="19"/>
      <c r="AW27" s="19"/>
      <c r="AX27" s="19"/>
      <c r="AY27" s="19"/>
      <c r="AZ27" s="19"/>
      <c r="BA27" s="97">
        <f t="shared" si="11"/>
      </c>
      <c r="BB27" s="97">
        <f t="shared" si="12"/>
      </c>
      <c r="BC27" s="19"/>
      <c r="BD27" s="19"/>
      <c r="BE27" s="19"/>
      <c r="BF27" s="19"/>
      <c r="BG27" s="19"/>
      <c r="BH27" s="19"/>
      <c r="BI27" s="97">
        <f t="shared" si="13"/>
      </c>
      <c r="BJ27" s="97">
        <f t="shared" si="14"/>
      </c>
      <c r="BK27" s="19"/>
      <c r="BL27" s="19"/>
      <c r="BM27" s="19"/>
      <c r="BN27" s="19"/>
      <c r="BO27" s="19"/>
      <c r="BP27" s="19"/>
      <c r="BQ27" s="97">
        <f t="shared" si="15"/>
      </c>
    </row>
    <row r="28" spans="1:69" ht="25.5" customHeight="1">
      <c r="A28" s="61" t="s">
        <v>61</v>
      </c>
      <c r="B28" s="101" t="s">
        <v>56</v>
      </c>
      <c r="C28" s="23" t="str">
        <f t="shared" si="16"/>
        <v>   </v>
      </c>
      <c r="D28" s="24"/>
      <c r="E28" s="24"/>
      <c r="F28" s="24"/>
      <c r="G28" s="24"/>
      <c r="H28" s="24"/>
      <c r="I28" s="24"/>
      <c r="J28" s="24"/>
      <c r="K28" s="24"/>
      <c r="L28" s="24"/>
      <c r="M28" s="23" t="str">
        <f t="shared" si="17"/>
        <v>   </v>
      </c>
      <c r="N28" s="24"/>
      <c r="O28" s="24"/>
      <c r="P28" s="24"/>
      <c r="Q28" s="24"/>
      <c r="R28" s="24"/>
      <c r="S28" s="24"/>
      <c r="T28" s="24"/>
      <c r="U28" s="24"/>
      <c r="V28" s="24"/>
      <c r="W28" s="19"/>
      <c r="X28" s="96">
        <f aca="true" t="shared" si="24" ref="X28:AC28">X29</f>
        <v>60</v>
      </c>
      <c r="Y28" s="96">
        <f t="shared" si="24"/>
        <v>36</v>
      </c>
      <c r="Z28" s="96">
        <f t="shared" si="24"/>
        <v>0</v>
      </c>
      <c r="AA28" s="96">
        <f t="shared" si="24"/>
        <v>36</v>
      </c>
      <c r="AB28" s="96">
        <f t="shared" si="24"/>
        <v>0</v>
      </c>
      <c r="AC28" s="96">
        <f t="shared" si="24"/>
        <v>24</v>
      </c>
      <c r="AD28" s="97">
        <f t="shared" si="6"/>
      </c>
      <c r="AE28" s="19"/>
      <c r="AF28" s="19"/>
      <c r="AG28" s="19"/>
      <c r="AH28" s="19"/>
      <c r="AI28" s="19"/>
      <c r="AJ28" s="19"/>
      <c r="AK28" s="97">
        <f t="shared" si="7"/>
      </c>
      <c r="AL28" s="97">
        <f t="shared" si="8"/>
      </c>
      <c r="AM28" s="19"/>
      <c r="AN28" s="19"/>
      <c r="AO28" s="19"/>
      <c r="AP28" s="19"/>
      <c r="AQ28" s="19"/>
      <c r="AR28" s="19"/>
      <c r="AS28" s="97">
        <f t="shared" si="9"/>
      </c>
      <c r="AT28" s="97">
        <f t="shared" si="10"/>
      </c>
      <c r="AU28" s="19"/>
      <c r="AV28" s="19"/>
      <c r="AW28" s="19"/>
      <c r="AX28" s="19"/>
      <c r="AY28" s="19"/>
      <c r="AZ28" s="19"/>
      <c r="BA28" s="97">
        <f t="shared" si="11"/>
      </c>
      <c r="BB28" s="97">
        <f t="shared" si="12"/>
      </c>
      <c r="BC28" s="19"/>
      <c r="BD28" s="19"/>
      <c r="BE28" s="19"/>
      <c r="BF28" s="19"/>
      <c r="BG28" s="19"/>
      <c r="BH28" s="19"/>
      <c r="BI28" s="97">
        <f t="shared" si="13"/>
      </c>
      <c r="BJ28" s="97">
        <f t="shared" si="14"/>
      </c>
      <c r="BK28" s="19"/>
      <c r="BL28" s="19"/>
      <c r="BM28" s="19"/>
      <c r="BN28" s="19"/>
      <c r="BO28" s="19"/>
      <c r="BP28" s="19"/>
      <c r="BQ28" s="97">
        <f t="shared" si="15"/>
      </c>
    </row>
    <row r="29" spans="1:69" ht="12.75">
      <c r="A29" s="61" t="s">
        <v>80</v>
      </c>
      <c r="B29" s="109" t="s">
        <v>145</v>
      </c>
      <c r="C29" s="23" t="str">
        <f t="shared" si="16"/>
        <v>   </v>
      </c>
      <c r="D29" s="24"/>
      <c r="E29" s="24"/>
      <c r="F29" s="24"/>
      <c r="G29" s="24"/>
      <c r="H29" s="24"/>
      <c r="I29" s="24"/>
      <c r="J29" s="24"/>
      <c r="K29" s="24"/>
      <c r="L29" s="24"/>
      <c r="M29" s="23" t="str">
        <f t="shared" si="17"/>
        <v>5   </v>
      </c>
      <c r="N29" s="24">
        <v>5</v>
      </c>
      <c r="O29" s="24"/>
      <c r="P29" s="24"/>
      <c r="Q29" s="24"/>
      <c r="R29" s="24"/>
      <c r="S29" s="24"/>
      <c r="T29" s="24"/>
      <c r="U29" s="24"/>
      <c r="V29" s="24"/>
      <c r="W29" s="19"/>
      <c r="X29" s="89">
        <v>60</v>
      </c>
      <c r="Y29" s="89">
        <f t="shared" si="2"/>
        <v>36</v>
      </c>
      <c r="Z29" s="89">
        <f t="shared" si="3"/>
        <v>0</v>
      </c>
      <c r="AA29" s="89">
        <f t="shared" si="4"/>
        <v>36</v>
      </c>
      <c r="AB29" s="89">
        <f t="shared" si="18"/>
        <v>0</v>
      </c>
      <c r="AC29" s="89">
        <f t="shared" si="5"/>
        <v>24</v>
      </c>
      <c r="AD29" s="97">
        <f t="shared" si="6"/>
      </c>
      <c r="AE29" s="19"/>
      <c r="AF29" s="19"/>
      <c r="AG29" s="19"/>
      <c r="AH29" s="19"/>
      <c r="AI29" s="19"/>
      <c r="AJ29" s="19"/>
      <c r="AK29" s="97">
        <f t="shared" si="7"/>
      </c>
      <c r="AL29" s="97">
        <f t="shared" si="8"/>
      </c>
      <c r="AM29" s="19"/>
      <c r="AN29" s="19"/>
      <c r="AO29" s="19"/>
      <c r="AP29" s="19"/>
      <c r="AQ29" s="19"/>
      <c r="AR29" s="19"/>
      <c r="AS29" s="97">
        <f t="shared" si="9"/>
      </c>
      <c r="AT29" s="97" t="str">
        <f t="shared" si="10"/>
        <v>/2/</v>
      </c>
      <c r="AU29" s="19"/>
      <c r="AV29" s="19">
        <v>2</v>
      </c>
      <c r="AW29" s="19"/>
      <c r="AX29" s="19"/>
      <c r="AY29" s="19"/>
      <c r="AZ29" s="19"/>
      <c r="BA29" s="97">
        <f t="shared" si="11"/>
      </c>
      <c r="BB29" s="97">
        <f t="shared" si="12"/>
      </c>
      <c r="BC29" s="19"/>
      <c r="BD29" s="19"/>
      <c r="BE29" s="19"/>
      <c r="BF29" s="19"/>
      <c r="BG29" s="19"/>
      <c r="BH29" s="19"/>
      <c r="BI29" s="97">
        <f t="shared" si="13"/>
      </c>
      <c r="BJ29" s="97">
        <f t="shared" si="14"/>
      </c>
      <c r="BK29" s="19"/>
      <c r="BL29" s="19"/>
      <c r="BM29" s="19"/>
      <c r="BN29" s="19"/>
      <c r="BO29" s="19"/>
      <c r="BP29" s="19"/>
      <c r="BQ29" s="97">
        <f t="shared" si="15"/>
      </c>
    </row>
    <row r="30" spans="1:69" ht="25.5">
      <c r="A30" s="61" t="s">
        <v>160</v>
      </c>
      <c r="B30" s="101" t="s">
        <v>194</v>
      </c>
      <c r="C30" s="23" t="str">
        <f t="shared" si="16"/>
        <v>   </v>
      </c>
      <c r="D30" s="24"/>
      <c r="E30" s="24"/>
      <c r="F30" s="24"/>
      <c r="G30" s="24"/>
      <c r="H30" s="24"/>
      <c r="I30" s="24"/>
      <c r="J30" s="24"/>
      <c r="K30" s="24"/>
      <c r="L30" s="24"/>
      <c r="M30" s="23" t="str">
        <f t="shared" si="17"/>
        <v>6   </v>
      </c>
      <c r="N30" s="24">
        <v>6</v>
      </c>
      <c r="O30" s="24"/>
      <c r="P30" s="24"/>
      <c r="Q30" s="24"/>
      <c r="R30" s="24"/>
      <c r="S30" s="24"/>
      <c r="T30" s="24"/>
      <c r="U30" s="24"/>
      <c r="V30" s="24"/>
      <c r="W30" s="19"/>
      <c r="X30" s="96">
        <v>60</v>
      </c>
      <c r="Y30" s="96">
        <f t="shared" si="2"/>
        <v>34</v>
      </c>
      <c r="Z30" s="96">
        <f t="shared" si="3"/>
        <v>0</v>
      </c>
      <c r="AA30" s="96">
        <f t="shared" si="4"/>
        <v>34</v>
      </c>
      <c r="AB30" s="96">
        <f t="shared" si="18"/>
        <v>0</v>
      </c>
      <c r="AC30" s="96">
        <f t="shared" si="5"/>
        <v>26</v>
      </c>
      <c r="AD30" s="97">
        <f t="shared" si="6"/>
      </c>
      <c r="AE30" s="19"/>
      <c r="AF30" s="19"/>
      <c r="AG30" s="19"/>
      <c r="AH30" s="19"/>
      <c r="AI30" s="19"/>
      <c r="AJ30" s="19"/>
      <c r="AK30" s="97">
        <f t="shared" si="7"/>
      </c>
      <c r="AL30" s="97">
        <f t="shared" si="8"/>
      </c>
      <c r="AM30" s="19"/>
      <c r="AN30" s="19"/>
      <c r="AO30" s="19"/>
      <c r="AP30" s="19"/>
      <c r="AQ30" s="19"/>
      <c r="AR30" s="19"/>
      <c r="AS30" s="97">
        <f t="shared" si="9"/>
      </c>
      <c r="AT30" s="97">
        <f t="shared" si="10"/>
      </c>
      <c r="AU30" s="19"/>
      <c r="AV30" s="19"/>
      <c r="AW30" s="19"/>
      <c r="AX30" s="19"/>
      <c r="AY30" s="19">
        <v>2</v>
      </c>
      <c r="AZ30" s="19"/>
      <c r="BA30" s="97" t="str">
        <f t="shared" si="11"/>
        <v>/2/</v>
      </c>
      <c r="BB30" s="97">
        <f t="shared" si="12"/>
      </c>
      <c r="BC30" s="19"/>
      <c r="BD30" s="19"/>
      <c r="BE30" s="19"/>
      <c r="BF30" s="19"/>
      <c r="BG30" s="19"/>
      <c r="BH30" s="19"/>
      <c r="BI30" s="97">
        <f t="shared" si="13"/>
      </c>
      <c r="BJ30" s="97">
        <f t="shared" si="14"/>
      </c>
      <c r="BK30" s="19"/>
      <c r="BL30" s="19"/>
      <c r="BM30" s="19"/>
      <c r="BN30" s="19"/>
      <c r="BO30" s="19"/>
      <c r="BP30" s="19"/>
      <c r="BQ30" s="97">
        <f t="shared" si="15"/>
      </c>
    </row>
    <row r="31" spans="1:69" ht="12.75">
      <c r="A31" s="110" t="s">
        <v>62</v>
      </c>
      <c r="B31" s="103" t="s">
        <v>261</v>
      </c>
      <c r="C31" s="124" t="str">
        <f t="shared" si="16"/>
        <v>   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4" t="str">
        <f t="shared" si="17"/>
        <v>   </v>
      </c>
      <c r="N31" s="125"/>
      <c r="O31" s="125"/>
      <c r="P31" s="125"/>
      <c r="Q31" s="125"/>
      <c r="R31" s="125"/>
      <c r="S31" s="125"/>
      <c r="T31" s="125"/>
      <c r="U31" s="125"/>
      <c r="V31" s="125"/>
      <c r="W31" s="124"/>
      <c r="X31" s="137">
        <f aca="true" t="shared" si="25" ref="X31:AC31">SUM(X32,X47,X51)</f>
        <v>3304</v>
      </c>
      <c r="Y31" s="137">
        <f t="shared" si="25"/>
        <v>1784</v>
      </c>
      <c r="Z31" s="137">
        <f t="shared" si="25"/>
        <v>873</v>
      </c>
      <c r="AA31" s="137">
        <f t="shared" si="25"/>
        <v>0</v>
      </c>
      <c r="AB31" s="137">
        <f t="shared" si="25"/>
        <v>911</v>
      </c>
      <c r="AC31" s="137">
        <f t="shared" si="25"/>
        <v>1520</v>
      </c>
      <c r="AD31" s="111">
        <f t="shared" si="6"/>
      </c>
      <c r="AE31" s="124"/>
      <c r="AF31" s="124"/>
      <c r="AG31" s="124"/>
      <c r="AH31" s="124"/>
      <c r="AI31" s="124"/>
      <c r="AJ31" s="124"/>
      <c r="AK31" s="111">
        <f t="shared" si="7"/>
      </c>
      <c r="AL31" s="111">
        <f t="shared" si="8"/>
      </c>
      <c r="AM31" s="124"/>
      <c r="AN31" s="124"/>
      <c r="AO31" s="124"/>
      <c r="AP31" s="124"/>
      <c r="AQ31" s="124"/>
      <c r="AR31" s="124"/>
      <c r="AS31" s="111">
        <f t="shared" si="9"/>
      </c>
      <c r="AT31" s="111">
        <f t="shared" si="10"/>
      </c>
      <c r="AU31" s="124"/>
      <c r="AV31" s="124"/>
      <c r="AW31" s="124"/>
      <c r="AX31" s="124"/>
      <c r="AY31" s="124"/>
      <c r="AZ31" s="124"/>
      <c r="BA31" s="111">
        <f t="shared" si="11"/>
      </c>
      <c r="BB31" s="111">
        <f t="shared" si="12"/>
      </c>
      <c r="BC31" s="124"/>
      <c r="BD31" s="124"/>
      <c r="BE31" s="124"/>
      <c r="BF31" s="124"/>
      <c r="BG31" s="124"/>
      <c r="BH31" s="124"/>
      <c r="BI31" s="111">
        <f t="shared" si="13"/>
      </c>
      <c r="BJ31" s="111">
        <f t="shared" si="14"/>
      </c>
      <c r="BK31" s="124"/>
      <c r="BL31" s="124"/>
      <c r="BM31" s="124"/>
      <c r="BN31" s="124"/>
      <c r="BO31" s="124"/>
      <c r="BP31" s="124"/>
      <c r="BQ31" s="111">
        <f t="shared" si="15"/>
      </c>
    </row>
    <row r="32" spans="1:69" ht="12.75">
      <c r="A32" s="61" t="s">
        <v>63</v>
      </c>
      <c r="B32" s="101" t="s">
        <v>49</v>
      </c>
      <c r="C32" s="23" t="str">
        <f t="shared" si="16"/>
        <v>   </v>
      </c>
      <c r="D32" s="24"/>
      <c r="E32" s="24"/>
      <c r="F32" s="24"/>
      <c r="G32" s="24"/>
      <c r="H32" s="24"/>
      <c r="I32" s="24"/>
      <c r="J32" s="24"/>
      <c r="K32" s="24"/>
      <c r="L32" s="24"/>
      <c r="M32" s="23" t="str">
        <f t="shared" si="17"/>
        <v>   </v>
      </c>
      <c r="N32" s="24"/>
      <c r="O32" s="24"/>
      <c r="P32" s="24"/>
      <c r="Q32" s="24"/>
      <c r="R32" s="24"/>
      <c r="S32" s="24"/>
      <c r="T32" s="24"/>
      <c r="U32" s="24"/>
      <c r="V32" s="24"/>
      <c r="W32" s="19"/>
      <c r="X32" s="96">
        <f aca="true" t="shared" si="26" ref="X32:AC32">SUM(X33:X46)</f>
        <v>2644</v>
      </c>
      <c r="Y32" s="96">
        <f t="shared" si="26"/>
        <v>1334</v>
      </c>
      <c r="Z32" s="96">
        <f t="shared" si="26"/>
        <v>667</v>
      </c>
      <c r="AA32" s="96">
        <f t="shared" si="26"/>
        <v>0</v>
      </c>
      <c r="AB32" s="96">
        <f t="shared" si="26"/>
        <v>667</v>
      </c>
      <c r="AC32" s="96">
        <f t="shared" si="26"/>
        <v>1310</v>
      </c>
      <c r="AD32" s="97">
        <f t="shared" si="6"/>
      </c>
      <c r="AE32" s="19"/>
      <c r="AF32" s="19"/>
      <c r="AG32" s="19"/>
      <c r="AH32" s="19"/>
      <c r="AI32" s="19"/>
      <c r="AJ32" s="19"/>
      <c r="AK32" s="97">
        <f t="shared" si="7"/>
      </c>
      <c r="AL32" s="97">
        <f t="shared" si="8"/>
      </c>
      <c r="AM32" s="19"/>
      <c r="AN32" s="19"/>
      <c r="AO32" s="19"/>
      <c r="AP32" s="19"/>
      <c r="AQ32" s="19"/>
      <c r="AR32" s="19"/>
      <c r="AS32" s="97">
        <f t="shared" si="9"/>
      </c>
      <c r="AT32" s="97">
        <f t="shared" si="10"/>
      </c>
      <c r="AU32" s="19"/>
      <c r="AV32" s="19"/>
      <c r="AW32" s="19"/>
      <c r="AX32" s="19"/>
      <c r="AY32" s="19"/>
      <c r="AZ32" s="19"/>
      <c r="BA32" s="97">
        <f t="shared" si="11"/>
      </c>
      <c r="BB32" s="97">
        <f t="shared" si="12"/>
      </c>
      <c r="BC32" s="19"/>
      <c r="BD32" s="19"/>
      <c r="BE32" s="19"/>
      <c r="BF32" s="19"/>
      <c r="BG32" s="19"/>
      <c r="BH32" s="19"/>
      <c r="BI32" s="97">
        <f t="shared" si="13"/>
      </c>
      <c r="BJ32" s="97">
        <f t="shared" si="14"/>
      </c>
      <c r="BK32" s="19"/>
      <c r="BL32" s="19"/>
      <c r="BM32" s="19"/>
      <c r="BN32" s="19"/>
      <c r="BO32" s="19"/>
      <c r="BP32" s="19"/>
      <c r="BQ32" s="97">
        <f t="shared" si="15"/>
      </c>
    </row>
    <row r="33" spans="1:69" ht="12.75">
      <c r="A33" s="61" t="s">
        <v>64</v>
      </c>
      <c r="B33" s="109" t="s">
        <v>161</v>
      </c>
      <c r="C33" s="23" t="str">
        <f t="shared" si="16"/>
        <v>1 2  </v>
      </c>
      <c r="D33" s="24">
        <v>1</v>
      </c>
      <c r="E33" s="24">
        <v>2</v>
      </c>
      <c r="F33" s="24"/>
      <c r="G33" s="24"/>
      <c r="H33" s="24"/>
      <c r="I33" s="24"/>
      <c r="J33" s="24"/>
      <c r="K33" s="24"/>
      <c r="L33" s="24"/>
      <c r="M33" s="23" t="str">
        <f t="shared" si="17"/>
        <v>   </v>
      </c>
      <c r="N33" s="24"/>
      <c r="O33" s="24"/>
      <c r="P33" s="24"/>
      <c r="Q33" s="24"/>
      <c r="R33" s="24"/>
      <c r="S33" s="24"/>
      <c r="T33" s="24"/>
      <c r="U33" s="24"/>
      <c r="V33" s="24"/>
      <c r="W33" s="19"/>
      <c r="X33" s="89">
        <v>240</v>
      </c>
      <c r="Y33" s="89">
        <f t="shared" si="2"/>
        <v>106</v>
      </c>
      <c r="Z33" s="89">
        <f t="shared" si="3"/>
        <v>53</v>
      </c>
      <c r="AA33" s="89">
        <f t="shared" si="4"/>
        <v>0</v>
      </c>
      <c r="AB33" s="89">
        <f t="shared" si="18"/>
        <v>53</v>
      </c>
      <c r="AC33" s="89">
        <f t="shared" si="5"/>
        <v>134</v>
      </c>
      <c r="AD33" s="97" t="str">
        <f t="shared" si="6"/>
        <v>2//2</v>
      </c>
      <c r="AE33" s="19">
        <v>2</v>
      </c>
      <c r="AF33" s="19"/>
      <c r="AG33" s="19">
        <v>2</v>
      </c>
      <c r="AH33" s="19">
        <v>1</v>
      </c>
      <c r="AI33" s="19"/>
      <c r="AJ33" s="19">
        <v>1</v>
      </c>
      <c r="AK33" s="97" t="str">
        <f t="shared" si="7"/>
        <v>1//1</v>
      </c>
      <c r="AL33" s="97">
        <f t="shared" si="8"/>
      </c>
      <c r="AM33" s="19"/>
      <c r="AN33" s="19"/>
      <c r="AO33" s="19"/>
      <c r="AP33" s="19"/>
      <c r="AQ33" s="19"/>
      <c r="AR33" s="19"/>
      <c r="AS33" s="97">
        <f t="shared" si="9"/>
      </c>
      <c r="AT33" s="97">
        <f t="shared" si="10"/>
      </c>
      <c r="AU33" s="19"/>
      <c r="AV33" s="19"/>
      <c r="AW33" s="19"/>
      <c r="AX33" s="19"/>
      <c r="AY33" s="19"/>
      <c r="AZ33" s="19"/>
      <c r="BA33" s="97">
        <f t="shared" si="11"/>
      </c>
      <c r="BB33" s="97">
        <f t="shared" si="12"/>
      </c>
      <c r="BC33" s="19"/>
      <c r="BD33" s="19"/>
      <c r="BE33" s="19"/>
      <c r="BF33" s="19"/>
      <c r="BG33" s="19"/>
      <c r="BH33" s="19"/>
      <c r="BI33" s="97">
        <f t="shared" si="13"/>
      </c>
      <c r="BJ33" s="97">
        <f t="shared" si="14"/>
      </c>
      <c r="BK33" s="19"/>
      <c r="BL33" s="19"/>
      <c r="BM33" s="19"/>
      <c r="BN33" s="19"/>
      <c r="BO33" s="19"/>
      <c r="BP33" s="19"/>
      <c r="BQ33" s="97">
        <f t="shared" si="15"/>
      </c>
    </row>
    <row r="34" spans="1:69" ht="12.75">
      <c r="A34" s="61" t="s">
        <v>65</v>
      </c>
      <c r="B34" s="109" t="s">
        <v>191</v>
      </c>
      <c r="C34" s="23" t="str">
        <f t="shared" si="16"/>
        <v>4   </v>
      </c>
      <c r="D34" s="24">
        <v>4</v>
      </c>
      <c r="E34" s="24"/>
      <c r="F34" s="24"/>
      <c r="G34" s="24"/>
      <c r="H34" s="24"/>
      <c r="I34" s="24"/>
      <c r="J34" s="24"/>
      <c r="K34" s="24"/>
      <c r="L34" s="24"/>
      <c r="M34" s="23" t="str">
        <f t="shared" si="17"/>
        <v>3   </v>
      </c>
      <c r="N34" s="24">
        <v>3</v>
      </c>
      <c r="O34" s="24"/>
      <c r="P34" s="24"/>
      <c r="Q34" s="24"/>
      <c r="R34" s="24"/>
      <c r="S34" s="24"/>
      <c r="T34" s="24"/>
      <c r="U34" s="24"/>
      <c r="V34" s="24"/>
      <c r="W34" s="19"/>
      <c r="X34" s="89">
        <v>250</v>
      </c>
      <c r="Y34" s="89">
        <f t="shared" si="2"/>
        <v>140</v>
      </c>
      <c r="Z34" s="89">
        <f t="shared" si="3"/>
        <v>70</v>
      </c>
      <c r="AA34" s="89">
        <f t="shared" si="4"/>
        <v>0</v>
      </c>
      <c r="AB34" s="89">
        <f t="shared" si="18"/>
        <v>70</v>
      </c>
      <c r="AC34" s="89">
        <f t="shared" si="5"/>
        <v>110</v>
      </c>
      <c r="AD34" s="97">
        <f t="shared" si="6"/>
      </c>
      <c r="AE34" s="19"/>
      <c r="AF34" s="19"/>
      <c r="AG34" s="19"/>
      <c r="AH34" s="19"/>
      <c r="AI34" s="19"/>
      <c r="AJ34" s="19"/>
      <c r="AK34" s="97">
        <f t="shared" si="7"/>
      </c>
      <c r="AL34" s="97" t="str">
        <f t="shared" si="8"/>
        <v>2//2</v>
      </c>
      <c r="AM34" s="19">
        <v>2</v>
      </c>
      <c r="AN34" s="19"/>
      <c r="AO34" s="19">
        <v>2</v>
      </c>
      <c r="AP34" s="19">
        <v>2</v>
      </c>
      <c r="AQ34" s="19"/>
      <c r="AR34" s="19">
        <v>2</v>
      </c>
      <c r="AS34" s="97" t="str">
        <f t="shared" si="9"/>
        <v>2//2</v>
      </c>
      <c r="AT34" s="97">
        <f t="shared" si="10"/>
      </c>
      <c r="AU34" s="19"/>
      <c r="AV34" s="19"/>
      <c r="AW34" s="19"/>
      <c r="AX34" s="19"/>
      <c r="AY34" s="19"/>
      <c r="AZ34" s="19"/>
      <c r="BA34" s="97">
        <f t="shared" si="11"/>
      </c>
      <c r="BB34" s="97">
        <f t="shared" si="12"/>
      </c>
      <c r="BC34" s="19"/>
      <c r="BD34" s="19"/>
      <c r="BE34" s="19"/>
      <c r="BF34" s="19"/>
      <c r="BG34" s="19"/>
      <c r="BH34" s="19"/>
      <c r="BI34" s="97">
        <f t="shared" si="13"/>
      </c>
      <c r="BJ34" s="97">
        <f t="shared" si="14"/>
      </c>
      <c r="BK34" s="19"/>
      <c r="BL34" s="19"/>
      <c r="BM34" s="19"/>
      <c r="BN34" s="19"/>
      <c r="BO34" s="19"/>
      <c r="BP34" s="19"/>
      <c r="BQ34" s="97">
        <f t="shared" si="15"/>
      </c>
    </row>
    <row r="35" spans="1:69" ht="12.75">
      <c r="A35" s="61" t="s">
        <v>66</v>
      </c>
      <c r="B35" s="109" t="s">
        <v>162</v>
      </c>
      <c r="C35" s="23" t="str">
        <f t="shared" si="16"/>
        <v>5   </v>
      </c>
      <c r="D35" s="24">
        <v>5</v>
      </c>
      <c r="E35" s="24"/>
      <c r="F35" s="24"/>
      <c r="G35" s="24"/>
      <c r="H35" s="24"/>
      <c r="I35" s="24"/>
      <c r="J35" s="24"/>
      <c r="K35" s="24"/>
      <c r="L35" s="24"/>
      <c r="M35" s="23" t="str">
        <f t="shared" si="17"/>
        <v>   </v>
      </c>
      <c r="N35" s="24"/>
      <c r="O35" s="24"/>
      <c r="P35" s="24"/>
      <c r="Q35" s="24"/>
      <c r="R35" s="24"/>
      <c r="S35" s="24"/>
      <c r="T35" s="24"/>
      <c r="U35" s="24"/>
      <c r="V35" s="24"/>
      <c r="W35" s="19"/>
      <c r="X35" s="89">
        <v>170</v>
      </c>
      <c r="Y35" s="89">
        <f t="shared" si="2"/>
        <v>72</v>
      </c>
      <c r="Z35" s="89">
        <f t="shared" si="3"/>
        <v>36</v>
      </c>
      <c r="AA35" s="89">
        <f t="shared" si="4"/>
        <v>0</v>
      </c>
      <c r="AB35" s="89">
        <f t="shared" si="18"/>
        <v>36</v>
      </c>
      <c r="AC35" s="89">
        <f t="shared" si="5"/>
        <v>98</v>
      </c>
      <c r="AD35" s="97">
        <f t="shared" si="6"/>
      </c>
      <c r="AE35" s="19"/>
      <c r="AF35" s="19"/>
      <c r="AG35" s="19"/>
      <c r="AH35" s="19"/>
      <c r="AI35" s="19"/>
      <c r="AJ35" s="19"/>
      <c r="AK35" s="97">
        <f t="shared" si="7"/>
      </c>
      <c r="AL35" s="97">
        <f t="shared" si="8"/>
      </c>
      <c r="AM35" s="19"/>
      <c r="AN35" s="19"/>
      <c r="AO35" s="19"/>
      <c r="AP35" s="19"/>
      <c r="AQ35" s="19"/>
      <c r="AR35" s="19"/>
      <c r="AS35" s="97">
        <f t="shared" si="9"/>
      </c>
      <c r="AT35" s="97" t="str">
        <f t="shared" si="10"/>
        <v>2//2</v>
      </c>
      <c r="AU35" s="19">
        <v>2</v>
      </c>
      <c r="AV35" s="19"/>
      <c r="AW35" s="19">
        <v>2</v>
      </c>
      <c r="AX35" s="19"/>
      <c r="AY35" s="19"/>
      <c r="AZ35" s="19"/>
      <c r="BA35" s="97">
        <f t="shared" si="11"/>
      </c>
      <c r="BB35" s="97">
        <f t="shared" si="12"/>
      </c>
      <c r="BC35" s="19"/>
      <c r="BD35" s="19"/>
      <c r="BE35" s="19"/>
      <c r="BF35" s="19"/>
      <c r="BG35" s="19"/>
      <c r="BH35" s="19"/>
      <c r="BI35" s="97">
        <f t="shared" si="13"/>
      </c>
      <c r="BJ35" s="97">
        <f t="shared" si="14"/>
      </c>
      <c r="BK35" s="19"/>
      <c r="BL35" s="19"/>
      <c r="BM35" s="19"/>
      <c r="BN35" s="19"/>
      <c r="BO35" s="19"/>
      <c r="BP35" s="19"/>
      <c r="BQ35" s="97">
        <f t="shared" si="15"/>
      </c>
    </row>
    <row r="36" spans="1:69" ht="12.75">
      <c r="A36" s="61" t="s">
        <v>121</v>
      </c>
      <c r="B36" s="109" t="s">
        <v>163</v>
      </c>
      <c r="C36" s="23" t="str">
        <f t="shared" si="16"/>
        <v>6   </v>
      </c>
      <c r="D36" s="24">
        <v>6</v>
      </c>
      <c r="E36" s="24"/>
      <c r="F36" s="24"/>
      <c r="G36" s="24"/>
      <c r="H36" s="24"/>
      <c r="I36" s="24"/>
      <c r="J36" s="24"/>
      <c r="K36" s="24"/>
      <c r="L36" s="24"/>
      <c r="M36" s="23" t="str">
        <f t="shared" si="17"/>
        <v>   </v>
      </c>
      <c r="N36" s="24"/>
      <c r="O36" s="24"/>
      <c r="P36" s="24"/>
      <c r="Q36" s="24"/>
      <c r="R36" s="24"/>
      <c r="S36" s="24"/>
      <c r="T36" s="24"/>
      <c r="U36" s="24"/>
      <c r="V36" s="24"/>
      <c r="W36" s="19"/>
      <c r="X36" s="89">
        <v>130</v>
      </c>
      <c r="Y36" s="89">
        <f t="shared" si="2"/>
        <v>68</v>
      </c>
      <c r="Z36" s="89">
        <f t="shared" si="3"/>
        <v>34</v>
      </c>
      <c r="AA36" s="89">
        <f t="shared" si="4"/>
        <v>0</v>
      </c>
      <c r="AB36" s="89">
        <f t="shared" si="18"/>
        <v>34</v>
      </c>
      <c r="AC36" s="89">
        <f t="shared" si="5"/>
        <v>62</v>
      </c>
      <c r="AD36" s="97">
        <f t="shared" si="6"/>
      </c>
      <c r="AE36" s="19"/>
      <c r="AF36" s="19"/>
      <c r="AG36" s="19"/>
      <c r="AH36" s="19"/>
      <c r="AI36" s="19"/>
      <c r="AJ36" s="19"/>
      <c r="AK36" s="97">
        <f t="shared" si="7"/>
      </c>
      <c r="AL36" s="97">
        <f t="shared" si="8"/>
      </c>
      <c r="AM36" s="19"/>
      <c r="AN36" s="19"/>
      <c r="AO36" s="19"/>
      <c r="AP36" s="19"/>
      <c r="AQ36" s="19"/>
      <c r="AR36" s="19"/>
      <c r="AS36" s="97">
        <f t="shared" si="9"/>
      </c>
      <c r="AT36" s="97">
        <f t="shared" si="10"/>
      </c>
      <c r="AU36" s="19"/>
      <c r="AV36" s="19"/>
      <c r="AW36" s="19"/>
      <c r="AX36" s="19">
        <v>2</v>
      </c>
      <c r="AY36" s="19"/>
      <c r="AZ36" s="19">
        <v>2</v>
      </c>
      <c r="BA36" s="97" t="str">
        <f t="shared" si="11"/>
        <v>2//2</v>
      </c>
      <c r="BB36" s="97">
        <f t="shared" si="12"/>
      </c>
      <c r="BC36" s="19"/>
      <c r="BD36" s="19"/>
      <c r="BE36" s="19"/>
      <c r="BF36" s="19"/>
      <c r="BG36" s="19"/>
      <c r="BH36" s="19"/>
      <c r="BI36" s="97">
        <f t="shared" si="13"/>
      </c>
      <c r="BJ36" s="97">
        <f t="shared" si="14"/>
      </c>
      <c r="BK36" s="19"/>
      <c r="BL36" s="19"/>
      <c r="BM36" s="19"/>
      <c r="BN36" s="19"/>
      <c r="BO36" s="19"/>
      <c r="BP36" s="19"/>
      <c r="BQ36" s="97">
        <f t="shared" si="15"/>
      </c>
    </row>
    <row r="37" spans="1:69" ht="12.75">
      <c r="A37" s="61" t="s">
        <v>67</v>
      </c>
      <c r="B37" s="109" t="s">
        <v>228</v>
      </c>
      <c r="C37" s="23" t="str">
        <f t="shared" si="16"/>
        <v>7   </v>
      </c>
      <c r="D37" s="24">
        <v>7</v>
      </c>
      <c r="E37" s="24"/>
      <c r="F37" s="24"/>
      <c r="G37" s="24"/>
      <c r="H37" s="24"/>
      <c r="I37" s="24"/>
      <c r="J37" s="24"/>
      <c r="K37" s="24"/>
      <c r="L37" s="24"/>
      <c r="M37" s="23" t="str">
        <f t="shared" si="17"/>
        <v>   </v>
      </c>
      <c r="N37" s="24"/>
      <c r="O37" s="24"/>
      <c r="P37" s="24"/>
      <c r="Q37" s="24"/>
      <c r="R37" s="24"/>
      <c r="S37" s="24"/>
      <c r="T37" s="24"/>
      <c r="U37" s="24"/>
      <c r="V37" s="24"/>
      <c r="W37" s="19"/>
      <c r="X37" s="89">
        <v>150</v>
      </c>
      <c r="Y37" s="89">
        <f t="shared" si="2"/>
        <v>72</v>
      </c>
      <c r="Z37" s="89">
        <f t="shared" si="3"/>
        <v>36</v>
      </c>
      <c r="AA37" s="89">
        <f t="shared" si="4"/>
        <v>0</v>
      </c>
      <c r="AB37" s="89">
        <f t="shared" si="18"/>
        <v>36</v>
      </c>
      <c r="AC37" s="89">
        <f t="shared" si="5"/>
        <v>78</v>
      </c>
      <c r="AD37" s="97">
        <f t="shared" si="6"/>
      </c>
      <c r="AE37" s="19"/>
      <c r="AF37" s="19"/>
      <c r="AG37" s="19"/>
      <c r="AH37" s="19"/>
      <c r="AI37" s="19"/>
      <c r="AJ37" s="19"/>
      <c r="AK37" s="97">
        <f t="shared" si="7"/>
      </c>
      <c r="AL37" s="97">
        <f t="shared" si="8"/>
      </c>
      <c r="AM37" s="19"/>
      <c r="AN37" s="19"/>
      <c r="AO37" s="19"/>
      <c r="AP37" s="19"/>
      <c r="AQ37" s="19"/>
      <c r="AR37" s="19"/>
      <c r="AS37" s="97">
        <f t="shared" si="9"/>
      </c>
      <c r="AT37" s="97">
        <f t="shared" si="10"/>
      </c>
      <c r="AU37" s="19"/>
      <c r="AV37" s="19"/>
      <c r="AW37" s="19"/>
      <c r="AX37" s="19"/>
      <c r="AY37" s="19"/>
      <c r="AZ37" s="19"/>
      <c r="BA37" s="97">
        <f t="shared" si="11"/>
      </c>
      <c r="BB37" s="97" t="str">
        <f t="shared" si="12"/>
        <v>2//2</v>
      </c>
      <c r="BC37" s="19">
        <v>2</v>
      </c>
      <c r="BD37" s="19"/>
      <c r="BE37" s="19">
        <v>2</v>
      </c>
      <c r="BF37" s="19"/>
      <c r="BG37" s="19"/>
      <c r="BH37" s="19"/>
      <c r="BI37" s="97">
        <f t="shared" si="13"/>
      </c>
      <c r="BJ37" s="97">
        <f t="shared" si="14"/>
      </c>
      <c r="BK37" s="19"/>
      <c r="BL37" s="19"/>
      <c r="BM37" s="19"/>
      <c r="BN37" s="19"/>
      <c r="BO37" s="19"/>
      <c r="BP37" s="19"/>
      <c r="BQ37" s="97">
        <f t="shared" si="15"/>
      </c>
    </row>
    <row r="38" spans="1:69" ht="12.75">
      <c r="A38" s="60" t="s">
        <v>68</v>
      </c>
      <c r="B38" s="134" t="s">
        <v>164</v>
      </c>
      <c r="C38" s="23" t="str">
        <f t="shared" si="16"/>
        <v>5   </v>
      </c>
      <c r="D38" s="24">
        <v>5</v>
      </c>
      <c r="E38" s="24"/>
      <c r="F38" s="24"/>
      <c r="G38" s="24"/>
      <c r="H38" s="24"/>
      <c r="I38" s="24"/>
      <c r="J38" s="24"/>
      <c r="K38" s="24"/>
      <c r="L38" s="24"/>
      <c r="M38" s="23" t="str">
        <f t="shared" si="17"/>
        <v>   </v>
      </c>
      <c r="N38" s="24"/>
      <c r="O38" s="24"/>
      <c r="P38" s="24"/>
      <c r="Q38" s="24"/>
      <c r="R38" s="24"/>
      <c r="S38" s="24"/>
      <c r="T38" s="24"/>
      <c r="U38" s="24"/>
      <c r="V38" s="24"/>
      <c r="W38" s="19"/>
      <c r="X38" s="89">
        <v>150</v>
      </c>
      <c r="Y38" s="89">
        <f t="shared" si="2"/>
        <v>72</v>
      </c>
      <c r="Z38" s="89">
        <f t="shared" si="3"/>
        <v>36</v>
      </c>
      <c r="AA38" s="89">
        <f t="shared" si="4"/>
        <v>0</v>
      </c>
      <c r="AB38" s="89">
        <f t="shared" si="18"/>
        <v>36</v>
      </c>
      <c r="AC38" s="89">
        <f t="shared" si="5"/>
        <v>78</v>
      </c>
      <c r="AD38" s="97">
        <f t="shared" si="6"/>
      </c>
      <c r="AE38" s="19"/>
      <c r="AF38" s="19"/>
      <c r="AG38" s="19"/>
      <c r="AH38" s="19"/>
      <c r="AI38" s="19"/>
      <c r="AJ38" s="19"/>
      <c r="AK38" s="97">
        <f t="shared" si="7"/>
      </c>
      <c r="AL38" s="97">
        <f t="shared" si="8"/>
      </c>
      <c r="AM38" s="19"/>
      <c r="AN38" s="19"/>
      <c r="AO38" s="19"/>
      <c r="AP38" s="19"/>
      <c r="AQ38" s="19"/>
      <c r="AR38" s="19"/>
      <c r="AS38" s="97">
        <f t="shared" si="9"/>
      </c>
      <c r="AT38" s="97" t="str">
        <f t="shared" si="10"/>
        <v>2//2</v>
      </c>
      <c r="AU38" s="19">
        <v>2</v>
      </c>
      <c r="AV38" s="19"/>
      <c r="AW38" s="19">
        <v>2</v>
      </c>
      <c r="AX38" s="19"/>
      <c r="AY38" s="19"/>
      <c r="AZ38" s="19"/>
      <c r="BA38" s="97">
        <f t="shared" si="11"/>
      </c>
      <c r="BB38" s="97">
        <f t="shared" si="12"/>
      </c>
      <c r="BC38" s="19"/>
      <c r="BD38" s="19"/>
      <c r="BE38" s="19"/>
      <c r="BF38" s="19"/>
      <c r="BG38" s="19"/>
      <c r="BH38" s="19"/>
      <c r="BI38" s="97">
        <f t="shared" si="13"/>
      </c>
      <c r="BJ38" s="97">
        <f t="shared" si="14"/>
      </c>
      <c r="BK38" s="19"/>
      <c r="BL38" s="19"/>
      <c r="BM38" s="19"/>
      <c r="BN38" s="19"/>
      <c r="BO38" s="19"/>
      <c r="BP38" s="19"/>
      <c r="BQ38" s="97">
        <f t="shared" si="15"/>
      </c>
    </row>
    <row r="39" spans="1:69" ht="12.75">
      <c r="A39" s="60" t="s">
        <v>69</v>
      </c>
      <c r="B39" s="134" t="s">
        <v>165</v>
      </c>
      <c r="C39" s="23" t="str">
        <f t="shared" si="16"/>
        <v>5   </v>
      </c>
      <c r="D39" s="24">
        <v>5</v>
      </c>
      <c r="E39" s="24"/>
      <c r="F39" s="24"/>
      <c r="G39" s="24"/>
      <c r="H39" s="24"/>
      <c r="I39" s="24"/>
      <c r="J39" s="24"/>
      <c r="K39" s="24"/>
      <c r="L39" s="24"/>
      <c r="M39" s="23" t="str">
        <f t="shared" si="17"/>
        <v>4   </v>
      </c>
      <c r="N39" s="24">
        <v>4</v>
      </c>
      <c r="O39" s="24"/>
      <c r="P39" s="24"/>
      <c r="Q39" s="24"/>
      <c r="R39" s="24"/>
      <c r="S39" s="24"/>
      <c r="T39" s="24"/>
      <c r="U39" s="24"/>
      <c r="V39" s="24"/>
      <c r="W39" s="19"/>
      <c r="X39" s="89">
        <v>205</v>
      </c>
      <c r="Y39" s="89">
        <f t="shared" si="2"/>
        <v>104</v>
      </c>
      <c r="Z39" s="89">
        <f t="shared" si="3"/>
        <v>52</v>
      </c>
      <c r="AA39" s="89">
        <f t="shared" si="4"/>
        <v>0</v>
      </c>
      <c r="AB39" s="89">
        <f t="shared" si="18"/>
        <v>52</v>
      </c>
      <c r="AC39" s="89">
        <f t="shared" si="5"/>
        <v>101</v>
      </c>
      <c r="AD39" s="97">
        <f t="shared" si="6"/>
      </c>
      <c r="AE39" s="19"/>
      <c r="AF39" s="19"/>
      <c r="AG39" s="19"/>
      <c r="AH39" s="19"/>
      <c r="AI39" s="19"/>
      <c r="AJ39" s="19"/>
      <c r="AK39" s="97">
        <f t="shared" si="7"/>
      </c>
      <c r="AL39" s="97">
        <f t="shared" si="8"/>
      </c>
      <c r="AM39" s="19"/>
      <c r="AN39" s="19"/>
      <c r="AO39" s="19"/>
      <c r="AP39" s="19">
        <v>2</v>
      </c>
      <c r="AQ39" s="19"/>
      <c r="AR39" s="19">
        <v>2</v>
      </c>
      <c r="AS39" s="97" t="str">
        <f t="shared" si="9"/>
        <v>2//2</v>
      </c>
      <c r="AT39" s="97" t="str">
        <f t="shared" si="10"/>
        <v>1//1</v>
      </c>
      <c r="AU39" s="19">
        <v>1</v>
      </c>
      <c r="AV39" s="19"/>
      <c r="AW39" s="19">
        <v>1</v>
      </c>
      <c r="AX39" s="19"/>
      <c r="AY39" s="19"/>
      <c r="AZ39" s="19"/>
      <c r="BA39" s="97">
        <f t="shared" si="11"/>
      </c>
      <c r="BB39" s="97">
        <f t="shared" si="12"/>
      </c>
      <c r="BC39" s="19"/>
      <c r="BD39" s="19"/>
      <c r="BE39" s="19"/>
      <c r="BF39" s="19"/>
      <c r="BG39" s="19"/>
      <c r="BH39" s="19"/>
      <c r="BI39" s="97">
        <f t="shared" si="13"/>
      </c>
      <c r="BJ39" s="97">
        <f t="shared" si="14"/>
      </c>
      <c r="BK39" s="19"/>
      <c r="BL39" s="19"/>
      <c r="BM39" s="19"/>
      <c r="BN39" s="19"/>
      <c r="BO39" s="19"/>
      <c r="BP39" s="19"/>
      <c r="BQ39" s="97">
        <f t="shared" si="15"/>
      </c>
    </row>
    <row r="40" spans="1:69" ht="12.75">
      <c r="A40" s="60" t="s">
        <v>70</v>
      </c>
      <c r="B40" s="134" t="s">
        <v>144</v>
      </c>
      <c r="C40" s="23" t="str">
        <f t="shared" si="16"/>
        <v>4   </v>
      </c>
      <c r="D40" s="24">
        <v>4</v>
      </c>
      <c r="E40" s="24"/>
      <c r="F40" s="24"/>
      <c r="G40" s="24"/>
      <c r="H40" s="24"/>
      <c r="I40" s="24"/>
      <c r="J40" s="24"/>
      <c r="K40" s="24"/>
      <c r="L40" s="24"/>
      <c r="M40" s="23" t="str">
        <f t="shared" si="17"/>
        <v>3   </v>
      </c>
      <c r="N40" s="24">
        <v>3</v>
      </c>
      <c r="O40" s="24"/>
      <c r="P40" s="24"/>
      <c r="Q40" s="24"/>
      <c r="R40" s="24"/>
      <c r="S40" s="24"/>
      <c r="T40" s="24"/>
      <c r="U40" s="24"/>
      <c r="V40" s="24"/>
      <c r="W40" s="19"/>
      <c r="X40" s="89">
        <v>205</v>
      </c>
      <c r="Y40" s="89">
        <f t="shared" si="2"/>
        <v>104</v>
      </c>
      <c r="Z40" s="89">
        <f t="shared" si="3"/>
        <v>52</v>
      </c>
      <c r="AA40" s="89">
        <f t="shared" si="4"/>
        <v>0</v>
      </c>
      <c r="AB40" s="89">
        <f t="shared" si="18"/>
        <v>52</v>
      </c>
      <c r="AC40" s="89">
        <f t="shared" si="5"/>
        <v>101</v>
      </c>
      <c r="AD40" s="97">
        <f t="shared" si="6"/>
      </c>
      <c r="AE40" s="19"/>
      <c r="AF40" s="19"/>
      <c r="AG40" s="19"/>
      <c r="AH40" s="19"/>
      <c r="AI40" s="19"/>
      <c r="AJ40" s="19"/>
      <c r="AK40" s="97">
        <f t="shared" si="7"/>
      </c>
      <c r="AL40" s="97" t="str">
        <f t="shared" si="8"/>
        <v>1//1</v>
      </c>
      <c r="AM40" s="19">
        <v>1</v>
      </c>
      <c r="AN40" s="19"/>
      <c r="AO40" s="19">
        <v>1</v>
      </c>
      <c r="AP40" s="19">
        <v>2</v>
      </c>
      <c r="AQ40" s="19"/>
      <c r="AR40" s="19">
        <v>2</v>
      </c>
      <c r="AS40" s="97" t="str">
        <f t="shared" si="9"/>
        <v>2//2</v>
      </c>
      <c r="AT40" s="97">
        <f t="shared" si="10"/>
      </c>
      <c r="AU40" s="19"/>
      <c r="AV40" s="19"/>
      <c r="AW40" s="19"/>
      <c r="AX40" s="19"/>
      <c r="AY40" s="19"/>
      <c r="AZ40" s="19"/>
      <c r="BA40" s="97">
        <f t="shared" si="11"/>
      </c>
      <c r="BB40" s="97">
        <f t="shared" si="12"/>
      </c>
      <c r="BC40" s="19"/>
      <c r="BD40" s="19"/>
      <c r="BE40" s="19"/>
      <c r="BF40" s="19"/>
      <c r="BG40" s="19"/>
      <c r="BH40" s="19"/>
      <c r="BI40" s="97">
        <f t="shared" si="13"/>
      </c>
      <c r="BJ40" s="97">
        <f t="shared" si="14"/>
      </c>
      <c r="BK40" s="19"/>
      <c r="BL40" s="19"/>
      <c r="BM40" s="19"/>
      <c r="BN40" s="19"/>
      <c r="BO40" s="19"/>
      <c r="BP40" s="19"/>
      <c r="BQ40" s="97">
        <f t="shared" si="15"/>
      </c>
    </row>
    <row r="41" spans="1:69" ht="12.75">
      <c r="A41" s="60" t="s">
        <v>138</v>
      </c>
      <c r="B41" s="134" t="s">
        <v>166</v>
      </c>
      <c r="C41" s="23" t="str">
        <f t="shared" si="16"/>
        <v>7   </v>
      </c>
      <c r="D41" s="24">
        <v>7</v>
      </c>
      <c r="E41" s="24"/>
      <c r="F41" s="24"/>
      <c r="G41" s="24"/>
      <c r="H41" s="24"/>
      <c r="I41" s="24"/>
      <c r="J41" s="24"/>
      <c r="K41" s="24"/>
      <c r="L41" s="24"/>
      <c r="M41" s="23" t="str">
        <f t="shared" si="17"/>
        <v>6   </v>
      </c>
      <c r="N41" s="24">
        <v>6</v>
      </c>
      <c r="O41" s="24"/>
      <c r="P41" s="24"/>
      <c r="Q41" s="24"/>
      <c r="R41" s="24"/>
      <c r="S41" s="24"/>
      <c r="T41" s="24"/>
      <c r="U41" s="24"/>
      <c r="V41" s="24"/>
      <c r="W41" s="19"/>
      <c r="X41" s="89">
        <v>180</v>
      </c>
      <c r="Y41" s="89">
        <f t="shared" si="2"/>
        <v>106</v>
      </c>
      <c r="Z41" s="89">
        <f t="shared" si="3"/>
        <v>53</v>
      </c>
      <c r="AA41" s="89">
        <f t="shared" si="4"/>
        <v>0</v>
      </c>
      <c r="AB41" s="89">
        <f t="shared" si="18"/>
        <v>53</v>
      </c>
      <c r="AC41" s="89">
        <f t="shared" si="5"/>
        <v>74</v>
      </c>
      <c r="AD41" s="97">
        <f t="shared" si="6"/>
      </c>
      <c r="AE41" s="19"/>
      <c r="AF41" s="19"/>
      <c r="AG41" s="19"/>
      <c r="AH41" s="19"/>
      <c r="AI41" s="19"/>
      <c r="AJ41" s="19"/>
      <c r="AK41" s="97">
        <f t="shared" si="7"/>
      </c>
      <c r="AL41" s="97">
        <f t="shared" si="8"/>
      </c>
      <c r="AM41" s="19"/>
      <c r="AN41" s="19"/>
      <c r="AO41" s="19"/>
      <c r="AP41" s="19"/>
      <c r="AQ41" s="19"/>
      <c r="AR41" s="19"/>
      <c r="AS41" s="97">
        <f t="shared" si="9"/>
      </c>
      <c r="AT41" s="97">
        <f t="shared" si="10"/>
      </c>
      <c r="AU41" s="19"/>
      <c r="AV41" s="19"/>
      <c r="AW41" s="19"/>
      <c r="AX41" s="19">
        <v>1</v>
      </c>
      <c r="AY41" s="19"/>
      <c r="AZ41" s="19">
        <v>1</v>
      </c>
      <c r="BA41" s="97" t="str">
        <f t="shared" si="11"/>
        <v>1//1</v>
      </c>
      <c r="BB41" s="97" t="str">
        <f t="shared" si="12"/>
        <v>2//2</v>
      </c>
      <c r="BC41" s="19">
        <v>2</v>
      </c>
      <c r="BD41" s="19"/>
      <c r="BE41" s="19">
        <v>2</v>
      </c>
      <c r="BF41" s="19"/>
      <c r="BG41" s="19"/>
      <c r="BH41" s="19"/>
      <c r="BI41" s="97">
        <f t="shared" si="13"/>
      </c>
      <c r="BJ41" s="97">
        <f t="shared" si="14"/>
      </c>
      <c r="BK41" s="19"/>
      <c r="BL41" s="19"/>
      <c r="BM41" s="19"/>
      <c r="BN41" s="19"/>
      <c r="BO41" s="19"/>
      <c r="BP41" s="19"/>
      <c r="BQ41" s="97">
        <f t="shared" si="15"/>
      </c>
    </row>
    <row r="42" spans="1:69" ht="12.75">
      <c r="A42" s="61" t="s">
        <v>139</v>
      </c>
      <c r="B42" s="109" t="s">
        <v>167</v>
      </c>
      <c r="C42" s="23" t="str">
        <f t="shared" si="16"/>
        <v>7   </v>
      </c>
      <c r="D42" s="24">
        <v>7</v>
      </c>
      <c r="E42" s="24"/>
      <c r="F42" s="24"/>
      <c r="G42" s="24"/>
      <c r="H42" s="24"/>
      <c r="I42" s="24"/>
      <c r="J42" s="24"/>
      <c r="K42" s="24"/>
      <c r="L42" s="24"/>
      <c r="M42" s="23" t="str">
        <f t="shared" si="17"/>
        <v>6   </v>
      </c>
      <c r="N42" s="24">
        <v>6</v>
      </c>
      <c r="O42" s="24"/>
      <c r="P42" s="24"/>
      <c r="Q42" s="24"/>
      <c r="R42" s="24"/>
      <c r="S42" s="24"/>
      <c r="T42" s="24"/>
      <c r="U42" s="24"/>
      <c r="V42" s="24"/>
      <c r="W42" s="19"/>
      <c r="X42" s="89">
        <v>180</v>
      </c>
      <c r="Y42" s="89">
        <f t="shared" si="2"/>
        <v>106</v>
      </c>
      <c r="Z42" s="89">
        <f t="shared" si="3"/>
        <v>53</v>
      </c>
      <c r="AA42" s="89">
        <f t="shared" si="4"/>
        <v>0</v>
      </c>
      <c r="AB42" s="89">
        <f t="shared" si="18"/>
        <v>53</v>
      </c>
      <c r="AC42" s="89">
        <f t="shared" si="5"/>
        <v>74</v>
      </c>
      <c r="AD42" s="97">
        <f t="shared" si="6"/>
      </c>
      <c r="AE42" s="19"/>
      <c r="AF42" s="19"/>
      <c r="AG42" s="19"/>
      <c r="AH42" s="19"/>
      <c r="AI42" s="19"/>
      <c r="AJ42" s="19"/>
      <c r="AK42" s="97">
        <f t="shared" si="7"/>
      </c>
      <c r="AL42" s="97">
        <f t="shared" si="8"/>
      </c>
      <c r="AM42" s="19"/>
      <c r="AN42" s="19"/>
      <c r="AO42" s="19"/>
      <c r="AP42" s="19"/>
      <c r="AQ42" s="19"/>
      <c r="AR42" s="19"/>
      <c r="AS42" s="97">
        <f t="shared" si="9"/>
      </c>
      <c r="AT42" s="97">
        <f t="shared" si="10"/>
      </c>
      <c r="AU42" s="19"/>
      <c r="AV42" s="19"/>
      <c r="AW42" s="19"/>
      <c r="AX42" s="19">
        <v>1</v>
      </c>
      <c r="AY42" s="19"/>
      <c r="AZ42" s="19">
        <v>1</v>
      </c>
      <c r="BA42" s="97" t="str">
        <f t="shared" si="11"/>
        <v>1//1</v>
      </c>
      <c r="BB42" s="97" t="str">
        <f t="shared" si="12"/>
        <v>2//2</v>
      </c>
      <c r="BC42" s="19">
        <v>2</v>
      </c>
      <c r="BD42" s="19"/>
      <c r="BE42" s="19">
        <v>2</v>
      </c>
      <c r="BF42" s="19"/>
      <c r="BG42" s="19"/>
      <c r="BH42" s="19"/>
      <c r="BI42" s="97">
        <f t="shared" si="13"/>
      </c>
      <c r="BJ42" s="97">
        <f t="shared" si="14"/>
      </c>
      <c r="BK42" s="19"/>
      <c r="BL42" s="19"/>
      <c r="BM42" s="19"/>
      <c r="BN42" s="19"/>
      <c r="BO42" s="19"/>
      <c r="BP42" s="19"/>
      <c r="BQ42" s="97">
        <f t="shared" si="15"/>
      </c>
    </row>
    <row r="43" spans="1:69" ht="12.75">
      <c r="A43" s="60" t="s">
        <v>140</v>
      </c>
      <c r="B43" s="134" t="s">
        <v>168</v>
      </c>
      <c r="C43" s="23" t="str">
        <f t="shared" si="16"/>
        <v>1 3  </v>
      </c>
      <c r="D43" s="24">
        <v>1</v>
      </c>
      <c r="E43" s="24">
        <v>3</v>
      </c>
      <c r="F43" s="24"/>
      <c r="G43" s="24"/>
      <c r="H43" s="24"/>
      <c r="I43" s="24"/>
      <c r="J43" s="24"/>
      <c r="K43" s="24"/>
      <c r="L43" s="24"/>
      <c r="M43" s="23" t="str">
        <f t="shared" si="17"/>
        <v>2   </v>
      </c>
      <c r="N43" s="24">
        <v>2</v>
      </c>
      <c r="O43" s="24"/>
      <c r="P43" s="24"/>
      <c r="Q43" s="24"/>
      <c r="R43" s="24"/>
      <c r="S43" s="24"/>
      <c r="T43" s="24"/>
      <c r="U43" s="24"/>
      <c r="V43" s="24"/>
      <c r="W43" s="19">
        <v>4</v>
      </c>
      <c r="X43" s="89">
        <v>270</v>
      </c>
      <c r="Y43" s="89">
        <f t="shared" si="2"/>
        <v>142</v>
      </c>
      <c r="Z43" s="89">
        <f t="shared" si="3"/>
        <v>71</v>
      </c>
      <c r="AA43" s="89">
        <f t="shared" si="4"/>
        <v>0</v>
      </c>
      <c r="AB43" s="89">
        <f t="shared" si="18"/>
        <v>71</v>
      </c>
      <c r="AC43" s="89">
        <f t="shared" si="5"/>
        <v>128</v>
      </c>
      <c r="AD43" s="97" t="str">
        <f t="shared" si="6"/>
        <v>2//2</v>
      </c>
      <c r="AE43" s="19">
        <v>2</v>
      </c>
      <c r="AF43" s="19"/>
      <c r="AG43" s="19">
        <v>2</v>
      </c>
      <c r="AH43" s="19">
        <v>1</v>
      </c>
      <c r="AI43" s="19"/>
      <c r="AJ43" s="19">
        <v>1</v>
      </c>
      <c r="AK43" s="97" t="str">
        <f t="shared" si="7"/>
        <v>1//1</v>
      </c>
      <c r="AL43" s="97" t="str">
        <f t="shared" si="8"/>
        <v>1//1</v>
      </c>
      <c r="AM43" s="19">
        <v>1</v>
      </c>
      <c r="AN43" s="19"/>
      <c r="AO43" s="19">
        <v>1</v>
      </c>
      <c r="AP43" s="19"/>
      <c r="AQ43" s="19"/>
      <c r="AR43" s="19"/>
      <c r="AS43" s="97">
        <f t="shared" si="9"/>
      </c>
      <c r="AT43" s="97">
        <f t="shared" si="10"/>
      </c>
      <c r="AU43" s="19"/>
      <c r="AV43" s="19"/>
      <c r="AW43" s="19"/>
      <c r="AX43" s="19"/>
      <c r="AY43" s="19"/>
      <c r="AZ43" s="19"/>
      <c r="BA43" s="97">
        <f t="shared" si="11"/>
      </c>
      <c r="BB43" s="97">
        <f t="shared" si="12"/>
      </c>
      <c r="BC43" s="19"/>
      <c r="BD43" s="19"/>
      <c r="BE43" s="19"/>
      <c r="BF43" s="19"/>
      <c r="BG43" s="19"/>
      <c r="BH43" s="19"/>
      <c r="BI43" s="97">
        <f t="shared" si="13"/>
      </c>
      <c r="BJ43" s="97">
        <f t="shared" si="14"/>
      </c>
      <c r="BK43" s="19"/>
      <c r="BL43" s="19"/>
      <c r="BM43" s="19"/>
      <c r="BN43" s="19"/>
      <c r="BO43" s="19"/>
      <c r="BP43" s="19"/>
      <c r="BQ43" s="97">
        <f t="shared" si="15"/>
      </c>
    </row>
    <row r="44" spans="1:69" ht="12.75">
      <c r="A44" s="60" t="s">
        <v>141</v>
      </c>
      <c r="B44" s="134" t="s">
        <v>252</v>
      </c>
      <c r="C44" s="23" t="str">
        <f t="shared" si="16"/>
        <v>9   </v>
      </c>
      <c r="D44" s="24">
        <v>9</v>
      </c>
      <c r="E44" s="24"/>
      <c r="F44" s="24"/>
      <c r="G44" s="24"/>
      <c r="H44" s="24"/>
      <c r="I44" s="24"/>
      <c r="J44" s="24"/>
      <c r="K44" s="24"/>
      <c r="L44" s="24"/>
      <c r="M44" s="23" t="str">
        <f t="shared" si="17"/>
        <v>   </v>
      </c>
      <c r="N44" s="24"/>
      <c r="O44" s="24"/>
      <c r="P44" s="24"/>
      <c r="Q44" s="24"/>
      <c r="R44" s="24"/>
      <c r="S44" s="24"/>
      <c r="T44" s="24"/>
      <c r="U44" s="24"/>
      <c r="V44" s="24"/>
      <c r="W44" s="19"/>
      <c r="X44" s="89">
        <v>134</v>
      </c>
      <c r="Y44" s="89">
        <f t="shared" si="2"/>
        <v>68</v>
      </c>
      <c r="Z44" s="89">
        <f t="shared" si="3"/>
        <v>34</v>
      </c>
      <c r="AA44" s="89">
        <f t="shared" si="4"/>
        <v>0</v>
      </c>
      <c r="AB44" s="89">
        <f t="shared" si="18"/>
        <v>34</v>
      </c>
      <c r="AC44" s="89">
        <f t="shared" si="5"/>
        <v>66</v>
      </c>
      <c r="AD44" s="97">
        <f t="shared" si="6"/>
      </c>
      <c r="AE44" s="19"/>
      <c r="AF44" s="19"/>
      <c r="AG44" s="19"/>
      <c r="AH44" s="19"/>
      <c r="AI44" s="19"/>
      <c r="AJ44" s="19"/>
      <c r="AK44" s="97">
        <f t="shared" si="7"/>
      </c>
      <c r="AL44" s="97">
        <f t="shared" si="8"/>
      </c>
      <c r="AM44" s="19"/>
      <c r="AN44" s="19"/>
      <c r="AO44" s="19"/>
      <c r="AP44" s="19"/>
      <c r="AQ44" s="19"/>
      <c r="AR44" s="19"/>
      <c r="AS44" s="97">
        <f t="shared" si="9"/>
      </c>
      <c r="AT44" s="97">
        <f t="shared" si="10"/>
      </c>
      <c r="AU44" s="19"/>
      <c r="AV44" s="19"/>
      <c r="AW44" s="19"/>
      <c r="AX44" s="19"/>
      <c r="AY44" s="19"/>
      <c r="AZ44" s="19"/>
      <c r="BA44" s="97">
        <f t="shared" si="11"/>
      </c>
      <c r="BB44" s="97">
        <f t="shared" si="12"/>
      </c>
      <c r="BC44" s="19"/>
      <c r="BD44" s="19"/>
      <c r="BE44" s="19"/>
      <c r="BF44" s="19"/>
      <c r="BG44" s="19"/>
      <c r="BH44" s="19"/>
      <c r="BI44" s="97">
        <f t="shared" si="13"/>
      </c>
      <c r="BJ44" s="97" t="str">
        <f t="shared" si="14"/>
        <v>2//2</v>
      </c>
      <c r="BK44" s="19">
        <v>2</v>
      </c>
      <c r="BL44" s="19"/>
      <c r="BM44" s="19">
        <v>2</v>
      </c>
      <c r="BN44" s="19"/>
      <c r="BO44" s="19"/>
      <c r="BP44" s="19"/>
      <c r="BQ44" s="97">
        <f t="shared" si="15"/>
      </c>
    </row>
    <row r="45" spans="1:69" ht="12.75">
      <c r="A45" s="60" t="s">
        <v>142</v>
      </c>
      <c r="B45" s="134" t="s">
        <v>169</v>
      </c>
      <c r="C45" s="23" t="str">
        <f t="shared" si="16"/>
        <v>   </v>
      </c>
      <c r="D45" s="24"/>
      <c r="E45" s="24"/>
      <c r="F45" s="24"/>
      <c r="G45" s="24"/>
      <c r="H45" s="24"/>
      <c r="I45" s="24"/>
      <c r="J45" s="24"/>
      <c r="K45" s="24"/>
      <c r="L45" s="24"/>
      <c r="M45" s="23" t="str">
        <f t="shared" si="17"/>
        <v>2 3  </v>
      </c>
      <c r="N45" s="24">
        <v>2</v>
      </c>
      <c r="O45" s="24">
        <v>3</v>
      </c>
      <c r="P45" s="24"/>
      <c r="Q45" s="24"/>
      <c r="R45" s="24"/>
      <c r="S45" s="24"/>
      <c r="T45" s="24"/>
      <c r="U45" s="24"/>
      <c r="V45" s="24"/>
      <c r="W45" s="144" t="s">
        <v>236</v>
      </c>
      <c r="X45" s="89">
        <v>165</v>
      </c>
      <c r="Y45" s="89">
        <f t="shared" si="2"/>
        <v>70</v>
      </c>
      <c r="Z45" s="89">
        <f t="shared" si="3"/>
        <v>35</v>
      </c>
      <c r="AA45" s="89">
        <f t="shared" si="4"/>
        <v>0</v>
      </c>
      <c r="AB45" s="89">
        <f t="shared" si="18"/>
        <v>35</v>
      </c>
      <c r="AC45" s="89">
        <f t="shared" si="5"/>
        <v>95</v>
      </c>
      <c r="AD45" s="97">
        <f t="shared" si="6"/>
      </c>
      <c r="AE45" s="19"/>
      <c r="AF45" s="19"/>
      <c r="AG45" s="19"/>
      <c r="AH45" s="19">
        <v>1</v>
      </c>
      <c r="AI45" s="19"/>
      <c r="AJ45" s="19">
        <v>1</v>
      </c>
      <c r="AK45" s="97" t="str">
        <f t="shared" si="7"/>
        <v>1//1</v>
      </c>
      <c r="AL45" s="97" t="str">
        <f t="shared" si="8"/>
        <v>1//1</v>
      </c>
      <c r="AM45" s="19">
        <v>1</v>
      </c>
      <c r="AN45" s="19"/>
      <c r="AO45" s="19">
        <v>1</v>
      </c>
      <c r="AP45" s="19"/>
      <c r="AQ45" s="19"/>
      <c r="AR45" s="19"/>
      <c r="AS45" s="97">
        <f t="shared" si="9"/>
      </c>
      <c r="AT45" s="97">
        <f t="shared" si="10"/>
      </c>
      <c r="AU45" s="19"/>
      <c r="AV45" s="19"/>
      <c r="AW45" s="19"/>
      <c r="AX45" s="19"/>
      <c r="AY45" s="19"/>
      <c r="AZ45" s="19"/>
      <c r="BA45" s="97">
        <f t="shared" si="11"/>
      </c>
      <c r="BB45" s="97">
        <f t="shared" si="12"/>
      </c>
      <c r="BC45" s="19"/>
      <c r="BD45" s="19"/>
      <c r="BE45" s="19"/>
      <c r="BF45" s="19"/>
      <c r="BG45" s="19"/>
      <c r="BH45" s="19"/>
      <c r="BI45" s="97">
        <f t="shared" si="13"/>
      </c>
      <c r="BJ45" s="97">
        <f t="shared" si="14"/>
      </c>
      <c r="BK45" s="19"/>
      <c r="BL45" s="19"/>
      <c r="BM45" s="19"/>
      <c r="BN45" s="19"/>
      <c r="BO45" s="19"/>
      <c r="BP45" s="19"/>
      <c r="BQ45" s="97">
        <f t="shared" si="15"/>
      </c>
    </row>
    <row r="46" spans="1:69" ht="12.75">
      <c r="A46" s="60" t="s">
        <v>143</v>
      </c>
      <c r="B46" s="134" t="s">
        <v>170</v>
      </c>
      <c r="C46" s="23" t="str">
        <f t="shared" si="16"/>
        <v>6   </v>
      </c>
      <c r="D46" s="24">
        <v>6</v>
      </c>
      <c r="E46" s="24"/>
      <c r="F46" s="24"/>
      <c r="G46" s="24"/>
      <c r="H46" s="24"/>
      <c r="I46" s="24"/>
      <c r="J46" s="24"/>
      <c r="K46" s="24"/>
      <c r="L46" s="24"/>
      <c r="M46" s="23" t="str">
        <f t="shared" si="17"/>
        <v>5   </v>
      </c>
      <c r="N46" s="24">
        <v>5</v>
      </c>
      <c r="O46" s="24"/>
      <c r="P46" s="24"/>
      <c r="Q46" s="24"/>
      <c r="R46" s="24"/>
      <c r="S46" s="24"/>
      <c r="T46" s="24"/>
      <c r="U46" s="24"/>
      <c r="V46" s="24"/>
      <c r="W46" s="19">
        <v>6</v>
      </c>
      <c r="X46" s="89">
        <v>215</v>
      </c>
      <c r="Y46" s="89">
        <f t="shared" si="2"/>
        <v>104</v>
      </c>
      <c r="Z46" s="89">
        <f t="shared" si="3"/>
        <v>52</v>
      </c>
      <c r="AA46" s="89">
        <f t="shared" si="4"/>
        <v>0</v>
      </c>
      <c r="AB46" s="89">
        <f t="shared" si="18"/>
        <v>52</v>
      </c>
      <c r="AC46" s="89">
        <f t="shared" si="5"/>
        <v>111</v>
      </c>
      <c r="AD46" s="97">
        <f t="shared" si="6"/>
      </c>
      <c r="AE46" s="19"/>
      <c r="AF46" s="19"/>
      <c r="AG46" s="19"/>
      <c r="AH46" s="19"/>
      <c r="AI46" s="19"/>
      <c r="AJ46" s="19"/>
      <c r="AK46" s="97">
        <f t="shared" si="7"/>
      </c>
      <c r="AL46" s="97">
        <f t="shared" si="8"/>
      </c>
      <c r="AM46" s="19"/>
      <c r="AN46" s="19"/>
      <c r="AO46" s="19"/>
      <c r="AP46" s="19"/>
      <c r="AQ46" s="19"/>
      <c r="AR46" s="19"/>
      <c r="AS46" s="97">
        <f t="shared" si="9"/>
      </c>
      <c r="AT46" s="97" t="str">
        <f t="shared" si="10"/>
        <v>1//1</v>
      </c>
      <c r="AU46" s="19">
        <v>1</v>
      </c>
      <c r="AV46" s="19"/>
      <c r="AW46" s="19">
        <v>1</v>
      </c>
      <c r="AX46" s="19">
        <v>2</v>
      </c>
      <c r="AY46" s="19"/>
      <c r="AZ46" s="19">
        <v>2</v>
      </c>
      <c r="BA46" s="97" t="str">
        <f t="shared" si="11"/>
        <v>2//2</v>
      </c>
      <c r="BB46" s="97">
        <f t="shared" si="12"/>
      </c>
      <c r="BC46" s="19"/>
      <c r="BD46" s="19"/>
      <c r="BE46" s="19"/>
      <c r="BF46" s="19"/>
      <c r="BG46" s="19"/>
      <c r="BH46" s="19"/>
      <c r="BI46" s="97">
        <f t="shared" si="13"/>
      </c>
      <c r="BJ46" s="97">
        <f t="shared" si="14"/>
      </c>
      <c r="BK46" s="19"/>
      <c r="BL46" s="19"/>
      <c r="BM46" s="19"/>
      <c r="BN46" s="19"/>
      <c r="BO46" s="19"/>
      <c r="BP46" s="19"/>
      <c r="BQ46" s="97">
        <f t="shared" si="15"/>
      </c>
    </row>
    <row r="47" spans="1:69" ht="24" customHeight="1">
      <c r="A47" s="60" t="s">
        <v>71</v>
      </c>
      <c r="B47" s="136" t="s">
        <v>203</v>
      </c>
      <c r="C47" s="23" t="str">
        <f t="shared" si="16"/>
        <v>   </v>
      </c>
      <c r="D47" s="24"/>
      <c r="E47" s="24"/>
      <c r="F47" s="24"/>
      <c r="G47" s="24"/>
      <c r="H47" s="24"/>
      <c r="I47" s="24"/>
      <c r="J47" s="24"/>
      <c r="K47" s="24"/>
      <c r="L47" s="24"/>
      <c r="M47" s="23" t="str">
        <f t="shared" si="17"/>
        <v>   </v>
      </c>
      <c r="N47" s="24"/>
      <c r="O47" s="24"/>
      <c r="P47" s="24"/>
      <c r="Q47" s="24"/>
      <c r="R47" s="24"/>
      <c r="S47" s="24"/>
      <c r="T47" s="24"/>
      <c r="U47" s="24"/>
      <c r="V47" s="24"/>
      <c r="W47" s="19"/>
      <c r="X47" s="96">
        <f aca="true" t="shared" si="27" ref="X47:AC47">SUM(X48:X50)</f>
        <v>330</v>
      </c>
      <c r="Y47" s="96">
        <f t="shared" si="27"/>
        <v>242</v>
      </c>
      <c r="Z47" s="96">
        <f t="shared" si="27"/>
        <v>138</v>
      </c>
      <c r="AA47" s="96">
        <f t="shared" si="27"/>
        <v>0</v>
      </c>
      <c r="AB47" s="96">
        <f t="shared" si="27"/>
        <v>104</v>
      </c>
      <c r="AC47" s="96">
        <f t="shared" si="27"/>
        <v>88</v>
      </c>
      <c r="AD47" s="97">
        <f t="shared" si="6"/>
      </c>
      <c r="AE47" s="19"/>
      <c r="AF47" s="19"/>
      <c r="AG47" s="19"/>
      <c r="AH47" s="19"/>
      <c r="AI47" s="19"/>
      <c r="AJ47" s="19"/>
      <c r="AK47" s="97">
        <f t="shared" si="7"/>
      </c>
      <c r="AL47" s="97">
        <f t="shared" si="8"/>
      </c>
      <c r="AM47" s="19"/>
      <c r="AN47" s="19"/>
      <c r="AO47" s="19"/>
      <c r="AP47" s="19"/>
      <c r="AQ47" s="19"/>
      <c r="AR47" s="19"/>
      <c r="AS47" s="97">
        <f t="shared" si="9"/>
      </c>
      <c r="AT47" s="97">
        <f t="shared" si="10"/>
      </c>
      <c r="AU47" s="19"/>
      <c r="AV47" s="19"/>
      <c r="AW47" s="19"/>
      <c r="AX47" s="19"/>
      <c r="AY47" s="19"/>
      <c r="AZ47" s="19"/>
      <c r="BA47" s="97">
        <f t="shared" si="11"/>
      </c>
      <c r="BB47" s="97">
        <f t="shared" si="12"/>
      </c>
      <c r="BC47" s="19"/>
      <c r="BD47" s="19"/>
      <c r="BE47" s="19"/>
      <c r="BF47" s="19"/>
      <c r="BG47" s="19"/>
      <c r="BH47" s="19"/>
      <c r="BI47" s="97">
        <f t="shared" si="13"/>
      </c>
      <c r="BJ47" s="97">
        <f t="shared" si="14"/>
      </c>
      <c r="BK47" s="19"/>
      <c r="BL47" s="19"/>
      <c r="BM47" s="19"/>
      <c r="BN47" s="19"/>
      <c r="BO47" s="19"/>
      <c r="BP47" s="19"/>
      <c r="BQ47" s="97">
        <f t="shared" si="15"/>
      </c>
    </row>
    <row r="48" spans="1:69" ht="12.75">
      <c r="A48" s="60" t="s">
        <v>76</v>
      </c>
      <c r="B48" s="134" t="s">
        <v>171</v>
      </c>
      <c r="C48" s="23" t="str">
        <f t="shared" si="16"/>
        <v>3   </v>
      </c>
      <c r="D48" s="24">
        <v>3</v>
      </c>
      <c r="E48" s="24"/>
      <c r="F48" s="24"/>
      <c r="G48" s="24"/>
      <c r="H48" s="24"/>
      <c r="I48" s="24"/>
      <c r="J48" s="24"/>
      <c r="K48" s="24"/>
      <c r="L48" s="24"/>
      <c r="M48" s="23" t="str">
        <f t="shared" si="17"/>
        <v>   </v>
      </c>
      <c r="N48" s="24"/>
      <c r="O48" s="24"/>
      <c r="P48" s="24"/>
      <c r="Q48" s="24"/>
      <c r="R48" s="24"/>
      <c r="S48" s="24"/>
      <c r="T48" s="24"/>
      <c r="U48" s="24"/>
      <c r="V48" s="24"/>
      <c r="W48" s="19"/>
      <c r="X48" s="89">
        <v>100</v>
      </c>
      <c r="Y48" s="89">
        <f t="shared" si="2"/>
        <v>72</v>
      </c>
      <c r="Z48" s="89">
        <f t="shared" si="3"/>
        <v>36</v>
      </c>
      <c r="AA48" s="89">
        <f t="shared" si="4"/>
        <v>0</v>
      </c>
      <c r="AB48" s="89">
        <f t="shared" si="18"/>
        <v>36</v>
      </c>
      <c r="AC48" s="89">
        <f t="shared" si="5"/>
        <v>28</v>
      </c>
      <c r="AD48" s="97">
        <f t="shared" si="6"/>
      </c>
      <c r="AE48" s="19"/>
      <c r="AF48" s="19"/>
      <c r="AG48" s="19"/>
      <c r="AH48" s="19"/>
      <c r="AI48" s="19"/>
      <c r="AJ48" s="19"/>
      <c r="AK48" s="97">
        <f t="shared" si="7"/>
      </c>
      <c r="AL48" s="97" t="str">
        <f t="shared" si="8"/>
        <v>2//2</v>
      </c>
      <c r="AM48" s="19">
        <v>2</v>
      </c>
      <c r="AN48" s="19"/>
      <c r="AO48" s="19">
        <v>2</v>
      </c>
      <c r="AP48" s="19"/>
      <c r="AQ48" s="19"/>
      <c r="AR48" s="19"/>
      <c r="AS48" s="97">
        <f t="shared" si="9"/>
      </c>
      <c r="AT48" s="97">
        <f t="shared" si="10"/>
      </c>
      <c r="AU48" s="19"/>
      <c r="AV48" s="19"/>
      <c r="AW48" s="19"/>
      <c r="AX48" s="19"/>
      <c r="AY48" s="19"/>
      <c r="AZ48" s="19"/>
      <c r="BA48" s="97">
        <f t="shared" si="11"/>
      </c>
      <c r="BB48" s="97">
        <f t="shared" si="12"/>
      </c>
      <c r="BC48" s="19"/>
      <c r="BD48" s="19"/>
      <c r="BE48" s="19"/>
      <c r="BF48" s="19"/>
      <c r="BG48" s="19"/>
      <c r="BH48" s="19"/>
      <c r="BI48" s="97">
        <f t="shared" si="13"/>
      </c>
      <c r="BJ48" s="97">
        <f t="shared" si="14"/>
      </c>
      <c r="BK48" s="19"/>
      <c r="BL48" s="19"/>
      <c r="BM48" s="19"/>
      <c r="BN48" s="19"/>
      <c r="BO48" s="19"/>
      <c r="BP48" s="19"/>
      <c r="BQ48" s="97">
        <f t="shared" si="15"/>
      </c>
    </row>
    <row r="49" spans="1:69" ht="12.75">
      <c r="A49" s="60" t="s">
        <v>77</v>
      </c>
      <c r="B49" s="134" t="s">
        <v>172</v>
      </c>
      <c r="C49" s="23" t="str">
        <f t="shared" si="16"/>
        <v>2   </v>
      </c>
      <c r="D49" s="24">
        <v>2</v>
      </c>
      <c r="E49" s="24"/>
      <c r="F49" s="24"/>
      <c r="G49" s="24"/>
      <c r="H49" s="24"/>
      <c r="I49" s="24"/>
      <c r="J49" s="24"/>
      <c r="K49" s="24"/>
      <c r="L49" s="24"/>
      <c r="M49" s="23" t="str">
        <f t="shared" si="17"/>
        <v>   </v>
      </c>
      <c r="N49" s="24"/>
      <c r="O49" s="24"/>
      <c r="P49" s="24"/>
      <c r="Q49" s="24"/>
      <c r="R49" s="24"/>
      <c r="S49" s="24"/>
      <c r="T49" s="24"/>
      <c r="U49" s="24"/>
      <c r="V49" s="24"/>
      <c r="W49" s="19"/>
      <c r="X49" s="89">
        <v>100</v>
      </c>
      <c r="Y49" s="89">
        <f t="shared" si="2"/>
        <v>68</v>
      </c>
      <c r="Z49" s="89">
        <f t="shared" si="3"/>
        <v>34</v>
      </c>
      <c r="AA49" s="89">
        <f t="shared" si="4"/>
        <v>0</v>
      </c>
      <c r="AB49" s="89">
        <f t="shared" si="18"/>
        <v>34</v>
      </c>
      <c r="AC49" s="89">
        <f t="shared" si="5"/>
        <v>32</v>
      </c>
      <c r="AD49" s="97">
        <f t="shared" si="6"/>
      </c>
      <c r="AE49" s="19"/>
      <c r="AF49" s="19"/>
      <c r="AG49" s="19"/>
      <c r="AH49" s="19">
        <v>2</v>
      </c>
      <c r="AI49" s="19"/>
      <c r="AJ49" s="19">
        <v>2</v>
      </c>
      <c r="AK49" s="97" t="str">
        <f t="shared" si="7"/>
        <v>2//2</v>
      </c>
      <c r="AL49" s="97">
        <f t="shared" si="8"/>
      </c>
      <c r="AM49" s="19"/>
      <c r="AN49" s="19"/>
      <c r="AO49" s="19"/>
      <c r="AP49" s="19"/>
      <c r="AQ49" s="19"/>
      <c r="AR49" s="19"/>
      <c r="AS49" s="97">
        <f t="shared" si="9"/>
      </c>
      <c r="AT49" s="97">
        <f t="shared" si="10"/>
      </c>
      <c r="AU49" s="19"/>
      <c r="AV49" s="19"/>
      <c r="AW49" s="19"/>
      <c r="AX49" s="19"/>
      <c r="AY49" s="19"/>
      <c r="AZ49" s="19"/>
      <c r="BA49" s="97">
        <f t="shared" si="11"/>
      </c>
      <c r="BB49" s="97">
        <f t="shared" si="12"/>
      </c>
      <c r="BC49" s="19"/>
      <c r="BD49" s="19"/>
      <c r="BE49" s="19"/>
      <c r="BF49" s="19"/>
      <c r="BG49" s="19"/>
      <c r="BH49" s="19"/>
      <c r="BI49" s="97">
        <f t="shared" si="13"/>
      </c>
      <c r="BJ49" s="97">
        <f t="shared" si="14"/>
      </c>
      <c r="BK49" s="19"/>
      <c r="BL49" s="19"/>
      <c r="BM49" s="19"/>
      <c r="BN49" s="19"/>
      <c r="BO49" s="19"/>
      <c r="BP49" s="19"/>
      <c r="BQ49" s="97">
        <f t="shared" si="15"/>
      </c>
    </row>
    <row r="50" spans="1:69" ht="12.75">
      <c r="A50" s="60" t="s">
        <v>225</v>
      </c>
      <c r="B50" s="87" t="s">
        <v>223</v>
      </c>
      <c r="C50" s="23" t="str">
        <f>D50&amp;" "&amp;E50&amp;" "&amp;F50&amp;" "&amp;L50</f>
        <v>   </v>
      </c>
      <c r="D50" s="24"/>
      <c r="E50" s="24"/>
      <c r="F50" s="24"/>
      <c r="G50" s="24"/>
      <c r="H50" s="24"/>
      <c r="I50" s="24"/>
      <c r="J50" s="24"/>
      <c r="K50" s="24"/>
      <c r="L50" s="24"/>
      <c r="M50" s="23" t="str">
        <f>N50&amp;" "&amp;O50&amp;" "&amp;P50&amp;" "&amp;Q50</f>
        <v>6   </v>
      </c>
      <c r="N50" s="24">
        <v>6</v>
      </c>
      <c r="O50" s="24"/>
      <c r="P50" s="24"/>
      <c r="Q50" s="24"/>
      <c r="R50" s="24"/>
      <c r="S50" s="24"/>
      <c r="T50" s="24"/>
      <c r="U50" s="24"/>
      <c r="V50" s="24"/>
      <c r="W50" s="19"/>
      <c r="X50" s="89">
        <v>130</v>
      </c>
      <c r="Y50" s="89">
        <f>Z50+AA50+AB50</f>
        <v>102</v>
      </c>
      <c r="Z50" s="89">
        <f>AE50*AE$6+AH50*AH$6+AM50*AM$6+AP50*AP$6+AU50*AU$6+AX50*AX$6+BC50*BC$6+BF50*BF$6+BK50*BK$6+BN50*BN$6</f>
        <v>68</v>
      </c>
      <c r="AA50" s="89">
        <f>AF50*AF$6+AI50*AI$6+AN50*AN$6+AQ50*AQ$6+AV50*AV$6+AY50*AY$6+BD50*BD$6+BG50*BG$6+BL50*BL$6+BO50*BO$6</f>
        <v>0</v>
      </c>
      <c r="AB50" s="89">
        <f>AG50*AG$6+AJ50*AJ$6+AO50*AO$6+AR50*AR$6+AW50*AW$6+AZ50*AZ$6+BE50*BE$6+BH50*BH$6+BM50*BM$6+BP50*BP$6</f>
        <v>34</v>
      </c>
      <c r="AC50" s="89">
        <f>X50-Y50</f>
        <v>28</v>
      </c>
      <c r="AD50" s="97">
        <f>IF(SUM(AE50:AG50)&gt;0,AE50&amp;"/"&amp;AF50&amp;"/"&amp;AG50,"")</f>
      </c>
      <c r="AE50" s="19"/>
      <c r="AF50" s="19"/>
      <c r="AG50" s="19"/>
      <c r="AH50" s="19"/>
      <c r="AI50" s="19"/>
      <c r="AJ50" s="19"/>
      <c r="AK50" s="97">
        <f>IF(SUM(AH50:AJ50)&gt;0,AH50&amp;"/"&amp;AI50&amp;"/"&amp;AJ50,"")</f>
      </c>
      <c r="AL50" s="97">
        <f>IF(SUM(AM50:AO50)&gt;0,AM50&amp;"/"&amp;AN50&amp;"/"&amp;AO50,"")</f>
      </c>
      <c r="AM50" s="19"/>
      <c r="AN50" s="19"/>
      <c r="AO50" s="19"/>
      <c r="AP50" s="19"/>
      <c r="AQ50" s="19"/>
      <c r="AR50" s="19"/>
      <c r="AS50" s="97">
        <f>IF(SUM(AP50:AR50)&gt;0,AP50&amp;"/"&amp;AQ50&amp;"/"&amp;AR50,"")</f>
      </c>
      <c r="AT50" s="97">
        <f>IF(SUM(AU50:AW50)&gt;0,AU50&amp;"/"&amp;AV50&amp;"/"&amp;AW50,"")</f>
      </c>
      <c r="AU50" s="19"/>
      <c r="AV50" s="19"/>
      <c r="AW50" s="19"/>
      <c r="AX50" s="19">
        <v>4</v>
      </c>
      <c r="AY50" s="19"/>
      <c r="AZ50" s="19">
        <v>2</v>
      </c>
      <c r="BA50" s="97" t="str">
        <f>IF(SUM(AX50:AZ50)&gt;0,AX50&amp;"/"&amp;AY50&amp;"/"&amp;AZ50,"")</f>
        <v>4//2</v>
      </c>
      <c r="BB50" s="97">
        <f>IF(SUM(BC50:BE50)&gt;0,BC50&amp;"/"&amp;BD50&amp;"/"&amp;BE50,"")</f>
      </c>
      <c r="BC50" s="19"/>
      <c r="BD50" s="19"/>
      <c r="BE50" s="19"/>
      <c r="BF50" s="19"/>
      <c r="BG50" s="19"/>
      <c r="BH50" s="19"/>
      <c r="BI50" s="97">
        <f>IF(SUM(BF50:BH50)&gt;0,BF50&amp;"/"&amp;BG50&amp;"/"&amp;BH50,"")</f>
      </c>
      <c r="BJ50" s="97">
        <f>IF(SUM(BK50:BM50)&gt;0,BK50&amp;"/"&amp;BL50&amp;"/"&amp;BM50,"")</f>
      </c>
      <c r="BK50" s="19"/>
      <c r="BL50" s="19"/>
      <c r="BM50" s="19"/>
      <c r="BN50" s="19"/>
      <c r="BO50" s="19"/>
      <c r="BP50" s="19"/>
      <c r="BQ50" s="97">
        <f>IF(SUM(BN50:BP50)&gt;0,BN50&amp;"/"&amp;BO50&amp;"/"&amp;BP50,"")</f>
      </c>
    </row>
    <row r="51" spans="1:69" ht="25.5">
      <c r="A51" s="60" t="s">
        <v>72</v>
      </c>
      <c r="B51" s="136" t="s">
        <v>194</v>
      </c>
      <c r="C51" s="23" t="str">
        <f>D51&amp;" "&amp;E51&amp;" "&amp;F51&amp;" "&amp;G51&amp;" "&amp;H51&amp;" "&amp;I51&amp;" "&amp;J51&amp;" "&amp;K51&amp;" "&amp;L51</f>
        <v>6 8       </v>
      </c>
      <c r="D51" s="24">
        <v>6</v>
      </c>
      <c r="E51" s="24">
        <v>8</v>
      </c>
      <c r="F51" s="24"/>
      <c r="G51" s="24"/>
      <c r="H51" s="24"/>
      <c r="I51" s="24"/>
      <c r="J51" s="24"/>
      <c r="K51" s="24"/>
      <c r="L51" s="24"/>
      <c r="M51" s="23" t="str">
        <f>N51&amp;" "&amp;O51&amp;" "&amp;P51&amp;" "&amp;Q51&amp;" "&amp;R51&amp;" "&amp;S51&amp;" "&amp;T51&amp;" "&amp;U51&amp;" "&amp;V51</f>
        <v>5 7 9 9     </v>
      </c>
      <c r="N51" s="24">
        <v>5</v>
      </c>
      <c r="O51" s="24">
        <v>7</v>
      </c>
      <c r="P51" s="24">
        <v>9</v>
      </c>
      <c r="Q51" s="24">
        <v>9</v>
      </c>
      <c r="R51" s="24"/>
      <c r="S51" s="24"/>
      <c r="T51" s="24"/>
      <c r="U51" s="24"/>
      <c r="V51" s="24"/>
      <c r="W51" s="19"/>
      <c r="X51" s="96">
        <v>330</v>
      </c>
      <c r="Y51" s="96">
        <f t="shared" si="2"/>
        <v>208</v>
      </c>
      <c r="Z51" s="96">
        <f t="shared" si="3"/>
        <v>68</v>
      </c>
      <c r="AA51" s="96">
        <f t="shared" si="4"/>
        <v>0</v>
      </c>
      <c r="AB51" s="96">
        <f t="shared" si="18"/>
        <v>140</v>
      </c>
      <c r="AC51" s="96">
        <f t="shared" si="5"/>
        <v>122</v>
      </c>
      <c r="AD51" s="97">
        <f t="shared" si="6"/>
      </c>
      <c r="AE51" s="19"/>
      <c r="AF51" s="19"/>
      <c r="AG51" s="19"/>
      <c r="AH51" s="19"/>
      <c r="AI51" s="19"/>
      <c r="AJ51" s="19"/>
      <c r="AK51" s="97">
        <f t="shared" si="7"/>
      </c>
      <c r="AL51" s="97">
        <f t="shared" si="8"/>
      </c>
      <c r="AM51" s="19"/>
      <c r="AN51" s="19"/>
      <c r="AO51" s="19"/>
      <c r="AP51" s="19"/>
      <c r="AQ51" s="19"/>
      <c r="AR51" s="19"/>
      <c r="AS51" s="97">
        <f t="shared" si="9"/>
      </c>
      <c r="AT51" s="97" t="str">
        <f t="shared" si="10"/>
        <v>//2</v>
      </c>
      <c r="AU51" s="19"/>
      <c r="AV51" s="19"/>
      <c r="AW51" s="19">
        <v>2</v>
      </c>
      <c r="AX51" s="19"/>
      <c r="AY51" s="19"/>
      <c r="AZ51" s="19">
        <v>2</v>
      </c>
      <c r="BA51" s="97" t="str">
        <f t="shared" si="11"/>
        <v>//2</v>
      </c>
      <c r="BB51" s="97" t="str">
        <f t="shared" si="12"/>
        <v>//2</v>
      </c>
      <c r="BC51" s="19"/>
      <c r="BD51" s="19"/>
      <c r="BE51" s="19">
        <v>2</v>
      </c>
      <c r="BF51" s="19"/>
      <c r="BG51" s="19"/>
      <c r="BH51" s="19">
        <v>2</v>
      </c>
      <c r="BI51" s="97" t="str">
        <f t="shared" si="13"/>
        <v>//2</v>
      </c>
      <c r="BJ51" s="97" t="str">
        <f t="shared" si="14"/>
        <v>4//</v>
      </c>
      <c r="BK51" s="19">
        <v>4</v>
      </c>
      <c r="BL51" s="19"/>
      <c r="BM51" s="19"/>
      <c r="BN51" s="19"/>
      <c r="BO51" s="19"/>
      <c r="BP51" s="19"/>
      <c r="BQ51" s="97">
        <f t="shared" si="15"/>
      </c>
    </row>
    <row r="52" spans="1:69" ht="12.75">
      <c r="A52" s="110" t="s">
        <v>146</v>
      </c>
      <c r="B52" s="103" t="s">
        <v>147</v>
      </c>
      <c r="C52" s="111" t="str">
        <f>D52&amp;" "&amp;E52&amp;" "&amp;F52&amp;" "&amp;G52&amp;" "&amp;H52&amp;" "&amp;I52&amp;" "&amp;J52&amp;" "&amp;K52&amp;" "&amp;L52</f>
        <v>4 6 8 8 8 9   </v>
      </c>
      <c r="D52" s="125">
        <v>4</v>
      </c>
      <c r="E52" s="125">
        <v>6</v>
      </c>
      <c r="F52" s="125">
        <v>8</v>
      </c>
      <c r="G52" s="125">
        <v>8</v>
      </c>
      <c r="H52" s="125">
        <v>8</v>
      </c>
      <c r="I52" s="125">
        <v>9</v>
      </c>
      <c r="J52" s="125"/>
      <c r="K52" s="125"/>
      <c r="L52" s="125"/>
      <c r="M52" s="111" t="str">
        <f>N52&amp;" "&amp;O52&amp;" "&amp;P52&amp;" "&amp;Q52&amp;" "&amp;R52&amp;" "&amp;S52&amp;" "&amp;T52&amp;" "&amp;U52&amp;" "&amp;V52</f>
        <v>5 5 7 7 7 8 9  </v>
      </c>
      <c r="N52" s="125">
        <v>5</v>
      </c>
      <c r="O52" s="125">
        <v>5</v>
      </c>
      <c r="P52" s="125">
        <v>7</v>
      </c>
      <c r="Q52" s="125">
        <v>7</v>
      </c>
      <c r="R52" s="125">
        <v>7</v>
      </c>
      <c r="S52" s="125">
        <v>8</v>
      </c>
      <c r="T52" s="125">
        <v>9</v>
      </c>
      <c r="U52" s="125"/>
      <c r="V52" s="125"/>
      <c r="W52" s="124">
        <v>8.9</v>
      </c>
      <c r="X52" s="137">
        <v>1900</v>
      </c>
      <c r="Y52" s="107">
        <f t="shared" si="2"/>
        <v>956</v>
      </c>
      <c r="Z52" s="107">
        <f t="shared" si="3"/>
        <v>278</v>
      </c>
      <c r="AA52" s="107">
        <f t="shared" si="4"/>
        <v>34</v>
      </c>
      <c r="AB52" s="107">
        <f t="shared" si="18"/>
        <v>644</v>
      </c>
      <c r="AC52" s="107">
        <f t="shared" si="5"/>
        <v>944</v>
      </c>
      <c r="AD52" s="111">
        <f>IF(SUM(AE52:AG52)&gt;0,AE52&amp;"/"&amp;AF52&amp;"/"&amp;AG52,"")</f>
      </c>
      <c r="AE52" s="124"/>
      <c r="AF52" s="124"/>
      <c r="AG52" s="124"/>
      <c r="AH52" s="124"/>
      <c r="AI52" s="124"/>
      <c r="AJ52" s="124"/>
      <c r="AK52" s="111">
        <f>IF(SUM(AH52:AJ52)&gt;0,AH52&amp;"/"&amp;AI52&amp;"/"&amp;AJ52,"")</f>
      </c>
      <c r="AL52" s="111">
        <f>IF(SUM(AM52:AO52)&gt;0,AM52&amp;"/"&amp;AN52&amp;"/"&amp;AO52,"")</f>
      </c>
      <c r="AM52" s="124"/>
      <c r="AN52" s="124"/>
      <c r="AO52" s="124"/>
      <c r="AP52" s="124"/>
      <c r="AQ52" s="124"/>
      <c r="AR52" s="124">
        <v>6</v>
      </c>
      <c r="AS52" s="111" t="str">
        <f>IF(SUM(AP52:AR52)&gt;0,AP52&amp;"/"&amp;AQ52&amp;"/"&amp;AR52,"")</f>
        <v>//6</v>
      </c>
      <c r="AT52" s="111" t="str">
        <f>IF(SUM(AU52:AW52)&gt;0,AU52&amp;"/"&amp;AV52&amp;"/"&amp;AW52,"")</f>
        <v>2//7</v>
      </c>
      <c r="AU52" s="124">
        <v>2</v>
      </c>
      <c r="AV52" s="124"/>
      <c r="AW52" s="124">
        <v>7</v>
      </c>
      <c r="AX52" s="124"/>
      <c r="AY52" s="124"/>
      <c r="AZ52" s="124">
        <v>4</v>
      </c>
      <c r="BA52" s="111" t="str">
        <f>IF(SUM(AX52:AZ52)&gt;0,AX52&amp;"/"&amp;AY52&amp;"/"&amp;AZ52,"")</f>
        <v>//4</v>
      </c>
      <c r="BB52" s="111" t="str">
        <f>IF(SUM(BC52:BE52)&gt;0,BC52&amp;"/"&amp;BD52&amp;"/"&amp;BE52,"")</f>
        <v>4//8</v>
      </c>
      <c r="BC52" s="124">
        <v>4</v>
      </c>
      <c r="BD52" s="124"/>
      <c r="BE52" s="124">
        <v>8</v>
      </c>
      <c r="BF52" s="124">
        <v>6</v>
      </c>
      <c r="BG52" s="124">
        <v>2</v>
      </c>
      <c r="BH52" s="124">
        <v>8</v>
      </c>
      <c r="BI52" s="111" t="str">
        <f>IF(SUM(BF52:BH52)&gt;0,BF52&amp;"/"&amp;BG52&amp;"/"&amp;BH52,"")</f>
        <v>6/2/8</v>
      </c>
      <c r="BJ52" s="111" t="str">
        <f>IF(SUM(BK52:BM52)&gt;0,BK52&amp;"/"&amp;BL52&amp;"/"&amp;BM52,"")</f>
        <v>4//4</v>
      </c>
      <c r="BK52" s="124">
        <v>4</v>
      </c>
      <c r="BL52" s="124"/>
      <c r="BM52" s="124">
        <v>4</v>
      </c>
      <c r="BN52" s="124"/>
      <c r="BO52" s="124"/>
      <c r="BP52" s="124"/>
      <c r="BQ52" s="111">
        <f>IF(SUM(BN52:BP52)&gt;0,BN52&amp;"/"&amp;BO52&amp;"/"&amp;BP52,"")</f>
      </c>
    </row>
    <row r="53" spans="1:69" ht="12.75">
      <c r="A53" s="110" t="s">
        <v>195</v>
      </c>
      <c r="B53" s="103" t="s">
        <v>245</v>
      </c>
      <c r="C53" s="124" t="str">
        <f t="shared" si="16"/>
        <v>   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4" t="str">
        <f t="shared" si="17"/>
        <v>   </v>
      </c>
      <c r="N53" s="125"/>
      <c r="O53" s="125"/>
      <c r="P53" s="125"/>
      <c r="Q53" s="125"/>
      <c r="R53" s="125"/>
      <c r="S53" s="125"/>
      <c r="T53" s="125"/>
      <c r="U53" s="125"/>
      <c r="V53" s="125"/>
      <c r="W53" s="124"/>
      <c r="X53" s="137">
        <f aca="true" t="shared" si="28" ref="X53:AC53">SUM(X54:X59)</f>
        <v>450</v>
      </c>
      <c r="Y53" s="137">
        <f t="shared" si="28"/>
        <v>313</v>
      </c>
      <c r="Z53" s="137">
        <f t="shared" si="28"/>
        <v>208</v>
      </c>
      <c r="AA53" s="137">
        <f t="shared" si="28"/>
        <v>0</v>
      </c>
      <c r="AB53" s="137">
        <f t="shared" si="28"/>
        <v>105</v>
      </c>
      <c r="AC53" s="137">
        <f t="shared" si="28"/>
        <v>137</v>
      </c>
      <c r="AD53" s="111">
        <f t="shared" si="6"/>
      </c>
      <c r="AE53" s="124"/>
      <c r="AF53" s="124"/>
      <c r="AG53" s="124"/>
      <c r="AH53" s="124"/>
      <c r="AI53" s="124"/>
      <c r="AJ53" s="124"/>
      <c r="AK53" s="111">
        <f t="shared" si="7"/>
      </c>
      <c r="AL53" s="111">
        <f t="shared" si="8"/>
      </c>
      <c r="AM53" s="124"/>
      <c r="AN53" s="124"/>
      <c r="AO53" s="124"/>
      <c r="AP53" s="124"/>
      <c r="AQ53" s="124"/>
      <c r="AR53" s="124"/>
      <c r="AS53" s="111">
        <f t="shared" si="9"/>
      </c>
      <c r="AT53" s="111">
        <f t="shared" si="10"/>
      </c>
      <c r="AU53" s="124"/>
      <c r="AV53" s="124"/>
      <c r="AW53" s="124"/>
      <c r="AX53" s="124"/>
      <c r="AY53" s="124"/>
      <c r="AZ53" s="124"/>
      <c r="BA53" s="111">
        <f t="shared" si="11"/>
      </c>
      <c r="BB53" s="111">
        <f t="shared" si="12"/>
      </c>
      <c r="BC53" s="124"/>
      <c r="BD53" s="124"/>
      <c r="BE53" s="124"/>
      <c r="BF53" s="124"/>
      <c r="BG53" s="124"/>
      <c r="BH53" s="124"/>
      <c r="BI53" s="111">
        <f t="shared" si="13"/>
      </c>
      <c r="BJ53" s="111">
        <f t="shared" si="14"/>
      </c>
      <c r="BK53" s="124"/>
      <c r="BL53" s="124"/>
      <c r="BM53" s="124"/>
      <c r="BN53" s="124"/>
      <c r="BO53" s="124"/>
      <c r="BP53" s="124"/>
      <c r="BQ53" s="111">
        <f t="shared" si="15"/>
      </c>
    </row>
    <row r="54" spans="1:69" ht="12.75">
      <c r="A54" s="61" t="s">
        <v>196</v>
      </c>
      <c r="B54" s="109" t="s">
        <v>180</v>
      </c>
      <c r="C54" s="23" t="str">
        <f>D54&amp;" "&amp;E54&amp;" "&amp;F54&amp;" "&amp;L54</f>
        <v>   </v>
      </c>
      <c r="D54" s="115"/>
      <c r="E54" s="115"/>
      <c r="F54" s="115"/>
      <c r="G54" s="115"/>
      <c r="H54" s="115"/>
      <c r="I54" s="115"/>
      <c r="J54" s="115"/>
      <c r="K54" s="115"/>
      <c r="L54" s="115"/>
      <c r="M54" s="23" t="str">
        <f t="shared" si="17"/>
        <v>2   </v>
      </c>
      <c r="N54" s="115">
        <v>2</v>
      </c>
      <c r="O54" s="115"/>
      <c r="P54" s="115"/>
      <c r="Q54" s="115"/>
      <c r="R54" s="115"/>
      <c r="S54" s="115"/>
      <c r="T54" s="115"/>
      <c r="U54" s="115"/>
      <c r="V54" s="115"/>
      <c r="W54" s="20"/>
      <c r="X54" s="89">
        <v>60</v>
      </c>
      <c r="Y54" s="89">
        <f>Z54+AA54+AB54</f>
        <v>34</v>
      </c>
      <c r="Z54" s="89">
        <f aca="true" t="shared" si="29" ref="Z54:AB55">AE54*AE$6+AH54*AH$6+AM54*AM$6+AP54*AP$6+AU54*AU$6+AX54*AX$6+BC54*BC$6+BF54*BF$6+BK54*BK$6+BN54*BN$6</f>
        <v>34</v>
      </c>
      <c r="AA54" s="89">
        <f t="shared" si="29"/>
        <v>0</v>
      </c>
      <c r="AB54" s="89">
        <f t="shared" si="29"/>
        <v>0</v>
      </c>
      <c r="AC54" s="89">
        <f>X54-Y54</f>
        <v>26</v>
      </c>
      <c r="AD54" s="97">
        <f>IF(SUM(AE54:AG54)&gt;0,AE54&amp;"/"&amp;AF54&amp;"/"&amp;AG54,"")</f>
      </c>
      <c r="AE54" s="19"/>
      <c r="AF54" s="19"/>
      <c r="AG54" s="19"/>
      <c r="AH54" s="19">
        <v>2</v>
      </c>
      <c r="AI54" s="19"/>
      <c r="AJ54" s="19"/>
      <c r="AK54" s="97" t="str">
        <f>IF(SUM(AH54:AJ54)&gt;0,AH54&amp;"/"&amp;AI54&amp;"/"&amp;AJ54,"")</f>
        <v>2//</v>
      </c>
      <c r="AL54" s="97">
        <f>IF(SUM(AM54:AO54)&gt;0,AM54&amp;"/"&amp;AN54&amp;"/"&amp;AO54,"")</f>
      </c>
      <c r="AM54" s="19"/>
      <c r="AN54" s="19"/>
      <c r="AO54" s="19"/>
      <c r="AP54" s="19"/>
      <c r="AQ54" s="19"/>
      <c r="AR54" s="19"/>
      <c r="AS54" s="97">
        <f>IF(SUM(AP54:AR54)&gt;0,AP54&amp;"/"&amp;AQ54&amp;"/"&amp;AR54,"")</f>
      </c>
      <c r="AT54" s="97">
        <f>IF(SUM(AU54:AW54)&gt;0,AU54&amp;"/"&amp;AV54&amp;"/"&amp;AW54,"")</f>
      </c>
      <c r="AU54" s="19"/>
      <c r="AV54" s="19"/>
      <c r="AW54" s="19"/>
      <c r="AX54" s="19"/>
      <c r="AY54" s="19"/>
      <c r="AZ54" s="19"/>
      <c r="BA54" s="97">
        <f>IF(SUM(AX54:AZ54)&gt;0,AX54&amp;"/"&amp;AY54&amp;"/"&amp;AZ54,"")</f>
      </c>
      <c r="BB54" s="97">
        <f>IF(SUM(BC54:BE54)&gt;0,BC54&amp;"/"&amp;BD54&amp;"/"&amp;BE54,"")</f>
      </c>
      <c r="BC54" s="19"/>
      <c r="BD54" s="19"/>
      <c r="BE54" s="19"/>
      <c r="BF54" s="19"/>
      <c r="BG54" s="19"/>
      <c r="BH54" s="19"/>
      <c r="BI54" s="97">
        <f>IF(SUM(BF54:BH54)&gt;0,BF54&amp;"/"&amp;BG54&amp;"/"&amp;BH54,"")</f>
      </c>
      <c r="BJ54" s="97">
        <f>IF(SUM(BK54:BM54)&gt;0,BK54&amp;"/"&amp;BL54&amp;"/"&amp;BM54,"")</f>
      </c>
      <c r="BK54" s="19"/>
      <c r="BL54" s="19"/>
      <c r="BM54" s="19"/>
      <c r="BN54" s="19"/>
      <c r="BO54" s="19"/>
      <c r="BP54" s="19"/>
      <c r="BQ54" s="97">
        <f>IF(SUM(BN54:BP54)&gt;0,BN54&amp;"/"&amp;BO54&amp;"/"&amp;BP54,"")</f>
      </c>
    </row>
    <row r="55" spans="1:69" ht="12.75">
      <c r="A55" s="61" t="s">
        <v>197</v>
      </c>
      <c r="B55" s="109" t="s">
        <v>173</v>
      </c>
      <c r="C55" s="23" t="str">
        <f t="shared" si="16"/>
        <v>4   </v>
      </c>
      <c r="D55" s="115">
        <v>4</v>
      </c>
      <c r="E55" s="115"/>
      <c r="F55" s="115"/>
      <c r="G55" s="115"/>
      <c r="H55" s="115"/>
      <c r="I55" s="115"/>
      <c r="J55" s="115"/>
      <c r="K55" s="115"/>
      <c r="L55" s="115"/>
      <c r="M55" s="23" t="str">
        <f t="shared" si="17"/>
        <v>   </v>
      </c>
      <c r="N55" s="115"/>
      <c r="O55" s="115"/>
      <c r="P55" s="115"/>
      <c r="Q55" s="115"/>
      <c r="R55" s="115"/>
      <c r="S55" s="115"/>
      <c r="T55" s="115"/>
      <c r="U55" s="115"/>
      <c r="V55" s="115"/>
      <c r="W55" s="20"/>
      <c r="X55" s="89">
        <v>80</v>
      </c>
      <c r="Y55" s="89">
        <f>Z55+AA55+AB55</f>
        <v>68</v>
      </c>
      <c r="Z55" s="89">
        <f t="shared" si="29"/>
        <v>34</v>
      </c>
      <c r="AA55" s="89">
        <f t="shared" si="29"/>
        <v>0</v>
      </c>
      <c r="AB55" s="89">
        <f t="shared" si="29"/>
        <v>34</v>
      </c>
      <c r="AC55" s="89">
        <f>X55-Y55</f>
        <v>12</v>
      </c>
      <c r="AD55" s="97">
        <f>IF(SUM(AE55:AG55)&gt;0,AE55&amp;"/"&amp;AF55&amp;"/"&amp;AG55,"")</f>
      </c>
      <c r="AE55" s="19"/>
      <c r="AF55" s="19"/>
      <c r="AG55" s="19"/>
      <c r="AH55" s="19"/>
      <c r="AI55" s="19"/>
      <c r="AJ55" s="19"/>
      <c r="AK55" s="97">
        <f>IF(SUM(AH55:AJ55)&gt;0,AH55&amp;"/"&amp;AI55&amp;"/"&amp;AJ55,"")</f>
      </c>
      <c r="AL55" s="97">
        <f>IF(SUM(AM55:AO55)&gt;0,AM55&amp;"/"&amp;AN55&amp;"/"&amp;AO55,"")</f>
      </c>
      <c r="AM55" s="19"/>
      <c r="AN55" s="19"/>
      <c r="AO55" s="19"/>
      <c r="AP55" s="19">
        <v>2</v>
      </c>
      <c r="AQ55" s="19"/>
      <c r="AR55" s="19">
        <v>2</v>
      </c>
      <c r="AS55" s="97" t="str">
        <f>IF(SUM(AP55:AR55)&gt;0,AP55&amp;"/"&amp;AQ55&amp;"/"&amp;AR55,"")</f>
        <v>2//2</v>
      </c>
      <c r="AT55" s="97">
        <f>IF(SUM(AU55:AW55)&gt;0,AU55&amp;"/"&amp;AV55&amp;"/"&amp;AW55,"")</f>
      </c>
      <c r="AU55" s="19"/>
      <c r="AV55" s="19"/>
      <c r="AW55" s="19"/>
      <c r="AX55" s="19"/>
      <c r="AY55" s="19"/>
      <c r="AZ55" s="19"/>
      <c r="BA55" s="97">
        <f>IF(SUM(AX55:AZ55)&gt;0,AX55&amp;"/"&amp;AY55&amp;"/"&amp;AZ55,"")</f>
      </c>
      <c r="BB55" s="97">
        <f>IF(SUM(BC55:BE55)&gt;0,BC55&amp;"/"&amp;BD55&amp;"/"&amp;BE55,"")</f>
      </c>
      <c r="BC55" s="19"/>
      <c r="BD55" s="19"/>
      <c r="BE55" s="19"/>
      <c r="BF55" s="19"/>
      <c r="BG55" s="19"/>
      <c r="BH55" s="19"/>
      <c r="BI55" s="97">
        <f>IF(SUM(BF55:BH55)&gt;0,BF55&amp;"/"&amp;BG55&amp;"/"&amp;BH55,"")</f>
      </c>
      <c r="BJ55" s="97">
        <f>IF(SUM(BK55:BM55)&gt;0,BK55&amp;"/"&amp;BL55&amp;"/"&amp;BM55,"")</f>
      </c>
      <c r="BK55" s="19"/>
      <c r="BL55" s="19"/>
      <c r="BM55" s="19"/>
      <c r="BN55" s="19"/>
      <c r="BO55" s="19"/>
      <c r="BP55" s="19"/>
      <c r="BQ55" s="97">
        <f>IF(SUM(BN55:BP55)&gt;0,BN55&amp;"/"&amp;BO55&amp;"/"&amp;BP55,"")</f>
      </c>
    </row>
    <row r="56" spans="1:69" ht="12.75">
      <c r="A56" s="61" t="s">
        <v>198</v>
      </c>
      <c r="B56" s="109" t="s">
        <v>222</v>
      </c>
      <c r="C56" s="23" t="str">
        <f t="shared" si="16"/>
        <v>   </v>
      </c>
      <c r="D56" s="24"/>
      <c r="E56" s="24"/>
      <c r="F56" s="24"/>
      <c r="G56" s="24"/>
      <c r="H56" s="24"/>
      <c r="I56" s="24"/>
      <c r="J56" s="24"/>
      <c r="K56" s="24"/>
      <c r="L56" s="24"/>
      <c r="M56" s="23" t="str">
        <f t="shared" si="17"/>
        <v>4   </v>
      </c>
      <c r="N56" s="24">
        <v>4</v>
      </c>
      <c r="O56" s="24"/>
      <c r="P56" s="24"/>
      <c r="Q56" s="24"/>
      <c r="R56" s="24"/>
      <c r="S56" s="24"/>
      <c r="T56" s="24"/>
      <c r="U56" s="24"/>
      <c r="V56" s="24"/>
      <c r="W56" s="19"/>
      <c r="X56" s="89">
        <v>60</v>
      </c>
      <c r="Y56" s="89">
        <f t="shared" si="2"/>
        <v>34</v>
      </c>
      <c r="Z56" s="89">
        <f t="shared" si="3"/>
        <v>34</v>
      </c>
      <c r="AA56" s="89">
        <f t="shared" si="4"/>
        <v>0</v>
      </c>
      <c r="AB56" s="89">
        <f t="shared" si="18"/>
        <v>0</v>
      </c>
      <c r="AC56" s="89">
        <f t="shared" si="5"/>
        <v>26</v>
      </c>
      <c r="AD56" s="97">
        <f t="shared" si="6"/>
      </c>
      <c r="AE56" s="19"/>
      <c r="AF56" s="19"/>
      <c r="AG56" s="19"/>
      <c r="AH56" s="19"/>
      <c r="AI56" s="19"/>
      <c r="AJ56" s="19"/>
      <c r="AK56" s="97">
        <f t="shared" si="7"/>
      </c>
      <c r="AL56" s="97">
        <f t="shared" si="8"/>
      </c>
      <c r="AM56" s="19"/>
      <c r="AN56" s="19"/>
      <c r="AO56" s="19"/>
      <c r="AP56" s="19">
        <v>2</v>
      </c>
      <c r="AQ56" s="19"/>
      <c r="AR56" s="19"/>
      <c r="AS56" s="97" t="str">
        <f t="shared" si="9"/>
        <v>2//</v>
      </c>
      <c r="AT56" s="97">
        <f t="shared" si="10"/>
      </c>
      <c r="AU56" s="19"/>
      <c r="AV56" s="19"/>
      <c r="AW56" s="19"/>
      <c r="AX56" s="19"/>
      <c r="AY56" s="19"/>
      <c r="AZ56" s="19"/>
      <c r="BA56" s="97">
        <f t="shared" si="11"/>
      </c>
      <c r="BB56" s="97">
        <f t="shared" si="12"/>
      </c>
      <c r="BC56" s="19"/>
      <c r="BD56" s="19"/>
      <c r="BE56" s="19"/>
      <c r="BF56" s="19"/>
      <c r="BG56" s="19"/>
      <c r="BH56" s="19"/>
      <c r="BI56" s="97">
        <f t="shared" si="13"/>
      </c>
      <c r="BJ56" s="97">
        <f t="shared" si="14"/>
      </c>
      <c r="BK56" s="19"/>
      <c r="BL56" s="19"/>
      <c r="BM56" s="19"/>
      <c r="BN56" s="19"/>
      <c r="BO56" s="19"/>
      <c r="BP56" s="19"/>
      <c r="BQ56" s="97">
        <f t="shared" si="15"/>
      </c>
    </row>
    <row r="57" spans="1:69" ht="12.75">
      <c r="A57" s="61" t="s">
        <v>199</v>
      </c>
      <c r="B57" s="109" t="s">
        <v>226</v>
      </c>
      <c r="C57" s="23" t="str">
        <f t="shared" si="16"/>
        <v>   </v>
      </c>
      <c r="D57" s="24"/>
      <c r="E57" s="24"/>
      <c r="F57" s="24"/>
      <c r="G57" s="24"/>
      <c r="H57" s="24"/>
      <c r="I57" s="24"/>
      <c r="J57" s="24"/>
      <c r="K57" s="24"/>
      <c r="L57" s="24"/>
      <c r="M57" s="23" t="str">
        <f t="shared" si="17"/>
        <v>6   </v>
      </c>
      <c r="N57" s="24">
        <v>6</v>
      </c>
      <c r="O57" s="24"/>
      <c r="P57" s="24"/>
      <c r="Q57" s="24"/>
      <c r="R57" s="24"/>
      <c r="S57" s="24"/>
      <c r="T57" s="24"/>
      <c r="U57" s="24"/>
      <c r="V57" s="24"/>
      <c r="W57" s="19"/>
      <c r="X57" s="89">
        <v>80</v>
      </c>
      <c r="Y57" s="89">
        <f t="shared" si="2"/>
        <v>51</v>
      </c>
      <c r="Z57" s="89">
        <f t="shared" si="3"/>
        <v>34</v>
      </c>
      <c r="AA57" s="89">
        <f t="shared" si="4"/>
        <v>0</v>
      </c>
      <c r="AB57" s="89">
        <f t="shared" si="18"/>
        <v>17</v>
      </c>
      <c r="AC57" s="89">
        <f t="shared" si="5"/>
        <v>29</v>
      </c>
      <c r="AD57" s="97">
        <f t="shared" si="6"/>
      </c>
      <c r="AE57" s="19"/>
      <c r="AF57" s="19"/>
      <c r="AG57" s="19"/>
      <c r="AH57" s="19"/>
      <c r="AI57" s="19"/>
      <c r="AJ57" s="19"/>
      <c r="AK57" s="97">
        <f t="shared" si="7"/>
      </c>
      <c r="AL57" s="97">
        <f t="shared" si="8"/>
      </c>
      <c r="AM57" s="19"/>
      <c r="AN57" s="19"/>
      <c r="AO57" s="19"/>
      <c r="AP57" s="19"/>
      <c r="AQ57" s="19"/>
      <c r="AR57" s="19"/>
      <c r="AS57" s="97">
        <f t="shared" si="9"/>
      </c>
      <c r="AT57" s="97">
        <f t="shared" si="10"/>
      </c>
      <c r="AU57" s="19"/>
      <c r="AV57" s="19"/>
      <c r="AW57" s="19"/>
      <c r="AX57" s="19">
        <v>2</v>
      </c>
      <c r="AY57" s="19"/>
      <c r="AZ57" s="19">
        <v>1</v>
      </c>
      <c r="BA57" s="97" t="str">
        <f t="shared" si="11"/>
        <v>2//1</v>
      </c>
      <c r="BB57" s="97">
        <f t="shared" si="12"/>
      </c>
      <c r="BC57" s="19"/>
      <c r="BD57" s="19"/>
      <c r="BE57" s="19"/>
      <c r="BF57" s="19"/>
      <c r="BG57" s="19"/>
      <c r="BH57" s="19"/>
      <c r="BI57" s="97">
        <f t="shared" si="13"/>
      </c>
      <c r="BJ57" s="97">
        <f t="shared" si="14"/>
      </c>
      <c r="BK57" s="19"/>
      <c r="BL57" s="19"/>
      <c r="BM57" s="19"/>
      <c r="BN57" s="19"/>
      <c r="BO57" s="19"/>
      <c r="BP57" s="19"/>
      <c r="BQ57" s="97">
        <f t="shared" si="15"/>
      </c>
    </row>
    <row r="58" spans="1:69" ht="12.75">
      <c r="A58" s="61" t="s">
        <v>200</v>
      </c>
      <c r="B58" s="109" t="s">
        <v>227</v>
      </c>
      <c r="C58" s="23" t="str">
        <f t="shared" si="16"/>
        <v>   </v>
      </c>
      <c r="D58" s="24"/>
      <c r="E58" s="24"/>
      <c r="F58" s="24"/>
      <c r="G58" s="24"/>
      <c r="H58" s="24"/>
      <c r="I58" s="24"/>
      <c r="J58" s="24"/>
      <c r="K58" s="24"/>
      <c r="L58" s="24"/>
      <c r="M58" s="23" t="str">
        <f t="shared" si="17"/>
        <v>5   </v>
      </c>
      <c r="N58" s="24">
        <v>5</v>
      </c>
      <c r="O58" s="24"/>
      <c r="P58" s="24"/>
      <c r="Q58" s="24"/>
      <c r="R58" s="24"/>
      <c r="S58" s="24"/>
      <c r="T58" s="24"/>
      <c r="U58" s="24"/>
      <c r="V58" s="24"/>
      <c r="W58" s="19"/>
      <c r="X58" s="89">
        <v>80</v>
      </c>
      <c r="Y58" s="89">
        <f t="shared" si="2"/>
        <v>54</v>
      </c>
      <c r="Z58" s="89">
        <f t="shared" si="3"/>
        <v>36</v>
      </c>
      <c r="AA58" s="89">
        <f t="shared" si="4"/>
        <v>0</v>
      </c>
      <c r="AB58" s="89">
        <f t="shared" si="18"/>
        <v>18</v>
      </c>
      <c r="AC58" s="89">
        <f t="shared" si="5"/>
        <v>26</v>
      </c>
      <c r="AD58" s="97">
        <f t="shared" si="6"/>
      </c>
      <c r="AE58" s="19"/>
      <c r="AF58" s="19"/>
      <c r="AG58" s="19"/>
      <c r="AH58" s="19"/>
      <c r="AI58" s="19"/>
      <c r="AJ58" s="19"/>
      <c r="AK58" s="97">
        <f t="shared" si="7"/>
      </c>
      <c r="AL58" s="97">
        <f t="shared" si="8"/>
      </c>
      <c r="AM58" s="19"/>
      <c r="AN58" s="19"/>
      <c r="AO58" s="19"/>
      <c r="AP58" s="19"/>
      <c r="AQ58" s="19"/>
      <c r="AR58" s="19"/>
      <c r="AS58" s="97">
        <f t="shared" si="9"/>
      </c>
      <c r="AT58" s="97" t="str">
        <f t="shared" si="10"/>
        <v>2//1</v>
      </c>
      <c r="AU58" s="19">
        <v>2</v>
      </c>
      <c r="AV58" s="19"/>
      <c r="AW58" s="19">
        <v>1</v>
      </c>
      <c r="AX58" s="19"/>
      <c r="AY58" s="19"/>
      <c r="AZ58" s="19"/>
      <c r="BA58" s="97">
        <f t="shared" si="11"/>
      </c>
      <c r="BB58" s="97">
        <f t="shared" si="12"/>
      </c>
      <c r="BC58" s="19"/>
      <c r="BD58" s="19"/>
      <c r="BE58" s="19"/>
      <c r="BF58" s="19"/>
      <c r="BG58" s="19"/>
      <c r="BH58" s="19"/>
      <c r="BI58" s="97">
        <f t="shared" si="13"/>
      </c>
      <c r="BJ58" s="97">
        <f t="shared" si="14"/>
      </c>
      <c r="BK58" s="19"/>
      <c r="BL58" s="19"/>
      <c r="BM58" s="19"/>
      <c r="BN58" s="19"/>
      <c r="BO58" s="19"/>
      <c r="BP58" s="19"/>
      <c r="BQ58" s="97">
        <f t="shared" si="15"/>
      </c>
    </row>
    <row r="59" spans="1:69" ht="12.75">
      <c r="A59" s="61" t="s">
        <v>258</v>
      </c>
      <c r="B59" s="109" t="s">
        <v>211</v>
      </c>
      <c r="C59" s="23" t="str">
        <f t="shared" si="16"/>
        <v>   </v>
      </c>
      <c r="D59" s="24"/>
      <c r="E59" s="24"/>
      <c r="F59" s="24"/>
      <c r="G59" s="24"/>
      <c r="H59" s="24"/>
      <c r="I59" s="24"/>
      <c r="J59" s="24"/>
      <c r="K59" s="24"/>
      <c r="L59" s="24"/>
      <c r="M59" s="23" t="str">
        <f t="shared" si="17"/>
        <v>7   </v>
      </c>
      <c r="N59" s="24">
        <v>7</v>
      </c>
      <c r="O59" s="24"/>
      <c r="P59" s="24"/>
      <c r="Q59" s="24"/>
      <c r="R59" s="24"/>
      <c r="S59" s="24"/>
      <c r="T59" s="24"/>
      <c r="U59" s="24"/>
      <c r="V59" s="24"/>
      <c r="W59" s="19"/>
      <c r="X59" s="89">
        <v>90</v>
      </c>
      <c r="Y59" s="89">
        <f t="shared" si="2"/>
        <v>72</v>
      </c>
      <c r="Z59" s="89">
        <f t="shared" si="3"/>
        <v>36</v>
      </c>
      <c r="AA59" s="89">
        <f t="shared" si="4"/>
        <v>0</v>
      </c>
      <c r="AB59" s="89">
        <f t="shared" si="18"/>
        <v>36</v>
      </c>
      <c r="AC59" s="89">
        <f t="shared" si="5"/>
        <v>18</v>
      </c>
      <c r="AD59" s="97">
        <f t="shared" si="6"/>
      </c>
      <c r="AE59" s="19"/>
      <c r="AF59" s="19"/>
      <c r="AG59" s="19"/>
      <c r="AH59" s="19"/>
      <c r="AI59" s="19"/>
      <c r="AJ59" s="19"/>
      <c r="AK59" s="97">
        <f t="shared" si="7"/>
      </c>
      <c r="AL59" s="97">
        <f t="shared" si="8"/>
      </c>
      <c r="AM59" s="19"/>
      <c r="AN59" s="19"/>
      <c r="AO59" s="19"/>
      <c r="AP59" s="19"/>
      <c r="AQ59" s="19"/>
      <c r="AR59" s="19"/>
      <c r="AS59" s="97">
        <f t="shared" si="9"/>
      </c>
      <c r="AT59" s="97">
        <f t="shared" si="10"/>
      </c>
      <c r="AU59" s="19"/>
      <c r="AV59" s="19"/>
      <c r="AW59" s="19"/>
      <c r="AX59" s="19"/>
      <c r="AY59" s="19"/>
      <c r="AZ59" s="19"/>
      <c r="BA59" s="97">
        <f t="shared" si="11"/>
      </c>
      <c r="BB59" s="97" t="str">
        <f t="shared" si="12"/>
        <v>2//2</v>
      </c>
      <c r="BC59" s="19">
        <v>2</v>
      </c>
      <c r="BD59" s="19"/>
      <c r="BE59" s="19">
        <v>2</v>
      </c>
      <c r="BF59" s="19"/>
      <c r="BG59" s="19"/>
      <c r="BH59" s="19"/>
      <c r="BI59" s="97">
        <f t="shared" si="13"/>
      </c>
      <c r="BJ59" s="97">
        <f t="shared" si="14"/>
      </c>
      <c r="BK59" s="19"/>
      <c r="BL59" s="19"/>
      <c r="BM59" s="19"/>
      <c r="BN59" s="19"/>
      <c r="BO59" s="19"/>
      <c r="BP59" s="19"/>
      <c r="BQ59" s="97">
        <f t="shared" si="15"/>
      </c>
    </row>
    <row r="60" spans="1:69" ht="12.75">
      <c r="A60" s="62"/>
      <c r="B60" s="118" t="s">
        <v>78</v>
      </c>
      <c r="C60" s="20"/>
      <c r="D60" s="115"/>
      <c r="E60" s="115"/>
      <c r="F60" s="115"/>
      <c r="G60" s="115"/>
      <c r="H60" s="115"/>
      <c r="I60" s="115"/>
      <c r="J60" s="115"/>
      <c r="K60" s="115"/>
      <c r="L60" s="115"/>
      <c r="M60" s="20"/>
      <c r="N60" s="115"/>
      <c r="O60" s="115"/>
      <c r="P60" s="115"/>
      <c r="Q60" s="115"/>
      <c r="R60" s="115"/>
      <c r="S60" s="115"/>
      <c r="T60" s="115"/>
      <c r="U60" s="115"/>
      <c r="V60" s="115"/>
      <c r="W60" s="20"/>
      <c r="X60" s="146">
        <f aca="true" t="shared" si="30" ref="X60:AC60">X52+X53+X31+X22+X8</f>
        <v>8154</v>
      </c>
      <c r="Y60" s="146">
        <f t="shared" si="30"/>
        <v>4554</v>
      </c>
      <c r="Z60" s="146">
        <f t="shared" si="30"/>
        <v>1869</v>
      </c>
      <c r="AA60" s="146">
        <f t="shared" si="30"/>
        <v>191</v>
      </c>
      <c r="AB60" s="146">
        <f t="shared" si="30"/>
        <v>2494</v>
      </c>
      <c r="AC60" s="146">
        <f t="shared" si="30"/>
        <v>3600</v>
      </c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</row>
    <row r="61" spans="1:69" ht="12.75">
      <c r="A61" s="98"/>
      <c r="B61" s="131" t="s">
        <v>47</v>
      </c>
      <c r="C61" s="23" t="s">
        <v>246</v>
      </c>
      <c r="D61" s="97"/>
      <c r="E61" s="97"/>
      <c r="F61" s="97"/>
      <c r="G61" s="97"/>
      <c r="H61" s="97"/>
      <c r="I61" s="97"/>
      <c r="J61" s="97"/>
      <c r="K61" s="97"/>
      <c r="L61" s="97"/>
      <c r="M61" s="23"/>
      <c r="N61" s="115"/>
      <c r="O61" s="115"/>
      <c r="P61" s="115"/>
      <c r="Q61" s="115"/>
      <c r="R61" s="115"/>
      <c r="S61" s="115"/>
      <c r="T61" s="115"/>
      <c r="U61" s="115"/>
      <c r="V61" s="115"/>
      <c r="W61" s="20"/>
      <c r="X61" s="23"/>
      <c r="Y61" s="23"/>
      <c r="Z61" s="23"/>
      <c r="AA61" s="23"/>
      <c r="AB61" s="23"/>
      <c r="AC61" s="23"/>
      <c r="AD61" s="130">
        <f>SUM(AE61:AG61)</f>
        <v>29</v>
      </c>
      <c r="AE61" s="130">
        <f aca="true" t="shared" si="31" ref="AE61:AJ61">SUM(AE10:AE52)-AE11</f>
        <v>13</v>
      </c>
      <c r="AF61" s="130">
        <f t="shared" si="31"/>
        <v>2</v>
      </c>
      <c r="AG61" s="130">
        <f t="shared" si="31"/>
        <v>14</v>
      </c>
      <c r="AH61" s="130">
        <f t="shared" si="31"/>
        <v>11</v>
      </c>
      <c r="AI61" s="130">
        <f t="shared" si="31"/>
        <v>3</v>
      </c>
      <c r="AJ61" s="130">
        <f t="shared" si="31"/>
        <v>11</v>
      </c>
      <c r="AK61" s="130">
        <f>SUM(AH61:AJ61)</f>
        <v>25</v>
      </c>
      <c r="AL61" s="130">
        <f>SUM(AM61:AO61)</f>
        <v>28</v>
      </c>
      <c r="AM61" s="130">
        <f aca="true" t="shared" si="32" ref="AM61:AR61">SUM(AM10:AM52)-AM11</f>
        <v>13</v>
      </c>
      <c r="AN61" s="130">
        <f t="shared" si="32"/>
        <v>0</v>
      </c>
      <c r="AO61" s="130">
        <f t="shared" si="32"/>
        <v>15</v>
      </c>
      <c r="AP61" s="130">
        <f t="shared" si="32"/>
        <v>12</v>
      </c>
      <c r="AQ61" s="130">
        <f t="shared" si="32"/>
        <v>0</v>
      </c>
      <c r="AR61" s="130">
        <f t="shared" si="32"/>
        <v>12</v>
      </c>
      <c r="AS61" s="130">
        <f>SUM(AP61:AR61)</f>
        <v>24</v>
      </c>
      <c r="AT61" s="130">
        <f>SUM(AU61:AW61)</f>
        <v>27</v>
      </c>
      <c r="AU61" s="130">
        <f aca="true" t="shared" si="33" ref="AU61:AZ61">SUM(AU10:AU52)-AU11</f>
        <v>10</v>
      </c>
      <c r="AV61" s="130">
        <f t="shared" si="33"/>
        <v>2</v>
      </c>
      <c r="AW61" s="130">
        <f t="shared" si="33"/>
        <v>15</v>
      </c>
      <c r="AX61" s="130">
        <f t="shared" si="33"/>
        <v>10</v>
      </c>
      <c r="AY61" s="130">
        <f t="shared" si="33"/>
        <v>2</v>
      </c>
      <c r="AZ61" s="130">
        <f t="shared" si="33"/>
        <v>14</v>
      </c>
      <c r="BA61" s="130">
        <f>SUM(AX61:AZ61)</f>
        <v>26</v>
      </c>
      <c r="BB61" s="130">
        <f>SUM(BC61:BE61)</f>
        <v>26</v>
      </c>
      <c r="BC61" s="130">
        <f aca="true" t="shared" si="34" ref="BC61:BH61">SUM(BC10:BC52)-BC11</f>
        <v>10</v>
      </c>
      <c r="BD61" s="130">
        <f t="shared" si="34"/>
        <v>0</v>
      </c>
      <c r="BE61" s="130">
        <f t="shared" si="34"/>
        <v>16</v>
      </c>
      <c r="BF61" s="130">
        <f t="shared" si="34"/>
        <v>6</v>
      </c>
      <c r="BG61" s="130">
        <f t="shared" si="34"/>
        <v>2</v>
      </c>
      <c r="BH61" s="130">
        <f t="shared" si="34"/>
        <v>10</v>
      </c>
      <c r="BI61" s="130">
        <f>SUM(BF61:BH61)</f>
        <v>18</v>
      </c>
      <c r="BJ61" s="130">
        <f>SUM(BK61:BM61)</f>
        <v>16</v>
      </c>
      <c r="BK61" s="130">
        <f aca="true" t="shared" si="35" ref="BK61:BP61">SUM(BK10:BK52)-BK11</f>
        <v>10</v>
      </c>
      <c r="BL61" s="130">
        <f t="shared" si="35"/>
        <v>0</v>
      </c>
      <c r="BM61" s="130">
        <f t="shared" si="35"/>
        <v>6</v>
      </c>
      <c r="BN61" s="130">
        <f t="shared" si="35"/>
        <v>0</v>
      </c>
      <c r="BO61" s="130">
        <f t="shared" si="35"/>
        <v>0</v>
      </c>
      <c r="BP61" s="130">
        <f t="shared" si="35"/>
        <v>0</v>
      </c>
      <c r="BQ61" s="130">
        <f>SUM(BN61:BP61)</f>
        <v>0</v>
      </c>
    </row>
    <row r="62" spans="1:69" ht="12.75">
      <c r="A62" s="98"/>
      <c r="B62" s="138">
        <f>(Y60-Y53-Y11)/157</f>
        <v>24.414012738853504</v>
      </c>
      <c r="C62" s="139" t="s">
        <v>247</v>
      </c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15"/>
      <c r="O62" s="115"/>
      <c r="P62" s="115"/>
      <c r="Q62" s="115"/>
      <c r="R62" s="115"/>
      <c r="S62" s="115"/>
      <c r="T62" s="115"/>
      <c r="U62" s="115"/>
      <c r="V62" s="115"/>
      <c r="W62" s="20"/>
      <c r="X62" s="23"/>
      <c r="Y62" s="23"/>
      <c r="Z62" s="23"/>
      <c r="AA62" s="23"/>
      <c r="AB62" s="23"/>
      <c r="AC62" s="23"/>
      <c r="AD62" s="23">
        <f>SUM(AE10:AG59)*AD6</f>
        <v>594</v>
      </c>
      <c r="AE62" s="23"/>
      <c r="AF62" s="23"/>
      <c r="AG62" s="23"/>
      <c r="AH62" s="23"/>
      <c r="AI62" s="23"/>
      <c r="AJ62" s="23"/>
      <c r="AK62" s="23">
        <f>SUM(AH10:AJ59)*AK6</f>
        <v>527</v>
      </c>
      <c r="AL62" s="23">
        <f>SUM(AM10:AO59)*AL6</f>
        <v>576</v>
      </c>
      <c r="AM62" s="23"/>
      <c r="AN62" s="23"/>
      <c r="AO62" s="23"/>
      <c r="AP62" s="23"/>
      <c r="AQ62" s="23"/>
      <c r="AR62" s="23"/>
      <c r="AS62" s="23">
        <f>SUM(AP10:AR59)*AS6</f>
        <v>578</v>
      </c>
      <c r="AT62" s="23">
        <f>SUM(AU10:AW59)*AT6</f>
        <v>576</v>
      </c>
      <c r="AU62" s="23"/>
      <c r="AV62" s="23"/>
      <c r="AW62" s="23"/>
      <c r="AX62" s="23"/>
      <c r="AY62" s="23"/>
      <c r="AZ62" s="23"/>
      <c r="BA62" s="23">
        <f>SUM(AX10:AZ59)*BA6</f>
        <v>527</v>
      </c>
      <c r="BB62" s="23">
        <f>SUM(BC10:BE59)*BB6</f>
        <v>576</v>
      </c>
      <c r="BC62" s="23"/>
      <c r="BD62" s="23"/>
      <c r="BE62" s="23"/>
      <c r="BF62" s="23"/>
      <c r="BG62" s="23"/>
      <c r="BH62" s="23"/>
      <c r="BI62" s="23">
        <f>SUM(BF10:BH59)*BI6</f>
        <v>340</v>
      </c>
      <c r="BJ62" s="23">
        <f>SUM(BK10:BM59)*BJ6</f>
        <v>272</v>
      </c>
      <c r="BK62" s="23"/>
      <c r="BL62" s="23"/>
      <c r="BM62" s="23"/>
      <c r="BN62" s="23"/>
      <c r="BO62" s="23"/>
      <c r="BP62" s="23"/>
      <c r="BQ62" s="23">
        <f>SUM(BN10:BP59)*BQ6</f>
        <v>0</v>
      </c>
    </row>
    <row r="63" spans="1:69" ht="12.75">
      <c r="A63" s="98"/>
      <c r="B63" s="140"/>
      <c r="C63" s="23" t="s">
        <v>122</v>
      </c>
      <c r="D63" s="97"/>
      <c r="E63" s="97"/>
      <c r="F63" s="97"/>
      <c r="G63" s="97"/>
      <c r="H63" s="97"/>
      <c r="I63" s="97"/>
      <c r="J63" s="97"/>
      <c r="K63" s="97"/>
      <c r="L63" s="97"/>
      <c r="M63" s="23"/>
      <c r="N63" s="115"/>
      <c r="O63" s="115"/>
      <c r="P63" s="115"/>
      <c r="Q63" s="115"/>
      <c r="R63" s="115"/>
      <c r="S63" s="115"/>
      <c r="T63" s="115"/>
      <c r="U63" s="115"/>
      <c r="V63" s="115"/>
      <c r="W63" s="20"/>
      <c r="X63" s="23">
        <f>SUM(AD63:BQ63)</f>
        <v>4</v>
      </c>
      <c r="Y63" s="23"/>
      <c r="Z63" s="23"/>
      <c r="AA63" s="23"/>
      <c r="AB63" s="23"/>
      <c r="AC63" s="23"/>
      <c r="AD63" s="23"/>
      <c r="AE63" s="20"/>
      <c r="AF63" s="20"/>
      <c r="AG63" s="20"/>
      <c r="AH63" s="20"/>
      <c r="AI63" s="20"/>
      <c r="AJ63" s="20"/>
      <c r="AK63" s="23"/>
      <c r="AL63" s="23"/>
      <c r="AM63" s="20"/>
      <c r="AN63" s="20"/>
      <c r="AO63" s="20"/>
      <c r="AP63" s="20"/>
      <c r="AQ63" s="20"/>
      <c r="AR63" s="20"/>
      <c r="AS63" s="20">
        <v>1</v>
      </c>
      <c r="AT63" s="20"/>
      <c r="AU63" s="20"/>
      <c r="AV63" s="20"/>
      <c r="AW63" s="20"/>
      <c r="AX63" s="20"/>
      <c r="AY63" s="20"/>
      <c r="AZ63" s="20"/>
      <c r="BA63" s="20">
        <v>1</v>
      </c>
      <c r="BB63" s="20"/>
      <c r="BC63" s="20"/>
      <c r="BD63" s="20"/>
      <c r="BE63" s="20"/>
      <c r="BF63" s="20"/>
      <c r="BG63" s="20"/>
      <c r="BH63" s="20"/>
      <c r="BI63" s="20">
        <v>1</v>
      </c>
      <c r="BJ63" s="20">
        <v>1</v>
      </c>
      <c r="BK63" s="20"/>
      <c r="BL63" s="20"/>
      <c r="BM63" s="20"/>
      <c r="BN63" s="20"/>
      <c r="BO63" s="20"/>
      <c r="BP63" s="20"/>
      <c r="BQ63" s="20"/>
    </row>
    <row r="64" spans="1:69" ht="12.75">
      <c r="A64" s="98"/>
      <c r="B64" s="140"/>
      <c r="C64" s="23" t="s">
        <v>44</v>
      </c>
      <c r="D64" s="97"/>
      <c r="E64" s="97"/>
      <c r="F64" s="97"/>
      <c r="G64" s="97"/>
      <c r="H64" s="97"/>
      <c r="I64" s="97"/>
      <c r="J64" s="97"/>
      <c r="K64" s="97"/>
      <c r="L64" s="97"/>
      <c r="M64" s="23"/>
      <c r="N64" s="115"/>
      <c r="O64" s="115"/>
      <c r="P64" s="115"/>
      <c r="Q64" s="115"/>
      <c r="R64" s="115"/>
      <c r="S64" s="115"/>
      <c r="T64" s="115"/>
      <c r="U64" s="115"/>
      <c r="V64" s="115"/>
      <c r="W64" s="20"/>
      <c r="X64" s="23">
        <f>SUM(AD64:BQ64)</f>
        <v>31</v>
      </c>
      <c r="Y64" s="23"/>
      <c r="Z64" s="23"/>
      <c r="AA64" s="23"/>
      <c r="AB64" s="23"/>
      <c r="AC64" s="23"/>
      <c r="AD64" s="97">
        <f>COUNTIF($D$10:$L$52,AD5)</f>
        <v>4</v>
      </c>
      <c r="AE64" s="97">
        <f aca="true" t="shared" si="36" ref="AE64:BQ64">COUNTIF($D$10:$L$52,AE5)</f>
        <v>0</v>
      </c>
      <c r="AF64" s="97">
        <f t="shared" si="36"/>
        <v>0</v>
      </c>
      <c r="AG64" s="97">
        <f t="shared" si="36"/>
        <v>0</v>
      </c>
      <c r="AH64" s="97">
        <f t="shared" si="36"/>
        <v>0</v>
      </c>
      <c r="AI64" s="97">
        <f t="shared" si="36"/>
        <v>0</v>
      </c>
      <c r="AJ64" s="97">
        <f t="shared" si="36"/>
        <v>0</v>
      </c>
      <c r="AK64" s="97">
        <f t="shared" si="36"/>
        <v>4</v>
      </c>
      <c r="AL64" s="97">
        <f t="shared" si="36"/>
        <v>4</v>
      </c>
      <c r="AM64" s="97">
        <f t="shared" si="36"/>
        <v>0</v>
      </c>
      <c r="AN64" s="97">
        <f t="shared" si="36"/>
        <v>0</v>
      </c>
      <c r="AO64" s="97">
        <f t="shared" si="36"/>
        <v>0</v>
      </c>
      <c r="AP64" s="97">
        <f t="shared" si="36"/>
        <v>0</v>
      </c>
      <c r="AQ64" s="97">
        <f t="shared" si="36"/>
        <v>0</v>
      </c>
      <c r="AR64" s="97">
        <f t="shared" si="36"/>
        <v>0</v>
      </c>
      <c r="AS64" s="97">
        <f t="shared" si="36"/>
        <v>3</v>
      </c>
      <c r="AT64" s="97">
        <f t="shared" si="36"/>
        <v>3</v>
      </c>
      <c r="AU64" s="97">
        <f t="shared" si="36"/>
        <v>0</v>
      </c>
      <c r="AV64" s="97">
        <f t="shared" si="36"/>
        <v>0</v>
      </c>
      <c r="AW64" s="97">
        <f t="shared" si="36"/>
        <v>0</v>
      </c>
      <c r="AX64" s="97">
        <f t="shared" si="36"/>
        <v>0</v>
      </c>
      <c r="AY64" s="97">
        <f t="shared" si="36"/>
        <v>0</v>
      </c>
      <c r="AZ64" s="97">
        <f t="shared" si="36"/>
        <v>0</v>
      </c>
      <c r="BA64" s="97">
        <f t="shared" si="36"/>
        <v>4</v>
      </c>
      <c r="BB64" s="97">
        <f t="shared" si="36"/>
        <v>3</v>
      </c>
      <c r="BC64" s="97">
        <f t="shared" si="36"/>
        <v>0</v>
      </c>
      <c r="BD64" s="97">
        <f t="shared" si="36"/>
        <v>0</v>
      </c>
      <c r="BE64" s="97">
        <f t="shared" si="36"/>
        <v>0</v>
      </c>
      <c r="BF64" s="97">
        <f t="shared" si="36"/>
        <v>0</v>
      </c>
      <c r="BG64" s="97">
        <f t="shared" si="36"/>
        <v>0</v>
      </c>
      <c r="BH64" s="97">
        <f t="shared" si="36"/>
        <v>0</v>
      </c>
      <c r="BI64" s="97">
        <f t="shared" si="36"/>
        <v>4</v>
      </c>
      <c r="BJ64" s="97">
        <f t="shared" si="36"/>
        <v>2</v>
      </c>
      <c r="BK64" s="97">
        <f t="shared" si="36"/>
        <v>0</v>
      </c>
      <c r="BL64" s="97">
        <f t="shared" si="36"/>
        <v>0</v>
      </c>
      <c r="BM64" s="97">
        <f t="shared" si="36"/>
        <v>0</v>
      </c>
      <c r="BN64" s="97">
        <f t="shared" si="36"/>
        <v>0</v>
      </c>
      <c r="BO64" s="97">
        <f t="shared" si="36"/>
        <v>0</v>
      </c>
      <c r="BP64" s="97">
        <f t="shared" si="36"/>
        <v>0</v>
      </c>
      <c r="BQ64" s="97">
        <f t="shared" si="36"/>
        <v>0</v>
      </c>
    </row>
    <row r="65" spans="1:69" ht="12.75">
      <c r="A65" s="98"/>
      <c r="B65" s="140"/>
      <c r="C65" s="23" t="s">
        <v>46</v>
      </c>
      <c r="D65" s="97"/>
      <c r="E65" s="97"/>
      <c r="F65" s="97"/>
      <c r="G65" s="97"/>
      <c r="H65" s="97"/>
      <c r="I65" s="97"/>
      <c r="J65" s="97"/>
      <c r="K65" s="97"/>
      <c r="L65" s="97"/>
      <c r="M65" s="23"/>
      <c r="N65" s="115"/>
      <c r="O65" s="115"/>
      <c r="P65" s="115"/>
      <c r="Q65" s="115"/>
      <c r="R65" s="115"/>
      <c r="S65" s="115"/>
      <c r="T65" s="115"/>
      <c r="U65" s="115"/>
      <c r="V65" s="115"/>
      <c r="W65" s="20"/>
      <c r="X65" s="23">
        <f>SUM(AD65:BQ65)</f>
        <v>38</v>
      </c>
      <c r="Y65" s="23"/>
      <c r="Z65" s="23"/>
      <c r="AA65" s="23"/>
      <c r="AB65" s="23"/>
      <c r="AC65" s="23"/>
      <c r="AD65" s="97">
        <f>COUNTIF($N$10:$V$52,AD5)</f>
        <v>5</v>
      </c>
      <c r="AE65" s="97">
        <f aca="true" t="shared" si="37" ref="AE65:BQ65">COUNTIF($N$10:$V$52,AE5)</f>
        <v>0</v>
      </c>
      <c r="AF65" s="97">
        <f t="shared" si="37"/>
        <v>0</v>
      </c>
      <c r="AG65" s="97">
        <f t="shared" si="37"/>
        <v>0</v>
      </c>
      <c r="AH65" s="97">
        <f t="shared" si="37"/>
        <v>0</v>
      </c>
      <c r="AI65" s="97">
        <f t="shared" si="37"/>
        <v>0</v>
      </c>
      <c r="AJ65" s="97">
        <f t="shared" si="37"/>
        <v>0</v>
      </c>
      <c r="AK65" s="97">
        <f t="shared" si="37"/>
        <v>6</v>
      </c>
      <c r="AL65" s="97">
        <f t="shared" si="37"/>
        <v>5</v>
      </c>
      <c r="AM65" s="97">
        <f t="shared" si="37"/>
        <v>0</v>
      </c>
      <c r="AN65" s="97">
        <f t="shared" si="37"/>
        <v>0</v>
      </c>
      <c r="AO65" s="97">
        <f t="shared" si="37"/>
        <v>0</v>
      </c>
      <c r="AP65" s="97">
        <f t="shared" si="37"/>
        <v>0</v>
      </c>
      <c r="AQ65" s="97">
        <f t="shared" si="37"/>
        <v>0</v>
      </c>
      <c r="AR65" s="97">
        <f t="shared" si="37"/>
        <v>0</v>
      </c>
      <c r="AS65" s="97">
        <f t="shared" si="37"/>
        <v>4</v>
      </c>
      <c r="AT65" s="97">
        <f t="shared" si="37"/>
        <v>6</v>
      </c>
      <c r="AU65" s="97">
        <f t="shared" si="37"/>
        <v>0</v>
      </c>
      <c r="AV65" s="97">
        <f t="shared" si="37"/>
        <v>0</v>
      </c>
      <c r="AW65" s="97">
        <f t="shared" si="37"/>
        <v>0</v>
      </c>
      <c r="AX65" s="97">
        <f t="shared" si="37"/>
        <v>0</v>
      </c>
      <c r="AY65" s="97">
        <f t="shared" si="37"/>
        <v>0</v>
      </c>
      <c r="AZ65" s="97">
        <f t="shared" si="37"/>
        <v>0</v>
      </c>
      <c r="BA65" s="97">
        <f t="shared" si="37"/>
        <v>4</v>
      </c>
      <c r="BB65" s="97">
        <f t="shared" si="37"/>
        <v>4</v>
      </c>
      <c r="BC65" s="97">
        <f t="shared" si="37"/>
        <v>0</v>
      </c>
      <c r="BD65" s="97">
        <f t="shared" si="37"/>
        <v>0</v>
      </c>
      <c r="BE65" s="97">
        <f t="shared" si="37"/>
        <v>0</v>
      </c>
      <c r="BF65" s="97">
        <f t="shared" si="37"/>
        <v>0</v>
      </c>
      <c r="BG65" s="97">
        <f t="shared" si="37"/>
        <v>0</v>
      </c>
      <c r="BH65" s="97">
        <f t="shared" si="37"/>
        <v>0</v>
      </c>
      <c r="BI65" s="97">
        <f t="shared" si="37"/>
        <v>1</v>
      </c>
      <c r="BJ65" s="97">
        <f t="shared" si="37"/>
        <v>3</v>
      </c>
      <c r="BK65" s="97">
        <f t="shared" si="37"/>
        <v>0</v>
      </c>
      <c r="BL65" s="97">
        <f t="shared" si="37"/>
        <v>0</v>
      </c>
      <c r="BM65" s="97">
        <f t="shared" si="37"/>
        <v>0</v>
      </c>
      <c r="BN65" s="97">
        <f t="shared" si="37"/>
        <v>0</v>
      </c>
      <c r="BO65" s="97">
        <f t="shared" si="37"/>
        <v>0</v>
      </c>
      <c r="BP65" s="97">
        <f t="shared" si="37"/>
        <v>0</v>
      </c>
      <c r="BQ65" s="97">
        <f t="shared" si="37"/>
        <v>0</v>
      </c>
    </row>
    <row r="66" spans="1:69" ht="12.75">
      <c r="A66" s="47"/>
      <c r="B66" s="26"/>
      <c r="C66" s="25"/>
      <c r="D66" s="34"/>
      <c r="E66" s="34"/>
      <c r="F66" s="34"/>
      <c r="G66" s="34"/>
      <c r="H66" s="34"/>
      <c r="I66" s="34"/>
      <c r="J66" s="34"/>
      <c r="K66" s="34"/>
      <c r="L66" s="34"/>
      <c r="M66" s="25"/>
      <c r="N66" s="35"/>
      <c r="O66" s="35"/>
      <c r="P66" s="35"/>
      <c r="Q66" s="35"/>
      <c r="R66" s="35"/>
      <c r="S66" s="35"/>
      <c r="T66" s="35"/>
      <c r="U66" s="35"/>
      <c r="V66" s="35"/>
      <c r="W66" s="32"/>
      <c r="X66" s="25"/>
      <c r="Y66" s="25"/>
      <c r="Z66" s="25"/>
      <c r="AA66" s="25"/>
      <c r="AB66" s="25"/>
      <c r="AC66" s="25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</row>
    <row r="67" spans="2:80" ht="30" customHeight="1">
      <c r="B67" s="188" t="s">
        <v>148</v>
      </c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1"/>
      <c r="X67" s="188" t="s">
        <v>174</v>
      </c>
      <c r="Y67" s="189"/>
      <c r="Z67" s="189"/>
      <c r="AA67" s="190"/>
      <c r="AB67" s="188" t="s">
        <v>154</v>
      </c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1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</row>
    <row r="68" spans="2:80" ht="45" customHeight="1">
      <c r="B68" s="158" t="s">
        <v>149</v>
      </c>
      <c r="C68" s="147" t="s">
        <v>151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91" t="s">
        <v>190</v>
      </c>
      <c r="N68" s="161"/>
      <c r="O68" s="161"/>
      <c r="P68" s="161"/>
      <c r="Q68" s="161"/>
      <c r="R68" s="161"/>
      <c r="S68" s="161"/>
      <c r="T68" s="161"/>
      <c r="U68" s="161"/>
      <c r="V68" s="161"/>
      <c r="W68" s="162"/>
      <c r="X68" s="193" t="s">
        <v>149</v>
      </c>
      <c r="Y68" s="194"/>
      <c r="Z68" s="149"/>
      <c r="AA68" s="149"/>
      <c r="AB68" s="193" t="s">
        <v>153</v>
      </c>
      <c r="AC68" s="214"/>
      <c r="AD68" s="214"/>
      <c r="AE68" s="214"/>
      <c r="AF68" s="214"/>
      <c r="AG68" s="214"/>
      <c r="AH68" s="214"/>
      <c r="AI68" s="214"/>
      <c r="AJ68" s="214"/>
      <c r="AK68" s="215"/>
      <c r="AL68" s="202" t="s">
        <v>262</v>
      </c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4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</row>
    <row r="69" spans="2:80" ht="25.5" customHeight="1" hidden="1">
      <c r="B69" s="192"/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2"/>
      <c r="X69" s="195"/>
      <c r="Y69" s="196"/>
      <c r="Z69" s="153" t="s">
        <v>150</v>
      </c>
      <c r="AA69" s="153" t="s">
        <v>152</v>
      </c>
      <c r="AB69" s="216"/>
      <c r="AC69" s="217"/>
      <c r="AD69" s="217"/>
      <c r="AE69" s="217"/>
      <c r="AF69" s="217"/>
      <c r="AG69" s="217"/>
      <c r="AH69" s="217"/>
      <c r="AI69" s="217"/>
      <c r="AJ69" s="217"/>
      <c r="AK69" s="218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</row>
    <row r="70" spans="1:80" ht="26.25" customHeight="1">
      <c r="A70" s="32"/>
      <c r="B70" s="233" t="s">
        <v>253</v>
      </c>
      <c r="C70" s="198">
        <v>4</v>
      </c>
      <c r="D70" s="73"/>
      <c r="E70" s="73"/>
      <c r="F70" s="73"/>
      <c r="G70" s="73"/>
      <c r="H70" s="73"/>
      <c r="I70" s="73"/>
      <c r="J70" s="73"/>
      <c r="K70" s="73"/>
      <c r="L70" s="73"/>
      <c r="M70" s="198">
        <v>2</v>
      </c>
      <c r="N70" s="235"/>
      <c r="O70" s="235"/>
      <c r="P70" s="235"/>
      <c r="Q70" s="235"/>
      <c r="R70" s="235"/>
      <c r="S70" s="235"/>
      <c r="T70" s="235"/>
      <c r="U70" s="235"/>
      <c r="V70" s="235"/>
      <c r="W70" s="236"/>
      <c r="X70" s="159" t="s">
        <v>192</v>
      </c>
      <c r="Y70" s="160"/>
      <c r="Z70" s="95">
        <v>6</v>
      </c>
      <c r="AA70" s="95">
        <v>4</v>
      </c>
      <c r="AB70" s="219" t="s">
        <v>202</v>
      </c>
      <c r="AC70" s="220"/>
      <c r="AD70" s="220"/>
      <c r="AE70" s="220"/>
      <c r="AF70" s="220"/>
      <c r="AG70" s="220"/>
      <c r="AH70" s="220"/>
      <c r="AI70" s="220"/>
      <c r="AJ70" s="220"/>
      <c r="AK70" s="221"/>
      <c r="AL70" s="205" t="s">
        <v>175</v>
      </c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7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</row>
    <row r="71" spans="1:80" ht="24.75" customHeight="1">
      <c r="A71" s="32"/>
      <c r="B71" s="234"/>
      <c r="C71" s="199"/>
      <c r="D71" s="51"/>
      <c r="E71" s="51"/>
      <c r="F71" s="51"/>
      <c r="G71" s="51"/>
      <c r="H71" s="51"/>
      <c r="I71" s="51"/>
      <c r="J71" s="51"/>
      <c r="K71" s="51"/>
      <c r="L71" s="51"/>
      <c r="M71" s="199"/>
      <c r="N71" s="237"/>
      <c r="O71" s="237"/>
      <c r="P71" s="237"/>
      <c r="Q71" s="237"/>
      <c r="R71" s="237"/>
      <c r="S71" s="237"/>
      <c r="T71" s="237"/>
      <c r="U71" s="237"/>
      <c r="V71" s="237"/>
      <c r="W71" s="238"/>
      <c r="X71" s="197" t="s">
        <v>192</v>
      </c>
      <c r="Y71" s="197"/>
      <c r="Z71" s="145">
        <v>10</v>
      </c>
      <c r="AA71" s="145">
        <v>8</v>
      </c>
      <c r="AB71" s="222"/>
      <c r="AC71" s="223"/>
      <c r="AD71" s="223"/>
      <c r="AE71" s="223"/>
      <c r="AF71" s="223"/>
      <c r="AG71" s="223"/>
      <c r="AH71" s="223"/>
      <c r="AI71" s="223"/>
      <c r="AJ71" s="223"/>
      <c r="AK71" s="224"/>
      <c r="AL71" s="208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10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</row>
    <row r="72" spans="1:69" ht="13.5" customHeight="1">
      <c r="A72" s="32"/>
      <c r="B72" s="109" t="s">
        <v>21</v>
      </c>
      <c r="C72" s="89"/>
      <c r="D72" s="155"/>
      <c r="E72" s="155"/>
      <c r="F72" s="155"/>
      <c r="G72" s="155"/>
      <c r="H72" s="155"/>
      <c r="I72" s="155"/>
      <c r="J72" s="155"/>
      <c r="K72" s="155"/>
      <c r="L72" s="155"/>
      <c r="M72" s="228">
        <v>2</v>
      </c>
      <c r="N72" s="229"/>
      <c r="O72" s="229"/>
      <c r="P72" s="229"/>
      <c r="Q72" s="229"/>
      <c r="R72" s="229"/>
      <c r="S72" s="229"/>
      <c r="T72" s="229"/>
      <c r="U72" s="229"/>
      <c r="V72" s="229"/>
      <c r="W72" s="230"/>
      <c r="X72" s="231"/>
      <c r="Y72" s="232"/>
      <c r="Z72" s="156"/>
      <c r="AA72" s="156">
        <v>12</v>
      </c>
      <c r="AB72" s="225"/>
      <c r="AC72" s="226"/>
      <c r="AD72" s="226"/>
      <c r="AE72" s="226"/>
      <c r="AF72" s="226"/>
      <c r="AG72" s="226"/>
      <c r="AH72" s="226"/>
      <c r="AI72" s="226"/>
      <c r="AJ72" s="226"/>
      <c r="AK72" s="227"/>
      <c r="AL72" s="211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3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</row>
    <row r="73" spans="1:69" s="56" customFormat="1" ht="15.75" customHeight="1">
      <c r="A73" s="52"/>
      <c r="B73" s="163" t="s">
        <v>186</v>
      </c>
      <c r="C73" s="164"/>
      <c r="D73" s="164"/>
      <c r="E73" s="164"/>
      <c r="F73" s="164"/>
      <c r="G73" s="164"/>
      <c r="H73" s="164"/>
      <c r="I73" s="164"/>
      <c r="J73" s="164"/>
      <c r="K73" s="53"/>
      <c r="L73" s="53"/>
      <c r="M73" s="53"/>
      <c r="N73" s="53"/>
      <c r="O73" s="54"/>
      <c r="P73" s="54"/>
      <c r="Q73" s="54"/>
      <c r="R73" s="54"/>
      <c r="S73" s="54"/>
      <c r="T73" s="54"/>
      <c r="U73" s="54"/>
      <c r="V73" s="54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P73" s="57"/>
      <c r="BQ73" s="57"/>
    </row>
    <row r="74" s="157" customFormat="1" ht="15.75" customHeight="1">
      <c r="B74" s="55" t="s">
        <v>187</v>
      </c>
    </row>
    <row r="75" spans="1:69" ht="12.75">
      <c r="A75" s="32"/>
      <c r="B75" s="33"/>
      <c r="C75" s="25"/>
      <c r="D75" s="34"/>
      <c r="E75" s="34"/>
      <c r="F75" s="34"/>
      <c r="G75" s="34"/>
      <c r="H75" s="34"/>
      <c r="I75" s="34"/>
      <c r="J75" s="34"/>
      <c r="K75" s="34"/>
      <c r="L75" s="34"/>
      <c r="M75" s="25"/>
      <c r="N75" s="35"/>
      <c r="O75" s="35"/>
      <c r="P75" s="35"/>
      <c r="Q75" s="35"/>
      <c r="R75" s="35"/>
      <c r="S75" s="35"/>
      <c r="T75" s="35"/>
      <c r="U75" s="35"/>
      <c r="V75" s="35"/>
      <c r="W75" s="32"/>
      <c r="X75" s="25"/>
      <c r="Y75" s="25"/>
      <c r="Z75" s="25"/>
      <c r="AA75" s="25"/>
      <c r="AB75" s="25"/>
      <c r="AC75" s="25"/>
      <c r="AD75" s="25"/>
      <c r="AE75" s="32"/>
      <c r="AF75" s="32"/>
      <c r="AG75" s="32"/>
      <c r="AH75" s="32"/>
      <c r="AI75" s="32"/>
      <c r="AJ75" s="32"/>
      <c r="AK75" s="25"/>
      <c r="AL75" s="25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</row>
    <row r="76" ht="12.75">
      <c r="B76" s="58" t="s">
        <v>110</v>
      </c>
    </row>
    <row r="77" ht="12.75">
      <c r="B77" s="58"/>
    </row>
    <row r="78" ht="12.75">
      <c r="B78" s="58" t="s">
        <v>114</v>
      </c>
    </row>
    <row r="79" ht="12.75">
      <c r="B79" s="58"/>
    </row>
    <row r="80" ht="12.75">
      <c r="B80" s="58" t="s">
        <v>111</v>
      </c>
    </row>
    <row r="81" spans="2:15" ht="12.75">
      <c r="B81" s="58"/>
      <c r="O81" s="50" t="s">
        <v>81</v>
      </c>
    </row>
    <row r="82" spans="2:25" ht="12.75">
      <c r="B82" s="58" t="s">
        <v>119</v>
      </c>
      <c r="W82" s="42" t="s">
        <v>218</v>
      </c>
      <c r="X82" s="42"/>
      <c r="Y82" s="42"/>
    </row>
    <row r="83" spans="2:25" ht="12.75">
      <c r="B83" s="58"/>
      <c r="O83" s="50" t="s">
        <v>109</v>
      </c>
      <c r="X83" s="42"/>
      <c r="Y83" s="42"/>
    </row>
    <row r="84" spans="2:25" ht="12.75">
      <c r="B84" s="58" t="s">
        <v>111</v>
      </c>
      <c r="W84" s="42" t="s">
        <v>120</v>
      </c>
      <c r="X84" s="42"/>
      <c r="Y84" s="42"/>
    </row>
    <row r="85" spans="2:25" ht="12.75">
      <c r="B85" s="58"/>
      <c r="O85" s="50" t="s">
        <v>113</v>
      </c>
      <c r="X85" s="42"/>
      <c r="Y85" s="42"/>
    </row>
    <row r="86" spans="2:25" ht="12.75">
      <c r="B86" s="58" t="s">
        <v>115</v>
      </c>
      <c r="X86" s="42"/>
      <c r="Y86" s="42"/>
    </row>
    <row r="87" spans="2:25" ht="12.75">
      <c r="B87" s="58"/>
      <c r="W87" s="42" t="s">
        <v>113</v>
      </c>
      <c r="X87" s="42"/>
      <c r="Y87" s="42"/>
    </row>
    <row r="88" ht="12.75">
      <c r="B88" s="58" t="s">
        <v>111</v>
      </c>
    </row>
    <row r="89" ht="12.75">
      <c r="B89" s="58"/>
    </row>
    <row r="90" spans="1:69" ht="12.75">
      <c r="A90" s="32"/>
      <c r="B90" s="59"/>
      <c r="C90" s="25"/>
      <c r="D90" s="34"/>
      <c r="E90" s="34"/>
      <c r="F90" s="34"/>
      <c r="G90" s="34"/>
      <c r="H90" s="34"/>
      <c r="I90" s="34"/>
      <c r="J90" s="34"/>
      <c r="K90" s="34"/>
      <c r="L90" s="34"/>
      <c r="M90" s="25"/>
      <c r="N90" s="35"/>
      <c r="O90" s="35"/>
      <c r="P90" s="35"/>
      <c r="Q90" s="35"/>
      <c r="R90" s="35"/>
      <c r="S90" s="35"/>
      <c r="T90" s="35"/>
      <c r="U90" s="35"/>
      <c r="V90" s="35"/>
      <c r="W90" s="32"/>
      <c r="X90" s="25"/>
      <c r="Y90" s="25"/>
      <c r="Z90" s="25"/>
      <c r="AA90" s="25"/>
      <c r="AB90" s="25"/>
      <c r="AC90" s="25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</row>
    <row r="91" spans="1:69" ht="12.75">
      <c r="A91" s="32"/>
      <c r="B91" s="59"/>
      <c r="C91" s="25"/>
      <c r="D91" s="34"/>
      <c r="E91" s="34"/>
      <c r="F91" s="34"/>
      <c r="G91" s="34"/>
      <c r="H91" s="34"/>
      <c r="I91" s="34"/>
      <c r="J91" s="34"/>
      <c r="K91" s="34"/>
      <c r="L91" s="34"/>
      <c r="M91" s="25"/>
      <c r="N91" s="35"/>
      <c r="O91" s="35"/>
      <c r="P91" s="35"/>
      <c r="Q91" s="35"/>
      <c r="R91" s="35"/>
      <c r="S91" s="35"/>
      <c r="T91" s="35"/>
      <c r="U91" s="35"/>
      <c r="V91" s="35"/>
      <c r="W91" s="32"/>
      <c r="X91" s="25"/>
      <c r="Y91" s="25"/>
      <c r="Z91" s="25"/>
      <c r="AA91" s="25"/>
      <c r="AB91" s="25"/>
      <c r="AC91" s="25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</row>
    <row r="92" spans="2:25" ht="25.5" customHeight="1">
      <c r="B92" s="187" t="s">
        <v>194</v>
      </c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</row>
    <row r="94" spans="1:69" ht="25.5">
      <c r="A94" s="102" t="s">
        <v>57</v>
      </c>
      <c r="B94" s="103" t="s">
        <v>194</v>
      </c>
      <c r="C94" s="104" t="str">
        <f>D94&amp;" "&amp;E94&amp;" "&amp;F94&amp;" "&amp;L94</f>
        <v>   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4" t="str">
        <f>N94&amp;" "&amp;O94&amp;" "&amp;P94&amp;" "&amp;Q94</f>
        <v>2 3 4 4</v>
      </c>
      <c r="N94" s="105">
        <v>2</v>
      </c>
      <c r="O94" s="105">
        <v>3</v>
      </c>
      <c r="P94" s="105">
        <v>4</v>
      </c>
      <c r="Q94" s="105">
        <v>4</v>
      </c>
      <c r="R94" s="105"/>
      <c r="S94" s="105"/>
      <c r="T94" s="105"/>
      <c r="U94" s="105"/>
      <c r="V94" s="105"/>
      <c r="W94" s="106"/>
      <c r="X94" s="107">
        <f aca="true" t="shared" si="38" ref="X94:AC94">SUM(X95:X98)</f>
        <v>270</v>
      </c>
      <c r="Y94" s="107">
        <f t="shared" si="38"/>
        <v>138</v>
      </c>
      <c r="Z94" s="107">
        <f t="shared" si="38"/>
        <v>138</v>
      </c>
      <c r="AA94" s="107">
        <f t="shared" si="38"/>
        <v>0</v>
      </c>
      <c r="AB94" s="107">
        <f t="shared" si="38"/>
        <v>0</v>
      </c>
      <c r="AC94" s="107">
        <f t="shared" si="38"/>
        <v>132</v>
      </c>
      <c r="AD94" s="108">
        <f>IF(SUM(AE94:AG94)&gt;0,AE94&amp;"/"&amp;AF94&amp;"/"&amp;AG94,"")</f>
      </c>
      <c r="AE94" s="106"/>
      <c r="AF94" s="106"/>
      <c r="AG94" s="106"/>
      <c r="AH94" s="106">
        <v>2</v>
      </c>
      <c r="AI94" s="106"/>
      <c r="AJ94" s="106"/>
      <c r="AK94" s="108" t="str">
        <f>IF(SUM(AH94:AJ94)&gt;0,AH94&amp;"/"&amp;AI94&amp;"/"&amp;AJ94,"")</f>
        <v>2//</v>
      </c>
      <c r="AL94" s="108" t="str">
        <f>IF(SUM(AM94:AO94)&gt;0,AM94&amp;"/"&amp;AN94&amp;"/"&amp;AO94,"")</f>
        <v>2//</v>
      </c>
      <c r="AM94" s="106">
        <v>2</v>
      </c>
      <c r="AN94" s="106"/>
      <c r="AO94" s="106"/>
      <c r="AP94" s="106">
        <v>4</v>
      </c>
      <c r="AQ94" s="106"/>
      <c r="AR94" s="106"/>
      <c r="AS94" s="108" t="str">
        <f>IF(SUM(AP94:AR94)&gt;0,AP94&amp;"/"&amp;AQ94&amp;"/"&amp;AR94,"")</f>
        <v>4//</v>
      </c>
      <c r="AT94" s="108">
        <f>IF(SUM(AU94:AW94)&gt;0,AU94&amp;"/"&amp;AV94&amp;"/"&amp;AW94,"")</f>
      </c>
      <c r="AU94" s="106"/>
      <c r="AV94" s="106"/>
      <c r="AW94" s="106"/>
      <c r="AX94" s="106"/>
      <c r="AY94" s="106"/>
      <c r="AZ94" s="106"/>
      <c r="BA94" s="108">
        <f>IF(SUM(AX94:AZ94)&gt;0,AX94&amp;"/"&amp;AY94&amp;"/"&amp;AZ94,"")</f>
      </c>
      <c r="BB94" s="108">
        <f>IF(SUM(BC94:BE94)&gt;0,BC94&amp;"/"&amp;BD94&amp;"/"&amp;BE94,"")</f>
      </c>
      <c r="BC94" s="106"/>
      <c r="BD94" s="106"/>
      <c r="BE94" s="106"/>
      <c r="BF94" s="106"/>
      <c r="BG94" s="106"/>
      <c r="BH94" s="106"/>
      <c r="BI94" s="108">
        <f>IF(SUM(BF94:BH94)&gt;0,BF94&amp;"/"&amp;BG94&amp;"/"&amp;BH94,"")</f>
      </c>
      <c r="BJ94" s="108">
        <f>IF(SUM(BK94:BM94)&gt;0,BK94&amp;"/"&amp;BL94&amp;"/"&amp;BM94,"")</f>
      </c>
      <c r="BK94" s="106"/>
      <c r="BL94" s="106"/>
      <c r="BM94" s="106"/>
      <c r="BN94" s="106"/>
      <c r="BO94" s="106"/>
      <c r="BP94" s="106"/>
      <c r="BQ94" s="108">
        <f>IF(SUM(BN94:BP94)&gt;0,BN94&amp;"/"&amp;BO94&amp;"/"&amp;BP94,"")</f>
      </c>
    </row>
    <row r="95" spans="1:69" ht="12.75">
      <c r="A95" s="61" t="s">
        <v>207</v>
      </c>
      <c r="B95" s="99" t="s">
        <v>238</v>
      </c>
      <c r="C95" s="23" t="str">
        <f>D95&amp;" "&amp;E95&amp;" "&amp;F95&amp;" "&amp;L95</f>
        <v>   </v>
      </c>
      <c r="D95" s="100"/>
      <c r="E95" s="100"/>
      <c r="F95" s="100"/>
      <c r="G95" s="100"/>
      <c r="H95" s="100"/>
      <c r="I95" s="100"/>
      <c r="J95" s="100"/>
      <c r="K95" s="100"/>
      <c r="L95" s="100"/>
      <c r="M95" s="23" t="str">
        <f>N95&amp;" "&amp;O95&amp;" "&amp;P95&amp;" "&amp;Q95</f>
        <v>2   </v>
      </c>
      <c r="N95" s="100">
        <v>2</v>
      </c>
      <c r="O95" s="100"/>
      <c r="P95" s="100"/>
      <c r="Q95" s="100"/>
      <c r="R95" s="100"/>
      <c r="S95" s="100"/>
      <c r="T95" s="100"/>
      <c r="U95" s="100"/>
      <c r="V95" s="100"/>
      <c r="W95" s="19"/>
      <c r="X95" s="89">
        <v>60</v>
      </c>
      <c r="Y95" s="89">
        <f>Z95+AA95+AB95</f>
        <v>34</v>
      </c>
      <c r="Z95" s="89">
        <f aca="true" t="shared" si="39" ref="Z95:AB97">AE95*AE$6+AH95*AH$6+AM95*AM$6+AP95*AP$6+AU95*AU$6+AX95*AX$6+BC95*BC$6+BF95*BF$6+BK95*BK$6+BN95*BN$6</f>
        <v>34</v>
      </c>
      <c r="AA95" s="89">
        <f t="shared" si="39"/>
        <v>0</v>
      </c>
      <c r="AB95" s="89">
        <f t="shared" si="39"/>
        <v>0</v>
      </c>
      <c r="AC95" s="23">
        <f>X95-Y95</f>
        <v>26</v>
      </c>
      <c r="AD95" s="97">
        <f>IF(SUM(AE95:AG95)&gt;0,AE95&amp;"/"&amp;AF95&amp;"/"&amp;AG95,"")</f>
      </c>
      <c r="AE95" s="19"/>
      <c r="AF95" s="19"/>
      <c r="AG95" s="19"/>
      <c r="AH95" s="19">
        <v>2</v>
      </c>
      <c r="AI95" s="19"/>
      <c r="AJ95" s="19"/>
      <c r="AK95" s="97" t="str">
        <f>IF(SUM(AH95:AJ95)&gt;0,AH95&amp;"/"&amp;AI95&amp;"/"&amp;AJ95,"")</f>
        <v>2//</v>
      </c>
      <c r="AL95" s="97">
        <f>IF(SUM(AM95:AO95)&gt;0,AM95&amp;"/"&amp;AN95&amp;"/"&amp;AO95,"")</f>
      </c>
      <c r="AM95" s="19"/>
      <c r="AN95" s="19"/>
      <c r="AO95" s="19"/>
      <c r="AP95" s="19"/>
      <c r="AQ95" s="19"/>
      <c r="AR95" s="19"/>
      <c r="AS95" s="97">
        <f>IF(SUM(AP95:AR95)&gt;0,AP95&amp;"/"&amp;AQ95&amp;"/"&amp;AR95,"")</f>
      </c>
      <c r="AT95" s="97">
        <f>IF(SUM(AU95:AW95)&gt;0,AU95&amp;"/"&amp;AV95&amp;"/"&amp;AW95,"")</f>
      </c>
      <c r="AU95" s="19"/>
      <c r="AV95" s="19"/>
      <c r="AW95" s="19"/>
      <c r="AX95" s="19"/>
      <c r="AY95" s="19"/>
      <c r="AZ95" s="19"/>
      <c r="BA95" s="97">
        <f>IF(SUM(AX95:AZ95)&gt;0,AX95&amp;"/"&amp;AY95&amp;"/"&amp;AZ95,"")</f>
      </c>
      <c r="BB95" s="97">
        <f>IF(SUM(BC95:BE95)&gt;0,BC95&amp;"/"&amp;BD95&amp;"/"&amp;BE95,"")</f>
      </c>
      <c r="BC95" s="19"/>
      <c r="BD95" s="19"/>
      <c r="BE95" s="19"/>
      <c r="BF95" s="19"/>
      <c r="BG95" s="19"/>
      <c r="BH95" s="19"/>
      <c r="BI95" s="97">
        <f>IF(SUM(BF95:BH95)&gt;0,BF95&amp;"/"&amp;BG95&amp;"/"&amp;BH95,"")</f>
      </c>
      <c r="BJ95" s="97">
        <f>IF(SUM(BK95:BM95)&gt;0,BK95&amp;"/"&amp;BL95&amp;"/"&amp;BM95,"")</f>
      </c>
      <c r="BK95" s="19"/>
      <c r="BL95" s="19"/>
      <c r="BM95" s="19"/>
      <c r="BN95" s="19"/>
      <c r="BO95" s="19"/>
      <c r="BP95" s="19"/>
      <c r="BQ95" s="97">
        <f>IF(SUM(BN95:BP95)&gt;0,BN95&amp;"/"&amp;BO95&amp;"/"&amp;BP95,"")</f>
      </c>
    </row>
    <row r="96" spans="1:69" ht="38.25">
      <c r="A96" s="61" t="s">
        <v>208</v>
      </c>
      <c r="B96" s="99" t="s">
        <v>239</v>
      </c>
      <c r="C96" s="23" t="str">
        <f>D96&amp;" "&amp;E96&amp;" "&amp;F96&amp;" "&amp;L96</f>
        <v>   </v>
      </c>
      <c r="D96" s="100"/>
      <c r="E96" s="100"/>
      <c r="F96" s="100"/>
      <c r="G96" s="100"/>
      <c r="H96" s="100"/>
      <c r="I96" s="100"/>
      <c r="J96" s="100"/>
      <c r="K96" s="100"/>
      <c r="L96" s="100"/>
      <c r="M96" s="23" t="str">
        <f>N96&amp;" "&amp;O96&amp;" "&amp;P96&amp;" "&amp;Q96</f>
        <v>3   </v>
      </c>
      <c r="N96" s="100">
        <v>3</v>
      </c>
      <c r="O96" s="100"/>
      <c r="P96" s="100"/>
      <c r="Q96" s="100"/>
      <c r="R96" s="100"/>
      <c r="S96" s="100"/>
      <c r="T96" s="100"/>
      <c r="U96" s="100"/>
      <c r="V96" s="100"/>
      <c r="W96" s="19"/>
      <c r="X96" s="89">
        <v>70</v>
      </c>
      <c r="Y96" s="89">
        <f>Z96+AA96+AB96</f>
        <v>36</v>
      </c>
      <c r="Z96" s="89">
        <f t="shared" si="39"/>
        <v>36</v>
      </c>
      <c r="AA96" s="89">
        <f t="shared" si="39"/>
        <v>0</v>
      </c>
      <c r="AB96" s="89">
        <f t="shared" si="39"/>
        <v>0</v>
      </c>
      <c r="AC96" s="23">
        <f>X96-Y96</f>
        <v>34</v>
      </c>
      <c r="AD96" s="97">
        <f>IF(SUM(AE96:AG96)&gt;0,AE96&amp;"/"&amp;AF96&amp;"/"&amp;AG96,"")</f>
      </c>
      <c r="AE96" s="19"/>
      <c r="AF96" s="19"/>
      <c r="AG96" s="19"/>
      <c r="AH96" s="19"/>
      <c r="AI96" s="19"/>
      <c r="AJ96" s="19"/>
      <c r="AK96" s="97">
        <f>IF(SUM(AH96:AJ96)&gt;0,AH96&amp;"/"&amp;AI96&amp;"/"&amp;AJ96,"")</f>
      </c>
      <c r="AL96" s="97" t="str">
        <f>IF(SUM(AM96:AO96)&gt;0,AM96&amp;"/"&amp;AN96&amp;"/"&amp;AO96,"")</f>
        <v>2//</v>
      </c>
      <c r="AM96" s="19">
        <v>2</v>
      </c>
      <c r="AN96" s="19"/>
      <c r="AO96" s="19"/>
      <c r="AP96" s="19"/>
      <c r="AQ96" s="19"/>
      <c r="AR96" s="19"/>
      <c r="AS96" s="97">
        <f>IF(SUM(AP96:AR96)&gt;0,AP96&amp;"/"&amp;AQ96&amp;"/"&amp;AR96,"")</f>
      </c>
      <c r="AT96" s="97">
        <f>IF(SUM(AU96:AW96)&gt;0,AU96&amp;"/"&amp;AV96&amp;"/"&amp;AW96,"")</f>
      </c>
      <c r="AU96" s="19"/>
      <c r="AV96" s="19"/>
      <c r="AW96" s="19"/>
      <c r="AX96" s="19"/>
      <c r="AY96" s="19"/>
      <c r="AZ96" s="19"/>
      <c r="BA96" s="97">
        <f>IF(SUM(AX96:AZ96)&gt;0,AX96&amp;"/"&amp;AY96&amp;"/"&amp;AZ96,"")</f>
      </c>
      <c r="BB96" s="97">
        <f>IF(SUM(BC96:BE96)&gt;0,BC96&amp;"/"&amp;BD96&amp;"/"&amp;BE96,"")</f>
      </c>
      <c r="BC96" s="19"/>
      <c r="BD96" s="19"/>
      <c r="BE96" s="19"/>
      <c r="BF96" s="19"/>
      <c r="BG96" s="19"/>
      <c r="BH96" s="19"/>
      <c r="BI96" s="97">
        <f>IF(SUM(BF96:BH96)&gt;0,BF96&amp;"/"&amp;BG96&amp;"/"&amp;BH96,"")</f>
      </c>
      <c r="BJ96" s="97">
        <f>IF(SUM(BK96:BM96)&gt;0,BK96&amp;"/"&amp;BL96&amp;"/"&amp;BM96,"")</f>
      </c>
      <c r="BK96" s="19"/>
      <c r="BL96" s="19"/>
      <c r="BM96" s="19"/>
      <c r="BN96" s="19"/>
      <c r="BO96" s="19"/>
      <c r="BP96" s="19"/>
      <c r="BQ96" s="97">
        <f>IF(SUM(BN96:BP96)&gt;0,BN96&amp;"/"&amp;BO96&amp;"/"&amp;BP96,"")</f>
      </c>
    </row>
    <row r="97" spans="1:69" ht="12.75">
      <c r="A97" s="61" t="s">
        <v>210</v>
      </c>
      <c r="B97" s="99" t="s">
        <v>240</v>
      </c>
      <c r="C97" s="23" t="str">
        <f>D97&amp;" "&amp;E97&amp;" "&amp;F97&amp;" "&amp;L97</f>
        <v>   </v>
      </c>
      <c r="D97" s="100"/>
      <c r="E97" s="100"/>
      <c r="F97" s="100"/>
      <c r="G97" s="100"/>
      <c r="H97" s="100"/>
      <c r="I97" s="100"/>
      <c r="J97" s="100"/>
      <c r="K97" s="100"/>
      <c r="L97" s="100"/>
      <c r="M97" s="23" t="str">
        <f>N97&amp;" "&amp;O97&amp;" "&amp;P97&amp;" "&amp;Q97</f>
        <v>4   </v>
      </c>
      <c r="N97" s="100">
        <v>4</v>
      </c>
      <c r="O97" s="100"/>
      <c r="P97" s="100"/>
      <c r="Q97" s="100"/>
      <c r="R97" s="100"/>
      <c r="S97" s="100"/>
      <c r="T97" s="100"/>
      <c r="U97" s="100"/>
      <c r="V97" s="100"/>
      <c r="W97" s="19"/>
      <c r="X97" s="89">
        <v>70</v>
      </c>
      <c r="Y97" s="89">
        <f>Z97+AA97+AB97</f>
        <v>34</v>
      </c>
      <c r="Z97" s="89">
        <f t="shared" si="39"/>
        <v>34</v>
      </c>
      <c r="AA97" s="89">
        <f t="shared" si="39"/>
        <v>0</v>
      </c>
      <c r="AB97" s="89">
        <f t="shared" si="39"/>
        <v>0</v>
      </c>
      <c r="AC97" s="23">
        <f>X97-Y97</f>
        <v>36</v>
      </c>
      <c r="AD97" s="97">
        <f>IF(SUM(AE97:AG97)&gt;0,AE97&amp;"/"&amp;AF97&amp;"/"&amp;AG97,"")</f>
      </c>
      <c r="AE97" s="19"/>
      <c r="AF97" s="19"/>
      <c r="AG97" s="19"/>
      <c r="AH97" s="19"/>
      <c r="AI97" s="19"/>
      <c r="AJ97" s="19"/>
      <c r="AK97" s="97">
        <f>IF(SUM(AH97:AJ97)&gt;0,AH97&amp;"/"&amp;AI97&amp;"/"&amp;AJ97,"")</f>
      </c>
      <c r="AL97" s="97">
        <f>IF(SUM(AM97:AO97)&gt;0,AM97&amp;"/"&amp;AN97&amp;"/"&amp;AO97,"")</f>
      </c>
      <c r="AM97" s="19"/>
      <c r="AN97" s="19"/>
      <c r="AO97" s="19"/>
      <c r="AP97" s="19">
        <v>2</v>
      </c>
      <c r="AQ97" s="19"/>
      <c r="AR97" s="19"/>
      <c r="AS97" s="97" t="str">
        <f>IF(SUM(AP97:AR97)&gt;0,AP97&amp;"/"&amp;AQ97&amp;"/"&amp;AR97,"")</f>
        <v>2//</v>
      </c>
      <c r="AT97" s="97">
        <f>IF(SUM(AU97:AW97)&gt;0,AU97&amp;"/"&amp;AV97&amp;"/"&amp;AW97,"")</f>
      </c>
      <c r="AU97" s="19"/>
      <c r="AV97" s="19"/>
      <c r="AW97" s="19"/>
      <c r="AX97" s="19"/>
      <c r="AY97" s="19"/>
      <c r="AZ97" s="19"/>
      <c r="BA97" s="97">
        <f>IF(SUM(AX97:AZ97)&gt;0,AX97&amp;"/"&amp;AY97&amp;"/"&amp;AZ97,"")</f>
      </c>
      <c r="BB97" s="97">
        <f>IF(SUM(BC97:BE97)&gt;0,BC97&amp;"/"&amp;BD97&amp;"/"&amp;BE97,"")</f>
      </c>
      <c r="BC97" s="19"/>
      <c r="BD97" s="19"/>
      <c r="BE97" s="19"/>
      <c r="BF97" s="19"/>
      <c r="BG97" s="19"/>
      <c r="BH97" s="19"/>
      <c r="BI97" s="97">
        <f>IF(SUM(BF97:BH97)&gt;0,BF97&amp;"/"&amp;BG97&amp;"/"&amp;BH97,"")</f>
      </c>
      <c r="BJ97" s="97">
        <f>IF(SUM(BK97:BM97)&gt;0,BK97&amp;"/"&amp;BL97&amp;"/"&amp;BM97,"")</f>
      </c>
      <c r="BK97" s="19"/>
      <c r="BL97" s="19"/>
      <c r="BM97" s="19"/>
      <c r="BN97" s="19"/>
      <c r="BO97" s="19"/>
      <c r="BP97" s="19"/>
      <c r="BQ97" s="97">
        <f>IF(SUM(BN97:BP97)&gt;0,BN97&amp;"/"&amp;BO97&amp;"/"&amp;BP97,"")</f>
      </c>
    </row>
    <row r="98" spans="1:69" ht="12.75">
      <c r="A98" s="61" t="s">
        <v>237</v>
      </c>
      <c r="B98" s="99" t="s">
        <v>241</v>
      </c>
      <c r="C98" s="23" t="str">
        <f>D98&amp;" "&amp;E98&amp;" "&amp;F98&amp;" "&amp;L98</f>
        <v>   </v>
      </c>
      <c r="D98" s="100"/>
      <c r="E98" s="100"/>
      <c r="F98" s="100"/>
      <c r="G98" s="100"/>
      <c r="H98" s="100"/>
      <c r="I98" s="100"/>
      <c r="J98" s="100"/>
      <c r="K98" s="100"/>
      <c r="L98" s="100"/>
      <c r="M98" s="23" t="str">
        <f>N98&amp;" "&amp;O98&amp;" "&amp;P98&amp;" "&amp;Q98</f>
        <v>4   </v>
      </c>
      <c r="N98" s="100">
        <v>4</v>
      </c>
      <c r="O98" s="100"/>
      <c r="P98" s="100"/>
      <c r="Q98" s="100"/>
      <c r="R98" s="100"/>
      <c r="S98" s="100"/>
      <c r="T98" s="100"/>
      <c r="U98" s="100"/>
      <c r="V98" s="100"/>
      <c r="W98" s="19"/>
      <c r="X98" s="89">
        <v>70</v>
      </c>
      <c r="Y98" s="89">
        <f>Z98+AA98+AB98</f>
        <v>34</v>
      </c>
      <c r="Z98" s="89">
        <f>AE98*AE$6+AH98*AH$6+AM98*AM$6+AP98*AP$6+AU98*AU$6+AX98*AX$6+BC98*BC$6+BF98*BF$6+BK98*BK$6+BN98*BN$6</f>
        <v>34</v>
      </c>
      <c r="AA98" s="89">
        <f>AF98*AF$6+AI98*AI$6+AN98*AN$6+AQ98*AQ$6+AV98*AV$6+AY98*AY$6+BD98*BD$6+BG98*BG$6+BL98*BL$6+BO98*BO$6</f>
        <v>0</v>
      </c>
      <c r="AB98" s="89">
        <f>AG98*AG$6+AJ98*AJ$6+AO98*AO$6+AR98*AR$6+AW98*AW$6+AZ98*AZ$6+BE98*BE$6+BH98*BH$6+BM98*BM$6+BP98*BP$6</f>
        <v>0</v>
      </c>
      <c r="AC98" s="23">
        <f>X98-Y98</f>
        <v>36</v>
      </c>
      <c r="AD98" s="97">
        <f>IF(SUM(AE98:AG98)&gt;0,AE98&amp;"/"&amp;AF98&amp;"/"&amp;AG98,"")</f>
      </c>
      <c r="AE98" s="19"/>
      <c r="AF98" s="19"/>
      <c r="AG98" s="19"/>
      <c r="AH98" s="19"/>
      <c r="AI98" s="19"/>
      <c r="AJ98" s="19"/>
      <c r="AK98" s="97">
        <f>IF(SUM(AH98:AJ98)&gt;0,AH98&amp;"/"&amp;AI98&amp;"/"&amp;AJ98,"")</f>
      </c>
      <c r="AL98" s="97">
        <f>IF(SUM(AM98:AO98)&gt;0,AM98&amp;"/"&amp;AN98&amp;"/"&amp;AO98,"")</f>
      </c>
      <c r="AM98" s="19"/>
      <c r="AN98" s="19"/>
      <c r="AO98" s="19"/>
      <c r="AP98" s="19">
        <v>2</v>
      </c>
      <c r="AQ98" s="19"/>
      <c r="AR98" s="19"/>
      <c r="AS98" s="97" t="str">
        <f>IF(SUM(AP98:AR98)&gt;0,AP98&amp;"/"&amp;AQ98&amp;"/"&amp;AR98,"")</f>
        <v>2//</v>
      </c>
      <c r="AT98" s="97">
        <f>IF(SUM(AU98:AW98)&gt;0,AU98&amp;"/"&amp;AV98&amp;"/"&amp;AW98,"")</f>
      </c>
      <c r="AU98" s="19"/>
      <c r="AV98" s="19"/>
      <c r="AW98" s="19"/>
      <c r="AX98" s="19"/>
      <c r="AY98" s="19"/>
      <c r="AZ98" s="19"/>
      <c r="BA98" s="97">
        <f>IF(SUM(AX98:AZ98)&gt;0,AX98&amp;"/"&amp;AY98&amp;"/"&amp;AZ98,"")</f>
      </c>
      <c r="BB98" s="97">
        <f>IF(SUM(BC98:BE98)&gt;0,BC98&amp;"/"&amp;BD98&amp;"/"&amp;BE98,"")</f>
      </c>
      <c r="BC98" s="19"/>
      <c r="BD98" s="19"/>
      <c r="BE98" s="19"/>
      <c r="BF98" s="19"/>
      <c r="BG98" s="19"/>
      <c r="BH98" s="19"/>
      <c r="BI98" s="97">
        <f>IF(SUM(BF98:BH98)&gt;0,BF98&amp;"/"&amp;BG98&amp;"/"&amp;BH98,"")</f>
      </c>
      <c r="BJ98" s="97">
        <f>IF(SUM(BK98:BM98)&gt;0,BK98&amp;"/"&amp;BL98&amp;"/"&amp;BM98,"")</f>
      </c>
      <c r="BK98" s="19"/>
      <c r="BL98" s="19"/>
      <c r="BM98" s="19"/>
      <c r="BN98" s="19"/>
      <c r="BO98" s="19"/>
      <c r="BP98" s="19"/>
      <c r="BQ98" s="97">
        <f>IF(SUM(BN98:BP98)&gt;0,BN98&amp;"/"&amp;BO98&amp;"/"&amp;BP98,"")</f>
      </c>
    </row>
    <row r="100" spans="1:69" ht="25.5">
      <c r="A100" s="110" t="s">
        <v>160</v>
      </c>
      <c r="B100" s="103" t="s">
        <v>194</v>
      </c>
      <c r="C100" s="111" t="str">
        <f>D100&amp;" "&amp;E100&amp;" "&amp;F100&amp;" "&amp;L100</f>
        <v>   </v>
      </c>
      <c r="D100" s="112"/>
      <c r="E100" s="112"/>
      <c r="F100" s="112"/>
      <c r="G100" s="112"/>
      <c r="H100" s="112"/>
      <c r="I100" s="112"/>
      <c r="J100" s="112"/>
      <c r="K100" s="112"/>
      <c r="L100" s="112"/>
      <c r="M100" s="104" t="str">
        <f>N100&amp;" "&amp;O100&amp;" "&amp;P100&amp;" "&amp;Q100</f>
        <v>6   </v>
      </c>
      <c r="N100" s="112">
        <v>6</v>
      </c>
      <c r="O100" s="112"/>
      <c r="P100" s="112"/>
      <c r="Q100" s="112"/>
      <c r="R100" s="112"/>
      <c r="S100" s="112"/>
      <c r="T100" s="112"/>
      <c r="U100" s="112"/>
      <c r="V100" s="112"/>
      <c r="W100" s="113"/>
      <c r="X100" s="107">
        <v>60</v>
      </c>
      <c r="Y100" s="107">
        <f>Z100+AA100+AB100</f>
        <v>34</v>
      </c>
      <c r="Z100" s="107">
        <f aca="true" t="shared" si="40" ref="Z100:AB101">AE100*AE$6+AH100*AH$6+AM100*AM$6+AP100*AP$6+AU100*AU$6+AX100*AX$6+BC100*BC$6+BF100*BF$6+BK100*BK$6+BN100*BN$6</f>
        <v>0</v>
      </c>
      <c r="AA100" s="107">
        <f t="shared" si="40"/>
        <v>34</v>
      </c>
      <c r="AB100" s="141">
        <f t="shared" si="40"/>
        <v>0</v>
      </c>
      <c r="AC100" s="111">
        <f>X100-Y100</f>
        <v>26</v>
      </c>
      <c r="AD100" s="114">
        <f>IF(SUM(AE100:AG100)&gt;0,AE100&amp;"/"&amp;AF100&amp;"/"&amp;AG100,"")</f>
      </c>
      <c r="AE100" s="113"/>
      <c r="AF100" s="113"/>
      <c r="AG100" s="113"/>
      <c r="AH100" s="113"/>
      <c r="AI100" s="113"/>
      <c r="AJ100" s="113"/>
      <c r="AK100" s="114">
        <f>IF(SUM(AH100:AJ100)&gt;0,AH100&amp;"/"&amp;AI100&amp;"/"&amp;AJ100,"")</f>
      </c>
      <c r="AL100" s="114">
        <f>IF(SUM(AM100:AO100)&gt;0,AM100&amp;"/"&amp;AN100&amp;"/"&amp;AO100,"")</f>
      </c>
      <c r="AM100" s="113"/>
      <c r="AN100" s="113"/>
      <c r="AO100" s="113"/>
      <c r="AP100" s="113"/>
      <c r="AQ100" s="113"/>
      <c r="AR100" s="113"/>
      <c r="AS100" s="114">
        <f>IF(SUM(AP100:AR100)&gt;0,AP100&amp;"/"&amp;AQ100&amp;"/"&amp;AR100,"")</f>
      </c>
      <c r="AT100" s="114">
        <f>IF(SUM(AU100:AW100)&gt;0,AU100&amp;"/"&amp;AV100&amp;"/"&amp;AW100,"")</f>
      </c>
      <c r="AU100" s="113"/>
      <c r="AV100" s="113"/>
      <c r="AW100" s="113"/>
      <c r="AX100" s="113"/>
      <c r="AY100" s="113">
        <v>2</v>
      </c>
      <c r="AZ100" s="113"/>
      <c r="BA100" s="114" t="str">
        <f>IF(SUM(AX100:AZ100)&gt;0,AX100&amp;"/"&amp;AY100&amp;"/"&amp;AZ100,"")</f>
        <v>/2/</v>
      </c>
      <c r="BB100" s="114">
        <f>IF(SUM(BC100:BE100)&gt;0,BC100&amp;"/"&amp;BD100&amp;"/"&amp;BE100,"")</f>
      </c>
      <c r="BC100" s="113"/>
      <c r="BD100" s="113"/>
      <c r="BE100" s="113"/>
      <c r="BF100" s="113"/>
      <c r="BG100" s="113"/>
      <c r="BH100" s="113"/>
      <c r="BI100" s="114">
        <f>IF(SUM(BF100:BH100)&gt;0,BF100&amp;"/"&amp;BG100&amp;"/"&amp;BH100,"")</f>
      </c>
      <c r="BJ100" s="114">
        <f>IF(SUM(BK100:BM100)&gt;0,BK100&amp;"/"&amp;BL100&amp;"/"&amp;BM100,"")</f>
      </c>
      <c r="BK100" s="113"/>
      <c r="BL100" s="113"/>
      <c r="BM100" s="113"/>
      <c r="BN100" s="113"/>
      <c r="BO100" s="113"/>
      <c r="BP100" s="113"/>
      <c r="BQ100" s="114">
        <f>IF(SUM(BN100:BP100)&gt;0,BN100&amp;"/"&amp;BO100&amp;"/"&amp;BP100,"")</f>
      </c>
    </row>
    <row r="101" spans="1:69" ht="51">
      <c r="A101" s="61" t="s">
        <v>209</v>
      </c>
      <c r="B101" s="109" t="s">
        <v>255</v>
      </c>
      <c r="C101" s="23" t="str">
        <f>D101&amp;" "&amp;E101&amp;" "&amp;F101&amp;" "&amp;L101</f>
        <v>   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3" t="str">
        <f>N101&amp;" "&amp;O101&amp;" "&amp;P101&amp;" "&amp;Q101</f>
        <v>6   </v>
      </c>
      <c r="N101" s="24">
        <v>6</v>
      </c>
      <c r="O101" s="24"/>
      <c r="P101" s="24"/>
      <c r="Q101" s="24"/>
      <c r="R101" s="24"/>
      <c r="S101" s="24"/>
      <c r="T101" s="24"/>
      <c r="U101" s="24"/>
      <c r="V101" s="24"/>
      <c r="W101" s="19"/>
      <c r="X101" s="89">
        <v>60</v>
      </c>
      <c r="Y101" s="89">
        <f>Z101+AA101+AB101</f>
        <v>34</v>
      </c>
      <c r="Z101" s="89">
        <f t="shared" si="40"/>
        <v>0</v>
      </c>
      <c r="AA101" s="89">
        <f t="shared" si="40"/>
        <v>34</v>
      </c>
      <c r="AB101" s="89">
        <f t="shared" si="40"/>
        <v>0</v>
      </c>
      <c r="AC101" s="23">
        <f>X101-Y101</f>
        <v>26</v>
      </c>
      <c r="AD101" s="97">
        <f>IF(SUM(AE101:AG101)&gt;0,AE101&amp;"/"&amp;AF101&amp;"/"&amp;AG101,"")</f>
      </c>
      <c r="AE101" s="19"/>
      <c r="AF101" s="19"/>
      <c r="AG101" s="19"/>
      <c r="AH101" s="19"/>
      <c r="AI101" s="19"/>
      <c r="AJ101" s="19"/>
      <c r="AK101" s="97">
        <f>IF(SUM(AH101:AJ101)&gt;0,AH101&amp;"/"&amp;AI101&amp;"/"&amp;AJ101,"")</f>
      </c>
      <c r="AL101" s="97">
        <f>IF(SUM(AM101:AO101)&gt;0,AM101&amp;"/"&amp;AN101&amp;"/"&amp;AO101,"")</f>
      </c>
      <c r="AM101" s="19"/>
      <c r="AN101" s="19"/>
      <c r="AO101" s="19"/>
      <c r="AP101" s="19"/>
      <c r="AQ101" s="19"/>
      <c r="AR101" s="19"/>
      <c r="AS101" s="97">
        <f>IF(SUM(AP101:AR101)&gt;0,AP101&amp;"/"&amp;AQ101&amp;"/"&amp;AR101,"")</f>
      </c>
      <c r="AT101" s="97">
        <f>IF(SUM(AU101:AW101)&gt;0,AU101&amp;"/"&amp;AV101&amp;"/"&amp;AW101,"")</f>
      </c>
      <c r="AU101" s="19"/>
      <c r="AV101" s="19"/>
      <c r="AW101" s="19"/>
      <c r="AX101" s="19"/>
      <c r="AY101" s="19">
        <v>2</v>
      </c>
      <c r="AZ101" s="19"/>
      <c r="BA101" s="97" t="str">
        <f>IF(SUM(AX101:AZ101)&gt;0,AX101&amp;"/"&amp;AY101&amp;"/"&amp;AZ101,"")</f>
        <v>/2/</v>
      </c>
      <c r="BB101" s="97">
        <f>IF(SUM(BC101:BE101)&gt;0,BC101&amp;"/"&amp;BD101&amp;"/"&amp;BE101,"")</f>
      </c>
      <c r="BC101" s="19"/>
      <c r="BD101" s="19"/>
      <c r="BE101" s="19"/>
      <c r="BF101" s="19"/>
      <c r="BG101" s="19"/>
      <c r="BH101" s="19"/>
      <c r="BI101" s="97">
        <f>IF(SUM(BF101:BH101)&gt;0,BF101&amp;"/"&amp;BG101&amp;"/"&amp;BH101,"")</f>
      </c>
      <c r="BJ101" s="97">
        <f>IF(SUM(BK101:BM101)&gt;0,BK101&amp;"/"&amp;BL101&amp;"/"&amp;BM101,"")</f>
      </c>
      <c r="BK101" s="19"/>
      <c r="BL101" s="19"/>
      <c r="BM101" s="19"/>
      <c r="BN101" s="19"/>
      <c r="BO101" s="19"/>
      <c r="BP101" s="19"/>
      <c r="BQ101" s="97">
        <f>IF(SUM(BN101:BP101)&gt;0,BN101&amp;"/"&amp;BO101&amp;"/"&amp;BP101,"")</f>
      </c>
    </row>
    <row r="103" spans="1:69" ht="25.5">
      <c r="A103" s="116" t="s">
        <v>72</v>
      </c>
      <c r="B103" s="117" t="s">
        <v>194</v>
      </c>
      <c r="C103" s="104" t="str">
        <f>D103&amp;" "&amp;E103&amp;" "&amp;F103&amp;" "&amp;G103&amp;" "&amp;H103&amp;" "&amp;I103&amp;" "&amp;J103&amp;" "&amp;K103&amp;" "&amp;L103</f>
        <v>6 8       </v>
      </c>
      <c r="D103" s="105">
        <v>6</v>
      </c>
      <c r="E103" s="105">
        <v>8</v>
      </c>
      <c r="F103" s="105"/>
      <c r="G103" s="105"/>
      <c r="H103" s="105"/>
      <c r="I103" s="105"/>
      <c r="J103" s="105"/>
      <c r="K103" s="105"/>
      <c r="L103" s="105"/>
      <c r="M103" s="104" t="str">
        <f>N103&amp;" "&amp;O103&amp;" "&amp;P103&amp;" "&amp;Q103&amp;" "&amp;R103&amp;" "&amp;S103&amp;" "&amp;T103&amp;" "&amp;U103&amp;" "&amp;V103</f>
        <v>5 7 9 9     </v>
      </c>
      <c r="N103" s="112">
        <v>5</v>
      </c>
      <c r="O103" s="112">
        <v>7</v>
      </c>
      <c r="P103" s="112">
        <v>9</v>
      </c>
      <c r="Q103" s="112">
        <v>9</v>
      </c>
      <c r="R103" s="112"/>
      <c r="S103" s="112"/>
      <c r="T103" s="112"/>
      <c r="U103" s="112"/>
      <c r="V103" s="112"/>
      <c r="W103" s="113"/>
      <c r="X103" s="107">
        <f aca="true" t="shared" si="41" ref="X103:AC103">SUM(X104:X106)</f>
        <v>330</v>
      </c>
      <c r="Y103" s="107">
        <f t="shared" si="41"/>
        <v>208</v>
      </c>
      <c r="Z103" s="107">
        <f t="shared" si="41"/>
        <v>68</v>
      </c>
      <c r="AA103" s="107">
        <f t="shared" si="41"/>
        <v>0</v>
      </c>
      <c r="AB103" s="107">
        <f t="shared" si="41"/>
        <v>140</v>
      </c>
      <c r="AC103" s="107">
        <f t="shared" si="41"/>
        <v>122</v>
      </c>
      <c r="AD103" s="108">
        <f>IF(SUM(AE103:AG103)&gt;0,AE103&amp;"/"&amp;AF103&amp;"/"&amp;AG103,"")</f>
      </c>
      <c r="AE103" s="106"/>
      <c r="AF103" s="106"/>
      <c r="AG103" s="106"/>
      <c r="AH103" s="106"/>
      <c r="AI103" s="106"/>
      <c r="AJ103" s="106"/>
      <c r="AK103" s="108">
        <f>IF(SUM(AH103:AJ103)&gt;0,AH103&amp;"/"&amp;AI103&amp;"/"&amp;AJ103,"")</f>
      </c>
      <c r="AL103" s="108">
        <f>IF(SUM(AM103:AO103)&gt;0,AM103&amp;"/"&amp;AN103&amp;"/"&amp;AO103,"")</f>
      </c>
      <c r="AM103" s="106"/>
      <c r="AN103" s="106"/>
      <c r="AO103" s="106"/>
      <c r="AP103" s="106"/>
      <c r="AQ103" s="106"/>
      <c r="AR103" s="106"/>
      <c r="AS103" s="108">
        <f>IF(SUM(AP103:AR103)&gt;0,AP103&amp;"/"&amp;AQ103&amp;"/"&amp;AR103,"")</f>
      </c>
      <c r="AT103" s="108" t="str">
        <f>IF(SUM(AU103:AW103)&gt;0,AU103&amp;"/"&amp;AV103&amp;"/"&amp;AW103,"")</f>
        <v>//2</v>
      </c>
      <c r="AU103" s="106"/>
      <c r="AV103" s="106"/>
      <c r="AW103" s="106">
        <v>2</v>
      </c>
      <c r="AX103" s="106"/>
      <c r="AY103" s="106"/>
      <c r="AZ103" s="106">
        <v>2</v>
      </c>
      <c r="BA103" s="108" t="str">
        <f>IF(SUM(AX103:AZ103)&gt;0,AX103&amp;"/"&amp;AY103&amp;"/"&amp;AZ103,"")</f>
        <v>//2</v>
      </c>
      <c r="BB103" s="108" t="str">
        <f>IF(SUM(BC103:BE103)&gt;0,BC103&amp;"/"&amp;BD103&amp;"/"&amp;BE103,"")</f>
        <v>//2</v>
      </c>
      <c r="BC103" s="106"/>
      <c r="BD103" s="106"/>
      <c r="BE103" s="106">
        <v>2</v>
      </c>
      <c r="BF103" s="106"/>
      <c r="BG103" s="106"/>
      <c r="BH103" s="106">
        <v>2</v>
      </c>
      <c r="BI103" s="108" t="str">
        <f>IF(SUM(BF103:BH103)&gt;0,BF103&amp;"/"&amp;BG103&amp;"/"&amp;BH103,"")</f>
        <v>//2</v>
      </c>
      <c r="BJ103" s="108" t="str">
        <f>IF(SUM(BK103:BM103)&gt;0,BK103&amp;"/"&amp;BL103&amp;"/"&amp;BM103,"")</f>
        <v>4//</v>
      </c>
      <c r="BK103" s="142">
        <v>4</v>
      </c>
      <c r="BL103" s="142"/>
      <c r="BM103" s="142"/>
      <c r="BN103" s="142"/>
      <c r="BO103" s="142"/>
      <c r="BP103" s="142"/>
      <c r="BQ103" s="143">
        <f>IF(SUM(BN103:BP103)&gt;0,BN103&amp;"/"&amp;BO103&amp;"/"&amp;BP103,"")</f>
      </c>
    </row>
    <row r="104" spans="1:69" ht="25.5">
      <c r="A104" s="60" t="s">
        <v>212</v>
      </c>
      <c r="B104" s="99" t="s">
        <v>215</v>
      </c>
      <c r="C104" s="23" t="str">
        <f>D104&amp;" "&amp;E104&amp;" "&amp;F104&amp;" "&amp;L104</f>
        <v>6 8  </v>
      </c>
      <c r="D104" s="100">
        <v>6</v>
      </c>
      <c r="E104" s="100">
        <v>8</v>
      </c>
      <c r="F104" s="100"/>
      <c r="G104" s="100"/>
      <c r="H104" s="100"/>
      <c r="I104" s="100"/>
      <c r="J104" s="100"/>
      <c r="K104" s="100"/>
      <c r="L104" s="100"/>
      <c r="M104" s="23" t="str">
        <f>N104&amp;" "&amp;O104&amp;" "&amp;P104&amp;" "&amp;Q104</f>
        <v>5 7  </v>
      </c>
      <c r="N104" s="100">
        <v>5</v>
      </c>
      <c r="O104" s="100">
        <v>7</v>
      </c>
      <c r="P104" s="100"/>
      <c r="Q104" s="100"/>
      <c r="R104" s="100"/>
      <c r="S104" s="100"/>
      <c r="T104" s="100"/>
      <c r="U104" s="100"/>
      <c r="V104" s="100"/>
      <c r="W104" s="98"/>
      <c r="X104" s="89">
        <v>210</v>
      </c>
      <c r="Y104" s="89">
        <f>Z104+AA104+AB104</f>
        <v>140</v>
      </c>
      <c r="Z104" s="89">
        <f aca="true" t="shared" si="42" ref="Z104:AB106">AE104*AE$6+AH104*AH$6+AM104*AM$6+AP104*AP$6+AU104*AU$6+AX104*AX$6+BC104*BC$6+BF104*BF$6+BK104*BK$6+BN104*BN$6</f>
        <v>0</v>
      </c>
      <c r="AA104" s="89">
        <f t="shared" si="42"/>
        <v>0</v>
      </c>
      <c r="AB104" s="89">
        <f t="shared" si="42"/>
        <v>140</v>
      </c>
      <c r="AC104" s="23">
        <f>X104-Y104</f>
        <v>70</v>
      </c>
      <c r="AD104" s="97">
        <f>IF(SUM(AE104:AG104)&gt;0,AE104&amp;"/"&amp;AF104&amp;"/"&amp;AG104,"")</f>
      </c>
      <c r="AE104" s="98"/>
      <c r="AF104" s="98"/>
      <c r="AG104" s="98"/>
      <c r="AH104" s="98"/>
      <c r="AI104" s="98"/>
      <c r="AJ104" s="98"/>
      <c r="AK104" s="97">
        <f>IF(SUM(AH104:AJ104)&gt;0,AH104&amp;"/"&amp;AI104&amp;"/"&amp;AJ104,"")</f>
      </c>
      <c r="AL104" s="97">
        <f>IF(SUM(AM104:AO104)&gt;0,AM104&amp;"/"&amp;AN104&amp;"/"&amp;AO104,"")</f>
      </c>
      <c r="AM104" s="98"/>
      <c r="AN104" s="98"/>
      <c r="AO104" s="98"/>
      <c r="AP104" s="98"/>
      <c r="AQ104" s="98"/>
      <c r="AR104" s="98"/>
      <c r="AS104" s="97">
        <f>IF(SUM(AP104:AR104)&gt;0,AP104&amp;"/"&amp;AQ104&amp;"/"&amp;AR104,"")</f>
      </c>
      <c r="AT104" s="97" t="str">
        <f>IF(SUM(AU104:AW104)&gt;0,AU104&amp;"/"&amp;AV104&amp;"/"&amp;AW104,"")</f>
        <v>//2</v>
      </c>
      <c r="AU104" s="98"/>
      <c r="AV104" s="98"/>
      <c r="AW104" s="98">
        <v>2</v>
      </c>
      <c r="AX104" s="98"/>
      <c r="AY104" s="98"/>
      <c r="AZ104" s="98">
        <v>2</v>
      </c>
      <c r="BA104" s="97" t="str">
        <f>IF(SUM(AX104:AZ104)&gt;0,AX104&amp;"/"&amp;AY104&amp;"/"&amp;AZ104,"")</f>
        <v>//2</v>
      </c>
      <c r="BB104" s="97" t="str">
        <f>IF(SUM(BC104:BE104)&gt;0,BC104&amp;"/"&amp;BD104&amp;"/"&amp;BE104,"")</f>
        <v>//2</v>
      </c>
      <c r="BC104" s="98"/>
      <c r="BD104" s="98"/>
      <c r="BE104" s="98">
        <v>2</v>
      </c>
      <c r="BF104" s="98"/>
      <c r="BG104" s="98"/>
      <c r="BH104" s="98">
        <v>2</v>
      </c>
      <c r="BI104" s="97" t="str">
        <f>IF(SUM(BF104:BH104)&gt;0,BF104&amp;"/"&amp;BG104&amp;"/"&amp;BH104,"")</f>
        <v>//2</v>
      </c>
      <c r="BJ104" s="97">
        <f>IF(SUM(BK104:BM104)&gt;0,BK104&amp;"/"&amp;BL104&amp;"/"&amp;BM104,"")</f>
      </c>
      <c r="BK104" s="98"/>
      <c r="BL104" s="98"/>
      <c r="BM104" s="98"/>
      <c r="BN104" s="98"/>
      <c r="BO104" s="98"/>
      <c r="BP104" s="98"/>
      <c r="BQ104" s="97">
        <f>IF(SUM(BN104:BP104)&gt;0,BN104&amp;"/"&amp;BO104&amp;"/"&amp;BP104,"")</f>
      </c>
    </row>
    <row r="105" spans="1:69" ht="25.5">
      <c r="A105" s="60" t="s">
        <v>213</v>
      </c>
      <c r="B105" s="99" t="s">
        <v>216</v>
      </c>
      <c r="C105" s="23" t="str">
        <f>D105&amp;" "&amp;E105&amp;" "&amp;F105&amp;" "&amp;L105</f>
        <v>   </v>
      </c>
      <c r="D105" s="100"/>
      <c r="E105" s="100"/>
      <c r="F105" s="100"/>
      <c r="G105" s="100"/>
      <c r="H105" s="100"/>
      <c r="I105" s="100"/>
      <c r="J105" s="100"/>
      <c r="K105" s="100"/>
      <c r="L105" s="100"/>
      <c r="M105" s="23" t="str">
        <f>N105&amp;" "&amp;O105&amp;" "&amp;P105&amp;" "&amp;Q105</f>
        <v>9   </v>
      </c>
      <c r="N105" s="100">
        <v>9</v>
      </c>
      <c r="O105" s="100"/>
      <c r="P105" s="100"/>
      <c r="Q105" s="100"/>
      <c r="R105" s="100"/>
      <c r="S105" s="100"/>
      <c r="T105" s="100"/>
      <c r="U105" s="100"/>
      <c r="V105" s="100"/>
      <c r="W105" s="98"/>
      <c r="X105" s="89">
        <v>60</v>
      </c>
      <c r="Y105" s="89">
        <f>Z105+AA105+AB105</f>
        <v>34</v>
      </c>
      <c r="Z105" s="89">
        <f t="shared" si="42"/>
        <v>34</v>
      </c>
      <c r="AA105" s="89">
        <f t="shared" si="42"/>
        <v>0</v>
      </c>
      <c r="AB105" s="89">
        <f t="shared" si="42"/>
        <v>0</v>
      </c>
      <c r="AC105" s="23">
        <f>X105-Y105</f>
        <v>26</v>
      </c>
      <c r="AD105" s="97">
        <f>IF(SUM(AE105:AG105)&gt;0,AE105&amp;"/"&amp;AF105&amp;"/"&amp;AG105,"")</f>
      </c>
      <c r="AE105" s="98"/>
      <c r="AF105" s="98"/>
      <c r="AG105" s="98"/>
      <c r="AH105" s="98"/>
      <c r="AI105" s="98"/>
      <c r="AJ105" s="98"/>
      <c r="AK105" s="97">
        <f>IF(SUM(AH105:AJ105)&gt;0,AH105&amp;"/"&amp;AI105&amp;"/"&amp;AJ105,"")</f>
      </c>
      <c r="AL105" s="97">
        <f>IF(SUM(AM105:AO105)&gt;0,AM105&amp;"/"&amp;AN105&amp;"/"&amp;AO105,"")</f>
      </c>
      <c r="AM105" s="98"/>
      <c r="AN105" s="98"/>
      <c r="AO105" s="98"/>
      <c r="AP105" s="98"/>
      <c r="AQ105" s="98"/>
      <c r="AR105" s="98"/>
      <c r="AS105" s="97">
        <f>IF(SUM(AP105:AR105)&gt;0,AP105&amp;"/"&amp;AQ105&amp;"/"&amp;AR105,"")</f>
      </c>
      <c r="AT105" s="97">
        <f>IF(SUM(AU105:AW105)&gt;0,AU105&amp;"/"&amp;AV105&amp;"/"&amp;AW105,"")</f>
      </c>
      <c r="AU105" s="98"/>
      <c r="AV105" s="98"/>
      <c r="AW105" s="98"/>
      <c r="AX105" s="98"/>
      <c r="AY105" s="98"/>
      <c r="AZ105" s="98"/>
      <c r="BA105" s="97">
        <f>IF(SUM(AX105:AZ105)&gt;0,AX105&amp;"/"&amp;AY105&amp;"/"&amp;AZ105,"")</f>
      </c>
      <c r="BB105" s="97">
        <f>IF(SUM(BC105:BE105)&gt;0,BC105&amp;"/"&amp;BD105&amp;"/"&amp;BE105,"")</f>
      </c>
      <c r="BC105" s="98"/>
      <c r="BD105" s="98"/>
      <c r="BE105" s="98"/>
      <c r="BF105" s="98"/>
      <c r="BG105" s="98"/>
      <c r="BH105" s="98"/>
      <c r="BI105" s="97">
        <f>IF(SUM(BF105:BH105)&gt;0,BF105&amp;"/"&amp;BG105&amp;"/"&amp;BH105,"")</f>
      </c>
      <c r="BJ105" s="97" t="str">
        <f>IF(SUM(BK105:BM105)&gt;0,BK105&amp;"/"&amp;BL105&amp;"/"&amp;BM105,"")</f>
        <v>2//</v>
      </c>
      <c r="BK105" s="98">
        <v>2</v>
      </c>
      <c r="BL105" s="98"/>
      <c r="BM105" s="98"/>
      <c r="BN105" s="98"/>
      <c r="BO105" s="98"/>
      <c r="BP105" s="98"/>
      <c r="BQ105" s="97">
        <f>IF(SUM(BN105:BP105)&gt;0,BN105&amp;"/"&amp;BO105&amp;"/"&amp;BP105,"")</f>
      </c>
    </row>
    <row r="106" spans="1:69" ht="25.5">
      <c r="A106" s="60" t="s">
        <v>214</v>
      </c>
      <c r="B106" s="99" t="s">
        <v>217</v>
      </c>
      <c r="C106" s="23" t="str">
        <f>D106&amp;" "&amp;E106&amp;" "&amp;F106&amp;" "&amp;L106</f>
        <v>   </v>
      </c>
      <c r="D106" s="100"/>
      <c r="E106" s="100"/>
      <c r="F106" s="100"/>
      <c r="G106" s="100"/>
      <c r="H106" s="100"/>
      <c r="I106" s="100"/>
      <c r="J106" s="100"/>
      <c r="K106" s="100"/>
      <c r="L106" s="100"/>
      <c r="M106" s="23" t="str">
        <f>N106&amp;" "&amp;O106&amp;" "&amp;P106&amp;" "&amp;Q106</f>
        <v>9   </v>
      </c>
      <c r="N106" s="100">
        <v>9</v>
      </c>
      <c r="O106" s="100"/>
      <c r="P106" s="100"/>
      <c r="Q106" s="100"/>
      <c r="R106" s="100"/>
      <c r="S106" s="100"/>
      <c r="T106" s="100"/>
      <c r="U106" s="100"/>
      <c r="V106" s="100"/>
      <c r="W106" s="98"/>
      <c r="X106" s="89">
        <v>60</v>
      </c>
      <c r="Y106" s="89">
        <f>Z106+AA106+AB106</f>
        <v>34</v>
      </c>
      <c r="Z106" s="89">
        <f t="shared" si="42"/>
        <v>34</v>
      </c>
      <c r="AA106" s="89">
        <f t="shared" si="42"/>
        <v>0</v>
      </c>
      <c r="AB106" s="89">
        <f t="shared" si="42"/>
        <v>0</v>
      </c>
      <c r="AC106" s="23">
        <f>X106-Y106</f>
        <v>26</v>
      </c>
      <c r="AD106" s="97">
        <f>IF(SUM(AE106:AG106)&gt;0,AE106&amp;"/"&amp;AF106&amp;"/"&amp;AG106,"")</f>
      </c>
      <c r="AE106" s="98"/>
      <c r="AF106" s="98"/>
      <c r="AG106" s="98"/>
      <c r="AH106" s="98"/>
      <c r="AI106" s="98"/>
      <c r="AJ106" s="98"/>
      <c r="AK106" s="97">
        <f>IF(SUM(AH106:AJ106)&gt;0,AH106&amp;"/"&amp;AI106&amp;"/"&amp;AJ106,"")</f>
      </c>
      <c r="AL106" s="97">
        <f>IF(SUM(AM106:AO106)&gt;0,AM106&amp;"/"&amp;AN106&amp;"/"&amp;AO106,"")</f>
      </c>
      <c r="AM106" s="98"/>
      <c r="AN106" s="98"/>
      <c r="AO106" s="98"/>
      <c r="AP106" s="98"/>
      <c r="AQ106" s="98"/>
      <c r="AR106" s="98"/>
      <c r="AS106" s="97">
        <f>IF(SUM(AP106:AR106)&gt;0,AP106&amp;"/"&amp;AQ106&amp;"/"&amp;AR106,"")</f>
      </c>
      <c r="AT106" s="97">
        <f>IF(SUM(AU106:AW106)&gt;0,AU106&amp;"/"&amp;AV106&amp;"/"&amp;AW106,"")</f>
      </c>
      <c r="AU106" s="98"/>
      <c r="AV106" s="98"/>
      <c r="AW106" s="98"/>
      <c r="AX106" s="98"/>
      <c r="AY106" s="98"/>
      <c r="AZ106" s="98"/>
      <c r="BA106" s="97">
        <f>IF(SUM(AX106:AZ106)&gt;0,AX106&amp;"/"&amp;AY106&amp;"/"&amp;AZ106,"")</f>
      </c>
      <c r="BB106" s="97">
        <f>IF(SUM(BC106:BE106)&gt;0,BC106&amp;"/"&amp;BD106&amp;"/"&amp;BE106,"")</f>
      </c>
      <c r="BC106" s="98"/>
      <c r="BD106" s="98"/>
      <c r="BE106" s="98"/>
      <c r="BF106" s="98"/>
      <c r="BG106" s="98"/>
      <c r="BH106" s="98"/>
      <c r="BI106" s="97">
        <f>IF(SUM(BF106:BH106)&gt;0,BF106&amp;"/"&amp;BG106&amp;"/"&amp;BH106,"")</f>
      </c>
      <c r="BJ106" s="97" t="str">
        <f>IF(SUM(BK106:BM106)&gt;0,BK106&amp;"/"&amp;BL106&amp;"/"&amp;BM106,"")</f>
        <v>2//</v>
      </c>
      <c r="BK106" s="98">
        <v>2</v>
      </c>
      <c r="BL106" s="98"/>
      <c r="BM106" s="98"/>
      <c r="BN106" s="98"/>
      <c r="BO106" s="98"/>
      <c r="BP106" s="98"/>
      <c r="BQ106" s="97">
        <f>IF(SUM(BN106:BP106)&gt;0,BN106&amp;"/"&amp;BO106&amp;"/"&amp;BP106,"")</f>
      </c>
    </row>
    <row r="108" ht="12.75">
      <c r="B108" s="58" t="s">
        <v>110</v>
      </c>
    </row>
    <row r="109" ht="12.75">
      <c r="B109" s="58"/>
    </row>
    <row r="110" ht="12.75">
      <c r="B110" s="58" t="s">
        <v>114</v>
      </c>
    </row>
    <row r="111" ht="12.75">
      <c r="B111" s="58"/>
    </row>
    <row r="112" ht="12.75">
      <c r="B112" s="58" t="s">
        <v>111</v>
      </c>
    </row>
    <row r="113" spans="2:15" ht="12.75">
      <c r="B113" s="58"/>
      <c r="O113" s="50" t="s">
        <v>81</v>
      </c>
    </row>
    <row r="114" ht="12.75">
      <c r="B114" s="58" t="s">
        <v>119</v>
      </c>
    </row>
    <row r="115" spans="2:28" ht="12.75">
      <c r="B115" s="58"/>
      <c r="O115" s="50" t="s">
        <v>109</v>
      </c>
      <c r="AB115" s="42" t="s">
        <v>218</v>
      </c>
    </row>
    <row r="116" ht="12.75">
      <c r="B116" s="58" t="s">
        <v>111</v>
      </c>
    </row>
    <row r="117" spans="2:28" ht="12.75">
      <c r="B117" s="58"/>
      <c r="O117" s="50" t="s">
        <v>113</v>
      </c>
      <c r="AB117" s="42" t="s">
        <v>120</v>
      </c>
    </row>
    <row r="118" ht="12.75">
      <c r="B118" s="58" t="s">
        <v>115</v>
      </c>
    </row>
    <row r="119" spans="2:28" ht="12.75">
      <c r="B119" s="58"/>
      <c r="AB119" s="42" t="s">
        <v>113</v>
      </c>
    </row>
    <row r="120" ht="12.75">
      <c r="B120" s="58" t="s">
        <v>111</v>
      </c>
    </row>
  </sheetData>
  <mergeCells count="27">
    <mergeCell ref="AB67:BA67"/>
    <mergeCell ref="B67:W67"/>
    <mergeCell ref="AL68:BA68"/>
    <mergeCell ref="AL70:BA72"/>
    <mergeCell ref="AB68:AK69"/>
    <mergeCell ref="AB70:AK72"/>
    <mergeCell ref="M72:W72"/>
    <mergeCell ref="X72:Y72"/>
    <mergeCell ref="B70:B71"/>
    <mergeCell ref="M70:W71"/>
    <mergeCell ref="B92:Y92"/>
    <mergeCell ref="X67:AA67"/>
    <mergeCell ref="M68:W68"/>
    <mergeCell ref="B73:J73"/>
    <mergeCell ref="X70:Y70"/>
    <mergeCell ref="B68:B69"/>
    <mergeCell ref="X68:Y69"/>
    <mergeCell ref="X71:Y71"/>
    <mergeCell ref="C70:C71"/>
    <mergeCell ref="X3:AC3"/>
    <mergeCell ref="Y4:AB4"/>
    <mergeCell ref="AD3:BQ3"/>
    <mergeCell ref="AD4:AK4"/>
    <mergeCell ref="AL4:AS4"/>
    <mergeCell ref="AT4:BA4"/>
    <mergeCell ref="BB4:BI4"/>
    <mergeCell ref="BJ4:BQ4"/>
  </mergeCells>
  <printOptions/>
  <pageMargins left="0.18" right="0.17" top="0.18" bottom="0.17" header="0.18" footer="0.1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7"/>
  <sheetViews>
    <sheetView zoomScale="75" zoomScaleNormal="75" workbookViewId="0" topLeftCell="A1">
      <selection activeCell="AI14" sqref="AI14"/>
    </sheetView>
  </sheetViews>
  <sheetFormatPr defaultColWidth="8.796875" defaultRowHeight="15" outlineLevelCol="1"/>
  <cols>
    <col min="1" max="1" width="6.796875" style="42" customWidth="1"/>
    <col min="2" max="2" width="30.19921875" style="46" customWidth="1"/>
    <col min="3" max="3" width="6.09765625" style="42" customWidth="1" collapsed="1"/>
    <col min="4" max="7" width="4.09765625" style="50" hidden="1" customWidth="1" outlineLevel="1"/>
    <col min="8" max="8" width="5.19921875" style="42" customWidth="1" collapsed="1"/>
    <col min="9" max="12" width="4.19921875" style="50" hidden="1" customWidth="1" outlineLevel="1"/>
    <col min="13" max="13" width="4.796875" style="42" customWidth="1" collapsed="1"/>
    <col min="14" max="14" width="5.19921875" style="49" customWidth="1"/>
    <col min="15" max="15" width="4.8984375" style="44" customWidth="1"/>
    <col min="16" max="16" width="6.19921875" style="42" customWidth="1"/>
    <col min="17" max="18" width="4.69921875" style="42" customWidth="1"/>
    <col min="19" max="19" width="5.796875" style="42" customWidth="1"/>
    <col min="20" max="20" width="4.19921875" style="42" customWidth="1" collapsed="1"/>
    <col min="21" max="26" width="4.19921875" style="42" hidden="1" customWidth="1" outlineLevel="1"/>
    <col min="27" max="27" width="4.19921875" style="42" customWidth="1" collapsed="1"/>
    <col min="28" max="28" width="4.3984375" style="42" customWidth="1" collapsed="1"/>
    <col min="29" max="34" width="4.19921875" style="42" hidden="1" customWidth="1" outlineLevel="1"/>
    <col min="35" max="35" width="4.19921875" style="42" customWidth="1" collapsed="1"/>
    <col min="36" max="36" width="4.3984375" style="42" customWidth="1" collapsed="1"/>
    <col min="37" max="42" width="4.19921875" style="42" hidden="1" customWidth="1" outlineLevel="1"/>
    <col min="43" max="43" width="4.19921875" style="42" customWidth="1" collapsed="1"/>
    <col min="44" max="44" width="4.3984375" style="42" customWidth="1" collapsed="1"/>
    <col min="45" max="50" width="4.19921875" style="42" hidden="1" customWidth="1" outlineLevel="1"/>
    <col min="51" max="52" width="4.19921875" style="42" customWidth="1" collapsed="1"/>
    <col min="53" max="58" width="4.19921875" style="42" hidden="1" customWidth="1" outlineLevel="1"/>
    <col min="59" max="59" width="4.69921875" style="42" customWidth="1" collapsed="1"/>
    <col min="60" max="60" width="9" style="37" customWidth="1"/>
  </cols>
  <sheetData>
    <row r="1" spans="1:44" ht="15.75">
      <c r="A1" s="63" t="s">
        <v>256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R1" s="43"/>
    </row>
    <row r="2" spans="1:19" ht="15.75">
      <c r="A2" s="45"/>
      <c r="C2" s="47"/>
      <c r="D2" s="13"/>
      <c r="E2" s="13"/>
      <c r="F2" s="13"/>
      <c r="G2" s="13"/>
      <c r="H2" s="47"/>
      <c r="I2" s="13"/>
      <c r="J2" s="13"/>
      <c r="K2" s="13"/>
      <c r="L2" s="13"/>
      <c r="M2" s="47"/>
      <c r="N2" s="21"/>
      <c r="O2" s="48"/>
      <c r="P2" s="47"/>
      <c r="Q2" s="47"/>
      <c r="R2" s="47"/>
      <c r="S2" s="47"/>
    </row>
    <row r="3" spans="1:60" ht="12" customHeight="1">
      <c r="A3" s="62"/>
      <c r="B3" s="118"/>
      <c r="C3" s="62" t="s">
        <v>30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178" t="s">
        <v>251</v>
      </c>
      <c r="O3" s="179"/>
      <c r="P3" s="179"/>
      <c r="Q3" s="179"/>
      <c r="R3" s="179"/>
      <c r="S3" s="180"/>
      <c r="T3" s="184" t="s">
        <v>82</v>
      </c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6"/>
      <c r="BH3" s="64"/>
    </row>
    <row r="4" spans="1:60" ht="12" customHeight="1">
      <c r="A4" s="62"/>
      <c r="B4" s="118"/>
      <c r="C4" s="62" t="s">
        <v>31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0" t="s">
        <v>21</v>
      </c>
      <c r="O4" s="181" t="s">
        <v>32</v>
      </c>
      <c r="P4" s="182"/>
      <c r="Q4" s="182"/>
      <c r="R4" s="183"/>
      <c r="S4" s="61"/>
      <c r="T4" s="184" t="s">
        <v>33</v>
      </c>
      <c r="U4" s="185"/>
      <c r="V4" s="185"/>
      <c r="W4" s="185"/>
      <c r="X4" s="185"/>
      <c r="Y4" s="185"/>
      <c r="Z4" s="185"/>
      <c r="AA4" s="186"/>
      <c r="AB4" s="184" t="s">
        <v>34</v>
      </c>
      <c r="AC4" s="185"/>
      <c r="AD4" s="185"/>
      <c r="AE4" s="185"/>
      <c r="AF4" s="185"/>
      <c r="AG4" s="185"/>
      <c r="AH4" s="185"/>
      <c r="AI4" s="186"/>
      <c r="AJ4" s="184" t="s">
        <v>35</v>
      </c>
      <c r="AK4" s="185"/>
      <c r="AL4" s="185"/>
      <c r="AM4" s="185"/>
      <c r="AN4" s="185"/>
      <c r="AO4" s="185"/>
      <c r="AP4" s="185"/>
      <c r="AQ4" s="186"/>
      <c r="AR4" s="184" t="s">
        <v>36</v>
      </c>
      <c r="AS4" s="185"/>
      <c r="AT4" s="185"/>
      <c r="AU4" s="185"/>
      <c r="AV4" s="185"/>
      <c r="AW4" s="185"/>
      <c r="AX4" s="185"/>
      <c r="AY4" s="186"/>
      <c r="AZ4" s="184" t="s">
        <v>37</v>
      </c>
      <c r="BA4" s="185"/>
      <c r="BB4" s="185"/>
      <c r="BC4" s="185"/>
      <c r="BD4" s="185"/>
      <c r="BE4" s="185"/>
      <c r="BF4" s="185"/>
      <c r="BG4" s="186"/>
      <c r="BH4" s="64"/>
    </row>
    <row r="5" spans="1:60" ht="12.75" customHeight="1">
      <c r="A5" s="62" t="s">
        <v>38</v>
      </c>
      <c r="B5" s="118" t="s">
        <v>39</v>
      </c>
      <c r="C5" s="62" t="s">
        <v>40</v>
      </c>
      <c r="D5" s="119"/>
      <c r="E5" s="119"/>
      <c r="F5" s="119"/>
      <c r="G5" s="119"/>
      <c r="H5" s="62" t="s">
        <v>41</v>
      </c>
      <c r="I5" s="119"/>
      <c r="J5" s="119"/>
      <c r="K5" s="119"/>
      <c r="L5" s="119"/>
      <c r="M5" s="62" t="s">
        <v>42</v>
      </c>
      <c r="N5" s="60"/>
      <c r="O5" s="60" t="s">
        <v>21</v>
      </c>
      <c r="P5" s="61" t="s">
        <v>95</v>
      </c>
      <c r="Q5" s="61" t="s">
        <v>43</v>
      </c>
      <c r="R5" s="61" t="s">
        <v>96</v>
      </c>
      <c r="S5" s="61" t="s">
        <v>243</v>
      </c>
      <c r="T5" s="62">
        <v>1</v>
      </c>
      <c r="U5" s="62" t="s">
        <v>116</v>
      </c>
      <c r="V5" s="62" t="s">
        <v>117</v>
      </c>
      <c r="W5" s="62" t="s">
        <v>118</v>
      </c>
      <c r="X5" s="62" t="s">
        <v>116</v>
      </c>
      <c r="Y5" s="62" t="s">
        <v>117</v>
      </c>
      <c r="Z5" s="62" t="s">
        <v>118</v>
      </c>
      <c r="AA5" s="62">
        <v>2</v>
      </c>
      <c r="AB5" s="62">
        <v>3</v>
      </c>
      <c r="AC5" s="62" t="s">
        <v>116</v>
      </c>
      <c r="AD5" s="62" t="s">
        <v>117</v>
      </c>
      <c r="AE5" s="62" t="s">
        <v>118</v>
      </c>
      <c r="AF5" s="62" t="s">
        <v>116</v>
      </c>
      <c r="AG5" s="62" t="s">
        <v>117</v>
      </c>
      <c r="AH5" s="62" t="s">
        <v>118</v>
      </c>
      <c r="AI5" s="62">
        <v>4</v>
      </c>
      <c r="AJ5" s="62">
        <v>5</v>
      </c>
      <c r="AK5" s="62" t="s">
        <v>116</v>
      </c>
      <c r="AL5" s="62" t="s">
        <v>117</v>
      </c>
      <c r="AM5" s="62" t="s">
        <v>118</v>
      </c>
      <c r="AN5" s="62" t="s">
        <v>116</v>
      </c>
      <c r="AO5" s="62" t="s">
        <v>117</v>
      </c>
      <c r="AP5" s="62" t="s">
        <v>118</v>
      </c>
      <c r="AQ5" s="62">
        <v>6</v>
      </c>
      <c r="AR5" s="62">
        <v>7</v>
      </c>
      <c r="AS5" s="62" t="s">
        <v>116</v>
      </c>
      <c r="AT5" s="62" t="s">
        <v>117</v>
      </c>
      <c r="AU5" s="62" t="s">
        <v>118</v>
      </c>
      <c r="AV5" s="62" t="s">
        <v>116</v>
      </c>
      <c r="AW5" s="62" t="s">
        <v>117</v>
      </c>
      <c r="AX5" s="62" t="s">
        <v>118</v>
      </c>
      <c r="AY5" s="62">
        <v>8</v>
      </c>
      <c r="AZ5" s="62">
        <v>9</v>
      </c>
      <c r="BA5" s="62" t="s">
        <v>116</v>
      </c>
      <c r="BB5" s="62" t="s">
        <v>117</v>
      </c>
      <c r="BC5" s="62" t="s">
        <v>118</v>
      </c>
      <c r="BD5" s="62" t="s">
        <v>116</v>
      </c>
      <c r="BE5" s="62" t="s">
        <v>117</v>
      </c>
      <c r="BF5" s="62" t="s">
        <v>118</v>
      </c>
      <c r="BG5" s="62">
        <v>10</v>
      </c>
      <c r="BH5" s="64"/>
    </row>
    <row r="6" spans="1:60" ht="12" customHeight="1">
      <c r="A6" s="62"/>
      <c r="B6" s="118"/>
      <c r="C6" s="62"/>
      <c r="D6" s="119"/>
      <c r="E6" s="119"/>
      <c r="F6" s="119"/>
      <c r="G6" s="119"/>
      <c r="H6" s="62"/>
      <c r="I6" s="119"/>
      <c r="J6" s="119"/>
      <c r="K6" s="119"/>
      <c r="L6" s="119"/>
      <c r="M6" s="62" t="s">
        <v>45</v>
      </c>
      <c r="N6" s="60"/>
      <c r="O6" s="60"/>
      <c r="P6" s="61"/>
      <c r="Q6" s="61"/>
      <c r="R6" s="61"/>
      <c r="S6" s="61" t="s">
        <v>244</v>
      </c>
      <c r="T6" s="62">
        <v>18</v>
      </c>
      <c r="U6" s="62">
        <v>18</v>
      </c>
      <c r="V6" s="62">
        <v>18</v>
      </c>
      <c r="W6" s="62">
        <v>18</v>
      </c>
      <c r="X6" s="62">
        <v>17</v>
      </c>
      <c r="Y6" s="62">
        <v>17</v>
      </c>
      <c r="Z6" s="62">
        <v>17</v>
      </c>
      <c r="AA6" s="62">
        <v>17</v>
      </c>
      <c r="AB6" s="62">
        <v>18</v>
      </c>
      <c r="AC6" s="62">
        <v>18</v>
      </c>
      <c r="AD6" s="62">
        <v>18</v>
      </c>
      <c r="AE6" s="62">
        <v>18</v>
      </c>
      <c r="AF6" s="62">
        <v>17</v>
      </c>
      <c r="AG6" s="62">
        <v>17</v>
      </c>
      <c r="AH6" s="62">
        <v>17</v>
      </c>
      <c r="AI6" s="62">
        <v>17</v>
      </c>
      <c r="AJ6" s="62">
        <v>18</v>
      </c>
      <c r="AK6" s="62">
        <v>18</v>
      </c>
      <c r="AL6" s="62">
        <v>18</v>
      </c>
      <c r="AM6" s="62">
        <v>18</v>
      </c>
      <c r="AN6" s="62">
        <v>17</v>
      </c>
      <c r="AO6" s="62">
        <v>17</v>
      </c>
      <c r="AP6" s="62">
        <v>17</v>
      </c>
      <c r="AQ6" s="62">
        <v>17</v>
      </c>
      <c r="AR6" s="62">
        <v>18</v>
      </c>
      <c r="AS6" s="62">
        <v>18</v>
      </c>
      <c r="AT6" s="62">
        <v>18</v>
      </c>
      <c r="AU6" s="62">
        <v>18</v>
      </c>
      <c r="AV6" s="62">
        <v>17</v>
      </c>
      <c r="AW6" s="62">
        <v>17</v>
      </c>
      <c r="AX6" s="62">
        <v>17</v>
      </c>
      <c r="AY6" s="62">
        <v>17</v>
      </c>
      <c r="AZ6" s="62">
        <v>17</v>
      </c>
      <c r="BA6" s="62">
        <v>17</v>
      </c>
      <c r="BB6" s="62">
        <v>17</v>
      </c>
      <c r="BC6" s="62">
        <v>17</v>
      </c>
      <c r="BD6" s="62">
        <v>0</v>
      </c>
      <c r="BE6" s="62">
        <v>0</v>
      </c>
      <c r="BF6" s="62">
        <v>0</v>
      </c>
      <c r="BG6" s="62">
        <v>0</v>
      </c>
      <c r="BH6" s="64"/>
    </row>
    <row r="7" spans="1:59" ht="12" customHeight="1">
      <c r="A7" s="72">
        <v>1</v>
      </c>
      <c r="B7" s="120">
        <v>2</v>
      </c>
      <c r="C7" s="72">
        <v>3</v>
      </c>
      <c r="D7" s="121"/>
      <c r="E7" s="121"/>
      <c r="F7" s="121"/>
      <c r="G7" s="121"/>
      <c r="H7" s="72">
        <v>4</v>
      </c>
      <c r="I7" s="121"/>
      <c r="J7" s="121"/>
      <c r="K7" s="121"/>
      <c r="L7" s="121"/>
      <c r="M7" s="72">
        <v>5</v>
      </c>
      <c r="N7" s="74">
        <v>6</v>
      </c>
      <c r="O7" s="74">
        <v>7</v>
      </c>
      <c r="P7" s="122">
        <v>8</v>
      </c>
      <c r="Q7" s="122">
        <v>9</v>
      </c>
      <c r="R7" s="122">
        <v>10</v>
      </c>
      <c r="S7" s="122">
        <v>11</v>
      </c>
      <c r="T7" s="72">
        <v>12</v>
      </c>
      <c r="U7" s="72"/>
      <c r="V7" s="72"/>
      <c r="W7" s="72"/>
      <c r="X7" s="72"/>
      <c r="Y7" s="72"/>
      <c r="Z7" s="72"/>
      <c r="AA7" s="72">
        <v>13</v>
      </c>
      <c r="AB7" s="72">
        <v>14</v>
      </c>
      <c r="AC7" s="72"/>
      <c r="AD7" s="72"/>
      <c r="AE7" s="72"/>
      <c r="AF7" s="72"/>
      <c r="AG7" s="72"/>
      <c r="AH7" s="72"/>
      <c r="AI7" s="72">
        <v>15</v>
      </c>
      <c r="AJ7" s="72">
        <v>16</v>
      </c>
      <c r="AK7" s="72"/>
      <c r="AL7" s="72"/>
      <c r="AM7" s="72"/>
      <c r="AN7" s="72"/>
      <c r="AO7" s="72"/>
      <c r="AP7" s="72"/>
      <c r="AQ7" s="72">
        <v>17</v>
      </c>
      <c r="AR7" s="72">
        <v>18</v>
      </c>
      <c r="AS7" s="72"/>
      <c r="AT7" s="72"/>
      <c r="AU7" s="72"/>
      <c r="AV7" s="72"/>
      <c r="AW7" s="72"/>
      <c r="AX7" s="72"/>
      <c r="AY7" s="72">
        <v>19</v>
      </c>
      <c r="AZ7" s="72">
        <v>20</v>
      </c>
      <c r="BA7" s="72"/>
      <c r="BB7" s="72"/>
      <c r="BC7" s="72"/>
      <c r="BD7" s="72"/>
      <c r="BE7" s="72"/>
      <c r="BF7" s="72"/>
      <c r="BG7" s="72">
        <v>21</v>
      </c>
    </row>
    <row r="8" spans="1:59" ht="24.75" customHeight="1">
      <c r="A8" s="117" t="s">
        <v>146</v>
      </c>
      <c r="B8" s="123" t="s">
        <v>147</v>
      </c>
      <c r="C8" s="124"/>
      <c r="D8" s="125"/>
      <c r="E8" s="125"/>
      <c r="F8" s="125"/>
      <c r="G8" s="125"/>
      <c r="H8" s="124"/>
      <c r="I8" s="125"/>
      <c r="J8" s="125"/>
      <c r="K8" s="125"/>
      <c r="L8" s="125"/>
      <c r="M8" s="124"/>
      <c r="N8" s="126">
        <f aca="true" t="shared" si="0" ref="N8:S8">SUM(N9,N13)</f>
        <v>1900</v>
      </c>
      <c r="O8" s="126">
        <f t="shared" si="0"/>
        <v>956</v>
      </c>
      <c r="P8" s="126">
        <f t="shared" si="0"/>
        <v>278</v>
      </c>
      <c r="Q8" s="126">
        <f t="shared" si="0"/>
        <v>34</v>
      </c>
      <c r="R8" s="126">
        <f t="shared" si="0"/>
        <v>644</v>
      </c>
      <c r="S8" s="126">
        <f t="shared" si="0"/>
        <v>944</v>
      </c>
      <c r="T8" s="111"/>
      <c r="U8" s="124"/>
      <c r="V8" s="124"/>
      <c r="W8" s="124"/>
      <c r="X8" s="124"/>
      <c r="Y8" s="124"/>
      <c r="Z8" s="124"/>
      <c r="AA8" s="111"/>
      <c r="AB8" s="111"/>
      <c r="AC8" s="124"/>
      <c r="AD8" s="124"/>
      <c r="AE8" s="124"/>
      <c r="AF8" s="124"/>
      <c r="AG8" s="124"/>
      <c r="AH8" s="124"/>
      <c r="AI8" s="111"/>
      <c r="AJ8" s="111"/>
      <c r="AK8" s="124"/>
      <c r="AL8" s="124"/>
      <c r="AM8" s="124"/>
      <c r="AN8" s="124"/>
      <c r="AO8" s="124"/>
      <c r="AP8" s="124"/>
      <c r="AQ8" s="111"/>
      <c r="AR8" s="111"/>
      <c r="AS8" s="124"/>
      <c r="AT8" s="124"/>
      <c r="AU8" s="124"/>
      <c r="AV8" s="124"/>
      <c r="AW8" s="124"/>
      <c r="AX8" s="124"/>
      <c r="AY8" s="111"/>
      <c r="AZ8" s="111"/>
      <c r="BA8" s="124"/>
      <c r="BB8" s="124"/>
      <c r="BC8" s="124"/>
      <c r="BD8" s="124"/>
      <c r="BE8" s="124"/>
      <c r="BF8" s="124"/>
      <c r="BG8" s="111"/>
    </row>
    <row r="9" spans="1:59" ht="13.5" customHeight="1">
      <c r="A9" s="127" t="s">
        <v>250</v>
      </c>
      <c r="B9" s="128" t="s">
        <v>49</v>
      </c>
      <c r="C9" s="23"/>
      <c r="D9" s="115"/>
      <c r="E9" s="115"/>
      <c r="F9" s="115"/>
      <c r="G9" s="115"/>
      <c r="H9" s="23"/>
      <c r="I9" s="115"/>
      <c r="J9" s="115"/>
      <c r="K9" s="115"/>
      <c r="L9" s="115"/>
      <c r="M9" s="20"/>
      <c r="N9" s="133">
        <f aca="true" t="shared" si="1" ref="N9:S9">SUM(N10:N12)</f>
        <v>1000</v>
      </c>
      <c r="O9" s="133">
        <f t="shared" si="1"/>
        <v>416</v>
      </c>
      <c r="P9" s="133">
        <f t="shared" si="1"/>
        <v>208</v>
      </c>
      <c r="Q9" s="133">
        <f t="shared" si="1"/>
        <v>34</v>
      </c>
      <c r="R9" s="133">
        <f t="shared" si="1"/>
        <v>174</v>
      </c>
      <c r="S9" s="133">
        <f t="shared" si="1"/>
        <v>584</v>
      </c>
      <c r="T9" s="23"/>
      <c r="U9" s="20"/>
      <c r="V9" s="20"/>
      <c r="W9" s="20"/>
      <c r="X9" s="20"/>
      <c r="Y9" s="20"/>
      <c r="Z9" s="20"/>
      <c r="AA9" s="23"/>
      <c r="AB9" s="23"/>
      <c r="AC9" s="20"/>
      <c r="AD9" s="20"/>
      <c r="AE9" s="20"/>
      <c r="AF9" s="20"/>
      <c r="AG9" s="20"/>
      <c r="AH9" s="20"/>
      <c r="AI9" s="23"/>
      <c r="AJ9" s="23"/>
      <c r="AK9" s="20"/>
      <c r="AL9" s="20"/>
      <c r="AM9" s="20"/>
      <c r="AN9" s="20"/>
      <c r="AO9" s="20"/>
      <c r="AP9" s="20"/>
      <c r="AQ9" s="23"/>
      <c r="AR9" s="23"/>
      <c r="AS9" s="20"/>
      <c r="AT9" s="20"/>
      <c r="AU9" s="20"/>
      <c r="AV9" s="20"/>
      <c r="AW9" s="20"/>
      <c r="AX9" s="20"/>
      <c r="AY9" s="23"/>
      <c r="AZ9" s="23"/>
      <c r="BA9" s="20"/>
      <c r="BB9" s="20"/>
      <c r="BC9" s="20"/>
      <c r="BD9" s="20"/>
      <c r="BE9" s="20"/>
      <c r="BF9" s="20"/>
      <c r="BG9" s="23"/>
    </row>
    <row r="10" spans="1:59" ht="15" customHeight="1">
      <c r="A10" s="86" t="s">
        <v>176</v>
      </c>
      <c r="B10" s="87" t="s">
        <v>177</v>
      </c>
      <c r="C10" s="23" t="str">
        <f aca="true" t="shared" si="2" ref="C10:C16">D10&amp;" "&amp;E10&amp;" "&amp;F10&amp;" "&amp;G10</f>
        <v>8   </v>
      </c>
      <c r="D10" s="24">
        <v>8</v>
      </c>
      <c r="E10" s="24"/>
      <c r="F10" s="24"/>
      <c r="G10" s="24"/>
      <c r="H10" s="23" t="str">
        <f aca="true" t="shared" si="3" ref="H10:H16">I10&amp;" "&amp;J10&amp;" "&amp;K10&amp;" "&amp;L10</f>
        <v>7   </v>
      </c>
      <c r="I10" s="24">
        <v>7</v>
      </c>
      <c r="J10" s="24"/>
      <c r="K10" s="24"/>
      <c r="L10" s="24"/>
      <c r="M10" s="19"/>
      <c r="N10" s="89">
        <v>330</v>
      </c>
      <c r="O10" s="89">
        <f>P10+Q10+R10</f>
        <v>140</v>
      </c>
      <c r="P10" s="89">
        <f aca="true" t="shared" si="4" ref="P10:R12">U10*U$6+X10*X$6+AC10*AC$6+AF10*AF$6+AK10*AK$6+AN10*AN$6+AS10*AS$6+AV10*AV$6+BA10*BA$6+BD10*BD$6</f>
        <v>70</v>
      </c>
      <c r="Q10" s="89">
        <f t="shared" si="4"/>
        <v>34</v>
      </c>
      <c r="R10" s="89">
        <f t="shared" si="4"/>
        <v>36</v>
      </c>
      <c r="S10" s="89">
        <f>N10-O10</f>
        <v>190</v>
      </c>
      <c r="T10" s="97">
        <f aca="true" t="shared" si="5" ref="T10:T16">IF(SUM(U10:W10)&gt;0,U10&amp;"/"&amp;V10&amp;"/"&amp;W10,"")</f>
      </c>
      <c r="U10" s="19"/>
      <c r="V10" s="19"/>
      <c r="W10" s="19"/>
      <c r="X10" s="19"/>
      <c r="Y10" s="19"/>
      <c r="Z10" s="19"/>
      <c r="AA10" s="97">
        <f aca="true" t="shared" si="6" ref="AA10:AA16">IF(SUM(X10:Z10)&gt;0,X10&amp;"/"&amp;Y10&amp;"/"&amp;Z10,"")</f>
      </c>
      <c r="AB10" s="97">
        <f aca="true" t="shared" si="7" ref="AB10:AB16">IF(SUM(AC10:AE10)&gt;0,AC10&amp;"/"&amp;AD10&amp;"/"&amp;AE10,"")</f>
      </c>
      <c r="AC10" s="19"/>
      <c r="AD10" s="19"/>
      <c r="AE10" s="19"/>
      <c r="AF10" s="19"/>
      <c r="AG10" s="19"/>
      <c r="AH10" s="19"/>
      <c r="AI10" s="97">
        <f aca="true" t="shared" si="8" ref="AI10:AI16">IF(SUM(AF10:AH10)&gt;0,AF10&amp;"/"&amp;AG10&amp;"/"&amp;AH10,"")</f>
      </c>
      <c r="AJ10" s="97">
        <f aca="true" t="shared" si="9" ref="AJ10:AJ16">IF(SUM(AK10:AM10)&gt;0,AK10&amp;"/"&amp;AL10&amp;"/"&amp;AM10,"")</f>
      </c>
      <c r="AK10" s="19"/>
      <c r="AL10" s="19"/>
      <c r="AM10" s="19"/>
      <c r="AN10" s="19"/>
      <c r="AO10" s="19"/>
      <c r="AP10" s="19"/>
      <c r="AQ10" s="97">
        <f aca="true" t="shared" si="10" ref="AQ10:AQ16">IF(SUM(AN10:AP10)&gt;0,AN10&amp;"/"&amp;AO10&amp;"/"&amp;AP10,"")</f>
      </c>
      <c r="AR10" s="97" t="str">
        <f aca="true" t="shared" si="11" ref="AR10:AR16">IF(SUM(AS10:AU10)&gt;0,AS10&amp;"/"&amp;AT10&amp;"/"&amp;AU10,"")</f>
        <v>2//2</v>
      </c>
      <c r="AS10" s="19">
        <v>2</v>
      </c>
      <c r="AT10" s="19"/>
      <c r="AU10" s="19">
        <v>2</v>
      </c>
      <c r="AV10" s="19">
        <v>2</v>
      </c>
      <c r="AW10" s="19">
        <v>2</v>
      </c>
      <c r="AX10" s="19"/>
      <c r="AY10" s="97" t="str">
        <f aca="true" t="shared" si="12" ref="AY10:AY16">IF(SUM(AV10:AX10)&gt;0,AV10&amp;"/"&amp;AW10&amp;"/"&amp;AX10,"")</f>
        <v>2/2/</v>
      </c>
      <c r="AZ10" s="97">
        <f aca="true" t="shared" si="13" ref="AZ10:AZ16">IF(SUM(BA10:BC10)&gt;0,BA10&amp;"/"&amp;BB10&amp;"/"&amp;BC10,"")</f>
      </c>
      <c r="BA10" s="19"/>
      <c r="BB10" s="19"/>
      <c r="BC10" s="19"/>
      <c r="BD10" s="19"/>
      <c r="BE10" s="19"/>
      <c r="BF10" s="19"/>
      <c r="BG10" s="97">
        <f aca="true" t="shared" si="14" ref="BG10:BG16">IF(SUM(BD10:BF10)&gt;0,BD10&amp;"/"&amp;BE10&amp;"/"&amp;BF10,"")</f>
      </c>
    </row>
    <row r="11" spans="1:59" ht="17.25" customHeight="1">
      <c r="A11" s="86" t="s">
        <v>178</v>
      </c>
      <c r="B11" s="87" t="s">
        <v>134</v>
      </c>
      <c r="C11" s="23" t="str">
        <f t="shared" si="2"/>
        <v>8   </v>
      </c>
      <c r="D11" s="24">
        <v>8</v>
      </c>
      <c r="E11" s="24"/>
      <c r="F11" s="24"/>
      <c r="G11" s="24"/>
      <c r="H11" s="23" t="str">
        <f t="shared" si="3"/>
        <v>7   </v>
      </c>
      <c r="I11" s="24">
        <v>7</v>
      </c>
      <c r="J11" s="24"/>
      <c r="K11" s="24"/>
      <c r="L11" s="24"/>
      <c r="M11" s="19">
        <v>8</v>
      </c>
      <c r="N11" s="89">
        <v>330</v>
      </c>
      <c r="O11" s="89">
        <f>P11+Q11+R11</f>
        <v>140</v>
      </c>
      <c r="P11" s="89">
        <f t="shared" si="4"/>
        <v>70</v>
      </c>
      <c r="Q11" s="89">
        <f t="shared" si="4"/>
        <v>0</v>
      </c>
      <c r="R11" s="89">
        <f t="shared" si="4"/>
        <v>70</v>
      </c>
      <c r="S11" s="89">
        <f>N11-O11</f>
        <v>190</v>
      </c>
      <c r="T11" s="97">
        <f t="shared" si="5"/>
      </c>
      <c r="U11" s="19"/>
      <c r="V11" s="19"/>
      <c r="W11" s="19"/>
      <c r="X11" s="19"/>
      <c r="Y11" s="19"/>
      <c r="Z11" s="19"/>
      <c r="AA11" s="97">
        <f t="shared" si="6"/>
      </c>
      <c r="AB11" s="97">
        <f t="shared" si="7"/>
      </c>
      <c r="AC11" s="19"/>
      <c r="AD11" s="19"/>
      <c r="AE11" s="19"/>
      <c r="AF11" s="19"/>
      <c r="AG11" s="19"/>
      <c r="AH11" s="19"/>
      <c r="AI11" s="97">
        <f t="shared" si="8"/>
      </c>
      <c r="AJ11" s="97">
        <f t="shared" si="9"/>
      </c>
      <c r="AK11" s="19"/>
      <c r="AL11" s="19"/>
      <c r="AM11" s="19"/>
      <c r="AN11" s="19"/>
      <c r="AO11" s="19"/>
      <c r="AP11" s="19"/>
      <c r="AQ11" s="97">
        <f t="shared" si="10"/>
      </c>
      <c r="AR11" s="97" t="str">
        <f t="shared" si="11"/>
        <v>2//2</v>
      </c>
      <c r="AS11" s="19">
        <v>2</v>
      </c>
      <c r="AT11" s="19"/>
      <c r="AU11" s="19">
        <v>2</v>
      </c>
      <c r="AV11" s="19">
        <v>2</v>
      </c>
      <c r="AW11" s="19"/>
      <c r="AX11" s="19">
        <v>2</v>
      </c>
      <c r="AY11" s="97" t="str">
        <f t="shared" si="12"/>
        <v>2//2</v>
      </c>
      <c r="AZ11" s="97">
        <f t="shared" si="13"/>
      </c>
      <c r="BA11" s="19"/>
      <c r="BB11" s="19"/>
      <c r="BC11" s="19"/>
      <c r="BD11" s="19"/>
      <c r="BE11" s="19"/>
      <c r="BF11" s="19"/>
      <c r="BG11" s="97">
        <f t="shared" si="14"/>
      </c>
    </row>
    <row r="12" spans="1:59" ht="27" customHeight="1">
      <c r="A12" s="86" t="s">
        <v>179</v>
      </c>
      <c r="B12" s="87" t="s">
        <v>257</v>
      </c>
      <c r="C12" s="23" t="str">
        <f t="shared" si="2"/>
        <v>9   </v>
      </c>
      <c r="D12" s="24">
        <v>9</v>
      </c>
      <c r="E12" s="24"/>
      <c r="F12" s="24"/>
      <c r="G12" s="24"/>
      <c r="H12" s="23" t="str">
        <f t="shared" si="3"/>
        <v>8   </v>
      </c>
      <c r="I12" s="24">
        <v>8</v>
      </c>
      <c r="J12" s="24"/>
      <c r="K12" s="24"/>
      <c r="L12" s="24"/>
      <c r="M12" s="19">
        <v>9</v>
      </c>
      <c r="N12" s="89">
        <v>340</v>
      </c>
      <c r="O12" s="89">
        <f>P12+Q12+R12</f>
        <v>136</v>
      </c>
      <c r="P12" s="89">
        <f t="shared" si="4"/>
        <v>68</v>
      </c>
      <c r="Q12" s="89">
        <f t="shared" si="4"/>
        <v>0</v>
      </c>
      <c r="R12" s="89">
        <f t="shared" si="4"/>
        <v>68</v>
      </c>
      <c r="S12" s="89">
        <f>N12-O12</f>
        <v>204</v>
      </c>
      <c r="T12" s="97">
        <f t="shared" si="5"/>
      </c>
      <c r="U12" s="19"/>
      <c r="V12" s="19"/>
      <c r="W12" s="19"/>
      <c r="X12" s="19"/>
      <c r="Y12" s="19"/>
      <c r="Z12" s="19"/>
      <c r="AA12" s="97">
        <f t="shared" si="6"/>
      </c>
      <c r="AB12" s="97">
        <f t="shared" si="7"/>
      </c>
      <c r="AC12" s="19"/>
      <c r="AD12" s="19"/>
      <c r="AE12" s="19"/>
      <c r="AF12" s="19"/>
      <c r="AG12" s="19"/>
      <c r="AH12" s="19"/>
      <c r="AI12" s="97">
        <f t="shared" si="8"/>
      </c>
      <c r="AJ12" s="97">
        <f t="shared" si="9"/>
      </c>
      <c r="AK12" s="19"/>
      <c r="AL12" s="19"/>
      <c r="AM12" s="19"/>
      <c r="AN12" s="19"/>
      <c r="AO12" s="19"/>
      <c r="AP12" s="19"/>
      <c r="AQ12" s="97">
        <f t="shared" si="10"/>
      </c>
      <c r="AR12" s="97">
        <f t="shared" si="11"/>
      </c>
      <c r="AS12" s="19"/>
      <c r="AT12" s="19"/>
      <c r="AU12" s="19"/>
      <c r="AV12" s="19">
        <v>2</v>
      </c>
      <c r="AW12" s="19"/>
      <c r="AX12" s="19">
        <v>2</v>
      </c>
      <c r="AY12" s="97" t="str">
        <f t="shared" si="12"/>
        <v>2//2</v>
      </c>
      <c r="AZ12" s="97" t="str">
        <f t="shared" si="13"/>
        <v>2//2</v>
      </c>
      <c r="BA12" s="19">
        <v>2</v>
      </c>
      <c r="BB12" s="19"/>
      <c r="BC12" s="19">
        <v>2</v>
      </c>
      <c r="BD12" s="19"/>
      <c r="BE12" s="19"/>
      <c r="BF12" s="19"/>
      <c r="BG12" s="97">
        <f t="shared" si="14"/>
      </c>
    </row>
    <row r="13" spans="1:59" ht="33.75" customHeight="1">
      <c r="A13" s="86" t="s">
        <v>155</v>
      </c>
      <c r="B13" s="88" t="s">
        <v>56</v>
      </c>
      <c r="C13" s="23" t="str">
        <f t="shared" si="2"/>
        <v>   </v>
      </c>
      <c r="D13" s="24"/>
      <c r="E13" s="24"/>
      <c r="F13" s="24"/>
      <c r="G13" s="24"/>
      <c r="H13" s="23" t="str">
        <f t="shared" si="3"/>
        <v>   </v>
      </c>
      <c r="I13" s="24"/>
      <c r="J13" s="24"/>
      <c r="K13" s="24"/>
      <c r="L13" s="24"/>
      <c r="M13" s="19"/>
      <c r="N13" s="96">
        <f aca="true" t="shared" si="15" ref="N13:S13">SUM(N14:N16)</f>
        <v>900</v>
      </c>
      <c r="O13" s="96">
        <f t="shared" si="15"/>
        <v>540</v>
      </c>
      <c r="P13" s="96">
        <f t="shared" si="15"/>
        <v>70</v>
      </c>
      <c r="Q13" s="96">
        <f t="shared" si="15"/>
        <v>0</v>
      </c>
      <c r="R13" s="96">
        <f t="shared" si="15"/>
        <v>470</v>
      </c>
      <c r="S13" s="96">
        <f t="shared" si="15"/>
        <v>360</v>
      </c>
      <c r="T13" s="97">
        <f t="shared" si="5"/>
      </c>
      <c r="U13" s="19"/>
      <c r="V13" s="19"/>
      <c r="W13" s="19"/>
      <c r="X13" s="19"/>
      <c r="Y13" s="19"/>
      <c r="Z13" s="19"/>
      <c r="AA13" s="97">
        <f t="shared" si="6"/>
      </c>
      <c r="AB13" s="97">
        <f t="shared" si="7"/>
      </c>
      <c r="AC13" s="19"/>
      <c r="AD13" s="19"/>
      <c r="AE13" s="19"/>
      <c r="AF13" s="19"/>
      <c r="AG13" s="19"/>
      <c r="AH13" s="19"/>
      <c r="AI13" s="97">
        <f t="shared" si="8"/>
      </c>
      <c r="AJ13" s="97">
        <f t="shared" si="9"/>
      </c>
      <c r="AK13" s="19"/>
      <c r="AL13" s="19"/>
      <c r="AM13" s="19"/>
      <c r="AN13" s="19"/>
      <c r="AO13" s="19"/>
      <c r="AP13" s="19"/>
      <c r="AQ13" s="97">
        <f t="shared" si="10"/>
      </c>
      <c r="AR13" s="97">
        <f t="shared" si="11"/>
      </c>
      <c r="AS13" s="19"/>
      <c r="AT13" s="19"/>
      <c r="AU13" s="19"/>
      <c r="AV13" s="19"/>
      <c r="AW13" s="19"/>
      <c r="AX13" s="19"/>
      <c r="AY13" s="97">
        <f t="shared" si="12"/>
      </c>
      <c r="AZ13" s="97">
        <f t="shared" si="13"/>
      </c>
      <c r="BA13" s="19"/>
      <c r="BB13" s="19"/>
      <c r="BC13" s="19"/>
      <c r="BD13" s="19"/>
      <c r="BE13" s="19"/>
      <c r="BF13" s="19"/>
      <c r="BG13" s="97">
        <f t="shared" si="14"/>
      </c>
    </row>
    <row r="14" spans="1:59" ht="13.5" customHeight="1">
      <c r="A14" s="86" t="s">
        <v>156</v>
      </c>
      <c r="B14" s="87" t="s">
        <v>248</v>
      </c>
      <c r="C14" s="23" t="str">
        <f t="shared" si="2"/>
        <v>4 6 8 </v>
      </c>
      <c r="D14" s="24">
        <v>4</v>
      </c>
      <c r="E14" s="24">
        <v>6</v>
      </c>
      <c r="F14" s="24">
        <v>8</v>
      </c>
      <c r="G14" s="24"/>
      <c r="H14" s="23" t="str">
        <f t="shared" si="3"/>
        <v>5 7  </v>
      </c>
      <c r="I14" s="24">
        <v>5</v>
      </c>
      <c r="J14" s="24">
        <v>7</v>
      </c>
      <c r="K14" s="24"/>
      <c r="L14" s="24"/>
      <c r="M14" s="19"/>
      <c r="N14" s="89">
        <v>700</v>
      </c>
      <c r="O14" s="89">
        <f>P14+Q14+R14</f>
        <v>418</v>
      </c>
      <c r="P14" s="89">
        <f aca="true" t="shared" si="16" ref="P14:R15">U14*U$6+X14*X$6+AC14*AC$6+AF14*AF$6+AK14*AK$6+AN14*AN$6+AS14*AS$6+AV14*AV$6+BA14*BA$6+BD14*BD$6</f>
        <v>0</v>
      </c>
      <c r="Q14" s="89">
        <f t="shared" si="16"/>
        <v>0</v>
      </c>
      <c r="R14" s="89">
        <f t="shared" si="16"/>
        <v>418</v>
      </c>
      <c r="S14" s="89">
        <f>N14-O14</f>
        <v>282</v>
      </c>
      <c r="T14" s="97">
        <f t="shared" si="5"/>
      </c>
      <c r="U14" s="19"/>
      <c r="V14" s="19"/>
      <c r="W14" s="19"/>
      <c r="X14" s="19"/>
      <c r="Y14" s="19"/>
      <c r="Z14" s="19"/>
      <c r="AA14" s="97">
        <f t="shared" si="6"/>
      </c>
      <c r="AB14" s="97">
        <f t="shared" si="7"/>
      </c>
      <c r="AC14" s="19"/>
      <c r="AD14" s="19"/>
      <c r="AE14" s="19"/>
      <c r="AF14" s="19"/>
      <c r="AG14" s="19"/>
      <c r="AH14" s="19">
        <v>6</v>
      </c>
      <c r="AI14" s="97" t="str">
        <f t="shared" si="8"/>
        <v>//6</v>
      </c>
      <c r="AJ14" s="97" t="str">
        <f t="shared" si="9"/>
        <v>//6</v>
      </c>
      <c r="AK14" s="19"/>
      <c r="AL14" s="19"/>
      <c r="AM14" s="19">
        <v>6</v>
      </c>
      <c r="AN14" s="19"/>
      <c r="AO14" s="19"/>
      <c r="AP14" s="19">
        <v>4</v>
      </c>
      <c r="AQ14" s="97" t="str">
        <f t="shared" si="10"/>
        <v>//4</v>
      </c>
      <c r="AR14" s="97" t="str">
        <f t="shared" si="11"/>
        <v>//4</v>
      </c>
      <c r="AS14" s="19"/>
      <c r="AT14" s="19"/>
      <c r="AU14" s="19">
        <v>4</v>
      </c>
      <c r="AV14" s="19"/>
      <c r="AW14" s="19"/>
      <c r="AX14" s="19">
        <v>4</v>
      </c>
      <c r="AY14" s="97" t="str">
        <f t="shared" si="12"/>
        <v>//4</v>
      </c>
      <c r="AZ14" s="97">
        <f t="shared" si="13"/>
      </c>
      <c r="BA14" s="19"/>
      <c r="BB14" s="19"/>
      <c r="BC14" s="19"/>
      <c r="BD14" s="19"/>
      <c r="BE14" s="19"/>
      <c r="BF14" s="19"/>
      <c r="BG14" s="97">
        <f t="shared" si="14"/>
      </c>
    </row>
    <row r="15" spans="1:59" ht="15" customHeight="1">
      <c r="A15" s="86" t="s">
        <v>157</v>
      </c>
      <c r="B15" s="87" t="s">
        <v>224</v>
      </c>
      <c r="C15" s="23" t="str">
        <f t="shared" si="2"/>
        <v>   </v>
      </c>
      <c r="D15" s="24"/>
      <c r="E15" s="24"/>
      <c r="F15" s="24"/>
      <c r="G15" s="24"/>
      <c r="H15" s="23" t="str">
        <f t="shared" si="3"/>
        <v>5   </v>
      </c>
      <c r="I15" s="24">
        <v>5</v>
      </c>
      <c r="J15" s="24"/>
      <c r="K15" s="24"/>
      <c r="L15" s="24"/>
      <c r="M15" s="19"/>
      <c r="N15" s="89">
        <v>90</v>
      </c>
      <c r="O15" s="89">
        <f>P15+Q15+R15</f>
        <v>54</v>
      </c>
      <c r="P15" s="89">
        <f t="shared" si="16"/>
        <v>36</v>
      </c>
      <c r="Q15" s="89">
        <f t="shared" si="16"/>
        <v>0</v>
      </c>
      <c r="R15" s="89">
        <f t="shared" si="16"/>
        <v>18</v>
      </c>
      <c r="S15" s="89">
        <f>N15-O15</f>
        <v>36</v>
      </c>
      <c r="T15" s="97">
        <f t="shared" si="5"/>
      </c>
      <c r="U15" s="19"/>
      <c r="V15" s="19"/>
      <c r="W15" s="19"/>
      <c r="X15" s="19"/>
      <c r="Y15" s="19"/>
      <c r="Z15" s="19"/>
      <c r="AA15" s="97">
        <f t="shared" si="6"/>
      </c>
      <c r="AB15" s="97">
        <f t="shared" si="7"/>
      </c>
      <c r="AC15" s="19"/>
      <c r="AD15" s="19"/>
      <c r="AE15" s="19"/>
      <c r="AF15" s="19"/>
      <c r="AG15" s="19"/>
      <c r="AH15" s="19"/>
      <c r="AI15" s="97">
        <f t="shared" si="8"/>
      </c>
      <c r="AJ15" s="97" t="str">
        <f t="shared" si="9"/>
        <v>2//1</v>
      </c>
      <c r="AK15" s="19">
        <v>2</v>
      </c>
      <c r="AL15" s="19"/>
      <c r="AM15" s="19">
        <v>1</v>
      </c>
      <c r="AN15" s="19"/>
      <c r="AO15" s="19"/>
      <c r="AP15" s="19"/>
      <c r="AQ15" s="97">
        <f t="shared" si="10"/>
      </c>
      <c r="AR15" s="97">
        <f t="shared" si="11"/>
      </c>
      <c r="AS15" s="19"/>
      <c r="AT15" s="19"/>
      <c r="AU15" s="19"/>
      <c r="AV15" s="19"/>
      <c r="AW15" s="19"/>
      <c r="AX15" s="19"/>
      <c r="AY15" s="97">
        <f t="shared" si="12"/>
      </c>
      <c r="AZ15" s="97">
        <f t="shared" si="13"/>
      </c>
      <c r="BA15" s="19"/>
      <c r="BB15" s="19"/>
      <c r="BC15" s="19"/>
      <c r="BD15" s="19"/>
      <c r="BE15" s="19"/>
      <c r="BF15" s="19"/>
      <c r="BG15" s="97">
        <f t="shared" si="14"/>
      </c>
    </row>
    <row r="16" spans="1:59" ht="15" customHeight="1">
      <c r="A16" s="86" t="s">
        <v>229</v>
      </c>
      <c r="B16" s="87" t="s">
        <v>254</v>
      </c>
      <c r="C16" s="23" t="str">
        <f t="shared" si="2"/>
        <v>   </v>
      </c>
      <c r="D16" s="24"/>
      <c r="E16" s="24"/>
      <c r="F16" s="24"/>
      <c r="G16" s="24"/>
      <c r="H16" s="23" t="str">
        <f t="shared" si="3"/>
        <v>9   </v>
      </c>
      <c r="I16" s="24">
        <v>9</v>
      </c>
      <c r="J16" s="24"/>
      <c r="K16" s="24"/>
      <c r="L16" s="24"/>
      <c r="M16" s="19"/>
      <c r="N16" s="89">
        <v>110</v>
      </c>
      <c r="O16" s="89">
        <f>P16+Q16+R16</f>
        <v>68</v>
      </c>
      <c r="P16" s="89">
        <f>U16*U$6+X16*X$6+AC16*AC$6+AF16*AF$6+AK16*AK$6+AN16*AN$6+AS16*AS$6+AV16*AV$6+BA16*BA$6+BD16*BD$6</f>
        <v>34</v>
      </c>
      <c r="Q16" s="89">
        <f>V16*V$6+Y16*Y$6+AD16*AD$6+AG16*AG$6+AL16*AL$6+AO16*AO$6+AT16*AT$6+AW16*AW$6+BB16*BB$6+BE16*BE$6</f>
        <v>0</v>
      </c>
      <c r="R16" s="89">
        <f>W16*W$6+Z16*Z$6+AE16*AE$6+AH16*AH$6+AM16*AM$6+AP16*AP$6+AU16*AU$6+AX16*AX$6+BC16*BC$6+BF16*BF$6</f>
        <v>34</v>
      </c>
      <c r="S16" s="89">
        <f>N16-O16</f>
        <v>42</v>
      </c>
      <c r="T16" s="97">
        <f t="shared" si="5"/>
      </c>
      <c r="U16" s="19"/>
      <c r="V16" s="19"/>
      <c r="W16" s="19"/>
      <c r="X16" s="19"/>
      <c r="Y16" s="19"/>
      <c r="Z16" s="19"/>
      <c r="AA16" s="97">
        <f t="shared" si="6"/>
      </c>
      <c r="AB16" s="97">
        <f t="shared" si="7"/>
      </c>
      <c r="AC16" s="19"/>
      <c r="AD16" s="19"/>
      <c r="AE16" s="19"/>
      <c r="AF16" s="19"/>
      <c r="AG16" s="19"/>
      <c r="AH16" s="19"/>
      <c r="AI16" s="97">
        <f t="shared" si="8"/>
      </c>
      <c r="AJ16" s="97">
        <f t="shared" si="9"/>
      </c>
      <c r="AK16" s="19"/>
      <c r="AL16" s="19"/>
      <c r="AM16" s="19"/>
      <c r="AN16" s="19"/>
      <c r="AO16" s="19"/>
      <c r="AP16" s="19"/>
      <c r="AQ16" s="97">
        <f t="shared" si="10"/>
      </c>
      <c r="AR16" s="97">
        <f t="shared" si="11"/>
      </c>
      <c r="AS16" s="19"/>
      <c r="AT16" s="19"/>
      <c r="AU16" s="19"/>
      <c r="AV16" s="19"/>
      <c r="AW16" s="19"/>
      <c r="AX16" s="19"/>
      <c r="AY16" s="97">
        <f t="shared" si="12"/>
      </c>
      <c r="AZ16" s="97" t="str">
        <f t="shared" si="13"/>
        <v>2//2</v>
      </c>
      <c r="BA16" s="19">
        <v>2</v>
      </c>
      <c r="BB16" s="19"/>
      <c r="BC16" s="19">
        <v>2</v>
      </c>
      <c r="BD16" s="19"/>
      <c r="BE16" s="19"/>
      <c r="BF16" s="19"/>
      <c r="BG16" s="97">
        <f t="shared" si="14"/>
      </c>
    </row>
    <row r="17" spans="1:59" ht="13.5" customHeight="1">
      <c r="A17" s="62"/>
      <c r="B17" s="118" t="s">
        <v>78</v>
      </c>
      <c r="C17" s="20"/>
      <c r="D17" s="115"/>
      <c r="E17" s="115"/>
      <c r="F17" s="115"/>
      <c r="G17" s="115"/>
      <c r="H17" s="20"/>
      <c r="I17" s="115"/>
      <c r="J17" s="115"/>
      <c r="K17" s="115"/>
      <c r="L17" s="115"/>
      <c r="M17" s="20"/>
      <c r="N17" s="129">
        <f>SUM(O17,S17)</f>
        <v>1900</v>
      </c>
      <c r="O17" s="129">
        <f>SUM(O8)</f>
        <v>956</v>
      </c>
      <c r="P17" s="129">
        <f>SUM(P8)</f>
        <v>278</v>
      </c>
      <c r="Q17" s="129">
        <f>SUM(Q8)</f>
        <v>34</v>
      </c>
      <c r="R17" s="129">
        <f>SUM(R8)</f>
        <v>644</v>
      </c>
      <c r="S17" s="129">
        <f>SUM(S8)</f>
        <v>944</v>
      </c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</row>
    <row r="18" spans="1:59" ht="13.5" customHeight="1">
      <c r="A18" s="98"/>
      <c r="B18" s="131"/>
      <c r="C18" s="23" t="s">
        <v>249</v>
      </c>
      <c r="D18" s="97"/>
      <c r="E18" s="97"/>
      <c r="F18" s="97"/>
      <c r="G18" s="97"/>
      <c r="H18" s="23"/>
      <c r="I18" s="115"/>
      <c r="J18" s="115"/>
      <c r="K18" s="115"/>
      <c r="L18" s="115"/>
      <c r="M18" s="20"/>
      <c r="N18" s="23"/>
      <c r="O18" s="23"/>
      <c r="P18" s="23"/>
      <c r="Q18" s="23"/>
      <c r="R18" s="23"/>
      <c r="S18" s="23"/>
      <c r="T18" s="130">
        <f>SUM(U18:W18)</f>
        <v>0</v>
      </c>
      <c r="U18" s="130">
        <f aca="true" t="shared" si="17" ref="U18:Z18">SUM(U10:U16)</f>
        <v>0</v>
      </c>
      <c r="V18" s="130">
        <f t="shared" si="17"/>
        <v>0</v>
      </c>
      <c r="W18" s="130">
        <f t="shared" si="17"/>
        <v>0</v>
      </c>
      <c r="X18" s="130">
        <f t="shared" si="17"/>
        <v>0</v>
      </c>
      <c r="Y18" s="130">
        <f t="shared" si="17"/>
        <v>0</v>
      </c>
      <c r="Z18" s="130">
        <f t="shared" si="17"/>
        <v>0</v>
      </c>
      <c r="AA18" s="130">
        <f>SUM(X18:Z18)</f>
        <v>0</v>
      </c>
      <c r="AB18" s="130">
        <f>SUM(AC18:AE18)</f>
        <v>0</v>
      </c>
      <c r="AC18" s="130">
        <f aca="true" t="shared" si="18" ref="AC18:AH18">SUM(AC10:AC16)</f>
        <v>0</v>
      </c>
      <c r="AD18" s="130">
        <f t="shared" si="18"/>
        <v>0</v>
      </c>
      <c r="AE18" s="130">
        <f t="shared" si="18"/>
        <v>0</v>
      </c>
      <c r="AF18" s="130">
        <f t="shared" si="18"/>
        <v>0</v>
      </c>
      <c r="AG18" s="130">
        <f t="shared" si="18"/>
        <v>0</v>
      </c>
      <c r="AH18" s="130">
        <f t="shared" si="18"/>
        <v>6</v>
      </c>
      <c r="AI18" s="130">
        <f>SUM(AF18:AH18)</f>
        <v>6</v>
      </c>
      <c r="AJ18" s="130">
        <f>SUM(AK18:AM18)</f>
        <v>9</v>
      </c>
      <c r="AK18" s="130">
        <f aca="true" t="shared" si="19" ref="AK18:AP18">SUM(AK10:AK16)</f>
        <v>2</v>
      </c>
      <c r="AL18" s="130">
        <f t="shared" si="19"/>
        <v>0</v>
      </c>
      <c r="AM18" s="130">
        <f t="shared" si="19"/>
        <v>7</v>
      </c>
      <c r="AN18" s="130">
        <f t="shared" si="19"/>
        <v>0</v>
      </c>
      <c r="AO18" s="130">
        <f t="shared" si="19"/>
        <v>0</v>
      </c>
      <c r="AP18" s="130">
        <f t="shared" si="19"/>
        <v>4</v>
      </c>
      <c r="AQ18" s="130">
        <f>SUM(AN18:AP18)</f>
        <v>4</v>
      </c>
      <c r="AR18" s="130">
        <f>SUM(AS18:AU18)</f>
        <v>12</v>
      </c>
      <c r="AS18" s="130">
        <f aca="true" t="shared" si="20" ref="AS18:AX18">SUM(AS10:AS16)</f>
        <v>4</v>
      </c>
      <c r="AT18" s="130">
        <f t="shared" si="20"/>
        <v>0</v>
      </c>
      <c r="AU18" s="130">
        <f t="shared" si="20"/>
        <v>8</v>
      </c>
      <c r="AV18" s="130">
        <f t="shared" si="20"/>
        <v>6</v>
      </c>
      <c r="AW18" s="130">
        <f t="shared" si="20"/>
        <v>2</v>
      </c>
      <c r="AX18" s="130">
        <f t="shared" si="20"/>
        <v>8</v>
      </c>
      <c r="AY18" s="130">
        <f>SUM(AV18:AX18)</f>
        <v>16</v>
      </c>
      <c r="AZ18" s="130">
        <f>SUM(BA18:BC18)</f>
        <v>8</v>
      </c>
      <c r="BA18" s="130">
        <f aca="true" t="shared" si="21" ref="BA18:BF18">SUM(BA10:BA16)</f>
        <v>4</v>
      </c>
      <c r="BB18" s="130">
        <f t="shared" si="21"/>
        <v>0</v>
      </c>
      <c r="BC18" s="130">
        <f t="shared" si="21"/>
        <v>4</v>
      </c>
      <c r="BD18" s="130">
        <f t="shared" si="21"/>
        <v>0</v>
      </c>
      <c r="BE18" s="130">
        <f t="shared" si="21"/>
        <v>0</v>
      </c>
      <c r="BF18" s="130">
        <f t="shared" si="21"/>
        <v>0</v>
      </c>
      <c r="BG18" s="130">
        <f>SUM(BD18:BF18)</f>
        <v>0</v>
      </c>
    </row>
    <row r="19" spans="1:59" ht="15">
      <c r="A19" s="98"/>
      <c r="B19" s="99"/>
      <c r="C19" s="23" t="s">
        <v>122</v>
      </c>
      <c r="D19" s="97"/>
      <c r="E19" s="97"/>
      <c r="F19" s="97"/>
      <c r="G19" s="97"/>
      <c r="H19" s="23"/>
      <c r="I19" s="115"/>
      <c r="J19" s="115"/>
      <c r="K19" s="115"/>
      <c r="L19" s="115"/>
      <c r="M19" s="20"/>
      <c r="N19" s="23">
        <f>SUM(T19:BG19)</f>
        <v>2</v>
      </c>
      <c r="O19" s="23"/>
      <c r="P19" s="23"/>
      <c r="Q19" s="23"/>
      <c r="R19" s="23"/>
      <c r="S19" s="23"/>
      <c r="T19" s="23"/>
      <c r="U19" s="20"/>
      <c r="V19" s="20"/>
      <c r="W19" s="20"/>
      <c r="X19" s="20"/>
      <c r="Y19" s="20"/>
      <c r="Z19" s="20"/>
      <c r="AA19" s="23"/>
      <c r="AB19" s="23"/>
      <c r="AC19" s="20"/>
      <c r="AD19" s="20"/>
      <c r="AE19" s="20"/>
      <c r="AF19" s="20"/>
      <c r="AG19" s="20"/>
      <c r="AH19" s="20"/>
      <c r="AI19" s="23"/>
      <c r="AJ19" s="23"/>
      <c r="AK19" s="20"/>
      <c r="AL19" s="20"/>
      <c r="AM19" s="20"/>
      <c r="AN19" s="20"/>
      <c r="AO19" s="20"/>
      <c r="AP19" s="20"/>
      <c r="AQ19" s="23"/>
      <c r="AR19" s="23"/>
      <c r="AS19" s="20"/>
      <c r="AT19" s="20"/>
      <c r="AU19" s="20"/>
      <c r="AV19" s="20"/>
      <c r="AW19" s="20"/>
      <c r="AX19" s="20"/>
      <c r="AY19" s="23">
        <v>1</v>
      </c>
      <c r="AZ19" s="23">
        <v>1</v>
      </c>
      <c r="BA19" s="20"/>
      <c r="BB19" s="20"/>
      <c r="BC19" s="20"/>
      <c r="BD19" s="20"/>
      <c r="BE19" s="20"/>
      <c r="BF19" s="20"/>
      <c r="BG19" s="23"/>
    </row>
    <row r="20" spans="1:59" ht="15">
      <c r="A20" s="98"/>
      <c r="B20" s="99"/>
      <c r="C20" s="23" t="s">
        <v>44</v>
      </c>
      <c r="D20" s="97"/>
      <c r="E20" s="97"/>
      <c r="F20" s="97"/>
      <c r="G20" s="97"/>
      <c r="H20" s="23"/>
      <c r="I20" s="115"/>
      <c r="J20" s="115"/>
      <c r="K20" s="115"/>
      <c r="L20" s="115"/>
      <c r="M20" s="20"/>
      <c r="N20" s="23">
        <f>SUM(T20:BG20)</f>
        <v>6</v>
      </c>
      <c r="O20" s="23"/>
      <c r="P20" s="23"/>
      <c r="Q20" s="23"/>
      <c r="R20" s="23"/>
      <c r="S20" s="23"/>
      <c r="T20" s="97">
        <f>COUNTIF($D$10:$G$16,T5)</f>
        <v>0</v>
      </c>
      <c r="U20" s="97">
        <f aca="true" t="shared" si="22" ref="U20:BG20">COUNTIF($D$10:$G$16,U5)</f>
        <v>0</v>
      </c>
      <c r="V20" s="97">
        <f t="shared" si="22"/>
        <v>0</v>
      </c>
      <c r="W20" s="97">
        <f t="shared" si="22"/>
        <v>0</v>
      </c>
      <c r="X20" s="97">
        <f t="shared" si="22"/>
        <v>0</v>
      </c>
      <c r="Y20" s="97">
        <f t="shared" si="22"/>
        <v>0</v>
      </c>
      <c r="Z20" s="97">
        <f t="shared" si="22"/>
        <v>0</v>
      </c>
      <c r="AA20" s="97">
        <f t="shared" si="22"/>
        <v>0</v>
      </c>
      <c r="AB20" s="97">
        <f t="shared" si="22"/>
        <v>0</v>
      </c>
      <c r="AC20" s="97">
        <f t="shared" si="22"/>
        <v>0</v>
      </c>
      <c r="AD20" s="97">
        <f t="shared" si="22"/>
        <v>0</v>
      </c>
      <c r="AE20" s="97">
        <f t="shared" si="22"/>
        <v>0</v>
      </c>
      <c r="AF20" s="97">
        <f t="shared" si="22"/>
        <v>0</v>
      </c>
      <c r="AG20" s="97">
        <f t="shared" si="22"/>
        <v>0</v>
      </c>
      <c r="AH20" s="97">
        <f t="shared" si="22"/>
        <v>0</v>
      </c>
      <c r="AI20" s="97">
        <f t="shared" si="22"/>
        <v>1</v>
      </c>
      <c r="AJ20" s="97">
        <f t="shared" si="22"/>
        <v>0</v>
      </c>
      <c r="AK20" s="97">
        <f t="shared" si="22"/>
        <v>0</v>
      </c>
      <c r="AL20" s="97">
        <f t="shared" si="22"/>
        <v>0</v>
      </c>
      <c r="AM20" s="97">
        <f t="shared" si="22"/>
        <v>0</v>
      </c>
      <c r="AN20" s="97">
        <f t="shared" si="22"/>
        <v>0</v>
      </c>
      <c r="AO20" s="97">
        <f t="shared" si="22"/>
        <v>0</v>
      </c>
      <c r="AP20" s="97">
        <f t="shared" si="22"/>
        <v>0</v>
      </c>
      <c r="AQ20" s="97">
        <f t="shared" si="22"/>
        <v>1</v>
      </c>
      <c r="AR20" s="97">
        <f t="shared" si="22"/>
        <v>0</v>
      </c>
      <c r="AS20" s="97">
        <f t="shared" si="22"/>
        <v>0</v>
      </c>
      <c r="AT20" s="97">
        <f t="shared" si="22"/>
        <v>0</v>
      </c>
      <c r="AU20" s="97">
        <f t="shared" si="22"/>
        <v>0</v>
      </c>
      <c r="AV20" s="97">
        <f t="shared" si="22"/>
        <v>0</v>
      </c>
      <c r="AW20" s="97">
        <f t="shared" si="22"/>
        <v>0</v>
      </c>
      <c r="AX20" s="97">
        <f t="shared" si="22"/>
        <v>0</v>
      </c>
      <c r="AY20" s="97">
        <f t="shared" si="22"/>
        <v>3</v>
      </c>
      <c r="AZ20" s="97">
        <f t="shared" si="22"/>
        <v>1</v>
      </c>
      <c r="BA20" s="97">
        <f t="shared" si="22"/>
        <v>0</v>
      </c>
      <c r="BB20" s="97">
        <f t="shared" si="22"/>
        <v>0</v>
      </c>
      <c r="BC20" s="97">
        <f t="shared" si="22"/>
        <v>0</v>
      </c>
      <c r="BD20" s="97">
        <f t="shared" si="22"/>
        <v>0</v>
      </c>
      <c r="BE20" s="97">
        <f t="shared" si="22"/>
        <v>0</v>
      </c>
      <c r="BF20" s="97">
        <f t="shared" si="22"/>
        <v>0</v>
      </c>
      <c r="BG20" s="97">
        <f t="shared" si="22"/>
        <v>0</v>
      </c>
    </row>
    <row r="21" spans="1:59" ht="15">
      <c r="A21" s="98"/>
      <c r="B21" s="99"/>
      <c r="C21" s="23" t="s">
        <v>46</v>
      </c>
      <c r="D21" s="97"/>
      <c r="E21" s="97"/>
      <c r="F21" s="97"/>
      <c r="G21" s="97"/>
      <c r="H21" s="23"/>
      <c r="I21" s="115"/>
      <c r="J21" s="115"/>
      <c r="K21" s="115"/>
      <c r="L21" s="115"/>
      <c r="M21" s="20"/>
      <c r="N21" s="23">
        <f>SUM(T21:BG21)</f>
        <v>7</v>
      </c>
      <c r="O21" s="23"/>
      <c r="P21" s="23"/>
      <c r="Q21" s="23"/>
      <c r="R21" s="23"/>
      <c r="S21" s="23"/>
      <c r="T21" s="97">
        <f>COUNTIF($I$10:$L$16,T5)</f>
        <v>0</v>
      </c>
      <c r="U21" s="97">
        <f aca="true" t="shared" si="23" ref="U21:BG21">COUNTIF($I$10:$L$16,U5)</f>
        <v>0</v>
      </c>
      <c r="V21" s="97">
        <f t="shared" si="23"/>
        <v>0</v>
      </c>
      <c r="W21" s="97">
        <f t="shared" si="23"/>
        <v>0</v>
      </c>
      <c r="X21" s="97">
        <f t="shared" si="23"/>
        <v>0</v>
      </c>
      <c r="Y21" s="97">
        <f t="shared" si="23"/>
        <v>0</v>
      </c>
      <c r="Z21" s="97">
        <f t="shared" si="23"/>
        <v>0</v>
      </c>
      <c r="AA21" s="97">
        <f t="shared" si="23"/>
        <v>0</v>
      </c>
      <c r="AB21" s="97">
        <f t="shared" si="23"/>
        <v>0</v>
      </c>
      <c r="AC21" s="97">
        <f t="shared" si="23"/>
        <v>0</v>
      </c>
      <c r="AD21" s="97">
        <f t="shared" si="23"/>
        <v>0</v>
      </c>
      <c r="AE21" s="97">
        <f t="shared" si="23"/>
        <v>0</v>
      </c>
      <c r="AF21" s="97">
        <f t="shared" si="23"/>
        <v>0</v>
      </c>
      <c r="AG21" s="97">
        <f t="shared" si="23"/>
        <v>0</v>
      </c>
      <c r="AH21" s="97">
        <f t="shared" si="23"/>
        <v>0</v>
      </c>
      <c r="AI21" s="97">
        <f t="shared" si="23"/>
        <v>0</v>
      </c>
      <c r="AJ21" s="97">
        <f t="shared" si="23"/>
        <v>2</v>
      </c>
      <c r="AK21" s="97">
        <f t="shared" si="23"/>
        <v>0</v>
      </c>
      <c r="AL21" s="97">
        <f t="shared" si="23"/>
        <v>0</v>
      </c>
      <c r="AM21" s="97">
        <f t="shared" si="23"/>
        <v>0</v>
      </c>
      <c r="AN21" s="97">
        <f t="shared" si="23"/>
        <v>0</v>
      </c>
      <c r="AO21" s="97">
        <f t="shared" si="23"/>
        <v>0</v>
      </c>
      <c r="AP21" s="97">
        <f t="shared" si="23"/>
        <v>0</v>
      </c>
      <c r="AQ21" s="97">
        <f t="shared" si="23"/>
        <v>0</v>
      </c>
      <c r="AR21" s="97">
        <f t="shared" si="23"/>
        <v>3</v>
      </c>
      <c r="AS21" s="97">
        <f t="shared" si="23"/>
        <v>0</v>
      </c>
      <c r="AT21" s="97">
        <f t="shared" si="23"/>
        <v>0</v>
      </c>
      <c r="AU21" s="97">
        <f t="shared" si="23"/>
        <v>0</v>
      </c>
      <c r="AV21" s="97">
        <f t="shared" si="23"/>
        <v>0</v>
      </c>
      <c r="AW21" s="97">
        <f t="shared" si="23"/>
        <v>0</v>
      </c>
      <c r="AX21" s="97">
        <f t="shared" si="23"/>
        <v>0</v>
      </c>
      <c r="AY21" s="97">
        <f t="shared" si="23"/>
        <v>1</v>
      </c>
      <c r="AZ21" s="97">
        <f t="shared" si="23"/>
        <v>1</v>
      </c>
      <c r="BA21" s="97">
        <f t="shared" si="23"/>
        <v>0</v>
      </c>
      <c r="BB21" s="97">
        <f t="shared" si="23"/>
        <v>0</v>
      </c>
      <c r="BC21" s="97">
        <f t="shared" si="23"/>
        <v>0</v>
      </c>
      <c r="BD21" s="97">
        <f t="shared" si="23"/>
        <v>0</v>
      </c>
      <c r="BE21" s="97">
        <f t="shared" si="23"/>
        <v>0</v>
      </c>
      <c r="BF21" s="97">
        <f t="shared" si="23"/>
        <v>0</v>
      </c>
      <c r="BG21" s="97">
        <f t="shared" si="23"/>
        <v>0</v>
      </c>
    </row>
    <row r="23" ht="15">
      <c r="B23" s="58" t="s">
        <v>110</v>
      </c>
    </row>
    <row r="24" ht="15">
      <c r="B24" s="58" t="s">
        <v>114</v>
      </c>
    </row>
    <row r="25" spans="2:18" ht="18" customHeight="1">
      <c r="B25" s="58" t="s">
        <v>111</v>
      </c>
      <c r="R25" s="42" t="s">
        <v>218</v>
      </c>
    </row>
    <row r="26" spans="2:10" ht="9" customHeight="1">
      <c r="B26" s="58"/>
      <c r="J26" s="50" t="s">
        <v>81</v>
      </c>
    </row>
    <row r="27" spans="2:18" ht="15">
      <c r="B27" s="58" t="s">
        <v>119</v>
      </c>
      <c r="R27" s="42" t="s">
        <v>120</v>
      </c>
    </row>
    <row r="28" spans="2:10" ht="15">
      <c r="B28" s="58"/>
      <c r="J28" s="50" t="s">
        <v>109</v>
      </c>
    </row>
    <row r="29" ht="9" customHeight="1">
      <c r="B29" s="58" t="s">
        <v>111</v>
      </c>
    </row>
    <row r="30" spans="2:18" ht="15">
      <c r="B30" s="58"/>
      <c r="J30" s="50" t="s">
        <v>113</v>
      </c>
      <c r="R30" s="42" t="s">
        <v>113</v>
      </c>
    </row>
    <row r="31" ht="15">
      <c r="B31" s="58"/>
    </row>
    <row r="32" ht="15">
      <c r="B32" s="58"/>
    </row>
    <row r="33" ht="15">
      <c r="B33" s="58"/>
    </row>
    <row r="34" ht="15">
      <c r="B34" s="58"/>
    </row>
    <row r="35" ht="15">
      <c r="B35" s="58"/>
    </row>
    <row r="36" ht="15">
      <c r="B36" s="58"/>
    </row>
    <row r="37" ht="15">
      <c r="B37" s="58"/>
    </row>
  </sheetData>
  <mergeCells count="8">
    <mergeCell ref="N3:S3"/>
    <mergeCell ref="T3:BG3"/>
    <mergeCell ref="O4:R4"/>
    <mergeCell ref="T4:AA4"/>
    <mergeCell ref="AB4:AI4"/>
    <mergeCell ref="AJ4:AQ4"/>
    <mergeCell ref="AR4:AY4"/>
    <mergeCell ref="AZ4:BG4"/>
  </mergeCells>
  <printOptions/>
  <pageMargins left="0.44" right="0.25" top="0.24" bottom="0.33" header="0.18" footer="0.24"/>
  <pageSetup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IPI</cp:lastModifiedBy>
  <cp:lastPrinted>2006-10-05T07:26:15Z</cp:lastPrinted>
  <dcterms:created xsi:type="dcterms:W3CDTF">1997-10-13T08:55:40Z</dcterms:created>
  <dcterms:modified xsi:type="dcterms:W3CDTF">2008-11-28T05:42:53Z</dcterms:modified>
  <cp:category/>
  <cp:version/>
  <cp:contentType/>
  <cp:contentStatus/>
</cp:coreProperties>
</file>