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1970" windowHeight="6075" tabRatio="535" activeTab="1"/>
  </bookViews>
  <sheets>
    <sheet name="Титул" sheetId="1" r:id="rId1"/>
    <sheet name="план" sheetId="2" r:id="rId2"/>
  </sheets>
  <definedNames>
    <definedName name="_xlnm.Print_Area" localSheetId="1">'план'!$A$1:$BJ$277</definedName>
  </definedNames>
  <calcPr fullCalcOnLoad="1"/>
</workbook>
</file>

<file path=xl/sharedStrings.xml><?xml version="1.0" encoding="utf-8"?>
<sst xmlns="http://schemas.openxmlformats.org/spreadsheetml/2006/main" count="678" uniqueCount="250">
  <si>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</si>
  <si>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</si>
  <si>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</si>
  <si>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</si>
  <si>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</si>
  <si>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</si>
  <si>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</si>
  <si>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</si>
  <si>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</si>
  <si>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</si>
  <si>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</si>
  <si>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</si>
  <si>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</si>
  <si>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</si>
  <si>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</si>
  <si>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</si>
  <si>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</si>
  <si>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</si>
  <si>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</si>
  <si>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Каникулы</t>
  </si>
  <si>
    <t>Всего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</si>
  <si>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</si>
  <si>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</si>
  <si>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</si>
  <si>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</si>
  <si>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</si>
  <si>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</si>
  <si>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</si>
  <si>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</si>
  <si>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Философия</t>
  </si>
  <si>
    <t>Химия</t>
  </si>
  <si>
    <t>Среднее число часов в неделю</t>
  </si>
  <si>
    <t>ГСЭ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</si>
  <si>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</si>
  <si>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</si>
  <si>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</si>
  <si>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</si>
  <si>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</si>
  <si>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</si>
  <si>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</si>
  <si>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</si>
  <si>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</si>
  <si>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</si>
  <si>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</si>
  <si>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Биология с основами экологии</t>
  </si>
  <si>
    <t>ЕН.Р.00</t>
  </si>
  <si>
    <t>ОПД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</si>
  <si>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</si>
  <si>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</si>
  <si>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</si>
  <si>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</si>
  <si>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</si>
  <si>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</si>
  <si>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</si>
  <si>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</si>
  <si>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</si>
  <si>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</si>
  <si>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</si>
  <si>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</si>
  <si>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Дисциплины предметной подготовки</t>
  </si>
  <si>
    <t>ДПП.Ф.00</t>
  </si>
  <si>
    <t>ДПП.Р.00</t>
  </si>
  <si>
    <t>ДПП.В.00</t>
  </si>
  <si>
    <t>ФТД.00</t>
  </si>
  <si>
    <t>ОПД.Р.01</t>
  </si>
  <si>
    <t>Итого</t>
  </si>
  <si>
    <t>______________ В.В. Обухов</t>
  </si>
  <si>
    <t>Русский язык и культура речи</t>
  </si>
  <si>
    <t xml:space="preserve">3. План учебного процесса </t>
  </si>
  <si>
    <t>Согласовано:</t>
  </si>
  <si>
    <t>лек</t>
  </si>
  <si>
    <t>лаб</t>
  </si>
  <si>
    <t>пр</t>
  </si>
  <si>
    <t>Физика</t>
  </si>
  <si>
    <t>ГСЭ.Р.01</t>
  </si>
  <si>
    <t>ГСЭ.Р.02</t>
  </si>
  <si>
    <t>История образования в Сибири</t>
  </si>
  <si>
    <t>ГСЭ.Ф.00</t>
  </si>
  <si>
    <t>Математика</t>
  </si>
  <si>
    <t>ЕН.Ф.03</t>
  </si>
  <si>
    <t>ЕН.Ф.04</t>
  </si>
  <si>
    <t>ЕН.Р.01</t>
  </si>
  <si>
    <t>ОПД.Ф.00</t>
  </si>
  <si>
    <t>ДПП</t>
  </si>
  <si>
    <t>Математическая логика</t>
  </si>
  <si>
    <t>ДПП.Ф.02</t>
  </si>
  <si>
    <t>Дискретная математика</t>
  </si>
  <si>
    <t>ДПП.Ф.03</t>
  </si>
  <si>
    <t>ДПП.Ф.04</t>
  </si>
  <si>
    <t>Теория алгоритмов</t>
  </si>
  <si>
    <t>ДПП.Ф.05</t>
  </si>
  <si>
    <t>ДПП.Ф.06</t>
  </si>
  <si>
    <t>ДПП.Ф.07</t>
  </si>
  <si>
    <t>ДПП.Ф.08</t>
  </si>
  <si>
    <t>ДПП.Ф.09</t>
  </si>
  <si>
    <t>ДПП.Ф.10</t>
  </si>
  <si>
    <t>ДПП.Ф.11</t>
  </si>
  <si>
    <t>ДПП.Ф.12</t>
  </si>
  <si>
    <t>ДПП.Ф.13</t>
  </si>
  <si>
    <t>ДПП.Ф.14</t>
  </si>
  <si>
    <t>Вводный курс математики</t>
  </si>
  <si>
    <t>ДПП.Р.01</t>
  </si>
  <si>
    <t xml:space="preserve"> Учебная практика</t>
  </si>
  <si>
    <t>Производственная практика</t>
  </si>
  <si>
    <t>Итоговая государственная аттестация</t>
  </si>
  <si>
    <t>ДПП.Р.02</t>
  </si>
  <si>
    <t>Дисциплины и курсы по выбору студента, устанавливаемые вузом</t>
  </si>
  <si>
    <t>Иностранный язык*</t>
  </si>
  <si>
    <t>ЕН.Р.02</t>
  </si>
  <si>
    <t>*- лекции/лабораторные/практические</t>
  </si>
  <si>
    <t>Физическая культура**</t>
  </si>
  <si>
    <t>Культурно-историческое пространство Томска</t>
  </si>
  <si>
    <t>ГСЭ.Р.03</t>
  </si>
  <si>
    <t>Экономика Сибирского региона</t>
  </si>
  <si>
    <t>** - не входит в число экзаменов, зачетов, среднее число часов в неделю</t>
  </si>
  <si>
    <t>Название практики</t>
  </si>
  <si>
    <t>Распределение по семестрам (час/ неделю)</t>
  </si>
  <si>
    <t>Общепрофессиональные дисциплины</t>
  </si>
  <si>
    <t>Основы специальной педагогики и психологии</t>
  </si>
  <si>
    <t>ОПД.Ф.04</t>
  </si>
  <si>
    <t xml:space="preserve">Ученым советом ТГПУ  </t>
  </si>
  <si>
    <t xml:space="preserve">Квалификация специалиста - </t>
  </si>
  <si>
    <t>Срок обучения  -  5 лет</t>
  </si>
  <si>
    <t>Теория и методика обучения информатике</t>
  </si>
  <si>
    <t>Элементы абстрактной и компьютерной алгебры</t>
  </si>
  <si>
    <t>Уравнения математической физики</t>
  </si>
  <si>
    <t>Численные методы</t>
  </si>
  <si>
    <t>Теоретические основы информатики</t>
  </si>
  <si>
    <t>Основы искусственного интеллекта</t>
  </si>
  <si>
    <t>Основы микроэлектроники</t>
  </si>
  <si>
    <t>Архитектура компьютера</t>
  </si>
  <si>
    <t>Программирование</t>
  </si>
  <si>
    <t>Программное обеспечение ЭВМ</t>
  </si>
  <si>
    <t>Информационные системы</t>
  </si>
  <si>
    <t>Практикум по решению задач на ЭВМ</t>
  </si>
  <si>
    <t>ДПП.Ф.01</t>
  </si>
  <si>
    <t>ДПП.Ф.15</t>
  </si>
  <si>
    <t>ДПП.Ф.16</t>
  </si>
  <si>
    <t>ДПП.Ф.17</t>
  </si>
  <si>
    <t>ДПП.Ф.18</t>
  </si>
  <si>
    <t>ДПП.Ф.19</t>
  </si>
  <si>
    <t>Компьютерное моделирование</t>
  </si>
  <si>
    <t>У</t>
  </si>
  <si>
    <t>П</t>
  </si>
  <si>
    <t>Э</t>
  </si>
  <si>
    <t>К</t>
  </si>
  <si>
    <t>Г</t>
  </si>
  <si>
    <t>Условные обозначения:</t>
  </si>
  <si>
    <t>У    - учебная практика,</t>
  </si>
  <si>
    <t xml:space="preserve"> - производственная практика,</t>
  </si>
  <si>
    <t>К - каникулы,</t>
  </si>
  <si>
    <t xml:space="preserve"> </t>
  </si>
  <si>
    <t>Форма контроля</t>
  </si>
  <si>
    <t>Председатель Ученого совета, ректор</t>
  </si>
  <si>
    <r>
      <t>Форма обучения - очная</t>
    </r>
    <r>
      <rPr>
        <sz val="10"/>
        <rFont val="Times New Roman Cyr"/>
        <family val="1"/>
      </rPr>
      <t xml:space="preserve"> </t>
    </r>
  </si>
  <si>
    <t>Базовое образование - среднее</t>
  </si>
  <si>
    <t>(полное) общее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</si>
  <si>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</si>
  <si>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</si>
  <si>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(ТГПУ)</t>
  </si>
  <si>
    <t xml:space="preserve">Число недель </t>
  </si>
  <si>
    <t>Защита выпускной квалификационной (дипломной) работы</t>
  </si>
  <si>
    <t>_______________________________</t>
  </si>
  <si>
    <t>Теория вероятностей и математическая статистика</t>
  </si>
  <si>
    <t>Исследование операций</t>
  </si>
  <si>
    <t>Факультативы**</t>
  </si>
  <si>
    <t>Число часов в неделю</t>
  </si>
  <si>
    <t>Объем (час)</t>
  </si>
  <si>
    <t>Физико-математический факультет</t>
  </si>
  <si>
    <t>Федеральное агентство по образованию</t>
  </si>
  <si>
    <t>Теоретическое обучение</t>
  </si>
  <si>
    <t>Учебная практика</t>
  </si>
  <si>
    <t>Производст. практика</t>
  </si>
  <si>
    <t>Государств. аттестация</t>
  </si>
  <si>
    <t>I. График  учебного процесса</t>
  </si>
  <si>
    <t>II. Сводные данные по бюджету времени (недели)</t>
  </si>
  <si>
    <t>Экзаменационные сессии</t>
  </si>
  <si>
    <t>Сем.</t>
  </si>
  <si>
    <t>9, 10</t>
  </si>
  <si>
    <t>Проректор по УР  М.П. Войтеховская</t>
  </si>
  <si>
    <t>1-8.</t>
  </si>
  <si>
    <t xml:space="preserve">Лаб. </t>
  </si>
  <si>
    <t>Сам. зан.</t>
  </si>
  <si>
    <t>Экз.</t>
  </si>
  <si>
    <t>Зач.</t>
  </si>
  <si>
    <t>Лекц.</t>
  </si>
  <si>
    <t>Общие гуманитарные и социально-экономические дисциплины</t>
  </si>
  <si>
    <t>ГСЭ.Ф.07</t>
  </si>
  <si>
    <t>ГСЭ.Ф.09</t>
  </si>
  <si>
    <t>Общие математические и естественнонаучные дисциплины</t>
  </si>
  <si>
    <t>Современные средства оценивания результатов обучения</t>
  </si>
  <si>
    <t>Возрастная анатомия и физиология</t>
  </si>
  <si>
    <t>Курс. раб</t>
  </si>
  <si>
    <t>Основы медицинских знаний и здорового образа жизни</t>
  </si>
  <si>
    <t>История и культура народов Сибири</t>
  </si>
  <si>
    <t>Использование информационных и коммуникационных технологий в образовании</t>
  </si>
  <si>
    <t>Г - итоговая государственная аттестация, включая подготовку и защиту выпускной квалификационной (дипломной) работы</t>
  </si>
  <si>
    <t>Утвержден</t>
  </si>
  <si>
    <t>Э - экзаменационные сессии,</t>
  </si>
  <si>
    <t>ЕН.Ф.02</t>
  </si>
  <si>
    <t>Учебная по основам компьютерных технологий в методике преподавания информатики</t>
  </si>
  <si>
    <t>Число недель</t>
  </si>
  <si>
    <t>Специальность 030100  "Информатика"</t>
  </si>
  <si>
    <t>учитель информатики</t>
  </si>
  <si>
    <t>Педагогическая</t>
  </si>
  <si>
    <t>По специальности "Информатика"</t>
  </si>
  <si>
    <t>Информатика и методика ее преподавания</t>
  </si>
  <si>
    <t>Государственный экзамен</t>
  </si>
  <si>
    <t>4,6,8</t>
  </si>
  <si>
    <t>ДПП.ДС</t>
  </si>
  <si>
    <t>Дисциплины специализации</t>
  </si>
  <si>
    <t>Зам. проректора по УР   А.Ю. Михайличенко</t>
  </si>
  <si>
    <t>Число часов учебных занятий</t>
  </si>
  <si>
    <t>Число курсовых работ</t>
  </si>
  <si>
    <t>Число экзаменов</t>
  </si>
  <si>
    <t>Число зачетов</t>
  </si>
  <si>
    <t>Проблемы современной информатики</t>
  </si>
  <si>
    <t>Элементы вычислительной геометрии</t>
  </si>
  <si>
    <t>_____________________________</t>
  </si>
  <si>
    <t>_____________________________________</t>
  </si>
  <si>
    <t>ОПД.Р.02</t>
  </si>
  <si>
    <t>ДПП.Р.03</t>
  </si>
  <si>
    <t>Методика преподавания информатики</t>
  </si>
  <si>
    <t>Компьютерные презентационные технологии</t>
  </si>
  <si>
    <t>Компьютерные сети, Интернет и мультимедиа технологии</t>
  </si>
  <si>
    <t>Практ.</t>
  </si>
  <si>
    <t>ДПП.ДС.01</t>
  </si>
  <si>
    <t>ДПП.ДС.02</t>
  </si>
  <si>
    <t>ДПП.ДС.03</t>
  </si>
  <si>
    <t>ДПП.ДС.04</t>
  </si>
  <si>
    <t>Основы криптографии</t>
  </si>
  <si>
    <t>Системное администрирование</t>
  </si>
  <si>
    <t>Декан ФМФ   А.Н Макаренко</t>
  </si>
  <si>
    <t>Специализация: 030106 "Защита информации и информационная безопасность"</t>
  </si>
  <si>
    <t>Специализация: 030107 "Информационные системы в бухгалтерии и аудите"</t>
  </si>
  <si>
    <t>Специализация: 030109 "Организация информатизации образования"</t>
  </si>
  <si>
    <t>Специализация: 030110 "Интернет в профессиональной деятельности учителя"</t>
  </si>
  <si>
    <t>1С - бухгалтерия</t>
  </si>
  <si>
    <t>Корпоративные информационные системы</t>
  </si>
  <si>
    <t>Педагогические программные средства</t>
  </si>
  <si>
    <t>Автоматизация управления образовательным учреждением</t>
  </si>
  <si>
    <t>Трехмерное моделирование и анимация</t>
  </si>
  <si>
    <t>Разработка и дизайн Web-узлов и приложений</t>
  </si>
  <si>
    <t>Пакеты компьютерной графики</t>
  </si>
  <si>
    <t>Информационная безопасность и web-программирование</t>
  </si>
  <si>
    <t>Защита информации</t>
  </si>
  <si>
    <t>Бухгалтерский учет и налогообложение</t>
  </si>
  <si>
    <t>Web-дизайн и web-программирование</t>
  </si>
  <si>
    <t>Компьютерная графика</t>
  </si>
  <si>
    <r>
      <t xml:space="preserve">  "</t>
    </r>
    <r>
      <rPr>
        <sz val="12"/>
        <rFont val="Times New Roman Cyr"/>
        <family val="1"/>
      </rPr>
      <t>____" ___________ 2007 г.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</si>
</sst>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6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9"/>
      <name val="Times New Roman"/>
      <family val="1"/>
    </font>
    <font>
      <sz val="10"/>
      <name val="Arial CYR"/>
      <family val="2"/>
    </font>
    <font>
      <sz val="10"/>
      <name val="Academy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cademy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5" fillId="0" borderId="0" xfId="18" applyFont="1" applyBorder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6" fillId="0" borderId="0" xfId="18" applyFont="1" applyBorder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 wrapText="1"/>
      <protection locked="0"/>
    </xf>
    <xf numFmtId="0" fontId="15" fillId="0" borderId="0" xfId="0" applyNumberFormat="1" applyFont="1" applyAlignment="1" applyProtection="1">
      <alignment/>
      <protection locked="0"/>
    </xf>
    <xf numFmtId="0" fontId="15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wrapText="1"/>
      <protection locked="0"/>
    </xf>
    <xf numFmtId="0" fontId="19" fillId="0" borderId="1" xfId="0" applyFont="1" applyFill="1" applyBorder="1" applyAlignment="1">
      <alignment wrapText="1"/>
    </xf>
    <xf numFmtId="0" fontId="11" fillId="0" borderId="0" xfId="0" applyFont="1" applyAlignment="1" applyProtection="1">
      <alignment horizontal="left" wrapText="1" indent="6"/>
      <protection locked="0"/>
    </xf>
    <xf numFmtId="0" fontId="20" fillId="0" borderId="0" xfId="0" applyFont="1" applyAlignment="1">
      <alignment horizontal="left" indent="6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left" indent="6"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14" fillId="0" borderId="1" xfId="0" applyNumberFormat="1" applyFont="1" applyFill="1" applyBorder="1" applyAlignment="1" applyProtection="1">
      <alignment/>
      <protection locked="0"/>
    </xf>
    <xf numFmtId="0" fontId="14" fillId="0" borderId="1" xfId="0" applyFont="1" applyFill="1" applyBorder="1" applyAlignment="1" applyProtection="1">
      <alignment/>
      <protection locked="0"/>
    </xf>
    <xf numFmtId="0" fontId="16" fillId="0" borderId="0" xfId="18" applyFont="1">
      <alignment/>
      <protection/>
    </xf>
    <xf numFmtId="0" fontId="0" fillId="0" borderId="0" xfId="18" applyFont="1">
      <alignment/>
      <protection/>
    </xf>
    <xf numFmtId="0" fontId="5" fillId="2" borderId="1" xfId="0" applyFont="1" applyFill="1" applyBorder="1" applyAlignment="1" applyProtection="1">
      <alignment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1" xfId="0" applyNumberFormat="1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 locked="0"/>
    </xf>
    <xf numFmtId="0" fontId="6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6" fillId="0" borderId="0" xfId="18" applyFont="1" applyBorder="1" applyProtection="1">
      <alignment/>
      <protection locked="0"/>
    </xf>
    <xf numFmtId="0" fontId="10" fillId="0" borderId="0" xfId="18" applyFont="1" applyProtection="1">
      <alignment/>
      <protection locked="0"/>
    </xf>
    <xf numFmtId="0" fontId="9" fillId="0" borderId="0" xfId="18" applyFont="1" applyProtection="1">
      <alignment/>
      <protection locked="0"/>
    </xf>
    <xf numFmtId="0" fontId="5" fillId="0" borderId="0" xfId="18" applyFont="1" applyBorder="1" applyAlignment="1" quotePrefix="1">
      <alignment horizontal="left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9" fillId="0" borderId="1" xfId="0" applyFont="1" applyFill="1" applyBorder="1" applyAlignment="1" applyProtection="1">
      <alignment horizontal="center"/>
      <protection/>
    </xf>
    <xf numFmtId="0" fontId="6" fillId="0" borderId="0" xfId="18" applyFont="1" applyBorder="1" applyAlignment="1" quotePrefix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2" borderId="1" xfId="0" applyNumberFormat="1" applyFont="1" applyFill="1" applyBorder="1" applyAlignment="1" applyProtection="1">
      <alignment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/>
      <protection/>
    </xf>
    <xf numFmtId="0" fontId="11" fillId="0" borderId="1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wrapText="1"/>
      <protection locked="0"/>
    </xf>
    <xf numFmtId="1" fontId="19" fillId="0" borderId="1" xfId="0" applyNumberFormat="1" applyFont="1" applyFill="1" applyBorder="1" applyAlignment="1">
      <alignment horizontal="center" wrapText="1"/>
    </xf>
    <xf numFmtId="1" fontId="19" fillId="0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 applyProtection="1">
      <alignment horizontal="center"/>
      <protection/>
    </xf>
    <xf numFmtId="0" fontId="19" fillId="0" borderId="1" xfId="0" applyFont="1" applyFill="1" applyBorder="1" applyAlignment="1" applyProtection="1">
      <alignment horizontal="center"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/>
      <protection locked="0"/>
    </xf>
    <xf numFmtId="0" fontId="11" fillId="2" borderId="1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/>
    </xf>
    <xf numFmtId="0" fontId="11" fillId="0" borderId="1" xfId="0" applyNumberFormat="1" applyFont="1" applyBorder="1" applyAlignment="1" applyProtection="1">
      <alignment/>
      <protection locked="0"/>
    </xf>
    <xf numFmtId="1" fontId="19" fillId="0" borderId="1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 applyProtection="1">
      <alignment/>
      <protection/>
    </xf>
    <xf numFmtId="2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1" xfId="0" applyFont="1" applyFill="1" applyBorder="1" applyAlignment="1" applyProtection="1">
      <alignment horizontal="left"/>
      <protection/>
    </xf>
    <xf numFmtId="1" fontId="11" fillId="0" borderId="1" xfId="0" applyNumberFormat="1" applyFont="1" applyFill="1" applyBorder="1" applyAlignment="1">
      <alignment horizontal="center" wrapText="1"/>
    </xf>
    <xf numFmtId="0" fontId="22" fillId="0" borderId="2" xfId="18" applyFont="1" applyBorder="1" applyAlignment="1">
      <alignment horizontal="center" vertical="center"/>
      <protection/>
    </xf>
    <xf numFmtId="0" fontId="22" fillId="0" borderId="2" xfId="18" applyNumberFormat="1" applyFont="1" applyBorder="1" applyAlignment="1">
      <alignment horizontal="center" vertical="center"/>
      <protection/>
    </xf>
    <xf numFmtId="0" fontId="22" fillId="0" borderId="3" xfId="18" applyFont="1" applyBorder="1">
      <alignment/>
      <protection/>
    </xf>
    <xf numFmtId="0" fontId="22" fillId="0" borderId="1" xfId="18" applyFont="1" applyBorder="1" applyAlignment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 indent="6"/>
    </xf>
    <xf numFmtId="0" fontId="23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wrapText="1"/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6"/>
    </xf>
    <xf numFmtId="0" fontId="11" fillId="0" borderId="0" xfId="0" applyFont="1" applyAlignment="1" applyProtection="1">
      <alignment wrapText="1"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Border="1" applyAlignment="1" applyProtection="1">
      <alignment wrapText="1"/>
      <protection locked="0"/>
    </xf>
    <xf numFmtId="1" fontId="19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5" fillId="0" borderId="5" xfId="18" applyFont="1" applyBorder="1" applyAlignment="1">
      <alignment horizontal="center" vertical="center" wrapText="1"/>
      <protection/>
    </xf>
    <xf numFmtId="1" fontId="5" fillId="0" borderId="6" xfId="18" applyNumberFormat="1" applyFont="1" applyFill="1" applyBorder="1" applyAlignment="1" applyProtection="1">
      <alignment horizontal="center" vertical="center" wrapText="1"/>
      <protection/>
    </xf>
    <xf numFmtId="1" fontId="5" fillId="0" borderId="7" xfId="18" applyNumberFormat="1" applyFont="1" applyFill="1" applyBorder="1" applyAlignment="1" applyProtection="1">
      <alignment horizontal="center" vertical="center" wrapText="1"/>
      <protection/>
    </xf>
    <xf numFmtId="1" fontId="5" fillId="0" borderId="8" xfId="18" applyNumberFormat="1" applyFont="1" applyFill="1" applyBorder="1" applyAlignment="1" applyProtection="1">
      <alignment horizontal="center" vertical="center" wrapText="1"/>
      <protection/>
    </xf>
    <xf numFmtId="0" fontId="8" fillId="0" borderId="0" xfId="18" applyFont="1" applyAlignment="1">
      <alignment horizontal="center"/>
      <protection/>
    </xf>
    <xf numFmtId="0" fontId="5" fillId="0" borderId="6" xfId="18" applyFont="1" applyFill="1" applyBorder="1" applyAlignment="1" applyProtection="1">
      <alignment horizontal="center" vertical="center" wrapText="1"/>
      <protection/>
    </xf>
    <xf numFmtId="0" fontId="5" fillId="0" borderId="7" xfId="18" applyFont="1" applyFill="1" applyBorder="1" applyAlignment="1" applyProtection="1">
      <alignment horizontal="center" vertical="center" wrapText="1"/>
      <protection/>
    </xf>
    <xf numFmtId="0" fontId="5" fillId="0" borderId="8" xfId="18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12" xfId="18" applyFont="1" applyBorder="1" applyAlignment="1">
      <alignment horizontal="center" vertical="center" wrapText="1"/>
      <protection/>
    </xf>
    <xf numFmtId="0" fontId="22" fillId="0" borderId="6" xfId="18" applyFont="1" applyBorder="1" applyAlignment="1">
      <alignment horizontal="center" vertical="center"/>
      <protection/>
    </xf>
    <xf numFmtId="0" fontId="22" fillId="0" borderId="7" xfId="18" applyFont="1" applyBorder="1" applyAlignment="1">
      <alignment horizontal="center" vertical="center"/>
      <protection/>
    </xf>
    <xf numFmtId="0" fontId="22" fillId="0" borderId="8" xfId="18" applyFont="1" applyBorder="1" applyAlignment="1">
      <alignment horizontal="center" vertical="center"/>
      <protection/>
    </xf>
    <xf numFmtId="0" fontId="22" fillId="0" borderId="4" xfId="18" applyFont="1" applyBorder="1" applyAlignment="1">
      <alignment horizontal="center"/>
      <protection/>
    </xf>
    <xf numFmtId="0" fontId="22" fillId="0" borderId="2" xfId="18" applyFont="1" applyBorder="1" applyAlignment="1">
      <alignment horizontal="center"/>
      <protection/>
    </xf>
    <xf numFmtId="0" fontId="21" fillId="0" borderId="0" xfId="18" applyFont="1" applyAlignment="1">
      <alignment horizontal="center"/>
      <protection/>
    </xf>
    <xf numFmtId="0" fontId="21" fillId="0" borderId="0" xfId="18" applyFont="1" applyAlignment="1" quotePrefix="1">
      <alignment horizontal="center"/>
      <protection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 quotePrefix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textRotation="90" wrapText="1"/>
      <protection locked="0"/>
    </xf>
    <xf numFmtId="0" fontId="11" fillId="0" borderId="2" xfId="0" applyFont="1" applyBorder="1" applyAlignment="1" applyProtection="1">
      <alignment horizontal="center" vertical="center" textRotation="90" wrapText="1"/>
      <protection locked="0"/>
    </xf>
    <xf numFmtId="0" fontId="11" fillId="0" borderId="6" xfId="0" applyFont="1" applyBorder="1" applyAlignment="1" quotePrefix="1">
      <alignment horizontal="center" vertical="center" wrapText="1"/>
    </xf>
    <xf numFmtId="0" fontId="11" fillId="0" borderId="7" xfId="0" applyFont="1" applyBorder="1" applyAlignment="1" quotePrefix="1">
      <alignment horizontal="center" vertical="center" wrapText="1"/>
    </xf>
    <xf numFmtId="0" fontId="11" fillId="0" borderId="8" xfId="0" applyFont="1" applyBorder="1" applyAlignment="1" quotePrefix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 applyProtection="1" quotePrefix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7"/>
  <sheetViews>
    <sheetView zoomScale="75" zoomScaleNormal="75" workbookViewId="0" topLeftCell="A1">
      <selection activeCell="U29" sqref="U29:W30"/>
    </sheetView>
  </sheetViews>
  <sheetFormatPr defaultColWidth="8.796875" defaultRowHeight="15"/>
  <cols>
    <col min="1" max="1" width="5.19921875" style="57" customWidth="1"/>
    <col min="2" max="53" width="2.796875" style="57" customWidth="1"/>
    <col min="54" max="58" width="2.296875" style="57" customWidth="1"/>
    <col min="59" max="16384" width="9" style="57" customWidth="1"/>
  </cols>
  <sheetData>
    <row r="1" spans="1:53" ht="18.75">
      <c r="A1" s="152" t="s">
        <v>169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</row>
    <row r="2" spans="1:53" ht="18.75">
      <c r="A2" s="153" t="s">
        <v>157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</row>
    <row r="3" spans="1:53" ht="18.75">
      <c r="A3" s="153" t="s">
        <v>158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</row>
    <row r="4" spans="1:53" ht="18.75">
      <c r="A4" s="152" t="s">
        <v>159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</row>
    <row r="5" spans="1:60" ht="18.75" customHeight="1">
      <c r="A5" s="152" t="s">
        <v>168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"/>
      <c r="BC5" s="1"/>
      <c r="BD5" s="1"/>
      <c r="BE5" s="1"/>
      <c r="BF5" s="1"/>
      <c r="BG5" s="1"/>
      <c r="BH5" s="1"/>
    </row>
    <row r="6" spans="1:60" ht="20.25">
      <c r="A6" s="2" t="s">
        <v>197</v>
      </c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20.25">
      <c r="A7" s="7" t="s">
        <v>120</v>
      </c>
      <c r="B7" s="7"/>
      <c r="C7" s="7"/>
      <c r="D7" s="7"/>
      <c r="E7" s="2"/>
      <c r="F7" s="2"/>
      <c r="G7" s="2"/>
      <c r="H7" s="2"/>
      <c r="I7" s="1"/>
      <c r="J7" s="1"/>
      <c r="K7" s="5"/>
      <c r="L7" s="1"/>
      <c r="M7" s="1"/>
      <c r="N7" s="1"/>
      <c r="O7" s="1"/>
      <c r="P7" s="1"/>
      <c r="Q7" s="1"/>
      <c r="R7" s="1"/>
      <c r="S7" s="1"/>
      <c r="T7" s="4" t="s"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2" t="s">
        <v>121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.75">
      <c r="A8" s="71" t="s">
        <v>249</v>
      </c>
      <c r="B8" s="7"/>
      <c r="C8" s="7"/>
      <c r="D8" s="7"/>
      <c r="E8" s="2"/>
      <c r="F8" s="2"/>
      <c r="G8" s="2"/>
      <c r="H8" s="2"/>
      <c r="I8" s="1"/>
      <c r="J8" s="1"/>
      <c r="K8" s="5"/>
      <c r="L8" s="1"/>
      <c r="M8" s="1"/>
      <c r="N8" s="1"/>
      <c r="O8" s="1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2" t="s">
        <v>203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.75">
      <c r="A9" s="74" t="s">
        <v>153</v>
      </c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35" t="s">
        <v>202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2" t="s">
        <v>122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57" ht="18.75">
      <c r="A10" s="2" t="s">
        <v>66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"/>
      <c r="AM10" s="1"/>
      <c r="AN10" s="1"/>
      <c r="AO10" s="2" t="s">
        <v>154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60" s="58" customFormat="1" ht="18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 t="s">
        <v>155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2:60" s="58" customFormat="1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 t="s">
        <v>156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" t="s">
        <v>174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5" customHeight="1">
      <c r="A16" s="150" t="s">
        <v>13</v>
      </c>
      <c r="B16" s="147" t="s">
        <v>1</v>
      </c>
      <c r="C16" s="148"/>
      <c r="D16" s="148"/>
      <c r="E16" s="149"/>
      <c r="F16" s="147" t="s">
        <v>2</v>
      </c>
      <c r="G16" s="148"/>
      <c r="H16" s="148"/>
      <c r="I16" s="149"/>
      <c r="J16" s="147" t="s">
        <v>3</v>
      </c>
      <c r="K16" s="148"/>
      <c r="L16" s="148"/>
      <c r="M16" s="149"/>
      <c r="N16" s="147" t="s">
        <v>4</v>
      </c>
      <c r="O16" s="148"/>
      <c r="P16" s="148"/>
      <c r="Q16" s="148"/>
      <c r="R16" s="149"/>
      <c r="S16" s="147" t="s">
        <v>5</v>
      </c>
      <c r="T16" s="148"/>
      <c r="U16" s="148"/>
      <c r="V16" s="149"/>
      <c r="W16" s="147" t="s">
        <v>6</v>
      </c>
      <c r="X16" s="148"/>
      <c r="Y16" s="148"/>
      <c r="Z16" s="149"/>
      <c r="AA16" s="147" t="s">
        <v>7</v>
      </c>
      <c r="AB16" s="148"/>
      <c r="AC16" s="148"/>
      <c r="AD16" s="148"/>
      <c r="AE16" s="149"/>
      <c r="AF16" s="147" t="s">
        <v>8</v>
      </c>
      <c r="AG16" s="148"/>
      <c r="AH16" s="148"/>
      <c r="AI16" s="149"/>
      <c r="AJ16" s="147" t="s">
        <v>9</v>
      </c>
      <c r="AK16" s="148"/>
      <c r="AL16" s="148"/>
      <c r="AM16" s="149"/>
      <c r="AN16" s="147" t="s">
        <v>10</v>
      </c>
      <c r="AO16" s="148"/>
      <c r="AP16" s="148"/>
      <c r="AQ16" s="148"/>
      <c r="AR16" s="149"/>
      <c r="AS16" s="147" t="s">
        <v>11</v>
      </c>
      <c r="AT16" s="148"/>
      <c r="AU16" s="148"/>
      <c r="AV16" s="149"/>
      <c r="AW16" s="147" t="s">
        <v>12</v>
      </c>
      <c r="AX16" s="148"/>
      <c r="AY16" s="148"/>
      <c r="AZ16" s="148"/>
      <c r="BA16" s="149"/>
      <c r="BB16" s="1"/>
      <c r="BC16" s="1"/>
      <c r="BD16" s="1"/>
      <c r="BE16" s="1"/>
      <c r="BF16" s="1"/>
      <c r="BG16" s="1"/>
      <c r="BH16" s="1"/>
    </row>
    <row r="17" spans="1:60" ht="15">
      <c r="A17" s="151"/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>
        <v>6</v>
      </c>
      <c r="H17" s="96">
        <v>7</v>
      </c>
      <c r="I17" s="96">
        <v>8</v>
      </c>
      <c r="J17" s="96">
        <v>9</v>
      </c>
      <c r="K17" s="96">
        <v>10</v>
      </c>
      <c r="L17" s="96">
        <v>11</v>
      </c>
      <c r="M17" s="96">
        <v>12</v>
      </c>
      <c r="N17" s="96">
        <v>13</v>
      </c>
      <c r="O17" s="96">
        <v>14</v>
      </c>
      <c r="P17" s="96">
        <v>15</v>
      </c>
      <c r="Q17" s="96">
        <v>16</v>
      </c>
      <c r="R17" s="96">
        <v>17</v>
      </c>
      <c r="S17" s="96">
        <v>18</v>
      </c>
      <c r="T17" s="96">
        <v>19</v>
      </c>
      <c r="U17" s="97">
        <v>20</v>
      </c>
      <c r="V17" s="96">
        <v>21</v>
      </c>
      <c r="W17" s="96">
        <v>22</v>
      </c>
      <c r="X17" s="96">
        <v>23</v>
      </c>
      <c r="Y17" s="96">
        <v>24</v>
      </c>
      <c r="Z17" s="96">
        <v>25</v>
      </c>
      <c r="AA17" s="96">
        <v>26</v>
      </c>
      <c r="AB17" s="96">
        <v>27</v>
      </c>
      <c r="AC17" s="96">
        <v>28</v>
      </c>
      <c r="AD17" s="96">
        <v>29</v>
      </c>
      <c r="AE17" s="96">
        <v>30</v>
      </c>
      <c r="AF17" s="96">
        <v>31</v>
      </c>
      <c r="AG17" s="96">
        <v>32</v>
      </c>
      <c r="AH17" s="96">
        <v>33</v>
      </c>
      <c r="AI17" s="96">
        <v>34</v>
      </c>
      <c r="AJ17" s="96">
        <v>35</v>
      </c>
      <c r="AK17" s="96">
        <v>36</v>
      </c>
      <c r="AL17" s="96">
        <v>37</v>
      </c>
      <c r="AM17" s="96">
        <v>38</v>
      </c>
      <c r="AN17" s="96">
        <v>39</v>
      </c>
      <c r="AO17" s="96">
        <v>40</v>
      </c>
      <c r="AP17" s="96">
        <v>41</v>
      </c>
      <c r="AQ17" s="96">
        <v>42</v>
      </c>
      <c r="AR17" s="96">
        <v>43</v>
      </c>
      <c r="AS17" s="96">
        <v>44</v>
      </c>
      <c r="AT17" s="96">
        <v>45</v>
      </c>
      <c r="AU17" s="96">
        <v>46</v>
      </c>
      <c r="AV17" s="96">
        <v>47</v>
      </c>
      <c r="AW17" s="96">
        <v>48</v>
      </c>
      <c r="AX17" s="96">
        <v>49</v>
      </c>
      <c r="AY17" s="96">
        <v>50</v>
      </c>
      <c r="AZ17" s="96">
        <v>51</v>
      </c>
      <c r="BA17" s="96">
        <v>52</v>
      </c>
      <c r="BB17" s="1"/>
      <c r="BC17" s="1"/>
      <c r="BD17" s="1"/>
      <c r="BE17" s="1"/>
      <c r="BF17" s="1"/>
      <c r="BG17" s="1"/>
      <c r="BH17" s="1"/>
    </row>
    <row r="18" spans="1:60" ht="15">
      <c r="A18" s="98" t="s">
        <v>14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 t="s">
        <v>144</v>
      </c>
      <c r="U18" s="99" t="s">
        <v>144</v>
      </c>
      <c r="V18" s="99" t="s">
        <v>144</v>
      </c>
      <c r="W18" s="99" t="s">
        <v>145</v>
      </c>
      <c r="X18" s="99" t="s">
        <v>145</v>
      </c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 t="s">
        <v>144</v>
      </c>
      <c r="AR18" s="99" t="s">
        <v>144</v>
      </c>
      <c r="AS18" s="99" t="s">
        <v>144</v>
      </c>
      <c r="AT18" s="99" t="s">
        <v>144</v>
      </c>
      <c r="AU18" s="99" t="s">
        <v>145</v>
      </c>
      <c r="AV18" s="99" t="s">
        <v>145</v>
      </c>
      <c r="AW18" s="99" t="s">
        <v>145</v>
      </c>
      <c r="AX18" s="99" t="s">
        <v>145</v>
      </c>
      <c r="AY18" s="99" t="s">
        <v>145</v>
      </c>
      <c r="AZ18" s="99" t="s">
        <v>145</v>
      </c>
      <c r="BA18" s="99" t="s">
        <v>145</v>
      </c>
      <c r="BB18" s="1"/>
      <c r="BC18" s="1"/>
      <c r="BD18" s="1"/>
      <c r="BE18" s="1"/>
      <c r="BF18" s="1"/>
      <c r="BG18" s="1"/>
      <c r="BH18" s="1"/>
    </row>
    <row r="19" spans="1:60" ht="15">
      <c r="A19" s="98" t="s">
        <v>15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 t="s">
        <v>144</v>
      </c>
      <c r="U19" s="99" t="s">
        <v>144</v>
      </c>
      <c r="V19" s="99" t="s">
        <v>144</v>
      </c>
      <c r="W19" s="99" t="s">
        <v>145</v>
      </c>
      <c r="X19" s="99" t="s">
        <v>145</v>
      </c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 t="s">
        <v>144</v>
      </c>
      <c r="AR19" s="99" t="s">
        <v>144</v>
      </c>
      <c r="AS19" s="99" t="s">
        <v>144</v>
      </c>
      <c r="AT19" s="99" t="s">
        <v>145</v>
      </c>
      <c r="AU19" s="99" t="s">
        <v>145</v>
      </c>
      <c r="AV19" s="99" t="s">
        <v>145</v>
      </c>
      <c r="AW19" s="99" t="s">
        <v>145</v>
      </c>
      <c r="AX19" s="99" t="s">
        <v>145</v>
      </c>
      <c r="AY19" s="99" t="s">
        <v>145</v>
      </c>
      <c r="AZ19" s="99" t="s">
        <v>145</v>
      </c>
      <c r="BA19" s="99" t="s">
        <v>145</v>
      </c>
      <c r="BB19" s="1"/>
      <c r="BC19" s="1"/>
      <c r="BD19" s="1"/>
      <c r="BE19" s="1"/>
      <c r="BF19" s="1"/>
      <c r="BG19" s="1"/>
      <c r="BH19" s="1"/>
    </row>
    <row r="20" spans="1:60" ht="15">
      <c r="A20" s="98" t="s">
        <v>16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 t="s">
        <v>144</v>
      </c>
      <c r="U20" s="99" t="s">
        <v>144</v>
      </c>
      <c r="V20" s="99" t="s">
        <v>144</v>
      </c>
      <c r="W20" s="99" t="s">
        <v>145</v>
      </c>
      <c r="X20" s="99" t="s">
        <v>145</v>
      </c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 t="s">
        <v>144</v>
      </c>
      <c r="AR20" s="99" t="s">
        <v>144</v>
      </c>
      <c r="AS20" s="99" t="s">
        <v>144</v>
      </c>
      <c r="AT20" s="99" t="s">
        <v>145</v>
      </c>
      <c r="AU20" s="99" t="s">
        <v>145</v>
      </c>
      <c r="AV20" s="99" t="s">
        <v>145</v>
      </c>
      <c r="AW20" s="99" t="s">
        <v>145</v>
      </c>
      <c r="AX20" s="99" t="s">
        <v>145</v>
      </c>
      <c r="AY20" s="99" t="s">
        <v>145</v>
      </c>
      <c r="AZ20" s="99" t="s">
        <v>145</v>
      </c>
      <c r="BA20" s="99" t="s">
        <v>145</v>
      </c>
      <c r="BB20" s="1"/>
      <c r="BC20" s="1"/>
      <c r="BD20" s="1"/>
      <c r="BE20" s="1"/>
      <c r="BF20" s="1"/>
      <c r="BG20" s="1"/>
      <c r="BH20" s="1"/>
    </row>
    <row r="21" spans="1:60" ht="15">
      <c r="A21" s="98" t="s">
        <v>17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 t="s">
        <v>144</v>
      </c>
      <c r="U21" s="99" t="s">
        <v>144</v>
      </c>
      <c r="V21" s="99" t="s">
        <v>144</v>
      </c>
      <c r="W21" s="99" t="s">
        <v>145</v>
      </c>
      <c r="X21" s="99" t="s">
        <v>145</v>
      </c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 t="s">
        <v>144</v>
      </c>
      <c r="AR21" s="99" t="s">
        <v>144</v>
      </c>
      <c r="AS21" s="99" t="s">
        <v>144</v>
      </c>
      <c r="AT21" s="99" t="s">
        <v>145</v>
      </c>
      <c r="AU21" s="99" t="s">
        <v>145</v>
      </c>
      <c r="AV21" s="99" t="s">
        <v>145</v>
      </c>
      <c r="AW21" s="99" t="s">
        <v>145</v>
      </c>
      <c r="AX21" s="99" t="s">
        <v>145</v>
      </c>
      <c r="AY21" s="99" t="s">
        <v>145</v>
      </c>
      <c r="AZ21" s="99" t="s">
        <v>145</v>
      </c>
      <c r="BA21" s="99" t="s">
        <v>145</v>
      </c>
      <c r="BB21" s="1"/>
      <c r="BC21" s="1"/>
      <c r="BD21" s="1"/>
      <c r="BE21" s="1"/>
      <c r="BF21" s="1"/>
      <c r="BG21" s="1"/>
      <c r="BH21" s="1"/>
    </row>
    <row r="22" spans="1:60" ht="15">
      <c r="A22" s="98" t="s">
        <v>18</v>
      </c>
      <c r="B22" s="99" t="s">
        <v>142</v>
      </c>
      <c r="C22" s="99" t="s">
        <v>142</v>
      </c>
      <c r="D22" s="99" t="s">
        <v>142</v>
      </c>
      <c r="E22" s="99" t="s">
        <v>143</v>
      </c>
      <c r="F22" s="99" t="s">
        <v>143</v>
      </c>
      <c r="G22" s="99" t="s">
        <v>143</v>
      </c>
      <c r="H22" s="99" t="s">
        <v>143</v>
      </c>
      <c r="I22" s="99" t="s">
        <v>143</v>
      </c>
      <c r="J22" s="99" t="s">
        <v>143</v>
      </c>
      <c r="K22" s="99" t="s">
        <v>143</v>
      </c>
      <c r="L22" s="99"/>
      <c r="M22" s="99"/>
      <c r="N22" s="99"/>
      <c r="O22" s="99"/>
      <c r="P22" s="99"/>
      <c r="Q22" s="99"/>
      <c r="R22" s="99"/>
      <c r="S22" s="99" t="s">
        <v>144</v>
      </c>
      <c r="T22" s="99" t="s">
        <v>145</v>
      </c>
      <c r="U22" s="99" t="s">
        <v>145</v>
      </c>
      <c r="V22" s="99" t="s">
        <v>143</v>
      </c>
      <c r="W22" s="99" t="s">
        <v>143</v>
      </c>
      <c r="X22" s="99" t="s">
        <v>143</v>
      </c>
      <c r="Y22" s="99" t="s">
        <v>143</v>
      </c>
      <c r="Z22" s="99" t="s">
        <v>143</v>
      </c>
      <c r="AA22" s="99" t="s">
        <v>143</v>
      </c>
      <c r="AB22" s="99" t="s">
        <v>143</v>
      </c>
      <c r="AC22" s="99" t="s">
        <v>143</v>
      </c>
      <c r="AD22" s="99" t="s">
        <v>143</v>
      </c>
      <c r="AE22" s="99" t="s">
        <v>143</v>
      </c>
      <c r="AF22" s="99"/>
      <c r="AG22" s="99"/>
      <c r="AH22" s="99"/>
      <c r="AI22" s="99"/>
      <c r="AJ22" s="99"/>
      <c r="AK22" s="99" t="s">
        <v>144</v>
      </c>
      <c r="AL22" s="99" t="s">
        <v>146</v>
      </c>
      <c r="AM22" s="99" t="s">
        <v>146</v>
      </c>
      <c r="AN22" s="99" t="s">
        <v>146</v>
      </c>
      <c r="AO22" s="99" t="s">
        <v>146</v>
      </c>
      <c r="AP22" s="99" t="s">
        <v>146</v>
      </c>
      <c r="AQ22" s="99" t="s">
        <v>146</v>
      </c>
      <c r="AR22" s="99" t="s">
        <v>146</v>
      </c>
      <c r="AS22" s="99" t="s">
        <v>146</v>
      </c>
      <c r="AT22" s="99" t="s">
        <v>145</v>
      </c>
      <c r="AU22" s="99" t="s">
        <v>145</v>
      </c>
      <c r="AV22" s="99" t="s">
        <v>145</v>
      </c>
      <c r="AW22" s="99" t="s">
        <v>145</v>
      </c>
      <c r="AX22" s="99" t="s">
        <v>145</v>
      </c>
      <c r="AY22" s="99" t="s">
        <v>145</v>
      </c>
      <c r="AZ22" s="99" t="s">
        <v>145</v>
      </c>
      <c r="BA22" s="99" t="s">
        <v>145</v>
      </c>
      <c r="BB22" s="1"/>
      <c r="BC22" s="1"/>
      <c r="BD22" s="1"/>
      <c r="BE22" s="1"/>
      <c r="BF22" s="1"/>
      <c r="BG22" s="1"/>
      <c r="BH22" s="1"/>
    </row>
    <row r="23" s="1" customFormat="1" ht="15.75">
      <c r="C23" s="2" t="s">
        <v>147</v>
      </c>
    </row>
    <row r="24" spans="1:53" s="1" customFormat="1" ht="15.75">
      <c r="A24" s="66" t="s">
        <v>148</v>
      </c>
      <c r="B24" s="67"/>
      <c r="C24" s="67"/>
      <c r="D24" s="67"/>
      <c r="E24" s="67"/>
      <c r="F24" s="67"/>
      <c r="G24" s="67"/>
      <c r="H24" s="68" t="s">
        <v>143</v>
      </c>
      <c r="I24" s="66" t="s">
        <v>149</v>
      </c>
      <c r="J24" s="66"/>
      <c r="K24" s="67"/>
      <c r="L24" s="67"/>
      <c r="M24" s="67"/>
      <c r="N24" s="67"/>
      <c r="O24" s="67"/>
      <c r="P24" s="67"/>
      <c r="Q24" s="67"/>
      <c r="R24" s="66" t="s">
        <v>198</v>
      </c>
      <c r="S24" s="66"/>
      <c r="T24" s="66"/>
      <c r="U24" s="67"/>
      <c r="V24" s="68"/>
      <c r="W24" s="68"/>
      <c r="X24" s="67"/>
      <c r="Y24" s="67"/>
      <c r="Z24" s="69"/>
      <c r="AA24" s="68" t="s">
        <v>150</v>
      </c>
      <c r="AB24" s="68"/>
      <c r="AC24" s="68"/>
      <c r="AD24" s="70"/>
      <c r="AE24" s="67"/>
      <c r="AF24" s="67"/>
      <c r="AG24" s="67"/>
      <c r="AH24" s="67"/>
      <c r="AI24" s="67"/>
      <c r="AJ24" s="67"/>
      <c r="AK24" s="67"/>
      <c r="AL24" s="66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</row>
    <row r="25" spans="1:53" s="1" customFormat="1" ht="15.75">
      <c r="A25" s="66" t="s">
        <v>196</v>
      </c>
      <c r="B25" s="67"/>
      <c r="C25" s="67"/>
      <c r="D25" s="67"/>
      <c r="E25" s="67"/>
      <c r="F25" s="67"/>
      <c r="G25" s="67"/>
      <c r="H25" s="67"/>
      <c r="I25" s="68"/>
      <c r="J25" s="66"/>
      <c r="K25" s="67"/>
      <c r="L25" s="67"/>
      <c r="M25" s="67"/>
      <c r="N25" s="67"/>
      <c r="O25" s="67"/>
      <c r="P25" s="67"/>
      <c r="Q25" s="67"/>
      <c r="R25" s="67"/>
      <c r="S25" s="67"/>
      <c r="T25" s="66"/>
      <c r="U25" s="67"/>
      <c r="V25" s="67"/>
      <c r="W25" s="68"/>
      <c r="X25" s="67"/>
      <c r="Y25" s="67"/>
      <c r="Z25" s="69"/>
      <c r="AA25" s="67"/>
      <c r="AB25" s="66"/>
      <c r="AC25" s="67"/>
      <c r="AD25" s="70"/>
      <c r="AE25" s="67"/>
      <c r="AF25" s="67"/>
      <c r="AG25" s="67"/>
      <c r="AH25" s="67"/>
      <c r="AI25" s="67"/>
      <c r="AJ25" s="67"/>
      <c r="AK25" s="67"/>
      <c r="AL25" s="66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</row>
    <row r="26" spans="1:6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" t="s">
        <v>175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56" ht="15" customHeight="1">
      <c r="A29" s="1"/>
      <c r="B29" s="1"/>
      <c r="C29" s="1"/>
      <c r="D29" s="1"/>
      <c r="E29" s="1"/>
      <c r="F29" s="1"/>
      <c r="G29" s="142" t="s">
        <v>170</v>
      </c>
      <c r="H29" s="143"/>
      <c r="I29" s="143"/>
      <c r="J29" s="144"/>
      <c r="K29" s="142" t="s">
        <v>176</v>
      </c>
      <c r="L29" s="143"/>
      <c r="M29" s="143"/>
      <c r="N29" s="143"/>
      <c r="O29" s="144"/>
      <c r="P29" s="142" t="s">
        <v>171</v>
      </c>
      <c r="Q29" s="143"/>
      <c r="R29" s="143"/>
      <c r="S29" s="143"/>
      <c r="T29" s="144"/>
      <c r="U29" s="142" t="s">
        <v>172</v>
      </c>
      <c r="V29" s="143"/>
      <c r="W29" s="144"/>
      <c r="X29" s="142" t="s">
        <v>173</v>
      </c>
      <c r="Y29" s="143"/>
      <c r="Z29" s="144"/>
      <c r="AA29" s="142" t="s">
        <v>19</v>
      </c>
      <c r="AB29" s="143"/>
      <c r="AC29" s="143"/>
      <c r="AD29" s="144"/>
      <c r="AE29" s="142" t="s">
        <v>20</v>
      </c>
      <c r="AF29" s="143"/>
      <c r="AG29" s="143"/>
      <c r="AH29" s="144"/>
      <c r="AI29" s="142" t="s">
        <v>13</v>
      </c>
      <c r="AJ29" s="143"/>
      <c r="AK29" s="144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2.75">
      <c r="A30" s="1"/>
      <c r="B30" s="1"/>
      <c r="C30" s="1"/>
      <c r="D30" s="1"/>
      <c r="E30" s="1"/>
      <c r="F30" s="1"/>
      <c r="G30" s="145"/>
      <c r="H30" s="146"/>
      <c r="I30" s="146"/>
      <c r="J30" s="131"/>
      <c r="K30" s="145"/>
      <c r="L30" s="146"/>
      <c r="M30" s="146"/>
      <c r="N30" s="146"/>
      <c r="O30" s="131"/>
      <c r="P30" s="145"/>
      <c r="Q30" s="146"/>
      <c r="R30" s="146"/>
      <c r="S30" s="146"/>
      <c r="T30" s="131"/>
      <c r="U30" s="145"/>
      <c r="V30" s="146"/>
      <c r="W30" s="131"/>
      <c r="X30" s="145"/>
      <c r="Y30" s="146"/>
      <c r="Z30" s="131"/>
      <c r="AA30" s="145"/>
      <c r="AB30" s="146"/>
      <c r="AC30" s="146"/>
      <c r="AD30" s="131"/>
      <c r="AE30" s="145"/>
      <c r="AF30" s="146"/>
      <c r="AG30" s="146"/>
      <c r="AH30" s="131"/>
      <c r="AI30" s="145"/>
      <c r="AJ30" s="146"/>
      <c r="AK30" s="13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" customHeight="1">
      <c r="A31" s="1"/>
      <c r="B31" s="1"/>
      <c r="C31" s="1"/>
      <c r="D31" s="1"/>
      <c r="E31" s="1"/>
      <c r="F31" s="1"/>
      <c r="G31" s="132">
        <f>AE31-SUM(K31:AA31)</f>
        <v>36</v>
      </c>
      <c r="H31" s="133"/>
      <c r="I31" s="133"/>
      <c r="J31" s="134"/>
      <c r="K31" s="139">
        <f>COUNTIF(B18:BA18,"Э")</f>
        <v>7</v>
      </c>
      <c r="L31" s="140"/>
      <c r="M31" s="140"/>
      <c r="N31" s="140"/>
      <c r="O31" s="141"/>
      <c r="P31" s="139">
        <f>COUNTIF(B18:BA18,"У")</f>
        <v>0</v>
      </c>
      <c r="Q31" s="140"/>
      <c r="R31" s="140"/>
      <c r="S31" s="140"/>
      <c r="T31" s="141"/>
      <c r="U31" s="139">
        <f>COUNTIF(B18:BA18,"П")</f>
        <v>0</v>
      </c>
      <c r="V31" s="140"/>
      <c r="W31" s="141"/>
      <c r="X31" s="139">
        <f>COUNTIF(B18:BA18,"Г")</f>
        <v>0</v>
      </c>
      <c r="Y31" s="140"/>
      <c r="Z31" s="141"/>
      <c r="AA31" s="139">
        <f>COUNTIF(B18:BA18,"К")</f>
        <v>9</v>
      </c>
      <c r="AB31" s="140"/>
      <c r="AC31" s="140"/>
      <c r="AD31" s="141"/>
      <c r="AE31" s="132">
        <v>52</v>
      </c>
      <c r="AF31" s="133"/>
      <c r="AG31" s="133"/>
      <c r="AH31" s="134"/>
      <c r="AI31" s="136" t="s">
        <v>14</v>
      </c>
      <c r="AJ31" s="137"/>
      <c r="AK31" s="138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" customHeight="1">
      <c r="A32" s="1"/>
      <c r="B32" s="1"/>
      <c r="C32" s="1"/>
      <c r="D32" s="1"/>
      <c r="E32" s="1"/>
      <c r="F32" s="1"/>
      <c r="G32" s="132">
        <f>AE32-SUM(K32:AA32)</f>
        <v>36</v>
      </c>
      <c r="H32" s="133"/>
      <c r="I32" s="133"/>
      <c r="J32" s="134"/>
      <c r="K32" s="139">
        <f>COUNTIF(B19:BA19,"Э")</f>
        <v>6</v>
      </c>
      <c r="L32" s="140"/>
      <c r="M32" s="140"/>
      <c r="N32" s="140"/>
      <c r="O32" s="141"/>
      <c r="P32" s="139">
        <f>COUNTIF(B19:BA19,"У")</f>
        <v>0</v>
      </c>
      <c r="Q32" s="140"/>
      <c r="R32" s="140"/>
      <c r="S32" s="140"/>
      <c r="T32" s="141"/>
      <c r="U32" s="139">
        <f>COUNTIF(B19:BA19,"П")</f>
        <v>0</v>
      </c>
      <c r="V32" s="140"/>
      <c r="W32" s="141"/>
      <c r="X32" s="139">
        <f>COUNTIF(B19:BA19,"Г")</f>
        <v>0</v>
      </c>
      <c r="Y32" s="140"/>
      <c r="Z32" s="141"/>
      <c r="AA32" s="139">
        <f>COUNTIF(B19:BA19,"К")</f>
        <v>10</v>
      </c>
      <c r="AB32" s="140"/>
      <c r="AC32" s="140"/>
      <c r="AD32" s="141"/>
      <c r="AE32" s="132">
        <v>52</v>
      </c>
      <c r="AF32" s="133"/>
      <c r="AG32" s="133"/>
      <c r="AH32" s="134"/>
      <c r="AI32" s="136" t="s">
        <v>15</v>
      </c>
      <c r="AJ32" s="137"/>
      <c r="AK32" s="138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" customHeight="1">
      <c r="A33" s="1"/>
      <c r="B33" s="1"/>
      <c r="C33" s="1"/>
      <c r="D33" s="1"/>
      <c r="E33" s="1"/>
      <c r="F33" s="1"/>
      <c r="G33" s="132">
        <f>AE33-SUM(K33:AA33)</f>
        <v>36</v>
      </c>
      <c r="H33" s="133"/>
      <c r="I33" s="133"/>
      <c r="J33" s="134"/>
      <c r="K33" s="139">
        <f>COUNTIF(B20:BA20,"Э")</f>
        <v>6</v>
      </c>
      <c r="L33" s="140"/>
      <c r="M33" s="140"/>
      <c r="N33" s="140"/>
      <c r="O33" s="141"/>
      <c r="P33" s="139">
        <f>COUNTIF(B20:BA20,"У")</f>
        <v>0</v>
      </c>
      <c r="Q33" s="140"/>
      <c r="R33" s="140"/>
      <c r="S33" s="140"/>
      <c r="T33" s="141"/>
      <c r="U33" s="139">
        <f>COUNTIF(B20:BA20,"П")</f>
        <v>0</v>
      </c>
      <c r="V33" s="140"/>
      <c r="W33" s="141"/>
      <c r="X33" s="139">
        <f>COUNTIF(B20:BA20,"Г")</f>
        <v>0</v>
      </c>
      <c r="Y33" s="140"/>
      <c r="Z33" s="141"/>
      <c r="AA33" s="139">
        <f>COUNTIF(B20:BA20,"К")</f>
        <v>10</v>
      </c>
      <c r="AB33" s="140"/>
      <c r="AC33" s="140"/>
      <c r="AD33" s="141"/>
      <c r="AE33" s="132">
        <v>52</v>
      </c>
      <c r="AF33" s="133"/>
      <c r="AG33" s="133"/>
      <c r="AH33" s="134"/>
      <c r="AI33" s="136" t="s">
        <v>16</v>
      </c>
      <c r="AJ33" s="137"/>
      <c r="AK33" s="138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" customHeight="1">
      <c r="A34" s="1"/>
      <c r="B34" s="1"/>
      <c r="C34" s="1"/>
      <c r="D34" s="1"/>
      <c r="E34" s="1"/>
      <c r="F34" s="1"/>
      <c r="G34" s="132">
        <f>AE34-SUM(K34:AA34)</f>
        <v>36</v>
      </c>
      <c r="H34" s="133"/>
      <c r="I34" s="133"/>
      <c r="J34" s="134"/>
      <c r="K34" s="139">
        <f>COUNTIF(B21:BA21,"Э")</f>
        <v>6</v>
      </c>
      <c r="L34" s="140"/>
      <c r="M34" s="140"/>
      <c r="N34" s="140"/>
      <c r="O34" s="141"/>
      <c r="P34" s="139">
        <f>COUNTIF(B21:BA21,"У")</f>
        <v>0</v>
      </c>
      <c r="Q34" s="140"/>
      <c r="R34" s="140"/>
      <c r="S34" s="140"/>
      <c r="T34" s="141"/>
      <c r="U34" s="139">
        <f>COUNTIF(B21:BA21,"П")</f>
        <v>0</v>
      </c>
      <c r="V34" s="140"/>
      <c r="W34" s="141"/>
      <c r="X34" s="139">
        <f>COUNTIF(B21:BA21,"Г")</f>
        <v>0</v>
      </c>
      <c r="Y34" s="140"/>
      <c r="Z34" s="141"/>
      <c r="AA34" s="139">
        <f>COUNTIF(B21:BA21,"К")</f>
        <v>10</v>
      </c>
      <c r="AB34" s="140"/>
      <c r="AC34" s="140"/>
      <c r="AD34" s="141"/>
      <c r="AE34" s="132">
        <v>52</v>
      </c>
      <c r="AF34" s="133"/>
      <c r="AG34" s="133"/>
      <c r="AH34" s="134"/>
      <c r="AI34" s="136" t="s">
        <v>17</v>
      </c>
      <c r="AJ34" s="137"/>
      <c r="AK34" s="138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" customHeight="1">
      <c r="A35" s="1"/>
      <c r="B35" s="1"/>
      <c r="C35" s="1"/>
      <c r="D35" s="1"/>
      <c r="E35" s="1"/>
      <c r="F35" s="1"/>
      <c r="G35" s="132">
        <f>AE35-SUM(K35:AA35)</f>
        <v>12</v>
      </c>
      <c r="H35" s="133"/>
      <c r="I35" s="133"/>
      <c r="J35" s="134"/>
      <c r="K35" s="139">
        <f>COUNTIF(B22:BA22,"Э")</f>
        <v>2</v>
      </c>
      <c r="L35" s="140"/>
      <c r="M35" s="140"/>
      <c r="N35" s="140"/>
      <c r="O35" s="141"/>
      <c r="P35" s="139">
        <f>COUNTIF(B22:BA22,"У")</f>
        <v>3</v>
      </c>
      <c r="Q35" s="140"/>
      <c r="R35" s="140"/>
      <c r="S35" s="140"/>
      <c r="T35" s="141"/>
      <c r="U35" s="139">
        <f>COUNTIF(B22:BA22,"П")</f>
        <v>17</v>
      </c>
      <c r="V35" s="140"/>
      <c r="W35" s="141"/>
      <c r="X35" s="139">
        <f>COUNTIF(B22:BA22,"Г")</f>
        <v>8</v>
      </c>
      <c r="Y35" s="140"/>
      <c r="Z35" s="141"/>
      <c r="AA35" s="139">
        <f>COUNTIF(B22:BA22,"К")</f>
        <v>10</v>
      </c>
      <c r="AB35" s="140"/>
      <c r="AC35" s="140"/>
      <c r="AD35" s="141"/>
      <c r="AE35" s="132">
        <v>52</v>
      </c>
      <c r="AF35" s="133"/>
      <c r="AG35" s="133"/>
      <c r="AH35" s="134"/>
      <c r="AI35" s="136" t="s">
        <v>18</v>
      </c>
      <c r="AJ35" s="137"/>
      <c r="AK35" s="138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" customHeight="1">
      <c r="A36" s="1"/>
      <c r="B36" s="1"/>
      <c r="C36" s="1"/>
      <c r="D36" s="1"/>
      <c r="E36" s="1"/>
      <c r="F36" s="1"/>
      <c r="G36" s="132">
        <f>SUM(G31:J35)</f>
        <v>156</v>
      </c>
      <c r="H36" s="133"/>
      <c r="I36" s="133"/>
      <c r="J36" s="134"/>
      <c r="K36" s="132">
        <f>SUM(K31:O35)</f>
        <v>27</v>
      </c>
      <c r="L36" s="133"/>
      <c r="M36" s="133"/>
      <c r="N36" s="133"/>
      <c r="O36" s="134"/>
      <c r="P36" s="132">
        <f>SUM(P31:T35)</f>
        <v>3</v>
      </c>
      <c r="Q36" s="133"/>
      <c r="R36" s="133"/>
      <c r="S36" s="133"/>
      <c r="T36" s="134"/>
      <c r="U36" s="132">
        <f>SUM(U31:W35)</f>
        <v>17</v>
      </c>
      <c r="V36" s="133"/>
      <c r="W36" s="134"/>
      <c r="X36" s="132">
        <f>SUM(X31:Z35)</f>
        <v>8</v>
      </c>
      <c r="Y36" s="133"/>
      <c r="Z36" s="134"/>
      <c r="AA36" s="132">
        <f>SUM(AA31:AD35)</f>
        <v>49</v>
      </c>
      <c r="AB36" s="133"/>
      <c r="AC36" s="133"/>
      <c r="AD36" s="134"/>
      <c r="AE36" s="132">
        <f>SUM(AE31:AH35)</f>
        <v>260</v>
      </c>
      <c r="AF36" s="133"/>
      <c r="AG36" s="133"/>
      <c r="AH36" s="134"/>
      <c r="AI36" s="136" t="s">
        <v>20</v>
      </c>
      <c r="AJ36" s="137"/>
      <c r="AK36" s="13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6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3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</sheetData>
  <mergeCells count="76">
    <mergeCell ref="A5:BA5"/>
    <mergeCell ref="A1:BA1"/>
    <mergeCell ref="A2:BA2"/>
    <mergeCell ref="A3:BA3"/>
    <mergeCell ref="A4:BA4"/>
    <mergeCell ref="A16:A17"/>
    <mergeCell ref="B16:E16"/>
    <mergeCell ref="F16:I16"/>
    <mergeCell ref="J16:M16"/>
    <mergeCell ref="N16:R16"/>
    <mergeCell ref="S16:V16"/>
    <mergeCell ref="W16:Z16"/>
    <mergeCell ref="AA16:AE16"/>
    <mergeCell ref="AF16:AI16"/>
    <mergeCell ref="AJ16:AM16"/>
    <mergeCell ref="AN16:AR16"/>
    <mergeCell ref="AS16:AV16"/>
    <mergeCell ref="AW16:BA16"/>
    <mergeCell ref="G29:J30"/>
    <mergeCell ref="G31:J31"/>
    <mergeCell ref="G32:J32"/>
    <mergeCell ref="K29:O30"/>
    <mergeCell ref="K31:O31"/>
    <mergeCell ref="K32:O32"/>
    <mergeCell ref="P29:T30"/>
    <mergeCell ref="P31:T31"/>
    <mergeCell ref="P32:T32"/>
    <mergeCell ref="G33:J33"/>
    <mergeCell ref="G34:J34"/>
    <mergeCell ref="G35:J35"/>
    <mergeCell ref="G36:J36"/>
    <mergeCell ref="P35:T35"/>
    <mergeCell ref="P36:T36"/>
    <mergeCell ref="K33:O33"/>
    <mergeCell ref="K34:O34"/>
    <mergeCell ref="K35:O35"/>
    <mergeCell ref="K36:O36"/>
    <mergeCell ref="U32:W32"/>
    <mergeCell ref="U33:W33"/>
    <mergeCell ref="P33:T33"/>
    <mergeCell ref="P34:T34"/>
    <mergeCell ref="U36:W36"/>
    <mergeCell ref="X29:Z30"/>
    <mergeCell ref="X31:Z31"/>
    <mergeCell ref="X32:Z32"/>
    <mergeCell ref="X33:Z33"/>
    <mergeCell ref="X34:Z34"/>
    <mergeCell ref="X35:Z35"/>
    <mergeCell ref="X36:Z36"/>
    <mergeCell ref="U29:W30"/>
    <mergeCell ref="U31:W31"/>
    <mergeCell ref="AA36:AD36"/>
    <mergeCell ref="AE29:AH30"/>
    <mergeCell ref="AE31:AH31"/>
    <mergeCell ref="AE32:AH32"/>
    <mergeCell ref="AE33:AH33"/>
    <mergeCell ref="AE34:AH34"/>
    <mergeCell ref="AE35:AH35"/>
    <mergeCell ref="AE36:AH36"/>
    <mergeCell ref="AA29:AD30"/>
    <mergeCell ref="AA31:AD31"/>
    <mergeCell ref="AI36:AK36"/>
    <mergeCell ref="AI29:AK30"/>
    <mergeCell ref="AI31:AK31"/>
    <mergeCell ref="AI32:AK32"/>
    <mergeCell ref="AI33:AK33"/>
    <mergeCell ref="P8:AC8"/>
    <mergeCell ref="P9:AC9"/>
    <mergeCell ref="AI34:AK34"/>
    <mergeCell ref="AI35:AK35"/>
    <mergeCell ref="AA34:AD34"/>
    <mergeCell ref="AA35:AD35"/>
    <mergeCell ref="AA32:AD32"/>
    <mergeCell ref="AA33:AD33"/>
    <mergeCell ref="U34:W34"/>
    <mergeCell ref="U35:W35"/>
  </mergeCells>
  <printOptions horizontalCentered="1" verticalCentered="1"/>
  <pageMargins left="0.7874015748031497" right="0.38" top="0.984251968503937" bottom="0.984251968503937" header="0.5118110236220472" footer="0.5118110236220472"/>
  <pageSetup blackAndWhite="1" fitToHeight="1" fitToWidth="1" horizontalDpi="360" verticalDpi="360" orientation="landscape" paperSize="9" scale="75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274"/>
  <sheetViews>
    <sheetView tabSelected="1" zoomScale="75" zoomScaleNormal="75" zoomScaleSheetLayoutView="75" workbookViewId="0" topLeftCell="A25">
      <selection activeCell="BG71" sqref="BG71"/>
    </sheetView>
  </sheetViews>
  <sheetFormatPr defaultColWidth="8.796875" defaultRowHeight="15" outlineLevelCol="1"/>
  <cols>
    <col min="1" max="1" width="7.8984375" style="8" customWidth="1"/>
    <col min="2" max="2" width="38.8984375" style="11" customWidth="1"/>
    <col min="3" max="3" width="5.19921875" style="8" customWidth="1" collapsed="1"/>
    <col min="4" max="6" width="4.09765625" style="12" hidden="1" customWidth="1" outlineLevel="1"/>
    <col min="7" max="7" width="2.09765625" style="12" hidden="1" customWidth="1" outlineLevel="1"/>
    <col min="8" max="8" width="7.69921875" style="8" customWidth="1" collapsed="1"/>
    <col min="9" max="15" width="4.19921875" style="12" hidden="1" customWidth="1" outlineLevel="1"/>
    <col min="16" max="16" width="4.59765625" style="8" customWidth="1" collapsed="1"/>
    <col min="17" max="17" width="5" style="13" customWidth="1"/>
    <col min="18" max="18" width="4.3984375" style="10" customWidth="1"/>
    <col min="19" max="22" width="4.3984375" style="8" customWidth="1"/>
    <col min="23" max="23" width="4.3984375" style="8" customWidth="1" collapsed="1"/>
    <col min="24" max="29" width="3.09765625" style="8" hidden="1" customWidth="1" outlineLevel="1"/>
    <col min="30" max="31" width="4.3984375" style="8" customWidth="1" collapsed="1"/>
    <col min="32" max="37" width="3.09765625" style="8" hidden="1" customWidth="1" outlineLevel="1"/>
    <col min="38" max="39" width="4.3984375" style="8" customWidth="1" collapsed="1"/>
    <col min="40" max="45" width="3.09765625" style="8" hidden="1" customWidth="1" outlineLevel="1"/>
    <col min="46" max="47" width="4.3984375" style="8" customWidth="1" collapsed="1"/>
    <col min="48" max="50" width="3.09765625" style="8" hidden="1" customWidth="1" outlineLevel="1"/>
    <col min="51" max="52" width="3.69921875" style="8" hidden="1" customWidth="1" outlineLevel="1"/>
    <col min="53" max="53" width="3.796875" style="8" hidden="1" customWidth="1" outlineLevel="1"/>
    <col min="54" max="55" width="4.3984375" style="8" customWidth="1" collapsed="1"/>
    <col min="56" max="57" width="3.09765625" style="8" hidden="1" customWidth="1" outlineLevel="1"/>
    <col min="58" max="58" width="3.296875" style="8" hidden="1" customWidth="1" outlineLevel="1"/>
    <col min="59" max="59" width="3.09765625" style="8" hidden="1" customWidth="1" outlineLevel="1"/>
    <col min="60" max="60" width="3.296875" style="8" hidden="1" customWidth="1" outlineLevel="1"/>
    <col min="61" max="61" width="3.09765625" style="8" hidden="1" customWidth="1" outlineLevel="1"/>
    <col min="62" max="62" width="4.3984375" style="8" customWidth="1" collapsed="1"/>
    <col min="63" max="63" width="9" style="9" customWidth="1"/>
  </cols>
  <sheetData>
    <row r="1" spans="1:63" ht="15" customHeight="1">
      <c r="A1" s="18" t="s">
        <v>68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16"/>
      <c r="AM1" s="16"/>
      <c r="AN1" s="16"/>
      <c r="AO1" s="16"/>
      <c r="AP1" s="16"/>
      <c r="AQ1" s="16"/>
      <c r="AR1" s="16"/>
      <c r="AS1" s="16"/>
      <c r="AT1" s="16"/>
      <c r="AU1" s="22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23"/>
    </row>
    <row r="2" spans="1:63" ht="1.5" customHeight="1">
      <c r="A2" s="18"/>
      <c r="B2" s="24"/>
      <c r="C2" s="25"/>
      <c r="D2" s="26"/>
      <c r="E2" s="26"/>
      <c r="F2" s="26"/>
      <c r="G2" s="26"/>
      <c r="H2" s="25"/>
      <c r="I2" s="26"/>
      <c r="J2" s="26"/>
      <c r="K2" s="26"/>
      <c r="L2" s="26"/>
      <c r="M2" s="26"/>
      <c r="N2" s="26"/>
      <c r="O2" s="26"/>
      <c r="P2" s="25"/>
      <c r="Q2" s="27"/>
      <c r="R2" s="14"/>
      <c r="S2" s="25"/>
      <c r="T2" s="25"/>
      <c r="U2" s="47"/>
      <c r="V2" s="25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7"/>
    </row>
    <row r="3" spans="1:63" ht="12" customHeight="1">
      <c r="A3" s="107"/>
      <c r="B3" s="107"/>
      <c r="C3" s="16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64" t="s">
        <v>167</v>
      </c>
      <c r="R3" s="165"/>
      <c r="S3" s="165"/>
      <c r="T3" s="165"/>
      <c r="U3" s="165"/>
      <c r="V3" s="166"/>
      <c r="W3" s="154" t="s">
        <v>116</v>
      </c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29"/>
    </row>
    <row r="4" spans="1:63" ht="12" customHeight="1">
      <c r="A4" s="107"/>
      <c r="B4" s="107"/>
      <c r="C4" s="163" t="s">
        <v>152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67" t="s">
        <v>20</v>
      </c>
      <c r="R4" s="167" t="s">
        <v>21</v>
      </c>
      <c r="S4" s="167"/>
      <c r="T4" s="167"/>
      <c r="U4" s="167"/>
      <c r="V4" s="109"/>
      <c r="W4" s="154" t="s">
        <v>22</v>
      </c>
      <c r="X4" s="154"/>
      <c r="Y4" s="154"/>
      <c r="Z4" s="154"/>
      <c r="AA4" s="154"/>
      <c r="AB4" s="154"/>
      <c r="AC4" s="154"/>
      <c r="AD4" s="154"/>
      <c r="AE4" s="154" t="s">
        <v>23</v>
      </c>
      <c r="AF4" s="154"/>
      <c r="AG4" s="154"/>
      <c r="AH4" s="154"/>
      <c r="AI4" s="154"/>
      <c r="AJ4" s="154"/>
      <c r="AK4" s="154"/>
      <c r="AL4" s="154"/>
      <c r="AM4" s="154" t="s">
        <v>24</v>
      </c>
      <c r="AN4" s="154"/>
      <c r="AO4" s="154"/>
      <c r="AP4" s="154"/>
      <c r="AQ4" s="154"/>
      <c r="AR4" s="154"/>
      <c r="AS4" s="154"/>
      <c r="AT4" s="154"/>
      <c r="AU4" s="154" t="s">
        <v>25</v>
      </c>
      <c r="AV4" s="154"/>
      <c r="AW4" s="154"/>
      <c r="AX4" s="154"/>
      <c r="AY4" s="154"/>
      <c r="AZ4" s="154"/>
      <c r="BA4" s="154"/>
      <c r="BB4" s="154"/>
      <c r="BC4" s="154" t="s">
        <v>26</v>
      </c>
      <c r="BD4" s="154"/>
      <c r="BE4" s="154"/>
      <c r="BF4" s="154"/>
      <c r="BG4" s="154"/>
      <c r="BH4" s="154"/>
      <c r="BI4" s="154"/>
      <c r="BJ4" s="154"/>
      <c r="BK4" s="29"/>
    </row>
    <row r="5" spans="1:63" ht="12" customHeight="1">
      <c r="A5" s="107" t="s">
        <v>27</v>
      </c>
      <c r="B5" s="107" t="s">
        <v>28</v>
      </c>
      <c r="C5" s="154" t="s">
        <v>183</v>
      </c>
      <c r="D5" s="110"/>
      <c r="E5" s="110"/>
      <c r="F5" s="110"/>
      <c r="G5" s="110"/>
      <c r="H5" s="154" t="s">
        <v>184</v>
      </c>
      <c r="I5" s="110"/>
      <c r="J5" s="110"/>
      <c r="K5" s="110"/>
      <c r="L5" s="110"/>
      <c r="M5" s="110"/>
      <c r="N5" s="110"/>
      <c r="O5" s="110"/>
      <c r="P5" s="154" t="s">
        <v>192</v>
      </c>
      <c r="Q5" s="168"/>
      <c r="R5" s="156" t="s">
        <v>20</v>
      </c>
      <c r="S5" s="158" t="s">
        <v>185</v>
      </c>
      <c r="T5" s="160" t="s">
        <v>181</v>
      </c>
      <c r="U5" s="161" t="s">
        <v>225</v>
      </c>
      <c r="V5" s="160" t="s">
        <v>182</v>
      </c>
      <c r="W5" s="107">
        <v>1</v>
      </c>
      <c r="X5" s="107" t="s">
        <v>70</v>
      </c>
      <c r="Y5" s="107" t="s">
        <v>71</v>
      </c>
      <c r="Z5" s="107" t="s">
        <v>72</v>
      </c>
      <c r="AA5" s="107" t="s">
        <v>70</v>
      </c>
      <c r="AB5" s="107" t="s">
        <v>71</v>
      </c>
      <c r="AC5" s="107" t="s">
        <v>72</v>
      </c>
      <c r="AD5" s="107">
        <v>2</v>
      </c>
      <c r="AE5" s="107">
        <v>3</v>
      </c>
      <c r="AF5" s="107" t="s">
        <v>70</v>
      </c>
      <c r="AG5" s="107" t="s">
        <v>71</v>
      </c>
      <c r="AH5" s="107" t="s">
        <v>72</v>
      </c>
      <c r="AI5" s="107" t="s">
        <v>70</v>
      </c>
      <c r="AJ5" s="107" t="s">
        <v>71</v>
      </c>
      <c r="AK5" s="107" t="s">
        <v>72</v>
      </c>
      <c r="AL5" s="107">
        <v>4</v>
      </c>
      <c r="AM5" s="107">
        <v>5</v>
      </c>
      <c r="AN5" s="107" t="s">
        <v>70</v>
      </c>
      <c r="AO5" s="107" t="s">
        <v>71</v>
      </c>
      <c r="AP5" s="107" t="s">
        <v>72</v>
      </c>
      <c r="AQ5" s="107" t="s">
        <v>70</v>
      </c>
      <c r="AR5" s="107" t="s">
        <v>71</v>
      </c>
      <c r="AS5" s="107" t="s">
        <v>72</v>
      </c>
      <c r="AT5" s="107">
        <v>6</v>
      </c>
      <c r="AU5" s="107">
        <v>7</v>
      </c>
      <c r="AV5" s="107" t="s">
        <v>70</v>
      </c>
      <c r="AW5" s="107" t="s">
        <v>71</v>
      </c>
      <c r="AX5" s="107" t="s">
        <v>72</v>
      </c>
      <c r="AY5" s="107" t="s">
        <v>70</v>
      </c>
      <c r="AZ5" s="107" t="s">
        <v>71</v>
      </c>
      <c r="BA5" s="107" t="s">
        <v>72</v>
      </c>
      <c r="BB5" s="107">
        <v>8</v>
      </c>
      <c r="BC5" s="107">
        <v>9</v>
      </c>
      <c r="BD5" s="107" t="s">
        <v>70</v>
      </c>
      <c r="BE5" s="107" t="s">
        <v>71</v>
      </c>
      <c r="BF5" s="107" t="s">
        <v>72</v>
      </c>
      <c r="BG5" s="107" t="s">
        <v>70</v>
      </c>
      <c r="BH5" s="107" t="s">
        <v>71</v>
      </c>
      <c r="BI5" s="107" t="s">
        <v>72</v>
      </c>
      <c r="BJ5" s="107">
        <v>10</v>
      </c>
      <c r="BK5" s="29"/>
    </row>
    <row r="6" spans="1:63" ht="12" customHeight="1">
      <c r="A6" s="107"/>
      <c r="B6" s="107"/>
      <c r="C6" s="155"/>
      <c r="D6" s="110"/>
      <c r="E6" s="110"/>
      <c r="F6" s="110"/>
      <c r="G6" s="110"/>
      <c r="H6" s="155"/>
      <c r="I6" s="110"/>
      <c r="J6" s="110"/>
      <c r="K6" s="110"/>
      <c r="L6" s="110"/>
      <c r="M6" s="110"/>
      <c r="N6" s="110"/>
      <c r="O6" s="110"/>
      <c r="P6" s="155"/>
      <c r="Q6" s="168"/>
      <c r="R6" s="157"/>
      <c r="S6" s="159"/>
      <c r="T6" s="160"/>
      <c r="U6" s="162"/>
      <c r="V6" s="155"/>
      <c r="W6" s="107">
        <v>18</v>
      </c>
      <c r="X6" s="107">
        <v>18</v>
      </c>
      <c r="Y6" s="107">
        <v>18</v>
      </c>
      <c r="Z6" s="107">
        <v>18</v>
      </c>
      <c r="AA6" s="107">
        <v>18</v>
      </c>
      <c r="AB6" s="107">
        <v>18</v>
      </c>
      <c r="AC6" s="107">
        <v>18</v>
      </c>
      <c r="AD6" s="107">
        <v>18</v>
      </c>
      <c r="AE6" s="107">
        <v>18</v>
      </c>
      <c r="AF6" s="107">
        <v>18</v>
      </c>
      <c r="AG6" s="107">
        <v>18</v>
      </c>
      <c r="AH6" s="107">
        <v>18</v>
      </c>
      <c r="AI6" s="107">
        <v>18</v>
      </c>
      <c r="AJ6" s="107">
        <v>18</v>
      </c>
      <c r="AK6" s="107">
        <v>18</v>
      </c>
      <c r="AL6" s="107">
        <v>18</v>
      </c>
      <c r="AM6" s="107">
        <v>18</v>
      </c>
      <c r="AN6" s="107">
        <v>18</v>
      </c>
      <c r="AO6" s="107">
        <v>18</v>
      </c>
      <c r="AP6" s="107">
        <v>18</v>
      </c>
      <c r="AQ6" s="107">
        <v>18</v>
      </c>
      <c r="AR6" s="107">
        <v>18</v>
      </c>
      <c r="AS6" s="107">
        <v>18</v>
      </c>
      <c r="AT6" s="107">
        <v>18</v>
      </c>
      <c r="AU6" s="107">
        <v>18</v>
      </c>
      <c r="AV6" s="107">
        <v>18</v>
      </c>
      <c r="AW6" s="107">
        <v>18</v>
      </c>
      <c r="AX6" s="107">
        <v>18</v>
      </c>
      <c r="AY6" s="107">
        <v>18</v>
      </c>
      <c r="AZ6" s="107">
        <v>18</v>
      </c>
      <c r="BA6" s="107">
        <v>18</v>
      </c>
      <c r="BB6" s="107">
        <v>18</v>
      </c>
      <c r="BC6" s="107">
        <v>7</v>
      </c>
      <c r="BD6" s="107">
        <v>7</v>
      </c>
      <c r="BE6" s="107">
        <v>7</v>
      </c>
      <c r="BF6" s="107">
        <v>7</v>
      </c>
      <c r="BG6" s="107">
        <v>5</v>
      </c>
      <c r="BH6" s="107">
        <v>5</v>
      </c>
      <c r="BI6" s="107">
        <v>5</v>
      </c>
      <c r="BJ6" s="107">
        <v>5</v>
      </c>
      <c r="BK6" s="29"/>
    </row>
    <row r="7" spans="1:63" ht="12" customHeight="1">
      <c r="A7" s="107">
        <v>1</v>
      </c>
      <c r="B7" s="107">
        <v>2</v>
      </c>
      <c r="C7" s="107">
        <v>3</v>
      </c>
      <c r="D7" s="110"/>
      <c r="E7" s="110"/>
      <c r="F7" s="110"/>
      <c r="G7" s="110"/>
      <c r="H7" s="107">
        <v>4</v>
      </c>
      <c r="I7" s="110"/>
      <c r="J7" s="110"/>
      <c r="K7" s="110"/>
      <c r="L7" s="110"/>
      <c r="M7" s="110"/>
      <c r="N7" s="110"/>
      <c r="O7" s="110"/>
      <c r="P7" s="107">
        <v>5</v>
      </c>
      <c r="Q7" s="108">
        <v>6</v>
      </c>
      <c r="R7" s="108">
        <v>7</v>
      </c>
      <c r="S7" s="109">
        <v>8</v>
      </c>
      <c r="T7" s="109">
        <v>9</v>
      </c>
      <c r="U7" s="109">
        <v>10</v>
      </c>
      <c r="V7" s="109">
        <v>11</v>
      </c>
      <c r="W7" s="107">
        <v>12</v>
      </c>
      <c r="X7" s="107"/>
      <c r="Y7" s="107"/>
      <c r="Z7" s="107"/>
      <c r="AA7" s="107"/>
      <c r="AB7" s="107"/>
      <c r="AC7" s="107"/>
      <c r="AD7" s="107">
        <v>13</v>
      </c>
      <c r="AE7" s="107">
        <v>14</v>
      </c>
      <c r="AF7" s="107"/>
      <c r="AG7" s="107"/>
      <c r="AH7" s="107"/>
      <c r="AI7" s="107"/>
      <c r="AJ7" s="107"/>
      <c r="AK7" s="107"/>
      <c r="AL7" s="107">
        <v>15</v>
      </c>
      <c r="AM7" s="107">
        <v>16</v>
      </c>
      <c r="AN7" s="107"/>
      <c r="AO7" s="107"/>
      <c r="AP7" s="107"/>
      <c r="AQ7" s="107"/>
      <c r="AR7" s="107"/>
      <c r="AS7" s="107"/>
      <c r="AT7" s="107">
        <v>17</v>
      </c>
      <c r="AU7" s="107">
        <v>18</v>
      </c>
      <c r="AV7" s="107"/>
      <c r="AW7" s="107"/>
      <c r="AX7" s="107"/>
      <c r="AY7" s="107"/>
      <c r="AZ7" s="107"/>
      <c r="BA7" s="107"/>
      <c r="BB7" s="107">
        <v>19</v>
      </c>
      <c r="BC7" s="107">
        <v>20</v>
      </c>
      <c r="BD7" s="107"/>
      <c r="BE7" s="107"/>
      <c r="BF7" s="107"/>
      <c r="BG7" s="107"/>
      <c r="BH7" s="107"/>
      <c r="BI7" s="107"/>
      <c r="BJ7" s="107">
        <v>21</v>
      </c>
      <c r="BK7" s="30"/>
    </row>
    <row r="8" spans="1:63" ht="25.5">
      <c r="A8" s="114" t="s">
        <v>32</v>
      </c>
      <c r="B8" s="114" t="s">
        <v>186</v>
      </c>
      <c r="C8" s="48"/>
      <c r="D8" s="76"/>
      <c r="E8" s="76"/>
      <c r="F8" s="76"/>
      <c r="G8" s="76"/>
      <c r="H8" s="48"/>
      <c r="I8" s="76"/>
      <c r="J8" s="76"/>
      <c r="K8" s="76"/>
      <c r="L8" s="76"/>
      <c r="M8" s="76"/>
      <c r="N8" s="76"/>
      <c r="O8" s="76"/>
      <c r="P8" s="48"/>
      <c r="Q8" s="77">
        <f aca="true" t="shared" si="0" ref="Q8:V8">SUM(Q9,Q15,Q19)</f>
        <v>1500</v>
      </c>
      <c r="R8" s="77">
        <f t="shared" si="0"/>
        <v>1012</v>
      </c>
      <c r="S8" s="77">
        <f t="shared" si="0"/>
        <v>316</v>
      </c>
      <c r="T8" s="77">
        <f t="shared" si="0"/>
        <v>0</v>
      </c>
      <c r="U8" s="77">
        <f t="shared" si="0"/>
        <v>696</v>
      </c>
      <c r="V8" s="77">
        <f t="shared" si="0"/>
        <v>488</v>
      </c>
      <c r="W8" s="78"/>
      <c r="X8" s="48"/>
      <c r="Y8" s="48"/>
      <c r="Z8" s="48"/>
      <c r="AA8" s="48"/>
      <c r="AB8" s="48"/>
      <c r="AC8" s="48"/>
      <c r="AD8" s="78"/>
      <c r="AE8" s="78"/>
      <c r="AF8" s="48"/>
      <c r="AG8" s="48"/>
      <c r="AH8" s="48"/>
      <c r="AI8" s="48"/>
      <c r="AJ8" s="48"/>
      <c r="AK8" s="48"/>
      <c r="AL8" s="78"/>
      <c r="AM8" s="78"/>
      <c r="AN8" s="48"/>
      <c r="AO8" s="48"/>
      <c r="AP8" s="48"/>
      <c r="AQ8" s="48"/>
      <c r="AR8" s="48"/>
      <c r="AS8" s="48"/>
      <c r="AT8" s="78"/>
      <c r="AU8" s="78"/>
      <c r="AV8" s="48"/>
      <c r="AW8" s="48"/>
      <c r="AX8" s="48"/>
      <c r="AY8" s="48"/>
      <c r="AZ8" s="48"/>
      <c r="BA8" s="48"/>
      <c r="BB8" s="78"/>
      <c r="BC8" s="78"/>
      <c r="BD8" s="48"/>
      <c r="BE8" s="48"/>
      <c r="BF8" s="48"/>
      <c r="BG8" s="48"/>
      <c r="BH8" s="48"/>
      <c r="BI8" s="48"/>
      <c r="BJ8" s="78"/>
      <c r="BK8" s="23"/>
    </row>
    <row r="9" spans="1:63" ht="15">
      <c r="A9" s="80" t="s">
        <v>77</v>
      </c>
      <c r="B9" s="80" t="s">
        <v>33</v>
      </c>
      <c r="C9" s="52"/>
      <c r="D9" s="53"/>
      <c r="E9" s="53"/>
      <c r="F9" s="53"/>
      <c r="G9" s="53"/>
      <c r="H9" s="52"/>
      <c r="I9" s="53"/>
      <c r="J9" s="53"/>
      <c r="K9" s="53"/>
      <c r="L9" s="53"/>
      <c r="M9" s="53"/>
      <c r="N9" s="53"/>
      <c r="O9" s="53"/>
      <c r="P9" s="54"/>
      <c r="Q9" s="81">
        <f>SUM(R9,V9)</f>
        <v>1050</v>
      </c>
      <c r="R9" s="81">
        <f>SUM(R10:R14)</f>
        <v>804</v>
      </c>
      <c r="S9" s="81">
        <f>SUM(S10:S14)</f>
        <v>108</v>
      </c>
      <c r="T9" s="81">
        <f>SUM(T10:T14)</f>
        <v>0</v>
      </c>
      <c r="U9" s="81">
        <f>SUM(U10:U14)</f>
        <v>696</v>
      </c>
      <c r="V9" s="81">
        <f>SUM(V10:V14)</f>
        <v>246</v>
      </c>
      <c r="W9" s="64"/>
      <c r="X9" s="54"/>
      <c r="Y9" s="54"/>
      <c r="Z9" s="54"/>
      <c r="AA9" s="54"/>
      <c r="AB9" s="54"/>
      <c r="AC9" s="54"/>
      <c r="AD9" s="64"/>
      <c r="AE9" s="64"/>
      <c r="AF9" s="54"/>
      <c r="AG9" s="54"/>
      <c r="AH9" s="54"/>
      <c r="AI9" s="54"/>
      <c r="AJ9" s="54"/>
      <c r="AK9" s="54"/>
      <c r="AL9" s="64"/>
      <c r="AM9" s="64"/>
      <c r="AN9" s="54"/>
      <c r="AO9" s="54"/>
      <c r="AP9" s="54"/>
      <c r="AQ9" s="54"/>
      <c r="AR9" s="54"/>
      <c r="AS9" s="54"/>
      <c r="AT9" s="64"/>
      <c r="AU9" s="64"/>
      <c r="AV9" s="54"/>
      <c r="AW9" s="54"/>
      <c r="AX9" s="54"/>
      <c r="AY9" s="54"/>
      <c r="AZ9" s="54"/>
      <c r="BA9" s="54"/>
      <c r="BB9" s="64"/>
      <c r="BC9" s="64"/>
      <c r="BD9" s="54"/>
      <c r="BE9" s="54"/>
      <c r="BF9" s="54"/>
      <c r="BG9" s="54"/>
      <c r="BH9" s="54"/>
      <c r="BI9" s="54"/>
      <c r="BJ9" s="64"/>
      <c r="BK9" s="63"/>
    </row>
    <row r="10" spans="1:63" ht="15">
      <c r="A10" s="33" t="s">
        <v>34</v>
      </c>
      <c r="B10" s="33" t="s">
        <v>107</v>
      </c>
      <c r="C10" s="52" t="str">
        <f>D10&amp;" "&amp;E10&amp;" "&amp;F10&amp;" "&amp;G10</f>
        <v>1 2  </v>
      </c>
      <c r="D10" s="53">
        <v>1</v>
      </c>
      <c r="E10" s="53">
        <v>2</v>
      </c>
      <c r="F10" s="53"/>
      <c r="G10" s="53"/>
      <c r="H10" s="52" t="str">
        <f>I10&amp;" "&amp;J10&amp;" "&amp;K10&amp;""&amp;L10&amp;" "&amp;M10&amp;""&amp;N10&amp;" "&amp;O10</f>
        <v>    </v>
      </c>
      <c r="I10" s="53"/>
      <c r="J10" s="53"/>
      <c r="K10" s="53"/>
      <c r="L10" s="53"/>
      <c r="M10" s="53"/>
      <c r="N10" s="53"/>
      <c r="O10" s="53"/>
      <c r="P10" s="54"/>
      <c r="Q10" s="95">
        <v>340</v>
      </c>
      <c r="R10" s="72">
        <f>SUM(S10:U10)</f>
        <v>180</v>
      </c>
      <c r="S10" s="72">
        <f aca="true" t="shared" si="1" ref="S10:U11">X10*X$6+AA10*AA$6+AF10*AF$6+AI10*AI$6+AN10*AN$6+AQ10*AQ$6+AV10*AV$6+AY10*AY$6+BD10*BD$6+BG10*BG$6</f>
        <v>0</v>
      </c>
      <c r="T10" s="72">
        <f t="shared" si="1"/>
        <v>0</v>
      </c>
      <c r="U10" s="72">
        <f t="shared" si="1"/>
        <v>180</v>
      </c>
      <c r="V10" s="72">
        <f>Q10-R10</f>
        <v>160</v>
      </c>
      <c r="W10" s="64" t="str">
        <f>IF(SUM(X10:Z10)&gt;0,X10&amp;"/"&amp;Y10&amp;"/"&amp;Z10,"")</f>
        <v>//5</v>
      </c>
      <c r="X10" s="54"/>
      <c r="Y10" s="54"/>
      <c r="Z10" s="54">
        <v>5</v>
      </c>
      <c r="AA10" s="54"/>
      <c r="AB10" s="54"/>
      <c r="AC10" s="54">
        <v>5</v>
      </c>
      <c r="AD10" s="64" t="str">
        <f>IF(SUM(AA10:AC10)&gt;0,AA10&amp;"/"&amp;AB10&amp;"/"&amp;AC10,"")</f>
        <v>//5</v>
      </c>
      <c r="AE10" s="64">
        <f>IF(SUM(AF10:AH10)&gt;0,AF10&amp;"/"&amp;AG10&amp;"/"&amp;AH10,"")</f>
      </c>
      <c r="AF10" s="54"/>
      <c r="AG10" s="54"/>
      <c r="AH10" s="54"/>
      <c r="AI10" s="54"/>
      <c r="AJ10" s="54"/>
      <c r="AK10" s="54"/>
      <c r="AL10" s="64">
        <f>IF(SUM(AI10:AK10)&gt;0,AI10&amp;"/"&amp;AJ10&amp;"/"&amp;AK10,"")</f>
      </c>
      <c r="AM10" s="64">
        <f>IF(SUM(AN10:AP10)&gt;0,AN10&amp;"/"&amp;AO10&amp;"/"&amp;AP10,"")</f>
      </c>
      <c r="AN10" s="54"/>
      <c r="AO10" s="54"/>
      <c r="AP10" s="54"/>
      <c r="AQ10" s="54"/>
      <c r="AR10" s="54"/>
      <c r="AS10" s="54"/>
      <c r="AT10" s="64">
        <f>IF(SUM(AQ10:AS10)&gt;0,AQ10&amp;"/"&amp;AR10&amp;"/"&amp;AS10,"")</f>
      </c>
      <c r="AU10" s="64">
        <f>IF(SUM(AV10:AX10)&gt;0,AV10&amp;"/"&amp;AW10&amp;"/"&amp;AX10,"")</f>
      </c>
      <c r="AV10" s="54"/>
      <c r="AW10" s="54"/>
      <c r="AX10" s="54"/>
      <c r="AY10" s="54"/>
      <c r="AZ10" s="54"/>
      <c r="BA10" s="54"/>
      <c r="BB10" s="64">
        <f>IF(SUM(AY10:BA10)&gt;0,AY10&amp;"/"&amp;AZ10&amp;"/"&amp;BA10,"")</f>
      </c>
      <c r="BC10" s="64">
        <f>IF(SUM(BD10:BF10)&gt;0,BD10&amp;"/"&amp;BE10&amp;"/"&amp;BF10,"")</f>
      </c>
      <c r="BD10" s="54"/>
      <c r="BE10" s="54"/>
      <c r="BF10" s="54"/>
      <c r="BG10" s="54"/>
      <c r="BH10" s="54"/>
      <c r="BI10" s="54"/>
      <c r="BJ10" s="64">
        <f>IF(SUM(BG10:BI10)&gt;0,BG10&amp;"/"&amp;BH10&amp;"/"&amp;BI10,"")</f>
      </c>
      <c r="BK10" s="63"/>
    </row>
    <row r="11" spans="1:63" ht="15">
      <c r="A11" s="33" t="s">
        <v>35</v>
      </c>
      <c r="B11" s="33" t="s">
        <v>110</v>
      </c>
      <c r="C11" s="52"/>
      <c r="D11" s="53"/>
      <c r="E11" s="53"/>
      <c r="F11" s="53"/>
      <c r="G11" s="53"/>
      <c r="H11" s="52" t="str">
        <f aca="true" t="shared" si="2" ref="H11:H57">I11&amp;" "&amp;M11&amp;" "&amp;N11&amp;" "&amp;O11</f>
        <v>1-8.   </v>
      </c>
      <c r="I11" s="53" t="s">
        <v>180</v>
      </c>
      <c r="J11" s="53"/>
      <c r="K11" s="53"/>
      <c r="L11" s="53"/>
      <c r="M11" s="53"/>
      <c r="N11" s="53"/>
      <c r="O11" s="53"/>
      <c r="P11" s="54"/>
      <c r="Q11" s="95">
        <v>408</v>
      </c>
      <c r="R11" s="72">
        <f>SUM(S11:U11)</f>
        <v>408</v>
      </c>
      <c r="S11" s="72">
        <f t="shared" si="1"/>
        <v>0</v>
      </c>
      <c r="T11" s="72">
        <f t="shared" si="1"/>
        <v>0</v>
      </c>
      <c r="U11" s="72">
        <v>408</v>
      </c>
      <c r="V11" s="72">
        <f>Q11-R11</f>
        <v>0</v>
      </c>
      <c r="W11" s="64" t="str">
        <f aca="true" t="shared" si="3" ref="W11:W65">IF(SUM(X11:Z11)&gt;0,X11&amp;"/"&amp;Y11&amp;"/"&amp;Z11,"")</f>
        <v>//4</v>
      </c>
      <c r="X11" s="54"/>
      <c r="Y11" s="54"/>
      <c r="Z11" s="54">
        <v>4</v>
      </c>
      <c r="AA11" s="54"/>
      <c r="AB11" s="54"/>
      <c r="AC11" s="54">
        <v>4</v>
      </c>
      <c r="AD11" s="64" t="str">
        <f aca="true" t="shared" si="4" ref="AD11:AD65">IF(SUM(AA11:AC11)&gt;0,AA11&amp;"/"&amp;AB11&amp;"/"&amp;AC11,"")</f>
        <v>//4</v>
      </c>
      <c r="AE11" s="64" t="str">
        <f aca="true" t="shared" si="5" ref="AE11:AE65">IF(SUM(AF11:AH11)&gt;0,AF11&amp;"/"&amp;AG11&amp;"/"&amp;AH11,"")</f>
        <v>//4</v>
      </c>
      <c r="AF11" s="54"/>
      <c r="AG11" s="54"/>
      <c r="AH11" s="54">
        <v>4</v>
      </c>
      <c r="AI11" s="54"/>
      <c r="AJ11" s="54"/>
      <c r="AK11" s="54">
        <v>4</v>
      </c>
      <c r="AL11" s="64" t="str">
        <f aca="true" t="shared" si="6" ref="AL11:AL56">IF(SUM(AI11:AK11)&gt;0,AI11&amp;"/"&amp;AJ11&amp;"/"&amp;AK11,"")</f>
        <v>//4</v>
      </c>
      <c r="AM11" s="64" t="str">
        <f aca="true" t="shared" si="7" ref="AM11:AM66">IF(SUM(AN11:AP11)&gt;0,AN11&amp;"/"&amp;AO11&amp;"/"&amp;AP11,"")</f>
        <v>//2</v>
      </c>
      <c r="AN11" s="54"/>
      <c r="AO11" s="54"/>
      <c r="AP11" s="54">
        <v>2</v>
      </c>
      <c r="AQ11" s="54"/>
      <c r="AR11" s="54"/>
      <c r="AS11" s="54">
        <v>2</v>
      </c>
      <c r="AT11" s="64" t="str">
        <f aca="true" t="shared" si="8" ref="AT11:AT66">IF(SUM(AQ11:AS11)&gt;0,AQ11&amp;"/"&amp;AR11&amp;"/"&amp;AS11,"")</f>
        <v>//2</v>
      </c>
      <c r="AU11" s="64" t="str">
        <f aca="true" t="shared" si="9" ref="AU11:AU54">IF(SUM(AV11:AX11)&gt;0,AV11&amp;"/"&amp;AW11&amp;"/"&amp;AX11,"")</f>
        <v>//2</v>
      </c>
      <c r="AV11" s="54"/>
      <c r="AW11" s="54"/>
      <c r="AX11" s="54">
        <v>2</v>
      </c>
      <c r="AY11" s="54"/>
      <c r="AZ11" s="54"/>
      <c r="BA11" s="54">
        <v>1</v>
      </c>
      <c r="BB11" s="64" t="str">
        <f aca="true" t="shared" si="10" ref="BB11:BB54">IF(SUM(AY11:BA11)&gt;0,AY11&amp;"/"&amp;AZ11&amp;"/"&amp;BA11,"")</f>
        <v>//1</v>
      </c>
      <c r="BC11" s="64">
        <f aca="true" t="shared" si="11" ref="BC11:BC55">IF(SUM(BD11:BF11)&gt;0,BD11&amp;"/"&amp;BE11&amp;"/"&amp;BF11,"")</f>
      </c>
      <c r="BD11" s="54"/>
      <c r="BE11" s="54"/>
      <c r="BF11" s="54"/>
      <c r="BG11" s="54"/>
      <c r="BH11" s="54"/>
      <c r="BI11" s="54"/>
      <c r="BJ11" s="64">
        <f aca="true" t="shared" si="12" ref="BJ11:BJ55">IF(SUM(BG11:BI11)&gt;0,BG11&amp;"/"&amp;BH11&amp;"/"&amp;BI11,"")</f>
      </c>
      <c r="BK11" s="63"/>
    </row>
    <row r="12" spans="1:63" ht="15">
      <c r="A12" s="33" t="s">
        <v>36</v>
      </c>
      <c r="B12" s="33" t="s">
        <v>37</v>
      </c>
      <c r="C12" s="52" t="str">
        <f aca="true" t="shared" si="13" ref="C12:C57">D12&amp;" "&amp;E12&amp;" "&amp;F12&amp;" "&amp;G12</f>
        <v>2   </v>
      </c>
      <c r="D12" s="53">
        <v>2</v>
      </c>
      <c r="E12" s="53"/>
      <c r="F12" s="53"/>
      <c r="G12" s="53"/>
      <c r="H12" s="52" t="str">
        <f t="shared" si="2"/>
        <v>1   </v>
      </c>
      <c r="I12" s="53">
        <v>1</v>
      </c>
      <c r="J12" s="53"/>
      <c r="K12" s="53"/>
      <c r="L12" s="53"/>
      <c r="M12" s="53"/>
      <c r="N12" s="53"/>
      <c r="O12" s="53"/>
      <c r="P12" s="54"/>
      <c r="Q12" s="95">
        <v>100</v>
      </c>
      <c r="R12" s="72">
        <f aca="true" t="shared" si="14" ref="R12:R66">SUM(S12:U12)</f>
        <v>72</v>
      </c>
      <c r="S12" s="72">
        <f aca="true" t="shared" si="15" ref="S12:S57">X12*X$6+AA12*AA$6+AF12*AF$6+AI12*AI$6+AN12*AN$6+AQ12*AQ$6+AV12*AV$6+AY12*AY$6+BD12*BD$6+BG12*BG$6</f>
        <v>72</v>
      </c>
      <c r="T12" s="72">
        <f aca="true" t="shared" si="16" ref="T12:T57">Y12*Y$6+AB12*AB$6+AG12*AG$6+AJ12*AJ$6+AO12*AO$6+AR12*AR$6+AW12*AW$6+AZ12*AZ$6+BE12*BE$6+BH12*BH$6</f>
        <v>0</v>
      </c>
      <c r="U12" s="72">
        <f aca="true" t="shared" si="17" ref="U12:U57">Z12*Z$6+AC12*AC$6+AH12*AH$6+AK12*AK$6+AP12*AP$6+AS12*AS$6+AX12*AX$6+BA12*BA$6+BF12*BF$6+BI12*BI$6</f>
        <v>0</v>
      </c>
      <c r="V12" s="72">
        <f aca="true" t="shared" si="18" ref="V12:V57">Q12-R12</f>
        <v>28</v>
      </c>
      <c r="W12" s="64" t="str">
        <f t="shared" si="3"/>
        <v>2//</v>
      </c>
      <c r="X12" s="54">
        <v>2</v>
      </c>
      <c r="Y12" s="54"/>
      <c r="Z12" s="54"/>
      <c r="AA12" s="54">
        <v>2</v>
      </c>
      <c r="AB12" s="54"/>
      <c r="AC12" s="54"/>
      <c r="AD12" s="64" t="str">
        <f t="shared" si="4"/>
        <v>2//</v>
      </c>
      <c r="AE12" s="64">
        <f t="shared" si="5"/>
      </c>
      <c r="AF12" s="54"/>
      <c r="AG12" s="54"/>
      <c r="AH12" s="54"/>
      <c r="AI12" s="54"/>
      <c r="AJ12" s="54"/>
      <c r="AK12" s="54"/>
      <c r="AL12" s="64">
        <f t="shared" si="6"/>
      </c>
      <c r="AM12" s="64">
        <f t="shared" si="7"/>
      </c>
      <c r="AN12" s="54"/>
      <c r="AO12" s="54"/>
      <c r="AP12" s="54"/>
      <c r="AQ12" s="54"/>
      <c r="AR12" s="54"/>
      <c r="AS12" s="54"/>
      <c r="AT12" s="64">
        <f t="shared" si="8"/>
      </c>
      <c r="AU12" s="64">
        <f t="shared" si="9"/>
      </c>
      <c r="AV12" s="54"/>
      <c r="AW12" s="54"/>
      <c r="AX12" s="54"/>
      <c r="AY12" s="54"/>
      <c r="AZ12" s="54"/>
      <c r="BA12" s="54"/>
      <c r="BB12" s="64">
        <f t="shared" si="10"/>
      </c>
      <c r="BC12" s="64">
        <f t="shared" si="11"/>
      </c>
      <c r="BD12" s="54"/>
      <c r="BE12" s="54"/>
      <c r="BF12" s="54"/>
      <c r="BG12" s="54"/>
      <c r="BH12" s="54"/>
      <c r="BI12" s="54"/>
      <c r="BJ12" s="64">
        <f t="shared" si="12"/>
      </c>
      <c r="BK12" s="63"/>
    </row>
    <row r="13" spans="1:63" ht="15">
      <c r="A13" s="33" t="s">
        <v>187</v>
      </c>
      <c r="B13" s="33" t="s">
        <v>67</v>
      </c>
      <c r="C13" s="52" t="str">
        <f t="shared" si="13"/>
        <v>   </v>
      </c>
      <c r="D13" s="53"/>
      <c r="E13" s="53"/>
      <c r="F13" s="53"/>
      <c r="G13" s="53"/>
      <c r="H13" s="52" t="str">
        <f t="shared" si="2"/>
        <v>1 2  </v>
      </c>
      <c r="I13" s="53">
        <v>1</v>
      </c>
      <c r="J13" s="53"/>
      <c r="K13" s="53"/>
      <c r="L13" s="53"/>
      <c r="M13" s="53">
        <v>2</v>
      </c>
      <c r="N13" s="53"/>
      <c r="O13" s="53"/>
      <c r="P13" s="54"/>
      <c r="Q13" s="95">
        <v>100</v>
      </c>
      <c r="R13" s="72">
        <f t="shared" si="14"/>
        <v>72</v>
      </c>
      <c r="S13" s="72">
        <f t="shared" si="15"/>
        <v>0</v>
      </c>
      <c r="T13" s="72">
        <f t="shared" si="16"/>
        <v>0</v>
      </c>
      <c r="U13" s="72">
        <f t="shared" si="17"/>
        <v>72</v>
      </c>
      <c r="V13" s="72">
        <f t="shared" si="18"/>
        <v>28</v>
      </c>
      <c r="W13" s="64" t="str">
        <f t="shared" si="3"/>
        <v>//2</v>
      </c>
      <c r="X13" s="54"/>
      <c r="Y13" s="54"/>
      <c r="Z13" s="54">
        <v>2</v>
      </c>
      <c r="AA13" s="54"/>
      <c r="AB13" s="54"/>
      <c r="AC13" s="54">
        <v>2</v>
      </c>
      <c r="AD13" s="64" t="str">
        <f t="shared" si="4"/>
        <v>//2</v>
      </c>
      <c r="AE13" s="64">
        <f t="shared" si="5"/>
      </c>
      <c r="AF13" s="54"/>
      <c r="AG13" s="54"/>
      <c r="AH13" s="54"/>
      <c r="AI13" s="54"/>
      <c r="AJ13" s="54"/>
      <c r="AK13" s="54"/>
      <c r="AL13" s="64">
        <f t="shared" si="6"/>
      </c>
      <c r="AM13" s="64">
        <f t="shared" si="7"/>
      </c>
      <c r="AN13" s="54"/>
      <c r="AO13" s="54"/>
      <c r="AP13" s="54"/>
      <c r="AQ13" s="54"/>
      <c r="AR13" s="54"/>
      <c r="AS13" s="54"/>
      <c r="AT13" s="64">
        <f t="shared" si="8"/>
      </c>
      <c r="AU13" s="64">
        <f t="shared" si="9"/>
      </c>
      <c r="AV13" s="54"/>
      <c r="AW13" s="54"/>
      <c r="AX13" s="54"/>
      <c r="AY13" s="54"/>
      <c r="AZ13" s="54"/>
      <c r="BA13" s="54"/>
      <c r="BB13" s="64">
        <f t="shared" si="10"/>
      </c>
      <c r="BC13" s="64">
        <f t="shared" si="11"/>
      </c>
      <c r="BD13" s="54"/>
      <c r="BE13" s="54"/>
      <c r="BF13" s="54"/>
      <c r="BG13" s="54"/>
      <c r="BH13" s="54"/>
      <c r="BI13" s="54"/>
      <c r="BJ13" s="64">
        <f t="shared" si="12"/>
      </c>
      <c r="BK13" s="63"/>
    </row>
    <row r="14" spans="1:63" ht="15">
      <c r="A14" s="33" t="s">
        <v>188</v>
      </c>
      <c r="B14" s="33" t="s">
        <v>29</v>
      </c>
      <c r="C14" s="52" t="str">
        <f t="shared" si="13"/>
        <v>7   </v>
      </c>
      <c r="D14" s="53">
        <v>7</v>
      </c>
      <c r="E14" s="53"/>
      <c r="F14" s="53"/>
      <c r="G14" s="53"/>
      <c r="H14" s="52" t="str">
        <f t="shared" si="2"/>
        <v>   </v>
      </c>
      <c r="I14" s="53"/>
      <c r="J14" s="53"/>
      <c r="K14" s="53"/>
      <c r="L14" s="53"/>
      <c r="M14" s="53"/>
      <c r="N14" s="53"/>
      <c r="O14" s="53"/>
      <c r="P14" s="54"/>
      <c r="Q14" s="95">
        <v>102</v>
      </c>
      <c r="R14" s="72">
        <f t="shared" si="14"/>
        <v>72</v>
      </c>
      <c r="S14" s="72">
        <f t="shared" si="15"/>
        <v>36</v>
      </c>
      <c r="T14" s="72">
        <f t="shared" si="16"/>
        <v>0</v>
      </c>
      <c r="U14" s="72">
        <f t="shared" si="17"/>
        <v>36</v>
      </c>
      <c r="V14" s="72">
        <f t="shared" si="18"/>
        <v>30</v>
      </c>
      <c r="W14" s="64">
        <f t="shared" si="3"/>
      </c>
      <c r="X14" s="54"/>
      <c r="Y14" s="54"/>
      <c r="Z14" s="54"/>
      <c r="AA14" s="54"/>
      <c r="AB14" s="54"/>
      <c r="AC14" s="54"/>
      <c r="AD14" s="64">
        <f t="shared" si="4"/>
      </c>
      <c r="AE14" s="64">
        <f t="shared" si="5"/>
      </c>
      <c r="AF14" s="54"/>
      <c r="AG14" s="54"/>
      <c r="AH14" s="54"/>
      <c r="AI14" s="54"/>
      <c r="AJ14" s="54"/>
      <c r="AK14" s="54"/>
      <c r="AL14" s="64">
        <f t="shared" si="6"/>
      </c>
      <c r="AM14" s="64">
        <f t="shared" si="7"/>
      </c>
      <c r="AN14" s="54"/>
      <c r="AO14" s="54"/>
      <c r="AP14" s="54"/>
      <c r="AQ14" s="54"/>
      <c r="AR14" s="54"/>
      <c r="AS14" s="54"/>
      <c r="AT14" s="64">
        <f t="shared" si="8"/>
      </c>
      <c r="AU14" s="64" t="str">
        <f t="shared" si="9"/>
        <v>2//2</v>
      </c>
      <c r="AV14" s="54">
        <v>2</v>
      </c>
      <c r="AW14" s="54"/>
      <c r="AX14" s="54">
        <v>2</v>
      </c>
      <c r="AY14" s="54"/>
      <c r="AZ14" s="54"/>
      <c r="BA14" s="54"/>
      <c r="BB14" s="64">
        <f t="shared" si="10"/>
      </c>
      <c r="BC14" s="64">
        <f t="shared" si="11"/>
      </c>
      <c r="BD14" s="54"/>
      <c r="BE14" s="54"/>
      <c r="BF14" s="54"/>
      <c r="BG14" s="54"/>
      <c r="BH14" s="54"/>
      <c r="BI14" s="54"/>
      <c r="BJ14" s="64">
        <f t="shared" si="12"/>
      </c>
      <c r="BK14" s="63"/>
    </row>
    <row r="15" spans="1:63" ht="15">
      <c r="A15" s="38" t="s">
        <v>38</v>
      </c>
      <c r="B15" s="38" t="s">
        <v>39</v>
      </c>
      <c r="C15" s="52" t="str">
        <f t="shared" si="13"/>
        <v>   </v>
      </c>
      <c r="D15" s="53"/>
      <c r="E15" s="53"/>
      <c r="F15" s="53"/>
      <c r="G15" s="53"/>
      <c r="H15" s="52" t="str">
        <f t="shared" si="2"/>
        <v>   </v>
      </c>
      <c r="I15" s="53"/>
      <c r="J15" s="53"/>
      <c r="K15" s="53"/>
      <c r="L15" s="53"/>
      <c r="M15" s="53"/>
      <c r="N15" s="53"/>
      <c r="O15" s="53"/>
      <c r="P15" s="54"/>
      <c r="Q15" s="82">
        <v>225</v>
      </c>
      <c r="R15" s="73">
        <f>SUM(R16:R18)</f>
        <v>108</v>
      </c>
      <c r="S15" s="73">
        <f>SUM(S16:S18)</f>
        <v>108</v>
      </c>
      <c r="T15" s="73">
        <f>SUM(T16:T18)</f>
        <v>0</v>
      </c>
      <c r="U15" s="73">
        <f>SUM(U16:U18)</f>
        <v>0</v>
      </c>
      <c r="V15" s="73">
        <f>SUM(V16:V18)</f>
        <v>117</v>
      </c>
      <c r="W15" s="64">
        <f t="shared" si="3"/>
      </c>
      <c r="X15" s="54"/>
      <c r="Y15" s="54"/>
      <c r="Z15" s="54"/>
      <c r="AA15" s="54"/>
      <c r="AB15" s="54"/>
      <c r="AC15" s="54"/>
      <c r="AD15" s="64">
        <f t="shared" si="4"/>
      </c>
      <c r="AE15" s="64">
        <f t="shared" si="5"/>
      </c>
      <c r="AF15" s="54"/>
      <c r="AG15" s="54"/>
      <c r="AH15" s="54"/>
      <c r="AI15" s="54"/>
      <c r="AJ15" s="54"/>
      <c r="AK15" s="54"/>
      <c r="AL15" s="64">
        <f t="shared" si="6"/>
      </c>
      <c r="AM15" s="64">
        <f t="shared" si="7"/>
      </c>
      <c r="AN15" s="54"/>
      <c r="AO15" s="54"/>
      <c r="AP15" s="54"/>
      <c r="AQ15" s="54"/>
      <c r="AR15" s="54"/>
      <c r="AS15" s="54"/>
      <c r="AT15" s="64">
        <f t="shared" si="8"/>
      </c>
      <c r="AU15" s="64">
        <f t="shared" si="9"/>
      </c>
      <c r="AV15" s="54"/>
      <c r="AW15" s="54"/>
      <c r="AX15" s="54"/>
      <c r="AY15" s="54"/>
      <c r="AZ15" s="54"/>
      <c r="BA15" s="54"/>
      <c r="BB15" s="64">
        <f t="shared" si="10"/>
      </c>
      <c r="BC15" s="64">
        <f t="shared" si="11"/>
      </c>
      <c r="BD15" s="54"/>
      <c r="BE15" s="54"/>
      <c r="BF15" s="54"/>
      <c r="BG15" s="54"/>
      <c r="BH15" s="54"/>
      <c r="BI15" s="54"/>
      <c r="BJ15" s="64">
        <f t="shared" si="12"/>
      </c>
      <c r="BK15" s="63"/>
    </row>
    <row r="16" spans="1:63" ht="15">
      <c r="A16" s="34" t="s">
        <v>74</v>
      </c>
      <c r="B16" s="34" t="s">
        <v>194</v>
      </c>
      <c r="C16" s="52" t="str">
        <f t="shared" si="13"/>
        <v>   </v>
      </c>
      <c r="D16" s="53"/>
      <c r="E16" s="53"/>
      <c r="F16" s="53"/>
      <c r="G16" s="53"/>
      <c r="H16" s="52" t="str">
        <f t="shared" si="2"/>
        <v>1   </v>
      </c>
      <c r="I16" s="53">
        <v>1</v>
      </c>
      <c r="J16" s="53"/>
      <c r="K16" s="53"/>
      <c r="L16" s="53"/>
      <c r="M16" s="53"/>
      <c r="N16" s="53"/>
      <c r="O16" s="53"/>
      <c r="P16" s="54"/>
      <c r="Q16" s="95">
        <v>75</v>
      </c>
      <c r="R16" s="72">
        <f t="shared" si="14"/>
        <v>36</v>
      </c>
      <c r="S16" s="72">
        <f t="shared" si="15"/>
        <v>36</v>
      </c>
      <c r="T16" s="72">
        <f t="shared" si="16"/>
        <v>0</v>
      </c>
      <c r="U16" s="72">
        <f t="shared" si="17"/>
        <v>0</v>
      </c>
      <c r="V16" s="72">
        <f t="shared" si="18"/>
        <v>39</v>
      </c>
      <c r="W16" s="64" t="str">
        <f t="shared" si="3"/>
        <v>2//</v>
      </c>
      <c r="X16" s="54">
        <v>2</v>
      </c>
      <c r="Y16" s="54"/>
      <c r="Z16" s="54"/>
      <c r="AA16" s="54"/>
      <c r="AB16" s="54"/>
      <c r="AC16" s="54"/>
      <c r="AD16" s="64">
        <f t="shared" si="4"/>
      </c>
      <c r="AE16" s="64">
        <f t="shared" si="5"/>
      </c>
      <c r="AF16" s="54"/>
      <c r="AG16" s="54"/>
      <c r="AH16" s="54"/>
      <c r="AI16" s="54"/>
      <c r="AJ16" s="54"/>
      <c r="AK16" s="54"/>
      <c r="AL16" s="64">
        <f t="shared" si="6"/>
      </c>
      <c r="AM16" s="64">
        <f t="shared" si="7"/>
      </c>
      <c r="AN16" s="54"/>
      <c r="AO16" s="54"/>
      <c r="AP16" s="54"/>
      <c r="AQ16" s="54"/>
      <c r="AR16" s="54"/>
      <c r="AS16" s="54"/>
      <c r="AT16" s="64">
        <f t="shared" si="8"/>
      </c>
      <c r="AU16" s="64">
        <f t="shared" si="9"/>
      </c>
      <c r="AV16" s="54"/>
      <c r="AW16" s="54"/>
      <c r="AX16" s="54"/>
      <c r="AY16" s="54"/>
      <c r="AZ16" s="54"/>
      <c r="BA16" s="54"/>
      <c r="BB16" s="64">
        <f t="shared" si="10"/>
      </c>
      <c r="BC16" s="64">
        <f t="shared" si="11"/>
      </c>
      <c r="BD16" s="54"/>
      <c r="BE16" s="54"/>
      <c r="BF16" s="54"/>
      <c r="BG16" s="54"/>
      <c r="BH16" s="54"/>
      <c r="BI16" s="54"/>
      <c r="BJ16" s="64">
        <f t="shared" si="12"/>
      </c>
      <c r="BK16" s="63"/>
    </row>
    <row r="17" spans="1:63" ht="15">
      <c r="A17" s="34" t="s">
        <v>75</v>
      </c>
      <c r="B17" s="34" t="s">
        <v>111</v>
      </c>
      <c r="C17" s="52" t="str">
        <f t="shared" si="13"/>
        <v>   </v>
      </c>
      <c r="D17" s="53"/>
      <c r="E17" s="53"/>
      <c r="F17" s="53"/>
      <c r="G17" s="53"/>
      <c r="H17" s="52" t="str">
        <f t="shared" si="2"/>
        <v>2   </v>
      </c>
      <c r="I17" s="53">
        <v>2</v>
      </c>
      <c r="J17" s="53"/>
      <c r="K17" s="53"/>
      <c r="L17" s="53"/>
      <c r="M17" s="53"/>
      <c r="N17" s="53"/>
      <c r="O17" s="53"/>
      <c r="P17" s="54"/>
      <c r="Q17" s="95">
        <v>75</v>
      </c>
      <c r="R17" s="72">
        <f t="shared" si="14"/>
        <v>36</v>
      </c>
      <c r="S17" s="72">
        <f t="shared" si="15"/>
        <v>36</v>
      </c>
      <c r="T17" s="72">
        <f t="shared" si="16"/>
        <v>0</v>
      </c>
      <c r="U17" s="72">
        <f t="shared" si="17"/>
        <v>0</v>
      </c>
      <c r="V17" s="72">
        <f t="shared" si="18"/>
        <v>39</v>
      </c>
      <c r="W17" s="64">
        <f t="shared" si="3"/>
      </c>
      <c r="X17" s="54"/>
      <c r="Y17" s="54"/>
      <c r="Z17" s="54"/>
      <c r="AA17" s="54">
        <v>2</v>
      </c>
      <c r="AB17" s="54"/>
      <c r="AC17" s="54"/>
      <c r="AD17" s="64" t="str">
        <f t="shared" si="4"/>
        <v>2//</v>
      </c>
      <c r="AE17" s="64">
        <f t="shared" si="5"/>
      </c>
      <c r="AF17" s="54"/>
      <c r="AG17" s="54"/>
      <c r="AH17" s="54"/>
      <c r="AI17" s="54"/>
      <c r="AJ17" s="54"/>
      <c r="AK17" s="54"/>
      <c r="AL17" s="64">
        <f t="shared" si="6"/>
      </c>
      <c r="AM17" s="64">
        <f t="shared" si="7"/>
      </c>
      <c r="AN17" s="54"/>
      <c r="AO17" s="54"/>
      <c r="AP17" s="54"/>
      <c r="AQ17" s="54"/>
      <c r="AR17" s="54"/>
      <c r="AS17" s="54"/>
      <c r="AT17" s="64">
        <f t="shared" si="8"/>
      </c>
      <c r="AU17" s="64">
        <f t="shared" si="9"/>
      </c>
      <c r="AV17" s="54"/>
      <c r="AW17" s="54"/>
      <c r="AX17" s="54"/>
      <c r="AY17" s="54"/>
      <c r="AZ17" s="54"/>
      <c r="BA17" s="54"/>
      <c r="BB17" s="64">
        <f t="shared" si="10"/>
      </c>
      <c r="BC17" s="64">
        <f t="shared" si="11"/>
      </c>
      <c r="BD17" s="54"/>
      <c r="BE17" s="54"/>
      <c r="BF17" s="54"/>
      <c r="BG17" s="54"/>
      <c r="BH17" s="54"/>
      <c r="BI17" s="54"/>
      <c r="BJ17" s="64">
        <f t="shared" si="12"/>
      </c>
      <c r="BK17" s="63"/>
    </row>
    <row r="18" spans="1:63" ht="15">
      <c r="A18" s="34" t="s">
        <v>112</v>
      </c>
      <c r="B18" s="34" t="s">
        <v>113</v>
      </c>
      <c r="C18" s="52" t="str">
        <f t="shared" si="13"/>
        <v>   </v>
      </c>
      <c r="D18" s="53"/>
      <c r="E18" s="53"/>
      <c r="F18" s="53"/>
      <c r="G18" s="53"/>
      <c r="H18" s="52" t="str">
        <f t="shared" si="2"/>
        <v>8   </v>
      </c>
      <c r="I18" s="53">
        <v>8</v>
      </c>
      <c r="J18" s="53"/>
      <c r="K18" s="53"/>
      <c r="L18" s="53"/>
      <c r="M18" s="53"/>
      <c r="N18" s="53"/>
      <c r="O18" s="53"/>
      <c r="P18" s="54"/>
      <c r="Q18" s="95">
        <v>75</v>
      </c>
      <c r="R18" s="72">
        <f t="shared" si="14"/>
        <v>36</v>
      </c>
      <c r="S18" s="72">
        <f t="shared" si="15"/>
        <v>36</v>
      </c>
      <c r="T18" s="72">
        <f t="shared" si="16"/>
        <v>0</v>
      </c>
      <c r="U18" s="72">
        <f t="shared" si="17"/>
        <v>0</v>
      </c>
      <c r="V18" s="72">
        <f t="shared" si="18"/>
        <v>39</v>
      </c>
      <c r="W18" s="64">
        <f t="shared" si="3"/>
      </c>
      <c r="X18" s="54"/>
      <c r="Y18" s="54"/>
      <c r="Z18" s="54"/>
      <c r="AA18" s="54"/>
      <c r="AB18" s="54"/>
      <c r="AC18" s="54"/>
      <c r="AD18" s="64">
        <f t="shared" si="4"/>
      </c>
      <c r="AE18" s="64">
        <f t="shared" si="5"/>
      </c>
      <c r="AF18" s="54"/>
      <c r="AG18" s="54"/>
      <c r="AH18" s="54"/>
      <c r="AI18" s="54"/>
      <c r="AJ18" s="54"/>
      <c r="AK18" s="54"/>
      <c r="AL18" s="64">
        <f t="shared" si="6"/>
      </c>
      <c r="AM18" s="64">
        <f t="shared" si="7"/>
      </c>
      <c r="AN18" s="54"/>
      <c r="AO18" s="54"/>
      <c r="AP18" s="54"/>
      <c r="AQ18" s="54"/>
      <c r="AR18" s="54"/>
      <c r="AS18" s="54"/>
      <c r="AT18" s="64">
        <f t="shared" si="8"/>
      </c>
      <c r="AU18" s="64">
        <f t="shared" si="9"/>
      </c>
      <c r="AV18" s="54"/>
      <c r="AW18" s="54"/>
      <c r="AX18" s="54"/>
      <c r="AY18" s="54">
        <v>2</v>
      </c>
      <c r="AZ18" s="54"/>
      <c r="BA18" s="54"/>
      <c r="BB18" s="64" t="str">
        <f t="shared" si="10"/>
        <v>2//</v>
      </c>
      <c r="BC18" s="64">
        <f t="shared" si="11"/>
      </c>
      <c r="BD18" s="54"/>
      <c r="BE18" s="54"/>
      <c r="BF18" s="54"/>
      <c r="BG18" s="54"/>
      <c r="BH18" s="54"/>
      <c r="BI18" s="54"/>
      <c r="BJ18" s="64">
        <f t="shared" si="12"/>
      </c>
      <c r="BK18" s="63"/>
    </row>
    <row r="19" spans="1:63" ht="25.5">
      <c r="A19" s="38" t="s">
        <v>40</v>
      </c>
      <c r="B19" s="38" t="s">
        <v>106</v>
      </c>
      <c r="C19" s="52" t="str">
        <f>D19&amp;" "&amp;E19&amp;" "&amp;F19&amp;" "&amp;G19</f>
        <v>   </v>
      </c>
      <c r="D19" s="53"/>
      <c r="E19" s="53"/>
      <c r="F19" s="53"/>
      <c r="G19" s="53"/>
      <c r="H19" s="52" t="str">
        <f>I19&amp;" "&amp;M19&amp;" "&amp;N19&amp;" "&amp;O19</f>
        <v>7 7 9 </v>
      </c>
      <c r="I19" s="53">
        <v>7</v>
      </c>
      <c r="J19" s="53"/>
      <c r="K19" s="53"/>
      <c r="L19" s="53"/>
      <c r="M19" s="53">
        <v>7</v>
      </c>
      <c r="N19" s="53">
        <v>9</v>
      </c>
      <c r="O19" s="53"/>
      <c r="P19" s="54"/>
      <c r="Q19" s="82">
        <v>225</v>
      </c>
      <c r="R19" s="73">
        <f>SUM(S19:U19)</f>
        <v>100</v>
      </c>
      <c r="S19" s="73">
        <f>X19*X$6+AA19*AA$6+AF19*AF$6+AI19*AI$6+AN19*AN$6+AQ19*AQ$6+AV19*AV$6+AY19*AY$6+BD19*BD$6+BG19*BG$6</f>
        <v>100</v>
      </c>
      <c r="T19" s="73">
        <f>Y19*Y$6+AB19*AB$6+AG19*AG$6+AJ19*AJ$6+AO19*AO$6+AR19*AR$6+AW19*AW$6+AZ19*AZ$6+BE19*BE$6+BH19*BH$6</f>
        <v>0</v>
      </c>
      <c r="U19" s="73">
        <f>Z19*Z$6+AC19*AC$6+AH19*AH$6+AK19*AK$6+AP19*AP$6+AS19*AS$6+AX19*AX$6+BA19*BA$6+BF19*BF$6+BI19*BI$6</f>
        <v>0</v>
      </c>
      <c r="V19" s="73">
        <f>Q19-R19</f>
        <v>125</v>
      </c>
      <c r="W19" s="64">
        <f>IF(SUM(X19:Z19)&gt;0,X19&amp;"/"&amp;Y19&amp;"/"&amp;Z19,"")</f>
      </c>
      <c r="X19" s="54"/>
      <c r="Y19" s="54"/>
      <c r="Z19" s="54"/>
      <c r="AA19" s="54"/>
      <c r="AB19" s="54"/>
      <c r="AC19" s="54"/>
      <c r="AD19" s="64">
        <f>IF(SUM(AA19:AC19)&gt;0,AA19&amp;"/"&amp;AB19&amp;"/"&amp;AC19,"")</f>
      </c>
      <c r="AE19" s="64">
        <f>IF(SUM(AF19:AH19)&gt;0,AF19&amp;"/"&amp;AG19&amp;"/"&amp;AH19,"")</f>
      </c>
      <c r="AF19" s="54"/>
      <c r="AG19" s="54"/>
      <c r="AH19" s="54"/>
      <c r="AI19" s="54"/>
      <c r="AJ19" s="54"/>
      <c r="AK19" s="54"/>
      <c r="AL19" s="64">
        <f>IF(SUM(AI19:AK19)&gt;0,AI19&amp;"/"&amp;AJ19&amp;"/"&amp;AK19,"")</f>
      </c>
      <c r="AM19" s="64">
        <f>IF(SUM(AN19:AP19)&gt;0,AN19&amp;"/"&amp;AO19&amp;"/"&amp;AP19,"")</f>
      </c>
      <c r="AN19" s="54"/>
      <c r="AO19" s="54"/>
      <c r="AP19" s="54"/>
      <c r="AQ19" s="54"/>
      <c r="AR19" s="54"/>
      <c r="AS19" s="54"/>
      <c r="AT19" s="64">
        <f>IF(SUM(AQ19:AS19)&gt;0,AQ19&amp;"/"&amp;AR19&amp;"/"&amp;AS19,"")</f>
      </c>
      <c r="AU19" s="64" t="str">
        <f>IF(SUM(AV19:AX19)&gt;0,AV19&amp;"/"&amp;AW19&amp;"/"&amp;AX19,"")</f>
        <v>4//</v>
      </c>
      <c r="AV19" s="54">
        <v>4</v>
      </c>
      <c r="AW19" s="54"/>
      <c r="AX19" s="54"/>
      <c r="AY19" s="54"/>
      <c r="AZ19" s="54"/>
      <c r="BA19" s="54"/>
      <c r="BB19" s="64">
        <f>IF(SUM(AY19:BA19)&gt;0,AY19&amp;"/"&amp;AZ19&amp;"/"&amp;BA19,"")</f>
      </c>
      <c r="BC19" s="64" t="str">
        <f>IF(SUM(BD19:BF19)&gt;0,BD19&amp;"/"&amp;BE19&amp;"/"&amp;BF19,"")</f>
        <v>4//</v>
      </c>
      <c r="BD19" s="54">
        <v>4</v>
      </c>
      <c r="BE19" s="54"/>
      <c r="BF19" s="54"/>
      <c r="BG19" s="54"/>
      <c r="BH19" s="54"/>
      <c r="BI19" s="54"/>
      <c r="BJ19" s="64">
        <f>IF(SUM(BG19:BI19)&gt;0,BG19&amp;"/"&amp;BH19&amp;"/"&amp;BI19,"")</f>
      </c>
      <c r="BK19" s="63"/>
    </row>
    <row r="20" spans="1:63" ht="25.5">
      <c r="A20" s="114" t="s">
        <v>41</v>
      </c>
      <c r="B20" s="114" t="s">
        <v>189</v>
      </c>
      <c r="C20" s="48" t="str">
        <f t="shared" si="13"/>
        <v>   </v>
      </c>
      <c r="D20" s="76"/>
      <c r="E20" s="76"/>
      <c r="F20" s="76"/>
      <c r="G20" s="76"/>
      <c r="H20" s="48" t="str">
        <f t="shared" si="2"/>
        <v>   </v>
      </c>
      <c r="I20" s="76"/>
      <c r="J20" s="76"/>
      <c r="K20" s="76"/>
      <c r="L20" s="76"/>
      <c r="M20" s="76"/>
      <c r="N20" s="76"/>
      <c r="O20" s="76"/>
      <c r="P20" s="48"/>
      <c r="Q20" s="85">
        <f>Q21+Q26</f>
        <v>1000</v>
      </c>
      <c r="R20" s="85">
        <f>SUM(R21,R26)</f>
        <v>552</v>
      </c>
      <c r="S20" s="85">
        <f>SUM(S21,S26)</f>
        <v>264</v>
      </c>
      <c r="T20" s="85">
        <f>SUM(T21,T26)</f>
        <v>90</v>
      </c>
      <c r="U20" s="85">
        <f>SUM(U21,U26)</f>
        <v>198</v>
      </c>
      <c r="V20" s="85">
        <f>SUM(V21,V26)</f>
        <v>448</v>
      </c>
      <c r="W20" s="78">
        <f t="shared" si="3"/>
      </c>
      <c r="X20" s="48"/>
      <c r="Y20" s="48"/>
      <c r="Z20" s="48"/>
      <c r="AA20" s="48"/>
      <c r="AB20" s="48"/>
      <c r="AC20" s="48"/>
      <c r="AD20" s="78">
        <f t="shared" si="4"/>
      </c>
      <c r="AE20" s="78">
        <f t="shared" si="5"/>
      </c>
      <c r="AF20" s="48"/>
      <c r="AG20" s="48"/>
      <c r="AH20" s="48"/>
      <c r="AI20" s="48"/>
      <c r="AJ20" s="48"/>
      <c r="AK20" s="48"/>
      <c r="AL20" s="78">
        <f t="shared" si="6"/>
      </c>
      <c r="AM20" s="78">
        <f t="shared" si="7"/>
      </c>
      <c r="AN20" s="48"/>
      <c r="AO20" s="48"/>
      <c r="AP20" s="48"/>
      <c r="AQ20" s="48"/>
      <c r="AR20" s="48"/>
      <c r="AS20" s="48"/>
      <c r="AT20" s="78">
        <f t="shared" si="8"/>
      </c>
      <c r="AU20" s="78">
        <f t="shared" si="9"/>
      </c>
      <c r="AV20" s="48"/>
      <c r="AW20" s="48"/>
      <c r="AX20" s="48"/>
      <c r="AY20" s="48"/>
      <c r="AZ20" s="48"/>
      <c r="BA20" s="48"/>
      <c r="BB20" s="78">
        <f t="shared" si="10"/>
      </c>
      <c r="BC20" s="78">
        <f t="shared" si="11"/>
      </c>
      <c r="BD20" s="48"/>
      <c r="BE20" s="48"/>
      <c r="BF20" s="48"/>
      <c r="BG20" s="48"/>
      <c r="BH20" s="48"/>
      <c r="BI20" s="48"/>
      <c r="BJ20" s="78">
        <f t="shared" si="12"/>
      </c>
      <c r="BK20" s="63"/>
    </row>
    <row r="21" spans="1:63" ht="15">
      <c r="A21" s="38" t="s">
        <v>42</v>
      </c>
      <c r="B21" s="38" t="s">
        <v>33</v>
      </c>
      <c r="C21" s="52" t="str">
        <f t="shared" si="13"/>
        <v>   </v>
      </c>
      <c r="D21" s="53"/>
      <c r="E21" s="53"/>
      <c r="F21" s="53"/>
      <c r="G21" s="53"/>
      <c r="H21" s="52" t="str">
        <f t="shared" si="2"/>
        <v>   </v>
      </c>
      <c r="I21" s="53"/>
      <c r="J21" s="53"/>
      <c r="K21" s="53"/>
      <c r="L21" s="53"/>
      <c r="M21" s="53"/>
      <c r="N21" s="53"/>
      <c r="O21" s="53"/>
      <c r="P21" s="54"/>
      <c r="Q21" s="82">
        <f>Q22+Q23+Q24+Q25</f>
        <v>850</v>
      </c>
      <c r="R21" s="73">
        <f>SUM(R22,R23:R25)</f>
        <v>486</v>
      </c>
      <c r="S21" s="73">
        <f>SUM(S22,S23:S25)</f>
        <v>216</v>
      </c>
      <c r="T21" s="73">
        <f>SUM(T22,T23:T25)</f>
        <v>72</v>
      </c>
      <c r="U21" s="73">
        <f>SUM(U22,U23:U25)</f>
        <v>198</v>
      </c>
      <c r="V21" s="73">
        <f>SUM(V22,V23:V25)</f>
        <v>364</v>
      </c>
      <c r="W21" s="64">
        <f t="shared" si="3"/>
      </c>
      <c r="X21" s="54"/>
      <c r="Y21" s="54"/>
      <c r="Z21" s="54"/>
      <c r="AA21" s="54"/>
      <c r="AB21" s="54"/>
      <c r="AC21" s="54"/>
      <c r="AD21" s="64">
        <f t="shared" si="4"/>
      </c>
      <c r="AE21" s="64">
        <f t="shared" si="5"/>
      </c>
      <c r="AF21" s="54"/>
      <c r="AG21" s="54"/>
      <c r="AH21" s="54"/>
      <c r="AI21" s="54"/>
      <c r="AJ21" s="54"/>
      <c r="AK21" s="54"/>
      <c r="AL21" s="64">
        <f t="shared" si="6"/>
      </c>
      <c r="AM21" s="64">
        <f t="shared" si="7"/>
      </c>
      <c r="AN21" s="54"/>
      <c r="AO21" s="54"/>
      <c r="AP21" s="54"/>
      <c r="AQ21" s="54"/>
      <c r="AR21" s="54"/>
      <c r="AS21" s="54"/>
      <c r="AT21" s="64">
        <f t="shared" si="8"/>
      </c>
      <c r="AU21" s="64">
        <f t="shared" si="9"/>
      </c>
      <c r="AV21" s="54"/>
      <c r="AW21" s="54"/>
      <c r="AX21" s="54"/>
      <c r="AY21" s="54"/>
      <c r="AZ21" s="54"/>
      <c r="BA21" s="54"/>
      <c r="BB21" s="64">
        <f t="shared" si="10"/>
      </c>
      <c r="BC21" s="64">
        <f t="shared" si="11"/>
      </c>
      <c r="BD21" s="54"/>
      <c r="BE21" s="54"/>
      <c r="BF21" s="54"/>
      <c r="BG21" s="54"/>
      <c r="BH21" s="54"/>
      <c r="BI21" s="54"/>
      <c r="BJ21" s="64">
        <f t="shared" si="12"/>
      </c>
      <c r="BK21" s="63"/>
    </row>
    <row r="22" spans="1:63" ht="15">
      <c r="A22" s="34" t="s">
        <v>43</v>
      </c>
      <c r="B22" s="34" t="s">
        <v>78</v>
      </c>
      <c r="C22" s="52" t="str">
        <f t="shared" si="13"/>
        <v>1 1 2 2</v>
      </c>
      <c r="D22" s="53">
        <v>1</v>
      </c>
      <c r="E22" s="53">
        <v>1</v>
      </c>
      <c r="F22" s="53">
        <v>2</v>
      </c>
      <c r="G22" s="53">
        <v>2</v>
      </c>
      <c r="H22" s="52" t="str">
        <f t="shared" si="2"/>
        <v>   </v>
      </c>
      <c r="I22" s="53"/>
      <c r="J22" s="53"/>
      <c r="K22" s="53"/>
      <c r="L22" s="53"/>
      <c r="M22" s="53"/>
      <c r="N22" s="53"/>
      <c r="O22" s="53"/>
      <c r="P22" s="54"/>
      <c r="Q22" s="95">
        <v>382</v>
      </c>
      <c r="R22" s="72">
        <f>S22+T22+U22</f>
        <v>216</v>
      </c>
      <c r="S22" s="72">
        <f t="shared" si="15"/>
        <v>108</v>
      </c>
      <c r="T22" s="72">
        <f>Y22*Y$6+AB22*AB$6+AG22*AG$6+AJ22*AJ$6+AO22*AO$6+AR22*AR$6+AW22*AW$6+AZ22*AZ$6+BE22*BE$6+BH22*BH$6</f>
        <v>0</v>
      </c>
      <c r="U22" s="72">
        <f>Z22*Z$6+AC22*AC$6+AH22*AH$6+AK22*AK$6+AP22*AP$6+AS22*AS$6+AX22*AX$6+BA22*BA$6+BF22*BF$6+BI22*BI$6</f>
        <v>108</v>
      </c>
      <c r="V22" s="86">
        <f>Q22-R22</f>
        <v>166</v>
      </c>
      <c r="W22" s="64" t="str">
        <f t="shared" si="3"/>
        <v>3//3</v>
      </c>
      <c r="X22" s="54">
        <v>3</v>
      </c>
      <c r="Y22" s="54"/>
      <c r="Z22" s="54">
        <v>3</v>
      </c>
      <c r="AA22" s="54">
        <v>3</v>
      </c>
      <c r="AB22" s="54"/>
      <c r="AC22" s="54">
        <v>3</v>
      </c>
      <c r="AD22" s="64" t="str">
        <f t="shared" si="4"/>
        <v>3//3</v>
      </c>
      <c r="AE22" s="64">
        <f t="shared" si="5"/>
      </c>
      <c r="AF22" s="54"/>
      <c r="AG22" s="54"/>
      <c r="AH22" s="54"/>
      <c r="AI22" s="54"/>
      <c r="AJ22" s="54"/>
      <c r="AK22" s="54"/>
      <c r="AL22" s="64">
        <f t="shared" si="6"/>
      </c>
      <c r="AM22" s="64">
        <f t="shared" si="7"/>
      </c>
      <c r="AN22" s="54"/>
      <c r="AO22" s="54"/>
      <c r="AP22" s="54"/>
      <c r="AQ22" s="54"/>
      <c r="AR22" s="54"/>
      <c r="AS22" s="54"/>
      <c r="AT22" s="64">
        <f t="shared" si="8"/>
      </c>
      <c r="AU22" s="64">
        <f t="shared" si="9"/>
      </c>
      <c r="AV22" s="54"/>
      <c r="AW22" s="54"/>
      <c r="AX22" s="54"/>
      <c r="AY22" s="54"/>
      <c r="AZ22" s="54"/>
      <c r="BA22" s="54"/>
      <c r="BB22" s="64">
        <f t="shared" si="10"/>
      </c>
      <c r="BC22" s="64">
        <f t="shared" si="11"/>
      </c>
      <c r="BD22" s="54"/>
      <c r="BE22" s="54"/>
      <c r="BF22" s="54"/>
      <c r="BG22" s="54"/>
      <c r="BH22" s="54"/>
      <c r="BI22" s="54"/>
      <c r="BJ22" s="64">
        <f t="shared" si="12"/>
      </c>
      <c r="BK22" s="63"/>
    </row>
    <row r="23" spans="1:63" s="62" customFormat="1" ht="15">
      <c r="A23" s="34" t="s">
        <v>199</v>
      </c>
      <c r="B23" s="34" t="s">
        <v>73</v>
      </c>
      <c r="C23" s="52" t="str">
        <f t="shared" si="13"/>
        <v>3 4  </v>
      </c>
      <c r="D23" s="53">
        <v>3</v>
      </c>
      <c r="E23" s="53">
        <v>4</v>
      </c>
      <c r="F23" s="53"/>
      <c r="G23" s="53"/>
      <c r="H23" s="52" t="str">
        <f t="shared" si="2"/>
        <v>   </v>
      </c>
      <c r="I23" s="53"/>
      <c r="J23" s="53"/>
      <c r="K23" s="53"/>
      <c r="L23" s="53"/>
      <c r="M23" s="53"/>
      <c r="N23" s="53"/>
      <c r="O23" s="53"/>
      <c r="P23" s="54"/>
      <c r="Q23" s="95">
        <v>324</v>
      </c>
      <c r="R23" s="72">
        <f t="shared" si="14"/>
        <v>198</v>
      </c>
      <c r="S23" s="72">
        <f t="shared" si="15"/>
        <v>72</v>
      </c>
      <c r="T23" s="72">
        <f t="shared" si="16"/>
        <v>72</v>
      </c>
      <c r="U23" s="72">
        <f t="shared" si="17"/>
        <v>54</v>
      </c>
      <c r="V23" s="72">
        <f t="shared" si="18"/>
        <v>126</v>
      </c>
      <c r="W23" s="64">
        <f t="shared" si="3"/>
      </c>
      <c r="X23" s="54"/>
      <c r="Y23" s="54"/>
      <c r="Z23" s="54"/>
      <c r="AA23" s="54"/>
      <c r="AB23" s="54"/>
      <c r="AC23" s="54"/>
      <c r="AD23" s="64">
        <f t="shared" si="4"/>
      </c>
      <c r="AE23" s="64" t="str">
        <f t="shared" si="5"/>
        <v>2/2/2</v>
      </c>
      <c r="AF23" s="54">
        <v>2</v>
      </c>
      <c r="AG23" s="54">
        <v>2</v>
      </c>
      <c r="AH23" s="54">
        <v>2</v>
      </c>
      <c r="AI23" s="54">
        <v>2</v>
      </c>
      <c r="AJ23" s="54">
        <v>2</v>
      </c>
      <c r="AK23" s="54">
        <v>1</v>
      </c>
      <c r="AL23" s="64" t="str">
        <f t="shared" si="6"/>
        <v>2/2/1</v>
      </c>
      <c r="AM23" s="64">
        <f t="shared" si="7"/>
      </c>
      <c r="AN23" s="54"/>
      <c r="AO23" s="54"/>
      <c r="AP23" s="54"/>
      <c r="AQ23" s="54"/>
      <c r="AR23" s="54"/>
      <c r="AS23" s="54"/>
      <c r="AT23" s="64">
        <f t="shared" si="8"/>
      </c>
      <c r="AU23" s="64">
        <f t="shared" si="9"/>
      </c>
      <c r="AV23" s="54"/>
      <c r="AW23" s="54"/>
      <c r="AX23" s="54"/>
      <c r="AY23" s="54"/>
      <c r="AZ23" s="54"/>
      <c r="BA23" s="54"/>
      <c r="BB23" s="64">
        <f t="shared" si="10"/>
      </c>
      <c r="BC23" s="64">
        <f t="shared" si="11"/>
      </c>
      <c r="BD23" s="54"/>
      <c r="BE23" s="54"/>
      <c r="BF23" s="54"/>
      <c r="BG23" s="54"/>
      <c r="BH23" s="54"/>
      <c r="BI23" s="54"/>
      <c r="BJ23" s="64">
        <f t="shared" si="12"/>
      </c>
      <c r="BK23" s="63"/>
    </row>
    <row r="24" spans="1:63" ht="15">
      <c r="A24" s="34" t="s">
        <v>79</v>
      </c>
      <c r="B24" s="34" t="s">
        <v>30</v>
      </c>
      <c r="C24" s="52" t="str">
        <f t="shared" si="13"/>
        <v>   </v>
      </c>
      <c r="D24" s="53"/>
      <c r="E24" s="53"/>
      <c r="F24" s="53"/>
      <c r="G24" s="53"/>
      <c r="H24" s="52" t="str">
        <f t="shared" si="2"/>
        <v>4   </v>
      </c>
      <c r="I24" s="53">
        <v>4</v>
      </c>
      <c r="J24" s="53"/>
      <c r="K24" s="53"/>
      <c r="L24" s="53"/>
      <c r="M24" s="53"/>
      <c r="N24" s="53"/>
      <c r="O24" s="53"/>
      <c r="P24" s="54"/>
      <c r="Q24" s="95">
        <v>72</v>
      </c>
      <c r="R24" s="72">
        <f t="shared" si="14"/>
        <v>36</v>
      </c>
      <c r="S24" s="72">
        <f t="shared" si="15"/>
        <v>18</v>
      </c>
      <c r="T24" s="72">
        <f t="shared" si="16"/>
        <v>0</v>
      </c>
      <c r="U24" s="72">
        <f t="shared" si="17"/>
        <v>18</v>
      </c>
      <c r="V24" s="72">
        <f t="shared" si="18"/>
        <v>36</v>
      </c>
      <c r="W24" s="64">
        <f t="shared" si="3"/>
      </c>
      <c r="X24" s="54"/>
      <c r="Y24" s="54"/>
      <c r="Z24" s="54"/>
      <c r="AA24" s="54"/>
      <c r="AB24" s="54"/>
      <c r="AC24" s="54"/>
      <c r="AD24" s="64">
        <f t="shared" si="4"/>
      </c>
      <c r="AE24" s="64">
        <f t="shared" si="5"/>
      </c>
      <c r="AF24" s="54"/>
      <c r="AG24" s="54"/>
      <c r="AH24" s="54"/>
      <c r="AI24" s="54">
        <v>1</v>
      </c>
      <c r="AJ24" s="54"/>
      <c r="AK24" s="54">
        <v>1</v>
      </c>
      <c r="AL24" s="64" t="str">
        <f t="shared" si="6"/>
        <v>1//1</v>
      </c>
      <c r="AM24" s="64">
        <f t="shared" si="7"/>
      </c>
      <c r="AN24" s="54"/>
      <c r="AO24" s="54"/>
      <c r="AP24" s="54"/>
      <c r="AQ24" s="54"/>
      <c r="AR24" s="54"/>
      <c r="AS24" s="54"/>
      <c r="AT24" s="64">
        <f t="shared" si="8"/>
      </c>
      <c r="AU24" s="64">
        <f t="shared" si="9"/>
      </c>
      <c r="AV24" s="54"/>
      <c r="AW24" s="54"/>
      <c r="AX24" s="54"/>
      <c r="AY24" s="54"/>
      <c r="AZ24" s="54"/>
      <c r="BA24" s="54"/>
      <c r="BB24" s="64">
        <f t="shared" si="10"/>
      </c>
      <c r="BC24" s="64">
        <f t="shared" si="11"/>
      </c>
      <c r="BD24" s="54"/>
      <c r="BE24" s="54"/>
      <c r="BF24" s="54"/>
      <c r="BG24" s="54"/>
      <c r="BH24" s="54"/>
      <c r="BI24" s="54"/>
      <c r="BJ24" s="64">
        <f t="shared" si="12"/>
      </c>
      <c r="BK24" s="63"/>
    </row>
    <row r="25" spans="1:63" ht="15">
      <c r="A25" s="34" t="s">
        <v>80</v>
      </c>
      <c r="B25" s="34" t="s">
        <v>44</v>
      </c>
      <c r="C25" s="52" t="str">
        <f t="shared" si="13"/>
        <v>   </v>
      </c>
      <c r="D25" s="53"/>
      <c r="E25" s="53"/>
      <c r="F25" s="53"/>
      <c r="G25" s="53"/>
      <c r="H25" s="52" t="str">
        <f t="shared" si="2"/>
        <v>5   </v>
      </c>
      <c r="I25" s="53">
        <v>5</v>
      </c>
      <c r="J25" s="53"/>
      <c r="K25" s="53"/>
      <c r="L25" s="53"/>
      <c r="M25" s="53"/>
      <c r="N25" s="53"/>
      <c r="O25" s="53"/>
      <c r="P25" s="54"/>
      <c r="Q25" s="95">
        <v>72</v>
      </c>
      <c r="R25" s="72">
        <f t="shared" si="14"/>
        <v>36</v>
      </c>
      <c r="S25" s="72">
        <f t="shared" si="15"/>
        <v>18</v>
      </c>
      <c r="T25" s="72">
        <f t="shared" si="16"/>
        <v>0</v>
      </c>
      <c r="U25" s="72">
        <f t="shared" si="17"/>
        <v>18</v>
      </c>
      <c r="V25" s="72">
        <f t="shared" si="18"/>
        <v>36</v>
      </c>
      <c r="W25" s="64">
        <f t="shared" si="3"/>
      </c>
      <c r="X25" s="54"/>
      <c r="Y25" s="54"/>
      <c r="Z25" s="54"/>
      <c r="AA25" s="54"/>
      <c r="AB25" s="54"/>
      <c r="AC25" s="54"/>
      <c r="AD25" s="64">
        <f t="shared" si="4"/>
      </c>
      <c r="AE25" s="64">
        <f t="shared" si="5"/>
      </c>
      <c r="AF25" s="54"/>
      <c r="AG25" s="54"/>
      <c r="AH25" s="54"/>
      <c r="AI25" s="54"/>
      <c r="AJ25" s="54"/>
      <c r="AK25" s="54"/>
      <c r="AL25" s="64">
        <f t="shared" si="6"/>
      </c>
      <c r="AM25" s="64" t="str">
        <f t="shared" si="7"/>
        <v>1//1</v>
      </c>
      <c r="AN25" s="54">
        <v>1</v>
      </c>
      <c r="AO25" s="54"/>
      <c r="AP25" s="54">
        <v>1</v>
      </c>
      <c r="AQ25" s="54"/>
      <c r="AR25" s="54"/>
      <c r="AS25" s="54"/>
      <c r="AT25" s="64">
        <f t="shared" si="8"/>
      </c>
      <c r="AU25" s="64">
        <f t="shared" si="9"/>
      </c>
      <c r="AV25" s="54"/>
      <c r="AW25" s="54"/>
      <c r="AX25" s="54"/>
      <c r="AY25" s="54"/>
      <c r="AZ25" s="54"/>
      <c r="BA25" s="54"/>
      <c r="BB25" s="64">
        <f t="shared" si="10"/>
      </c>
      <c r="BC25" s="64">
        <f t="shared" si="11"/>
      </c>
      <c r="BD25" s="54"/>
      <c r="BE25" s="54"/>
      <c r="BF25" s="54"/>
      <c r="BG25" s="54"/>
      <c r="BH25" s="54"/>
      <c r="BI25" s="54"/>
      <c r="BJ25" s="64">
        <f t="shared" si="12"/>
      </c>
      <c r="BK25" s="63"/>
    </row>
    <row r="26" spans="1:63" ht="15">
      <c r="A26" s="38" t="s">
        <v>45</v>
      </c>
      <c r="B26" s="38" t="s">
        <v>39</v>
      </c>
      <c r="C26" s="52" t="str">
        <f t="shared" si="13"/>
        <v>   </v>
      </c>
      <c r="D26" s="53"/>
      <c r="E26" s="53"/>
      <c r="F26" s="53"/>
      <c r="G26" s="53"/>
      <c r="H26" s="52" t="str">
        <f t="shared" si="2"/>
        <v>   </v>
      </c>
      <c r="I26" s="53"/>
      <c r="J26" s="53"/>
      <c r="K26" s="53"/>
      <c r="L26" s="53"/>
      <c r="M26" s="53"/>
      <c r="N26" s="53"/>
      <c r="O26" s="53"/>
      <c r="P26" s="54"/>
      <c r="Q26" s="81">
        <f>SUM(R26,V26)</f>
        <v>150</v>
      </c>
      <c r="R26" s="113">
        <f>SUM(R27:R28)</f>
        <v>66</v>
      </c>
      <c r="S26" s="113">
        <f>SUM(S27:S28)</f>
        <v>48</v>
      </c>
      <c r="T26" s="113">
        <f>SUM(T27:T28)</f>
        <v>18</v>
      </c>
      <c r="U26" s="113">
        <f>SUM(U27:U28)</f>
        <v>0</v>
      </c>
      <c r="V26" s="113">
        <f>SUM(V27:V28)</f>
        <v>84</v>
      </c>
      <c r="W26" s="64">
        <f t="shared" si="3"/>
      </c>
      <c r="X26" s="54"/>
      <c r="Y26" s="54"/>
      <c r="Z26" s="54"/>
      <c r="AA26" s="54"/>
      <c r="AB26" s="54"/>
      <c r="AC26" s="54"/>
      <c r="AD26" s="64">
        <f t="shared" si="4"/>
      </c>
      <c r="AE26" s="64">
        <f t="shared" si="5"/>
      </c>
      <c r="AF26" s="54"/>
      <c r="AG26" s="54"/>
      <c r="AH26" s="54"/>
      <c r="AI26" s="54"/>
      <c r="AJ26" s="54"/>
      <c r="AK26" s="54"/>
      <c r="AL26" s="64">
        <f t="shared" si="6"/>
      </c>
      <c r="AM26" s="64">
        <f t="shared" si="7"/>
      </c>
      <c r="AN26" s="54"/>
      <c r="AO26" s="54"/>
      <c r="AP26" s="54"/>
      <c r="AQ26" s="54"/>
      <c r="AR26" s="54"/>
      <c r="AS26" s="54"/>
      <c r="AT26" s="64">
        <f t="shared" si="8"/>
      </c>
      <c r="AU26" s="64">
        <f t="shared" si="9"/>
      </c>
      <c r="AV26" s="54"/>
      <c r="AW26" s="54"/>
      <c r="AX26" s="54"/>
      <c r="AY26" s="54"/>
      <c r="AZ26" s="54"/>
      <c r="BA26" s="54"/>
      <c r="BB26" s="64">
        <f t="shared" si="10"/>
      </c>
      <c r="BC26" s="64">
        <f t="shared" si="11"/>
      </c>
      <c r="BD26" s="54"/>
      <c r="BE26" s="54"/>
      <c r="BF26" s="54"/>
      <c r="BG26" s="54"/>
      <c r="BH26" s="54"/>
      <c r="BI26" s="54"/>
      <c r="BJ26" s="64">
        <f t="shared" si="12"/>
      </c>
      <c r="BK26" s="63"/>
    </row>
    <row r="27" spans="1:63" ht="15">
      <c r="A27" s="34" t="s">
        <v>81</v>
      </c>
      <c r="B27" s="34" t="s">
        <v>217</v>
      </c>
      <c r="C27" s="52" t="str">
        <f t="shared" si="13"/>
        <v>5   </v>
      </c>
      <c r="D27" s="53">
        <v>5</v>
      </c>
      <c r="E27" s="53"/>
      <c r="F27" s="53"/>
      <c r="G27" s="53"/>
      <c r="H27" s="52"/>
      <c r="I27" s="53"/>
      <c r="J27" s="53"/>
      <c r="K27" s="53"/>
      <c r="L27" s="53"/>
      <c r="M27" s="53"/>
      <c r="N27" s="53"/>
      <c r="O27" s="53"/>
      <c r="P27" s="54"/>
      <c r="Q27" s="95">
        <v>78</v>
      </c>
      <c r="R27" s="72">
        <f t="shared" si="14"/>
        <v>36</v>
      </c>
      <c r="S27" s="72">
        <f t="shared" si="15"/>
        <v>18</v>
      </c>
      <c r="T27" s="72">
        <f t="shared" si="16"/>
        <v>18</v>
      </c>
      <c r="U27" s="72">
        <f t="shared" si="17"/>
        <v>0</v>
      </c>
      <c r="V27" s="72">
        <f t="shared" si="18"/>
        <v>42</v>
      </c>
      <c r="W27" s="64">
        <f t="shared" si="3"/>
      </c>
      <c r="X27" s="54"/>
      <c r="Y27" s="54"/>
      <c r="Z27" s="54"/>
      <c r="AA27" s="54"/>
      <c r="AB27" s="54"/>
      <c r="AC27" s="54"/>
      <c r="AD27" s="64">
        <f t="shared" si="4"/>
      </c>
      <c r="AE27" s="64">
        <f t="shared" si="5"/>
      </c>
      <c r="AF27" s="54"/>
      <c r="AG27" s="54"/>
      <c r="AH27" s="54"/>
      <c r="AI27" s="54"/>
      <c r="AJ27" s="54"/>
      <c r="AK27" s="54"/>
      <c r="AL27" s="64">
        <f t="shared" si="6"/>
      </c>
      <c r="AM27" s="64" t="str">
        <f t="shared" si="7"/>
        <v>1/1/</v>
      </c>
      <c r="AN27" s="54">
        <v>1</v>
      </c>
      <c r="AO27" s="54">
        <v>1</v>
      </c>
      <c r="AP27" s="54"/>
      <c r="AQ27" s="54"/>
      <c r="AR27" s="54"/>
      <c r="AS27" s="54"/>
      <c r="AT27" s="64">
        <f t="shared" si="8"/>
      </c>
      <c r="AU27" s="64">
        <f t="shared" si="9"/>
      </c>
      <c r="AV27" s="54"/>
      <c r="AW27" s="54"/>
      <c r="AX27" s="54"/>
      <c r="AY27" s="54"/>
      <c r="AZ27" s="54"/>
      <c r="BA27" s="54"/>
      <c r="BB27" s="64">
        <f t="shared" si="10"/>
      </c>
      <c r="BC27" s="64">
        <f t="shared" si="11"/>
      </c>
      <c r="BD27" s="54"/>
      <c r="BE27" s="54"/>
      <c r="BF27" s="54"/>
      <c r="BG27" s="54"/>
      <c r="BH27" s="54"/>
      <c r="BI27" s="54"/>
      <c r="BJ27" s="64">
        <f t="shared" si="12"/>
      </c>
      <c r="BK27" s="63"/>
    </row>
    <row r="28" spans="1:63" ht="15">
      <c r="A28" s="34" t="s">
        <v>108</v>
      </c>
      <c r="B28" s="34" t="s">
        <v>216</v>
      </c>
      <c r="C28" s="52" t="str">
        <f t="shared" si="13"/>
        <v>   </v>
      </c>
      <c r="D28" s="53"/>
      <c r="E28" s="53"/>
      <c r="F28" s="53"/>
      <c r="G28" s="53"/>
      <c r="H28" s="52" t="str">
        <f t="shared" si="2"/>
        <v>10   </v>
      </c>
      <c r="I28" s="53">
        <v>10</v>
      </c>
      <c r="J28" s="53"/>
      <c r="K28" s="53"/>
      <c r="L28" s="53"/>
      <c r="M28" s="53"/>
      <c r="N28" s="53"/>
      <c r="O28" s="53"/>
      <c r="P28" s="54"/>
      <c r="Q28" s="95">
        <v>72</v>
      </c>
      <c r="R28" s="72">
        <f t="shared" si="14"/>
        <v>30</v>
      </c>
      <c r="S28" s="72">
        <f t="shared" si="15"/>
        <v>30</v>
      </c>
      <c r="T28" s="72">
        <f t="shared" si="16"/>
        <v>0</v>
      </c>
      <c r="U28" s="72">
        <f t="shared" si="17"/>
        <v>0</v>
      </c>
      <c r="V28" s="72">
        <f t="shared" si="18"/>
        <v>42</v>
      </c>
      <c r="W28" s="64">
        <f t="shared" si="3"/>
      </c>
      <c r="X28" s="54"/>
      <c r="Y28" s="54"/>
      <c r="Z28" s="54"/>
      <c r="AA28" s="54"/>
      <c r="AB28" s="54"/>
      <c r="AC28" s="54"/>
      <c r="AD28" s="64">
        <f t="shared" si="4"/>
      </c>
      <c r="AE28" s="64">
        <f t="shared" si="5"/>
      </c>
      <c r="AF28" s="54"/>
      <c r="AG28" s="54"/>
      <c r="AH28" s="54"/>
      <c r="AI28" s="54"/>
      <c r="AJ28" s="54"/>
      <c r="AK28" s="54"/>
      <c r="AL28" s="64">
        <f t="shared" si="6"/>
      </c>
      <c r="AM28" s="64">
        <f t="shared" si="7"/>
      </c>
      <c r="AN28" s="54"/>
      <c r="AO28" s="54"/>
      <c r="AP28" s="54"/>
      <c r="AQ28" s="54"/>
      <c r="AR28" s="54"/>
      <c r="AS28" s="54"/>
      <c r="AT28" s="64">
        <f t="shared" si="8"/>
      </c>
      <c r="AU28" s="64">
        <f t="shared" si="9"/>
      </c>
      <c r="AV28" s="54"/>
      <c r="AW28" s="54"/>
      <c r="AX28" s="54"/>
      <c r="AY28" s="54"/>
      <c r="AZ28" s="54"/>
      <c r="BA28" s="54"/>
      <c r="BB28" s="64">
        <f t="shared" si="10"/>
      </c>
      <c r="BC28" s="64">
        <f t="shared" si="11"/>
      </c>
      <c r="BD28" s="54"/>
      <c r="BE28" s="54"/>
      <c r="BF28" s="54"/>
      <c r="BG28" s="54">
        <v>6</v>
      </c>
      <c r="BH28" s="54"/>
      <c r="BI28" s="54"/>
      <c r="BJ28" s="64" t="str">
        <f t="shared" si="12"/>
        <v>6//</v>
      </c>
      <c r="BK28" s="63"/>
    </row>
    <row r="29" spans="1:63" ht="15">
      <c r="A29" s="114" t="s">
        <v>46</v>
      </c>
      <c r="B29" s="114" t="s">
        <v>117</v>
      </c>
      <c r="C29" s="48" t="str">
        <f t="shared" si="13"/>
        <v>   </v>
      </c>
      <c r="D29" s="76"/>
      <c r="E29" s="76"/>
      <c r="F29" s="76"/>
      <c r="G29" s="76"/>
      <c r="H29" s="48" t="str">
        <f t="shared" si="2"/>
        <v>   </v>
      </c>
      <c r="I29" s="76"/>
      <c r="J29" s="76"/>
      <c r="K29" s="76"/>
      <c r="L29" s="76"/>
      <c r="M29" s="76"/>
      <c r="N29" s="76"/>
      <c r="O29" s="76"/>
      <c r="P29" s="48"/>
      <c r="Q29" s="77">
        <f aca="true" t="shared" si="19" ref="Q29:V29">SUM(Q30,Q39,Q42)</f>
        <v>1600</v>
      </c>
      <c r="R29" s="77">
        <f t="shared" si="19"/>
        <v>756</v>
      </c>
      <c r="S29" s="77">
        <f t="shared" si="19"/>
        <v>468</v>
      </c>
      <c r="T29" s="77">
        <f t="shared" si="19"/>
        <v>72</v>
      </c>
      <c r="U29" s="77">
        <f t="shared" si="19"/>
        <v>216</v>
      </c>
      <c r="V29" s="77">
        <f t="shared" si="19"/>
        <v>844</v>
      </c>
      <c r="W29" s="78">
        <f t="shared" si="3"/>
      </c>
      <c r="X29" s="48"/>
      <c r="Y29" s="48"/>
      <c r="Z29" s="48"/>
      <c r="AA29" s="48"/>
      <c r="AB29" s="48"/>
      <c r="AC29" s="48"/>
      <c r="AD29" s="78">
        <f t="shared" si="4"/>
      </c>
      <c r="AE29" s="78">
        <f t="shared" si="5"/>
      </c>
      <c r="AF29" s="48"/>
      <c r="AG29" s="48"/>
      <c r="AH29" s="48"/>
      <c r="AI29" s="48"/>
      <c r="AJ29" s="48"/>
      <c r="AK29" s="48"/>
      <c r="AL29" s="78">
        <f t="shared" si="6"/>
      </c>
      <c r="AM29" s="78">
        <f t="shared" si="7"/>
      </c>
      <c r="AN29" s="48"/>
      <c r="AO29" s="48"/>
      <c r="AP29" s="48"/>
      <c r="AQ29" s="48"/>
      <c r="AR29" s="48"/>
      <c r="AS29" s="48"/>
      <c r="AT29" s="78">
        <f t="shared" si="8"/>
      </c>
      <c r="AU29" s="78">
        <f t="shared" si="9"/>
      </c>
      <c r="AV29" s="48"/>
      <c r="AW29" s="48"/>
      <c r="AX29" s="48"/>
      <c r="AY29" s="48"/>
      <c r="AZ29" s="48"/>
      <c r="BA29" s="48"/>
      <c r="BB29" s="78">
        <f t="shared" si="10"/>
      </c>
      <c r="BC29" s="78">
        <f t="shared" si="11"/>
      </c>
      <c r="BD29" s="48"/>
      <c r="BE29" s="48"/>
      <c r="BF29" s="48"/>
      <c r="BG29" s="48"/>
      <c r="BH29" s="48"/>
      <c r="BI29" s="48"/>
      <c r="BJ29" s="78">
        <f t="shared" si="12"/>
      </c>
      <c r="BK29" s="63"/>
    </row>
    <row r="30" spans="1:63" ht="15">
      <c r="A30" s="38" t="s">
        <v>82</v>
      </c>
      <c r="B30" s="39" t="s">
        <v>33</v>
      </c>
      <c r="C30" s="52" t="str">
        <f t="shared" si="13"/>
        <v>   </v>
      </c>
      <c r="D30" s="53"/>
      <c r="E30" s="53"/>
      <c r="F30" s="53"/>
      <c r="G30" s="53"/>
      <c r="H30" s="52" t="str">
        <f t="shared" si="2"/>
        <v>   </v>
      </c>
      <c r="I30" s="53"/>
      <c r="J30" s="53"/>
      <c r="K30" s="53"/>
      <c r="L30" s="53"/>
      <c r="M30" s="53"/>
      <c r="N30" s="53"/>
      <c r="O30" s="53"/>
      <c r="P30" s="54"/>
      <c r="Q30" s="73">
        <f aca="true" t="shared" si="20" ref="Q30:V30">SUM(Q31,Q32,Q33,Q34:Q34,Q35:Q38)</f>
        <v>1280</v>
      </c>
      <c r="R30" s="73">
        <f t="shared" si="20"/>
        <v>612</v>
      </c>
      <c r="S30" s="73">
        <f t="shared" si="20"/>
        <v>360</v>
      </c>
      <c r="T30" s="73">
        <f t="shared" si="20"/>
        <v>72</v>
      </c>
      <c r="U30" s="73">
        <f t="shared" si="20"/>
        <v>180</v>
      </c>
      <c r="V30" s="73">
        <f t="shared" si="20"/>
        <v>668</v>
      </c>
      <c r="W30" s="64">
        <f t="shared" si="3"/>
      </c>
      <c r="X30" s="54"/>
      <c r="Y30" s="54"/>
      <c r="Z30" s="54"/>
      <c r="AA30" s="54"/>
      <c r="AB30" s="54"/>
      <c r="AC30" s="54"/>
      <c r="AD30" s="64">
        <f t="shared" si="4"/>
      </c>
      <c r="AE30" s="64">
        <f t="shared" si="5"/>
      </c>
      <c r="AF30" s="54"/>
      <c r="AG30" s="54"/>
      <c r="AH30" s="54"/>
      <c r="AI30" s="54"/>
      <c r="AJ30" s="54"/>
      <c r="AK30" s="54"/>
      <c r="AL30" s="64">
        <f t="shared" si="6"/>
      </c>
      <c r="AM30" s="64">
        <f t="shared" si="7"/>
      </c>
      <c r="AN30" s="54"/>
      <c r="AO30" s="54"/>
      <c r="AP30" s="54"/>
      <c r="AQ30" s="54"/>
      <c r="AR30" s="54"/>
      <c r="AS30" s="54"/>
      <c r="AT30" s="64">
        <f t="shared" si="8"/>
      </c>
      <c r="AU30" s="64">
        <f t="shared" si="9"/>
      </c>
      <c r="AV30" s="54"/>
      <c r="AW30" s="54"/>
      <c r="AX30" s="54"/>
      <c r="AY30" s="54"/>
      <c r="AZ30" s="54"/>
      <c r="BA30" s="54"/>
      <c r="BB30" s="64">
        <f t="shared" si="10"/>
      </c>
      <c r="BC30" s="64">
        <f t="shared" si="11"/>
      </c>
      <c r="BD30" s="54"/>
      <c r="BE30" s="54"/>
      <c r="BF30" s="54"/>
      <c r="BG30" s="54"/>
      <c r="BH30" s="54"/>
      <c r="BI30" s="54"/>
      <c r="BJ30" s="64">
        <f t="shared" si="12"/>
      </c>
      <c r="BK30" s="63"/>
    </row>
    <row r="31" spans="1:63" ht="15">
      <c r="A31" s="34" t="s">
        <v>47</v>
      </c>
      <c r="B31" s="34" t="s">
        <v>48</v>
      </c>
      <c r="C31" s="52" t="str">
        <f t="shared" si="13"/>
        <v>7 8  </v>
      </c>
      <c r="D31" s="53">
        <v>7</v>
      </c>
      <c r="E31" s="53">
        <v>8</v>
      </c>
      <c r="F31" s="53"/>
      <c r="G31" s="53"/>
      <c r="H31" s="52" t="str">
        <f t="shared" si="2"/>
        <v>   </v>
      </c>
      <c r="I31" s="53"/>
      <c r="J31" s="53"/>
      <c r="K31" s="53"/>
      <c r="L31" s="53"/>
      <c r="M31" s="53"/>
      <c r="N31" s="53"/>
      <c r="O31" s="53"/>
      <c r="P31" s="54"/>
      <c r="Q31" s="95">
        <v>300</v>
      </c>
      <c r="R31" s="72">
        <f t="shared" si="14"/>
        <v>144</v>
      </c>
      <c r="S31" s="72">
        <f t="shared" si="15"/>
        <v>72</v>
      </c>
      <c r="T31" s="72">
        <f t="shared" si="16"/>
        <v>0</v>
      </c>
      <c r="U31" s="72">
        <f t="shared" si="17"/>
        <v>72</v>
      </c>
      <c r="V31" s="72">
        <f t="shared" si="18"/>
        <v>156</v>
      </c>
      <c r="W31" s="64">
        <f t="shared" si="3"/>
      </c>
      <c r="X31" s="54"/>
      <c r="Y31" s="54"/>
      <c r="Z31" s="54"/>
      <c r="AA31" s="54"/>
      <c r="AB31" s="54"/>
      <c r="AC31" s="54"/>
      <c r="AD31" s="64">
        <f t="shared" si="4"/>
      </c>
      <c r="AE31" s="64">
        <f t="shared" si="5"/>
      </c>
      <c r="AF31" s="54"/>
      <c r="AG31" s="54"/>
      <c r="AH31" s="54"/>
      <c r="AI31" s="54"/>
      <c r="AJ31" s="54"/>
      <c r="AK31" s="54"/>
      <c r="AL31" s="64">
        <f t="shared" si="6"/>
      </c>
      <c r="AM31" s="64">
        <f t="shared" si="7"/>
      </c>
      <c r="AN31" s="54"/>
      <c r="AO31" s="54"/>
      <c r="AP31" s="54"/>
      <c r="AQ31" s="54"/>
      <c r="AR31" s="54"/>
      <c r="AS31" s="54"/>
      <c r="AT31" s="64">
        <f t="shared" si="8"/>
      </c>
      <c r="AU31" s="64" t="str">
        <f t="shared" si="9"/>
        <v>2//2</v>
      </c>
      <c r="AV31" s="54">
        <v>2</v>
      </c>
      <c r="AW31" s="54"/>
      <c r="AX31" s="54">
        <v>2</v>
      </c>
      <c r="AY31" s="54">
        <v>2</v>
      </c>
      <c r="AZ31" s="54"/>
      <c r="BA31" s="54">
        <v>2</v>
      </c>
      <c r="BB31" s="64" t="str">
        <f t="shared" si="10"/>
        <v>2//2</v>
      </c>
      <c r="BC31" s="64">
        <f t="shared" si="11"/>
      </c>
      <c r="BD31" s="54"/>
      <c r="BE31" s="54"/>
      <c r="BF31" s="54"/>
      <c r="BG31" s="54"/>
      <c r="BH31" s="54"/>
      <c r="BI31" s="54"/>
      <c r="BJ31" s="64">
        <f t="shared" si="12"/>
      </c>
      <c r="BK31" s="63"/>
    </row>
    <row r="32" spans="1:63" ht="15">
      <c r="A32" s="34" t="s">
        <v>49</v>
      </c>
      <c r="B32" s="34" t="s">
        <v>50</v>
      </c>
      <c r="C32" s="52" t="str">
        <f t="shared" si="13"/>
        <v>7 8  </v>
      </c>
      <c r="D32" s="53">
        <v>7</v>
      </c>
      <c r="E32" s="53">
        <v>8</v>
      </c>
      <c r="F32" s="53"/>
      <c r="G32" s="53"/>
      <c r="H32" s="52" t="str">
        <f t="shared" si="2"/>
        <v>   </v>
      </c>
      <c r="I32" s="53"/>
      <c r="J32" s="53"/>
      <c r="K32" s="53"/>
      <c r="L32" s="53"/>
      <c r="M32" s="53"/>
      <c r="N32" s="53"/>
      <c r="O32" s="53"/>
      <c r="P32" s="54"/>
      <c r="Q32" s="95">
        <v>300</v>
      </c>
      <c r="R32" s="72">
        <f t="shared" si="14"/>
        <v>144</v>
      </c>
      <c r="S32" s="72">
        <f t="shared" si="15"/>
        <v>72</v>
      </c>
      <c r="T32" s="72">
        <f t="shared" si="16"/>
        <v>0</v>
      </c>
      <c r="U32" s="72">
        <f t="shared" si="17"/>
        <v>72</v>
      </c>
      <c r="V32" s="72">
        <f t="shared" si="18"/>
        <v>156</v>
      </c>
      <c r="W32" s="64">
        <f t="shared" si="3"/>
      </c>
      <c r="X32" s="54"/>
      <c r="Y32" s="54"/>
      <c r="Z32" s="54"/>
      <c r="AA32" s="54"/>
      <c r="AB32" s="54"/>
      <c r="AC32" s="54"/>
      <c r="AD32" s="64">
        <f t="shared" si="4"/>
      </c>
      <c r="AE32" s="64">
        <f t="shared" si="5"/>
      </c>
      <c r="AF32" s="54"/>
      <c r="AG32" s="54"/>
      <c r="AH32" s="54"/>
      <c r="AI32" s="54"/>
      <c r="AJ32" s="54"/>
      <c r="AK32" s="54"/>
      <c r="AL32" s="64">
        <f t="shared" si="6"/>
      </c>
      <c r="AM32" s="64">
        <f t="shared" si="7"/>
      </c>
      <c r="AN32" s="54"/>
      <c r="AO32" s="54"/>
      <c r="AP32" s="54"/>
      <c r="AQ32" s="54"/>
      <c r="AR32" s="54"/>
      <c r="AS32" s="54"/>
      <c r="AT32" s="64">
        <f t="shared" si="8"/>
      </c>
      <c r="AU32" s="64" t="str">
        <f t="shared" si="9"/>
        <v>2//2</v>
      </c>
      <c r="AV32" s="54">
        <v>2</v>
      </c>
      <c r="AW32" s="54"/>
      <c r="AX32" s="54">
        <v>2</v>
      </c>
      <c r="AY32" s="54">
        <v>2</v>
      </c>
      <c r="AZ32" s="54"/>
      <c r="BA32" s="54">
        <v>2</v>
      </c>
      <c r="BB32" s="64" t="str">
        <f t="shared" si="10"/>
        <v>2//2</v>
      </c>
      <c r="BC32" s="64">
        <f t="shared" si="11"/>
      </c>
      <c r="BD32" s="54"/>
      <c r="BE32" s="54"/>
      <c r="BF32" s="54"/>
      <c r="BG32" s="54"/>
      <c r="BH32" s="54"/>
      <c r="BI32" s="54"/>
      <c r="BJ32" s="64">
        <f t="shared" si="12"/>
      </c>
      <c r="BK32" s="63"/>
    </row>
    <row r="33" spans="1:63" ht="15">
      <c r="A33" s="34" t="s">
        <v>51</v>
      </c>
      <c r="B33" s="34" t="s">
        <v>118</v>
      </c>
      <c r="C33" s="52" t="str">
        <f t="shared" si="13"/>
        <v>   </v>
      </c>
      <c r="D33" s="53"/>
      <c r="E33" s="53"/>
      <c r="F33" s="53"/>
      <c r="G33" s="53"/>
      <c r="H33" s="52" t="str">
        <f t="shared" si="2"/>
        <v>8   </v>
      </c>
      <c r="I33" s="53">
        <v>8</v>
      </c>
      <c r="J33" s="53"/>
      <c r="K33" s="53"/>
      <c r="L33" s="53"/>
      <c r="M33" s="53"/>
      <c r="N33" s="53"/>
      <c r="O33" s="53"/>
      <c r="P33" s="54"/>
      <c r="Q33" s="95">
        <v>72</v>
      </c>
      <c r="R33" s="72">
        <f t="shared" si="14"/>
        <v>36</v>
      </c>
      <c r="S33" s="72">
        <f t="shared" si="15"/>
        <v>36</v>
      </c>
      <c r="T33" s="72">
        <f t="shared" si="16"/>
        <v>0</v>
      </c>
      <c r="U33" s="72">
        <f t="shared" si="17"/>
        <v>0</v>
      </c>
      <c r="V33" s="72">
        <f t="shared" si="18"/>
        <v>36</v>
      </c>
      <c r="W33" s="64">
        <f t="shared" si="3"/>
      </c>
      <c r="X33" s="54"/>
      <c r="Y33" s="54"/>
      <c r="Z33" s="54"/>
      <c r="AA33" s="54"/>
      <c r="AB33" s="54"/>
      <c r="AC33" s="54"/>
      <c r="AD33" s="64">
        <f t="shared" si="4"/>
      </c>
      <c r="AE33" s="64">
        <f t="shared" si="5"/>
      </c>
      <c r="AF33" s="54"/>
      <c r="AG33" s="54"/>
      <c r="AH33" s="54"/>
      <c r="AI33" s="54"/>
      <c r="AJ33" s="54"/>
      <c r="AK33" s="54"/>
      <c r="AL33" s="64">
        <f t="shared" si="6"/>
      </c>
      <c r="AM33" s="64">
        <f t="shared" si="7"/>
      </c>
      <c r="AN33" s="54"/>
      <c r="AO33" s="54"/>
      <c r="AP33" s="54"/>
      <c r="AQ33" s="54"/>
      <c r="AR33" s="54"/>
      <c r="AS33" s="54"/>
      <c r="AT33" s="64">
        <f t="shared" si="8"/>
      </c>
      <c r="AU33" s="64">
        <f t="shared" si="9"/>
      </c>
      <c r="AV33" s="54"/>
      <c r="AW33" s="54"/>
      <c r="AX33" s="54"/>
      <c r="AY33" s="54">
        <v>2</v>
      </c>
      <c r="AZ33" s="54"/>
      <c r="BA33" s="54"/>
      <c r="BB33" s="64" t="str">
        <f t="shared" si="10"/>
        <v>2//</v>
      </c>
      <c r="BC33" s="64">
        <f t="shared" si="11"/>
      </c>
      <c r="BD33" s="54"/>
      <c r="BE33" s="54"/>
      <c r="BF33" s="54"/>
      <c r="BG33" s="54"/>
      <c r="BH33" s="54"/>
      <c r="BI33" s="54"/>
      <c r="BJ33" s="64">
        <f t="shared" si="12"/>
      </c>
      <c r="BK33" s="63"/>
    </row>
    <row r="34" spans="1:63" ht="15">
      <c r="A34" s="34" t="s">
        <v>119</v>
      </c>
      <c r="B34" s="33" t="s">
        <v>123</v>
      </c>
      <c r="C34" s="52" t="str">
        <f>D34&amp;" "&amp;E34&amp;" "&amp;F34&amp;" "&amp;G34</f>
        <v>7 8  </v>
      </c>
      <c r="D34" s="53">
        <v>7</v>
      </c>
      <c r="E34" s="53">
        <v>8</v>
      </c>
      <c r="F34" s="53"/>
      <c r="G34" s="53"/>
      <c r="H34" s="52" t="str">
        <f>I34&amp;" "&amp;M34&amp;" "&amp;N34&amp;" "&amp;O34</f>
        <v>   </v>
      </c>
      <c r="I34" s="53"/>
      <c r="J34" s="53"/>
      <c r="K34" s="53"/>
      <c r="L34" s="53"/>
      <c r="M34" s="53"/>
      <c r="N34" s="53"/>
      <c r="O34" s="53"/>
      <c r="P34" s="54"/>
      <c r="Q34" s="95">
        <v>332</v>
      </c>
      <c r="R34" s="72">
        <f>SUM(S34:U34)</f>
        <v>144</v>
      </c>
      <c r="S34" s="72">
        <f>X34*X$6+AA34*AA$6+AF34*AF$6+AI34*AI$6+AN34*AN$6+AQ34*AQ$6+AV34*AV$6+AY34*AY$6+BD34*BD$6+BG34*BG$6</f>
        <v>72</v>
      </c>
      <c r="T34" s="72">
        <f>Y34*Y$6+AB34*AB$6+AG34*AG$6+AJ34*AJ$6+AO34*AO$6+AR34*AR$6+AW34*AW$6+AZ34*AZ$6+BE34*BE$6+BH34*BH$6</f>
        <v>72</v>
      </c>
      <c r="U34" s="72">
        <f>Z34*Z$6+AC34*AC$6+AH34*AH$6+AK34*AK$6+AP34*AP$6+AS34*AS$6+AX34*AX$6+BA34*BA$6+BF34*BF$6+BI34*BI$6</f>
        <v>0</v>
      </c>
      <c r="V34" s="72">
        <f>Q34-R34</f>
        <v>188</v>
      </c>
      <c r="W34" s="64">
        <f>IF(SUM(X34:Z34)&gt;0,X34&amp;"/"&amp;Y34&amp;"/"&amp;Z34,"")</f>
      </c>
      <c r="X34" s="54"/>
      <c r="Y34" s="54"/>
      <c r="Z34" s="54"/>
      <c r="AA34" s="54"/>
      <c r="AB34" s="54"/>
      <c r="AC34" s="54"/>
      <c r="AD34" s="64">
        <f>IF(SUM(AA34:AC34)&gt;0,AA34&amp;"/"&amp;AB34&amp;"/"&amp;AC34,"")</f>
      </c>
      <c r="AE34" s="64">
        <f>IF(SUM(AF34:AH34)&gt;0,AF34&amp;"/"&amp;AG34&amp;"/"&amp;AH34,"")</f>
      </c>
      <c r="AF34" s="54"/>
      <c r="AG34" s="54"/>
      <c r="AH34" s="54"/>
      <c r="AI34" s="54"/>
      <c r="AJ34" s="54"/>
      <c r="AK34" s="54"/>
      <c r="AL34" s="64">
        <f>IF(SUM(AI34:AK34)&gt;0,AI34&amp;"/"&amp;AJ34&amp;"/"&amp;AK34,"")</f>
      </c>
      <c r="AM34" s="64">
        <f>IF(SUM(AN34:AP34)&gt;0,AN34&amp;"/"&amp;AO34&amp;"/"&amp;AP34,"")</f>
      </c>
      <c r="AN34" s="54"/>
      <c r="AO34" s="54"/>
      <c r="AP34" s="54"/>
      <c r="AQ34" s="54"/>
      <c r="AR34" s="54"/>
      <c r="AS34" s="54"/>
      <c r="AT34" s="64">
        <f>IF(SUM(AQ34:AS34)&gt;0,AQ34&amp;"/"&amp;AR34&amp;"/"&amp;AS34,"")</f>
      </c>
      <c r="AU34" s="64" t="str">
        <f>IF(SUM(AV34:AX34)&gt;0,AV34&amp;"/"&amp;AW34&amp;"/"&amp;AX34,"")</f>
        <v>2/2/</v>
      </c>
      <c r="AV34" s="54">
        <v>2</v>
      </c>
      <c r="AW34" s="54">
        <v>2</v>
      </c>
      <c r="AX34" s="54"/>
      <c r="AY34" s="54">
        <v>2</v>
      </c>
      <c r="AZ34" s="54">
        <v>2</v>
      </c>
      <c r="BA34" s="54"/>
      <c r="BB34" s="64" t="str">
        <f>IF(SUM(AY34:BA34)&gt;0,AY34&amp;"/"&amp;AZ34&amp;"/"&amp;BA34,"")</f>
        <v>2/2/</v>
      </c>
      <c r="BC34" s="64">
        <f>IF(SUM(BD34:BF34)&gt;0,BD34&amp;"/"&amp;BE34&amp;"/"&amp;BF34,"")</f>
      </c>
      <c r="BD34" s="54"/>
      <c r="BE34" s="54"/>
      <c r="BF34" s="54"/>
      <c r="BG34" s="54"/>
      <c r="BH34" s="54"/>
      <c r="BI34" s="54"/>
      <c r="BJ34" s="64">
        <f>IF(SUM(BG34:BI34)&gt;0,BG34&amp;"/"&amp;BH34&amp;"/"&amp;BI34,"")</f>
      </c>
      <c r="BK34" s="63"/>
    </row>
    <row r="35" spans="1:63" ht="15">
      <c r="A35" s="34" t="s">
        <v>52</v>
      </c>
      <c r="B35" s="34" t="s">
        <v>191</v>
      </c>
      <c r="C35" s="52" t="str">
        <f t="shared" si="13"/>
        <v>   </v>
      </c>
      <c r="D35" s="53"/>
      <c r="E35" s="53"/>
      <c r="F35" s="53"/>
      <c r="G35" s="53"/>
      <c r="H35" s="52" t="str">
        <f t="shared" si="2"/>
        <v>7   </v>
      </c>
      <c r="I35" s="53">
        <v>7</v>
      </c>
      <c r="J35" s="53"/>
      <c r="K35" s="53"/>
      <c r="L35" s="53"/>
      <c r="M35" s="53"/>
      <c r="N35" s="53"/>
      <c r="O35" s="53"/>
      <c r="P35" s="54"/>
      <c r="Q35" s="95">
        <v>72</v>
      </c>
      <c r="R35" s="72">
        <f t="shared" si="14"/>
        <v>36</v>
      </c>
      <c r="S35" s="72">
        <f t="shared" si="15"/>
        <v>18</v>
      </c>
      <c r="T35" s="72">
        <f t="shared" si="16"/>
        <v>0</v>
      </c>
      <c r="U35" s="72">
        <f t="shared" si="17"/>
        <v>18</v>
      </c>
      <c r="V35" s="72">
        <f t="shared" si="18"/>
        <v>36</v>
      </c>
      <c r="W35" s="64">
        <f t="shared" si="3"/>
      </c>
      <c r="X35" s="54"/>
      <c r="Y35" s="54"/>
      <c r="Z35" s="54"/>
      <c r="AA35" s="54"/>
      <c r="AB35" s="54"/>
      <c r="AC35" s="54"/>
      <c r="AD35" s="64">
        <f t="shared" si="4"/>
      </c>
      <c r="AE35" s="64">
        <f t="shared" si="5"/>
      </c>
      <c r="AF35" s="54"/>
      <c r="AG35" s="54"/>
      <c r="AH35" s="54"/>
      <c r="AI35" s="54"/>
      <c r="AJ35" s="54"/>
      <c r="AK35" s="54"/>
      <c r="AL35" s="64">
        <f t="shared" si="6"/>
      </c>
      <c r="AM35" s="64">
        <f t="shared" si="7"/>
      </c>
      <c r="AN35" s="54"/>
      <c r="AO35" s="54"/>
      <c r="AP35" s="54"/>
      <c r="AQ35" s="54"/>
      <c r="AR35" s="54"/>
      <c r="AS35" s="54"/>
      <c r="AT35" s="64">
        <f t="shared" si="8"/>
      </c>
      <c r="AU35" s="64" t="str">
        <f t="shared" si="9"/>
        <v>1//1</v>
      </c>
      <c r="AV35" s="54">
        <v>1</v>
      </c>
      <c r="AW35" s="54"/>
      <c r="AX35" s="54">
        <v>1</v>
      </c>
      <c r="AY35" s="54"/>
      <c r="AZ35" s="54"/>
      <c r="BA35" s="54"/>
      <c r="BB35" s="64">
        <f t="shared" si="10"/>
      </c>
      <c r="BC35" s="64">
        <f t="shared" si="11"/>
      </c>
      <c r="BD35" s="54"/>
      <c r="BE35" s="54"/>
      <c r="BF35" s="54"/>
      <c r="BG35" s="54"/>
      <c r="BH35" s="54"/>
      <c r="BI35" s="54"/>
      <c r="BJ35" s="64">
        <f t="shared" si="12"/>
      </c>
      <c r="BK35" s="63"/>
    </row>
    <row r="36" spans="1:63" ht="15">
      <c r="A36" s="34" t="s">
        <v>53</v>
      </c>
      <c r="B36" s="34" t="s">
        <v>193</v>
      </c>
      <c r="C36" s="52" t="str">
        <f t="shared" si="13"/>
        <v>   </v>
      </c>
      <c r="D36" s="53"/>
      <c r="E36" s="53"/>
      <c r="F36" s="53"/>
      <c r="G36" s="53"/>
      <c r="H36" s="52" t="str">
        <f t="shared" si="2"/>
        <v>7   </v>
      </c>
      <c r="I36" s="53">
        <v>7</v>
      </c>
      <c r="J36" s="53"/>
      <c r="K36" s="53"/>
      <c r="L36" s="53"/>
      <c r="M36" s="53"/>
      <c r="N36" s="53"/>
      <c r="O36" s="53"/>
      <c r="P36" s="54"/>
      <c r="Q36" s="95">
        <v>72</v>
      </c>
      <c r="R36" s="72">
        <f t="shared" si="14"/>
        <v>36</v>
      </c>
      <c r="S36" s="72">
        <f t="shared" si="15"/>
        <v>18</v>
      </c>
      <c r="T36" s="72">
        <f t="shared" si="16"/>
        <v>0</v>
      </c>
      <c r="U36" s="72">
        <f t="shared" si="17"/>
        <v>18</v>
      </c>
      <c r="V36" s="72">
        <f t="shared" si="18"/>
        <v>36</v>
      </c>
      <c r="W36" s="64">
        <f t="shared" si="3"/>
      </c>
      <c r="X36" s="54"/>
      <c r="Y36" s="54"/>
      <c r="Z36" s="54"/>
      <c r="AA36" s="54"/>
      <c r="AB36" s="54"/>
      <c r="AC36" s="54"/>
      <c r="AD36" s="64">
        <f t="shared" si="4"/>
      </c>
      <c r="AE36" s="64">
        <f t="shared" si="5"/>
      </c>
      <c r="AF36" s="54"/>
      <c r="AG36" s="54"/>
      <c r="AH36" s="54"/>
      <c r="AI36" s="54"/>
      <c r="AJ36" s="54"/>
      <c r="AK36" s="54"/>
      <c r="AL36" s="64">
        <f t="shared" si="6"/>
      </c>
      <c r="AM36" s="64">
        <f t="shared" si="7"/>
      </c>
      <c r="AN36" s="54"/>
      <c r="AO36" s="54"/>
      <c r="AP36" s="54"/>
      <c r="AQ36" s="54"/>
      <c r="AR36" s="54"/>
      <c r="AS36" s="54"/>
      <c r="AT36" s="64">
        <f t="shared" si="8"/>
      </c>
      <c r="AU36" s="64" t="str">
        <f t="shared" si="9"/>
        <v>1//1</v>
      </c>
      <c r="AV36" s="54">
        <v>1</v>
      </c>
      <c r="AW36" s="54"/>
      <c r="AX36" s="54">
        <v>1</v>
      </c>
      <c r="AY36" s="54"/>
      <c r="AZ36" s="54"/>
      <c r="BA36" s="54"/>
      <c r="BB36" s="64">
        <f t="shared" si="10"/>
      </c>
      <c r="BC36" s="64">
        <f t="shared" si="11"/>
      </c>
      <c r="BD36" s="54"/>
      <c r="BE36" s="54"/>
      <c r="BF36" s="54"/>
      <c r="BG36" s="54"/>
      <c r="BH36" s="54"/>
      <c r="BI36" s="54"/>
      <c r="BJ36" s="64">
        <f t="shared" si="12"/>
      </c>
      <c r="BK36" s="63"/>
    </row>
    <row r="37" spans="1:63" ht="15">
      <c r="A37" s="34" t="s">
        <v>54</v>
      </c>
      <c r="B37" s="34" t="s">
        <v>55</v>
      </c>
      <c r="C37" s="52" t="str">
        <f t="shared" si="13"/>
        <v>   </v>
      </c>
      <c r="D37" s="53"/>
      <c r="E37" s="53"/>
      <c r="F37" s="53"/>
      <c r="G37" s="53"/>
      <c r="H37" s="52" t="str">
        <f t="shared" si="2"/>
        <v>8   </v>
      </c>
      <c r="I37" s="53">
        <v>8</v>
      </c>
      <c r="J37" s="53"/>
      <c r="K37" s="53"/>
      <c r="L37" s="53"/>
      <c r="M37" s="53"/>
      <c r="N37" s="53"/>
      <c r="O37" s="53"/>
      <c r="P37" s="54"/>
      <c r="Q37" s="95">
        <v>72</v>
      </c>
      <c r="R37" s="72">
        <f t="shared" si="14"/>
        <v>36</v>
      </c>
      <c r="S37" s="72">
        <f t="shared" si="15"/>
        <v>36</v>
      </c>
      <c r="T37" s="72">
        <f t="shared" si="16"/>
        <v>0</v>
      </c>
      <c r="U37" s="72">
        <f t="shared" si="17"/>
        <v>0</v>
      </c>
      <c r="V37" s="72">
        <f t="shared" si="18"/>
        <v>36</v>
      </c>
      <c r="W37" s="64">
        <f t="shared" si="3"/>
      </c>
      <c r="X37" s="54"/>
      <c r="Y37" s="54"/>
      <c r="Z37" s="54"/>
      <c r="AA37" s="54"/>
      <c r="AB37" s="54"/>
      <c r="AC37" s="54"/>
      <c r="AD37" s="64">
        <f t="shared" si="4"/>
      </c>
      <c r="AE37" s="64">
        <f t="shared" si="5"/>
      </c>
      <c r="AF37" s="54"/>
      <c r="AG37" s="54"/>
      <c r="AH37" s="54"/>
      <c r="AI37" s="54"/>
      <c r="AJ37" s="54"/>
      <c r="AK37" s="54"/>
      <c r="AL37" s="64">
        <f t="shared" si="6"/>
      </c>
      <c r="AM37" s="64">
        <f t="shared" si="7"/>
      </c>
      <c r="AN37" s="54"/>
      <c r="AO37" s="54"/>
      <c r="AP37" s="54"/>
      <c r="AQ37" s="54"/>
      <c r="AR37" s="54"/>
      <c r="AS37" s="54"/>
      <c r="AT37" s="64">
        <f t="shared" si="8"/>
      </c>
      <c r="AU37" s="64">
        <f t="shared" si="9"/>
      </c>
      <c r="AV37" s="54"/>
      <c r="AW37" s="54"/>
      <c r="AX37" s="54"/>
      <c r="AY37" s="54">
        <v>2</v>
      </c>
      <c r="AZ37" s="54"/>
      <c r="BA37" s="54"/>
      <c r="BB37" s="64" t="str">
        <f t="shared" si="10"/>
        <v>2//</v>
      </c>
      <c r="BC37" s="64">
        <f t="shared" si="11"/>
      </c>
      <c r="BD37" s="54"/>
      <c r="BE37" s="54"/>
      <c r="BF37" s="54"/>
      <c r="BG37" s="54"/>
      <c r="BH37" s="54"/>
      <c r="BI37" s="54"/>
      <c r="BJ37" s="64">
        <f t="shared" si="12"/>
      </c>
      <c r="BK37" s="63"/>
    </row>
    <row r="38" spans="1:63" ht="15">
      <c r="A38" s="34" t="s">
        <v>56</v>
      </c>
      <c r="B38" s="34" t="s">
        <v>190</v>
      </c>
      <c r="C38" s="52" t="str">
        <f t="shared" si="13"/>
        <v>   </v>
      </c>
      <c r="D38" s="53"/>
      <c r="E38" s="53"/>
      <c r="F38" s="53"/>
      <c r="G38" s="53"/>
      <c r="H38" s="52" t="str">
        <f t="shared" si="2"/>
        <v>8   </v>
      </c>
      <c r="I38" s="53">
        <v>8</v>
      </c>
      <c r="J38" s="53"/>
      <c r="K38" s="53"/>
      <c r="L38" s="53"/>
      <c r="M38" s="53"/>
      <c r="N38" s="53"/>
      <c r="O38" s="53"/>
      <c r="P38" s="54"/>
      <c r="Q38" s="95">
        <v>60</v>
      </c>
      <c r="R38" s="72">
        <f t="shared" si="14"/>
        <v>36</v>
      </c>
      <c r="S38" s="72">
        <f t="shared" si="15"/>
        <v>36</v>
      </c>
      <c r="T38" s="72">
        <f t="shared" si="16"/>
        <v>0</v>
      </c>
      <c r="U38" s="72">
        <f t="shared" si="17"/>
        <v>0</v>
      </c>
      <c r="V38" s="72">
        <f t="shared" si="18"/>
        <v>24</v>
      </c>
      <c r="W38" s="64">
        <f t="shared" si="3"/>
      </c>
      <c r="X38" s="54"/>
      <c r="Y38" s="54"/>
      <c r="Z38" s="54"/>
      <c r="AA38" s="54"/>
      <c r="AB38" s="54"/>
      <c r="AC38" s="54"/>
      <c r="AD38" s="64">
        <f t="shared" si="4"/>
      </c>
      <c r="AE38" s="64">
        <f t="shared" si="5"/>
      </c>
      <c r="AF38" s="54"/>
      <c r="AG38" s="54"/>
      <c r="AH38" s="54"/>
      <c r="AI38" s="54"/>
      <c r="AJ38" s="54"/>
      <c r="AK38" s="54"/>
      <c r="AL38" s="64">
        <f t="shared" si="6"/>
      </c>
      <c r="AM38" s="64">
        <f t="shared" si="7"/>
      </c>
      <c r="AN38" s="54"/>
      <c r="AO38" s="54"/>
      <c r="AP38" s="54"/>
      <c r="AQ38" s="54"/>
      <c r="AR38" s="54"/>
      <c r="AS38" s="54"/>
      <c r="AT38" s="64">
        <f t="shared" si="8"/>
      </c>
      <c r="AU38" s="64">
        <f t="shared" si="9"/>
      </c>
      <c r="AV38" s="54"/>
      <c r="AW38" s="54"/>
      <c r="AX38" s="54"/>
      <c r="AY38" s="54">
        <v>2</v>
      </c>
      <c r="AZ38" s="54"/>
      <c r="BA38" s="54"/>
      <c r="BB38" s="64" t="str">
        <f t="shared" si="10"/>
        <v>2//</v>
      </c>
      <c r="BC38" s="64">
        <f t="shared" si="11"/>
      </c>
      <c r="BD38" s="54"/>
      <c r="BE38" s="54"/>
      <c r="BF38" s="54"/>
      <c r="BG38" s="54"/>
      <c r="BH38" s="54"/>
      <c r="BI38" s="54"/>
      <c r="BJ38" s="64">
        <f t="shared" si="12"/>
      </c>
      <c r="BK38" s="63"/>
    </row>
    <row r="39" spans="1:63" ht="15">
      <c r="A39" s="38" t="s">
        <v>57</v>
      </c>
      <c r="B39" s="38" t="s">
        <v>39</v>
      </c>
      <c r="C39" s="52" t="str">
        <f t="shared" si="13"/>
        <v>   </v>
      </c>
      <c r="D39" s="53"/>
      <c r="E39" s="53"/>
      <c r="F39" s="53"/>
      <c r="G39" s="53"/>
      <c r="H39" s="52" t="str">
        <f t="shared" si="2"/>
        <v>   </v>
      </c>
      <c r="I39" s="53"/>
      <c r="J39" s="53"/>
      <c r="K39" s="53"/>
      <c r="L39" s="53"/>
      <c r="M39" s="53"/>
      <c r="N39" s="53"/>
      <c r="O39" s="53"/>
      <c r="P39" s="54"/>
      <c r="Q39" s="91">
        <f aca="true" t="shared" si="21" ref="Q39:V39">SUM(Q40:Q41)</f>
        <v>160</v>
      </c>
      <c r="R39" s="91">
        <f t="shared" si="21"/>
        <v>72</v>
      </c>
      <c r="S39" s="91">
        <f t="shared" si="21"/>
        <v>36</v>
      </c>
      <c r="T39" s="91">
        <f t="shared" si="21"/>
        <v>0</v>
      </c>
      <c r="U39" s="91">
        <f t="shared" si="21"/>
        <v>36</v>
      </c>
      <c r="V39" s="91">
        <f t="shared" si="21"/>
        <v>88</v>
      </c>
      <c r="W39" s="64">
        <f t="shared" si="3"/>
      </c>
      <c r="X39" s="54"/>
      <c r="Y39" s="54"/>
      <c r="Z39" s="54"/>
      <c r="AA39" s="54"/>
      <c r="AB39" s="54"/>
      <c r="AC39" s="54"/>
      <c r="AD39" s="64">
        <f t="shared" si="4"/>
      </c>
      <c r="AE39" s="64">
        <f t="shared" si="5"/>
      </c>
      <c r="AF39" s="54"/>
      <c r="AG39" s="54"/>
      <c r="AH39" s="54"/>
      <c r="AI39" s="54"/>
      <c r="AJ39" s="54"/>
      <c r="AK39" s="54"/>
      <c r="AL39" s="64">
        <f t="shared" si="6"/>
      </c>
      <c r="AM39" s="64">
        <f t="shared" si="7"/>
      </c>
      <c r="AN39" s="54"/>
      <c r="AO39" s="54"/>
      <c r="AP39" s="54"/>
      <c r="AQ39" s="54"/>
      <c r="AR39" s="54"/>
      <c r="AS39" s="54"/>
      <c r="AT39" s="64">
        <f t="shared" si="8"/>
      </c>
      <c r="AU39" s="64">
        <f t="shared" si="9"/>
      </c>
      <c r="AV39" s="54"/>
      <c r="AW39" s="54"/>
      <c r="AX39" s="54"/>
      <c r="AY39" s="54"/>
      <c r="AZ39" s="54"/>
      <c r="BA39" s="54"/>
      <c r="BB39" s="64">
        <f t="shared" si="10"/>
      </c>
      <c r="BC39" s="64">
        <f t="shared" si="11"/>
      </c>
      <c r="BD39" s="54"/>
      <c r="BE39" s="54"/>
      <c r="BF39" s="54"/>
      <c r="BG39" s="54"/>
      <c r="BH39" s="54"/>
      <c r="BI39" s="54"/>
      <c r="BJ39" s="64">
        <f t="shared" si="12"/>
      </c>
      <c r="BK39" s="63"/>
    </row>
    <row r="40" spans="1:63" ht="15">
      <c r="A40" s="34" t="s">
        <v>64</v>
      </c>
      <c r="B40" s="34" t="s">
        <v>76</v>
      </c>
      <c r="C40" s="52" t="str">
        <f t="shared" si="13"/>
        <v>   </v>
      </c>
      <c r="D40" s="53"/>
      <c r="E40" s="53"/>
      <c r="F40" s="53"/>
      <c r="G40" s="53"/>
      <c r="H40" s="52" t="str">
        <f t="shared" si="2"/>
        <v>8   </v>
      </c>
      <c r="I40" s="53">
        <v>8</v>
      </c>
      <c r="J40" s="53"/>
      <c r="K40" s="53"/>
      <c r="L40" s="53"/>
      <c r="M40" s="53"/>
      <c r="N40" s="53"/>
      <c r="O40" s="53"/>
      <c r="P40" s="54"/>
      <c r="Q40" s="111">
        <v>80</v>
      </c>
      <c r="R40" s="72">
        <f t="shared" si="14"/>
        <v>36</v>
      </c>
      <c r="S40" s="72">
        <f t="shared" si="15"/>
        <v>36</v>
      </c>
      <c r="T40" s="72">
        <f t="shared" si="16"/>
        <v>0</v>
      </c>
      <c r="U40" s="72">
        <f t="shared" si="17"/>
        <v>0</v>
      </c>
      <c r="V40" s="72">
        <f t="shared" si="18"/>
        <v>44</v>
      </c>
      <c r="W40" s="64">
        <f t="shared" si="3"/>
      </c>
      <c r="X40" s="54"/>
      <c r="Y40" s="54"/>
      <c r="Z40" s="54"/>
      <c r="AA40" s="54"/>
      <c r="AB40" s="54"/>
      <c r="AC40" s="54"/>
      <c r="AD40" s="64">
        <f t="shared" si="4"/>
      </c>
      <c r="AE40" s="64">
        <f t="shared" si="5"/>
      </c>
      <c r="AF40" s="54"/>
      <c r="AG40" s="54"/>
      <c r="AH40" s="54"/>
      <c r="AI40" s="54"/>
      <c r="AJ40" s="54"/>
      <c r="AK40" s="54"/>
      <c r="AL40" s="64">
        <f t="shared" si="6"/>
      </c>
      <c r="AM40" s="64">
        <f t="shared" si="7"/>
      </c>
      <c r="AN40" s="54"/>
      <c r="AO40" s="54"/>
      <c r="AP40" s="54"/>
      <c r="AQ40" s="54"/>
      <c r="AR40" s="54"/>
      <c r="AS40" s="54"/>
      <c r="AT40" s="64">
        <f t="shared" si="8"/>
      </c>
      <c r="AU40" s="64">
        <f t="shared" si="9"/>
      </c>
      <c r="AV40" s="54"/>
      <c r="AW40" s="54"/>
      <c r="AX40" s="54"/>
      <c r="AY40" s="54">
        <v>2</v>
      </c>
      <c r="AZ40" s="54"/>
      <c r="BA40" s="54"/>
      <c r="BB40" s="64" t="str">
        <f t="shared" si="10"/>
        <v>2//</v>
      </c>
      <c r="BC40" s="64">
        <f t="shared" si="11"/>
      </c>
      <c r="BD40" s="54"/>
      <c r="BE40" s="54"/>
      <c r="BF40" s="54"/>
      <c r="BG40" s="54"/>
      <c r="BH40" s="54"/>
      <c r="BI40" s="54"/>
      <c r="BJ40" s="64">
        <f t="shared" si="12"/>
      </c>
      <c r="BK40" s="63"/>
    </row>
    <row r="41" spans="1:63" ht="15">
      <c r="A41" s="34" t="s">
        <v>220</v>
      </c>
      <c r="B41" s="34" t="s">
        <v>222</v>
      </c>
      <c r="C41" s="52" t="str">
        <f>D41&amp;" "&amp;E41&amp;" "&amp;F41&amp;" "&amp;G41</f>
        <v>   </v>
      </c>
      <c r="D41" s="53"/>
      <c r="E41" s="53"/>
      <c r="F41" s="53"/>
      <c r="G41" s="53"/>
      <c r="H41" s="52" t="str">
        <f>I41&amp;" "&amp;M41&amp;" "&amp;N41&amp;" "&amp;O41</f>
        <v>7   </v>
      </c>
      <c r="I41" s="53">
        <v>7</v>
      </c>
      <c r="J41" s="53"/>
      <c r="K41" s="53"/>
      <c r="L41" s="53"/>
      <c r="M41" s="53"/>
      <c r="N41" s="53"/>
      <c r="O41" s="53"/>
      <c r="P41" s="54"/>
      <c r="Q41" s="111">
        <v>80</v>
      </c>
      <c r="R41" s="72">
        <f>SUM(S41:U41)</f>
        <v>36</v>
      </c>
      <c r="S41" s="72">
        <f aca="true" t="shared" si="22" ref="S41:U42">X41*X$6+AA41*AA$6+AF41*AF$6+AI41*AI$6+AN41*AN$6+AQ41*AQ$6+AV41*AV$6+AY41*AY$6+BD41*BD$6+BG41*BG$6</f>
        <v>0</v>
      </c>
      <c r="T41" s="72">
        <f t="shared" si="22"/>
        <v>0</v>
      </c>
      <c r="U41" s="72">
        <f t="shared" si="22"/>
        <v>36</v>
      </c>
      <c r="V41" s="72">
        <f>Q41-R41</f>
        <v>44</v>
      </c>
      <c r="W41" s="64">
        <f>IF(SUM(X41:Z41)&gt;0,X41&amp;"/"&amp;Y41&amp;"/"&amp;Z41,"")</f>
      </c>
      <c r="X41" s="54"/>
      <c r="Y41" s="54"/>
      <c r="Z41" s="54"/>
      <c r="AA41" s="54"/>
      <c r="AB41" s="54"/>
      <c r="AC41" s="54"/>
      <c r="AD41" s="64">
        <f>IF(SUM(AA41:AC41)&gt;0,AA41&amp;"/"&amp;AB41&amp;"/"&amp;AC41,"")</f>
      </c>
      <c r="AE41" s="64">
        <f>IF(SUM(AF41:AH41)&gt;0,AF41&amp;"/"&amp;AG41&amp;"/"&amp;AH41,"")</f>
      </c>
      <c r="AF41" s="54"/>
      <c r="AG41" s="54"/>
      <c r="AH41" s="54"/>
      <c r="AI41" s="54"/>
      <c r="AJ41" s="54"/>
      <c r="AK41" s="54"/>
      <c r="AL41" s="64">
        <f>IF(SUM(AI41:AK41)&gt;0,AI41&amp;"/"&amp;AJ41&amp;"/"&amp;AK41,"")</f>
      </c>
      <c r="AM41" s="64">
        <f>IF(SUM(AN41:AP41)&gt;0,AN41&amp;"/"&amp;AO41&amp;"/"&amp;AP41,"")</f>
      </c>
      <c r="AN41" s="54"/>
      <c r="AO41" s="54"/>
      <c r="AP41" s="54"/>
      <c r="AQ41" s="54"/>
      <c r="AR41" s="54"/>
      <c r="AS41" s="54"/>
      <c r="AT41" s="64">
        <f>IF(SUM(AQ41:AS41)&gt;0,AQ41&amp;"/"&amp;AR41&amp;"/"&amp;AS41,"")</f>
      </c>
      <c r="AU41" s="64" t="str">
        <f>IF(SUM(AV41:AX41)&gt;0,AV41&amp;"/"&amp;AW41&amp;"/"&amp;AX41,"")</f>
        <v>//2</v>
      </c>
      <c r="AV41" s="54"/>
      <c r="AW41" s="54"/>
      <c r="AX41" s="54">
        <v>2</v>
      </c>
      <c r="AY41" s="54"/>
      <c r="AZ41" s="54"/>
      <c r="BA41" s="54"/>
      <c r="BB41" s="64">
        <f>IF(SUM(AY41:BA41)&gt;0,AY41&amp;"/"&amp;AZ41&amp;"/"&amp;BA41,"")</f>
      </c>
      <c r="BC41" s="64">
        <f>IF(SUM(BD41:BF41)&gt;0,BD41&amp;"/"&amp;BE41&amp;"/"&amp;BF41,"")</f>
      </c>
      <c r="BD41" s="54"/>
      <c r="BE41" s="54"/>
      <c r="BF41" s="54"/>
      <c r="BG41" s="54"/>
      <c r="BH41" s="54"/>
      <c r="BI41" s="54"/>
      <c r="BJ41" s="64">
        <f>IF(SUM(BG41:BI41)&gt;0,BG41&amp;"/"&amp;BH41&amp;"/"&amp;BI41,"")</f>
      </c>
      <c r="BK41" s="63"/>
    </row>
    <row r="42" spans="1:63" ht="25.5">
      <c r="A42" s="38" t="s">
        <v>58</v>
      </c>
      <c r="B42" s="38" t="s">
        <v>106</v>
      </c>
      <c r="C42" s="52" t="str">
        <f>D42&amp;" "&amp;E42&amp;" "&amp;F42&amp;" "&amp;G42</f>
        <v>   </v>
      </c>
      <c r="D42" s="53"/>
      <c r="E42" s="53"/>
      <c r="F42" s="53"/>
      <c r="G42" s="53"/>
      <c r="H42" s="52" t="str">
        <f>I42&amp;" "&amp;M42&amp;" "&amp;N42&amp;" "&amp;O42</f>
        <v>8 8  </v>
      </c>
      <c r="I42" s="45">
        <v>8</v>
      </c>
      <c r="J42" s="45"/>
      <c r="K42" s="45"/>
      <c r="L42" s="45"/>
      <c r="M42" s="55">
        <v>8</v>
      </c>
      <c r="N42" s="56"/>
      <c r="O42" s="56"/>
      <c r="P42" s="56"/>
      <c r="Q42" s="84">
        <v>160</v>
      </c>
      <c r="R42" s="73">
        <f>SUM(S42:U42)</f>
        <v>72</v>
      </c>
      <c r="S42" s="73">
        <f t="shared" si="22"/>
        <v>72</v>
      </c>
      <c r="T42" s="73">
        <f t="shared" si="22"/>
        <v>0</v>
      </c>
      <c r="U42" s="73">
        <f t="shared" si="22"/>
        <v>0</v>
      </c>
      <c r="V42" s="73">
        <f>Q42-R42</f>
        <v>88</v>
      </c>
      <c r="W42" s="64">
        <f>IF(SUM(X42:Z42)&gt;0,X42&amp;"/"&amp;Y42&amp;"/"&amp;Z42,"")</f>
      </c>
      <c r="X42" s="54"/>
      <c r="Y42" s="54"/>
      <c r="Z42" s="54"/>
      <c r="AA42" s="54"/>
      <c r="AB42" s="54"/>
      <c r="AC42" s="54"/>
      <c r="AD42" s="64">
        <f>IF(SUM(AA42:AC42)&gt;0,AA42&amp;"/"&amp;AB42&amp;"/"&amp;AC42,"")</f>
      </c>
      <c r="AE42" s="64">
        <f>IF(SUM(AF42:AH42)&gt;0,AF42&amp;"/"&amp;AG42&amp;"/"&amp;AH42,"")</f>
      </c>
      <c r="AF42" s="54"/>
      <c r="AG42" s="54"/>
      <c r="AH42" s="54"/>
      <c r="AI42" s="54"/>
      <c r="AJ42" s="54"/>
      <c r="AK42" s="54"/>
      <c r="AL42" s="64">
        <f>IF(SUM(AI42:AK42)&gt;0,AI42&amp;"/"&amp;AJ42&amp;"/"&amp;AK42,"")</f>
      </c>
      <c r="AM42" s="64">
        <f>IF(SUM(AN42:AP42)&gt;0,AN42&amp;"/"&amp;AO42&amp;"/"&amp;AP42,"")</f>
      </c>
      <c r="AN42" s="54"/>
      <c r="AO42" s="54"/>
      <c r="AP42" s="54"/>
      <c r="AQ42" s="54"/>
      <c r="AR42" s="54"/>
      <c r="AS42" s="54"/>
      <c r="AT42" s="64">
        <f>IF(SUM(AQ42:AS42)&gt;0,AQ42&amp;"/"&amp;AR42&amp;"/"&amp;AS42,"")</f>
      </c>
      <c r="AU42" s="64">
        <f>IF(SUM(AV42:AX42)&gt;0,AV42&amp;"/"&amp;AW42&amp;"/"&amp;AX42,"")</f>
      </c>
      <c r="AV42" s="54"/>
      <c r="AW42" s="54"/>
      <c r="AX42" s="54"/>
      <c r="AY42" s="54">
        <v>4</v>
      </c>
      <c r="AZ42" s="54"/>
      <c r="BA42" s="54"/>
      <c r="BB42" s="64" t="str">
        <f>IF(SUM(AY42:BA42)&gt;0,AY42&amp;"/"&amp;AZ42&amp;"/"&amp;BA42,"")</f>
        <v>4//</v>
      </c>
      <c r="BC42" s="64">
        <f>IF(SUM(BD42:BF42)&gt;0,BD42&amp;"/"&amp;BE42&amp;"/"&amp;BF42,"")</f>
      </c>
      <c r="BD42" s="54"/>
      <c r="BE42" s="54"/>
      <c r="BF42" s="54"/>
      <c r="BG42" s="54"/>
      <c r="BH42" s="54"/>
      <c r="BI42" s="54"/>
      <c r="BJ42" s="64">
        <f>IF(SUM(BG42:BI42)&gt;0,BG42&amp;"/"&amp;BH42&amp;"/"&amp;BI42,"")</f>
      </c>
      <c r="BK42" s="63"/>
    </row>
    <row r="43" spans="1:63" ht="15">
      <c r="A43" s="114" t="s">
        <v>83</v>
      </c>
      <c r="B43" s="114" t="s">
        <v>59</v>
      </c>
      <c r="C43" s="48" t="str">
        <f t="shared" si="13"/>
        <v>   </v>
      </c>
      <c r="D43" s="76"/>
      <c r="E43" s="76"/>
      <c r="F43" s="76"/>
      <c r="G43" s="76"/>
      <c r="H43" s="48" t="str">
        <f t="shared" si="2"/>
        <v>   </v>
      </c>
      <c r="I43" s="76"/>
      <c r="J43" s="76"/>
      <c r="K43" s="76"/>
      <c r="L43" s="76"/>
      <c r="M43" s="76"/>
      <c r="N43" s="76"/>
      <c r="O43" s="76"/>
      <c r="P43" s="48"/>
      <c r="Q43" s="77">
        <f aca="true" t="shared" si="23" ref="Q43:V43">Q44+Q65+Q69</f>
        <v>4334</v>
      </c>
      <c r="R43" s="77">
        <f t="shared" si="23"/>
        <v>2212</v>
      </c>
      <c r="S43" s="77">
        <f t="shared" si="23"/>
        <v>892</v>
      </c>
      <c r="T43" s="77">
        <f t="shared" si="23"/>
        <v>1176</v>
      </c>
      <c r="U43" s="77">
        <f t="shared" si="23"/>
        <v>144</v>
      </c>
      <c r="V43" s="77">
        <f t="shared" si="23"/>
        <v>2122</v>
      </c>
      <c r="W43" s="78">
        <f t="shared" si="3"/>
      </c>
      <c r="X43" s="48"/>
      <c r="Y43" s="48"/>
      <c r="Z43" s="48"/>
      <c r="AA43" s="48"/>
      <c r="AB43" s="48"/>
      <c r="AC43" s="48"/>
      <c r="AD43" s="78">
        <f t="shared" si="4"/>
      </c>
      <c r="AE43" s="78">
        <f t="shared" si="5"/>
      </c>
      <c r="AF43" s="48"/>
      <c r="AG43" s="48"/>
      <c r="AH43" s="48"/>
      <c r="AI43" s="48"/>
      <c r="AJ43" s="48"/>
      <c r="AK43" s="48"/>
      <c r="AL43" s="78">
        <f t="shared" si="6"/>
      </c>
      <c r="AM43" s="78">
        <f t="shared" si="7"/>
      </c>
      <c r="AN43" s="48"/>
      <c r="AO43" s="48"/>
      <c r="AP43" s="48"/>
      <c r="AQ43" s="48"/>
      <c r="AR43" s="48"/>
      <c r="AS43" s="48"/>
      <c r="AT43" s="78">
        <f t="shared" si="8"/>
      </c>
      <c r="AU43" s="78">
        <f t="shared" si="9"/>
      </c>
      <c r="AV43" s="48"/>
      <c r="AW43" s="48"/>
      <c r="AX43" s="48"/>
      <c r="AY43" s="48"/>
      <c r="AZ43" s="48"/>
      <c r="BA43" s="48"/>
      <c r="BB43" s="78">
        <f t="shared" si="10"/>
      </c>
      <c r="BC43" s="78">
        <f t="shared" si="11"/>
      </c>
      <c r="BD43" s="48"/>
      <c r="BE43" s="48"/>
      <c r="BF43" s="48"/>
      <c r="BG43" s="48"/>
      <c r="BH43" s="48"/>
      <c r="BI43" s="48"/>
      <c r="BJ43" s="78">
        <f t="shared" si="12"/>
      </c>
      <c r="BK43" s="63"/>
    </row>
    <row r="44" spans="1:63" ht="15">
      <c r="A44" s="38" t="s">
        <v>60</v>
      </c>
      <c r="B44" s="38" t="s">
        <v>33</v>
      </c>
      <c r="C44" s="52" t="str">
        <f t="shared" si="13"/>
        <v>   </v>
      </c>
      <c r="D44" s="53"/>
      <c r="E44" s="53"/>
      <c r="F44" s="53"/>
      <c r="G44" s="53"/>
      <c r="H44" s="52" t="str">
        <f t="shared" si="2"/>
        <v>   </v>
      </c>
      <c r="I44" s="53"/>
      <c r="J44" s="53"/>
      <c r="K44" s="53"/>
      <c r="L44" s="53"/>
      <c r="M44" s="53"/>
      <c r="N44" s="53"/>
      <c r="O44" s="53"/>
      <c r="P44" s="54" t="s">
        <v>208</v>
      </c>
      <c r="Q44" s="91">
        <f aca="true" t="shared" si="24" ref="Q44:V44">SUM(Q45:Q64)</f>
        <v>3834</v>
      </c>
      <c r="R44" s="91">
        <f t="shared" si="24"/>
        <v>1924</v>
      </c>
      <c r="S44" s="91">
        <f t="shared" si="24"/>
        <v>820</v>
      </c>
      <c r="T44" s="91">
        <f t="shared" si="24"/>
        <v>978</v>
      </c>
      <c r="U44" s="91">
        <f t="shared" si="24"/>
        <v>126</v>
      </c>
      <c r="V44" s="91">
        <f t="shared" si="24"/>
        <v>1910</v>
      </c>
      <c r="W44" s="64">
        <f t="shared" si="3"/>
      </c>
      <c r="X44" s="54"/>
      <c r="Y44" s="54"/>
      <c r="Z44" s="54"/>
      <c r="AA44" s="54"/>
      <c r="AB44" s="54"/>
      <c r="AC44" s="54"/>
      <c r="AD44" s="64">
        <f t="shared" si="4"/>
      </c>
      <c r="AE44" s="64">
        <f t="shared" si="5"/>
      </c>
      <c r="AF44" s="54"/>
      <c r="AG44" s="54"/>
      <c r="AH44" s="54"/>
      <c r="AI44" s="54"/>
      <c r="AJ44" s="54"/>
      <c r="AK44" s="54"/>
      <c r="AL44" s="64">
        <f t="shared" si="6"/>
      </c>
      <c r="AM44" s="64">
        <f t="shared" si="7"/>
      </c>
      <c r="AN44" s="54"/>
      <c r="AO44" s="54"/>
      <c r="AP44" s="54"/>
      <c r="AQ44" s="54"/>
      <c r="AR44" s="54"/>
      <c r="AS44" s="54"/>
      <c r="AT44" s="64">
        <f t="shared" si="8"/>
      </c>
      <c r="AU44" s="64">
        <f t="shared" si="9"/>
      </c>
      <c r="AV44" s="54"/>
      <c r="AW44" s="54"/>
      <c r="AX44" s="54"/>
      <c r="AY44" s="54"/>
      <c r="AZ44" s="54"/>
      <c r="BA44" s="54"/>
      <c r="BB44" s="64">
        <f t="shared" si="10"/>
      </c>
      <c r="BC44" s="64">
        <f t="shared" si="11"/>
      </c>
      <c r="BD44" s="54"/>
      <c r="BE44" s="54"/>
      <c r="BF44" s="54"/>
      <c r="BG44" s="54"/>
      <c r="BH44" s="54"/>
      <c r="BI44" s="54"/>
      <c r="BJ44" s="64">
        <f t="shared" si="12"/>
      </c>
      <c r="BK44" s="63"/>
    </row>
    <row r="45" spans="1:63" ht="15">
      <c r="A45" s="34" t="s">
        <v>135</v>
      </c>
      <c r="B45" s="34" t="s">
        <v>84</v>
      </c>
      <c r="C45" s="52" t="str">
        <f>D45&amp;" "&amp;E45&amp;" "&amp;F45&amp;" "&amp;G45</f>
        <v>3   </v>
      </c>
      <c r="D45" s="53">
        <v>3</v>
      </c>
      <c r="E45" s="53"/>
      <c r="F45" s="53"/>
      <c r="G45" s="53"/>
      <c r="H45" s="52" t="str">
        <f>I45&amp;" "&amp;M45&amp;" "&amp;N45&amp;" "&amp;O45</f>
        <v>   </v>
      </c>
      <c r="I45" s="53"/>
      <c r="J45" s="53"/>
      <c r="K45" s="53"/>
      <c r="L45" s="53"/>
      <c r="M45" s="53"/>
      <c r="N45" s="53"/>
      <c r="O45" s="53"/>
      <c r="P45" s="54"/>
      <c r="Q45" s="111">
        <v>130</v>
      </c>
      <c r="R45" s="72">
        <f>SUM(S45:U45)</f>
        <v>72</v>
      </c>
      <c r="S45" s="72">
        <f aca="true" t="shared" si="25" ref="S45:U46">X45*X$6+AA45*AA$6+AF45*AF$6+AI45*AI$6+AN45*AN$6+AQ45*AQ$6+AV45*AV$6+AY45*AY$6+BD45*BD$6+BG45*BG$6</f>
        <v>36</v>
      </c>
      <c r="T45" s="72">
        <f t="shared" si="25"/>
        <v>0</v>
      </c>
      <c r="U45" s="72">
        <f t="shared" si="25"/>
        <v>36</v>
      </c>
      <c r="V45" s="72">
        <f>Q45-R45</f>
        <v>58</v>
      </c>
      <c r="W45" s="64">
        <f>IF(SUM(X45:Z45)&gt;0,X45&amp;"/"&amp;Y45&amp;"/"&amp;Z45,"")</f>
      </c>
      <c r="X45" s="54"/>
      <c r="Y45" s="54"/>
      <c r="Z45" s="54"/>
      <c r="AA45" s="54"/>
      <c r="AB45" s="54"/>
      <c r="AC45" s="54"/>
      <c r="AD45" s="64">
        <f>IF(SUM(AA45:AC45)&gt;0,AA45&amp;"/"&amp;AB45&amp;"/"&amp;AC45,"")</f>
      </c>
      <c r="AE45" s="64" t="str">
        <f>IF(SUM(AF45:AH45)&gt;0,AF45&amp;"/"&amp;AG45&amp;"/"&amp;AH45,"")</f>
        <v>2//2</v>
      </c>
      <c r="AF45" s="54">
        <v>2</v>
      </c>
      <c r="AG45" s="54"/>
      <c r="AH45" s="54">
        <v>2</v>
      </c>
      <c r="AI45" s="54"/>
      <c r="AJ45" s="54"/>
      <c r="AK45" s="54"/>
      <c r="AL45" s="64">
        <f>IF(SUM(AI45:AK45)&gt;0,AI45&amp;"/"&amp;AJ45&amp;"/"&amp;AK45,"")</f>
      </c>
      <c r="AM45" s="64">
        <f>IF(SUM(AN45:AP45)&gt;0,AN45&amp;"/"&amp;AO45&amp;"/"&amp;AP45,"")</f>
      </c>
      <c r="AN45" s="54"/>
      <c r="AO45" s="54"/>
      <c r="AP45" s="54"/>
      <c r="AQ45" s="54"/>
      <c r="AR45" s="54"/>
      <c r="AS45" s="54"/>
      <c r="AT45" s="64">
        <f>IF(SUM(AQ45:AS45)&gt;0,AQ45&amp;"/"&amp;AR45&amp;"/"&amp;AS45,"")</f>
      </c>
      <c r="AU45" s="64">
        <f>IF(SUM(AV45:AX45)&gt;0,AV45&amp;"/"&amp;AW45&amp;"/"&amp;AX45,"")</f>
      </c>
      <c r="AV45" s="54"/>
      <c r="AW45" s="54"/>
      <c r="AX45" s="54"/>
      <c r="AY45" s="54"/>
      <c r="AZ45" s="54"/>
      <c r="BA45" s="54"/>
      <c r="BB45" s="64">
        <f>IF(SUM(AY45:BA45)&gt;0,AY45&amp;"/"&amp;AZ45&amp;"/"&amp;BA45,"")</f>
      </c>
      <c r="BC45" s="64">
        <f>IF(SUM(BD45:BF45)&gt;0,BD45&amp;"/"&amp;BE45&amp;"/"&amp;BF45,"")</f>
      </c>
      <c r="BD45" s="54"/>
      <c r="BE45" s="54"/>
      <c r="BF45" s="54"/>
      <c r="BG45" s="54"/>
      <c r="BH45" s="54"/>
      <c r="BI45" s="54"/>
      <c r="BJ45" s="64">
        <f>IF(SUM(BG45:BI45)&gt;0,BG45&amp;"/"&amp;BH45&amp;"/"&amp;BI45,"")</f>
      </c>
      <c r="BK45" s="63"/>
    </row>
    <row r="46" spans="1:63" ht="15">
      <c r="A46" s="34" t="s">
        <v>85</v>
      </c>
      <c r="B46" s="34" t="s">
        <v>86</v>
      </c>
      <c r="C46" s="52" t="str">
        <f>D46&amp;" "&amp;E46&amp;" "&amp;F46&amp;" "&amp;G46</f>
        <v>3   </v>
      </c>
      <c r="D46" s="53">
        <v>3</v>
      </c>
      <c r="E46" s="53"/>
      <c r="F46" s="53"/>
      <c r="G46" s="53"/>
      <c r="H46" s="52" t="str">
        <f>I46&amp;" "&amp;M46&amp;" "&amp;N46&amp;" "&amp;O46</f>
        <v>   </v>
      </c>
      <c r="I46" s="53"/>
      <c r="J46" s="53"/>
      <c r="K46" s="53"/>
      <c r="L46" s="53"/>
      <c r="M46" s="53"/>
      <c r="N46" s="53"/>
      <c r="O46" s="53"/>
      <c r="P46" s="54"/>
      <c r="Q46" s="111">
        <v>130</v>
      </c>
      <c r="R46" s="72">
        <f>SUM(S46:U46)</f>
        <v>72</v>
      </c>
      <c r="S46" s="72">
        <f t="shared" si="25"/>
        <v>36</v>
      </c>
      <c r="T46" s="72">
        <f t="shared" si="25"/>
        <v>0</v>
      </c>
      <c r="U46" s="72">
        <f t="shared" si="25"/>
        <v>36</v>
      </c>
      <c r="V46" s="72">
        <f>Q46-R46</f>
        <v>58</v>
      </c>
      <c r="W46" s="64">
        <f>IF(SUM(X46:Z46)&gt;0,X46&amp;"/"&amp;Y46&amp;"/"&amp;Z46,"")</f>
      </c>
      <c r="X46" s="54"/>
      <c r="Y46" s="54"/>
      <c r="Z46" s="54"/>
      <c r="AA46" s="54"/>
      <c r="AB46" s="54"/>
      <c r="AC46" s="54"/>
      <c r="AD46" s="64">
        <f>IF(SUM(AA46:AC46)&gt;0,AA46&amp;"/"&amp;AB46&amp;"/"&amp;AC46,"")</f>
      </c>
      <c r="AE46" s="64" t="str">
        <f>IF(SUM(AF46:AH46)&gt;0,AF46&amp;"/"&amp;AG46&amp;"/"&amp;AH46,"")</f>
        <v>2//2</v>
      </c>
      <c r="AF46" s="54">
        <v>2</v>
      </c>
      <c r="AG46" s="54"/>
      <c r="AH46" s="54">
        <v>2</v>
      </c>
      <c r="AI46" s="54"/>
      <c r="AJ46" s="54"/>
      <c r="AK46" s="54"/>
      <c r="AL46" s="64">
        <f>IF(SUM(AI46:AK46)&gt;0,AI46&amp;"/"&amp;AJ46&amp;"/"&amp;AK46,"")</f>
      </c>
      <c r="AM46" s="64">
        <f>IF(SUM(AN46:AP46)&gt;0,AN46&amp;"/"&amp;AO46&amp;"/"&amp;AP46,"")</f>
      </c>
      <c r="AN46" s="54"/>
      <c r="AO46" s="54"/>
      <c r="AP46" s="54"/>
      <c r="AQ46" s="54"/>
      <c r="AR46" s="54"/>
      <c r="AS46" s="54"/>
      <c r="AT46" s="64">
        <f>IF(SUM(AQ46:AS46)&gt;0,AQ46&amp;"/"&amp;AR46&amp;"/"&amp;AS46,"")</f>
      </c>
      <c r="AU46" s="64">
        <f>IF(SUM(AV46:AX46)&gt;0,AV46&amp;"/"&amp;AW46&amp;"/"&amp;AX46,"")</f>
      </c>
      <c r="AV46" s="54"/>
      <c r="AW46" s="54"/>
      <c r="AX46" s="54"/>
      <c r="AY46" s="54"/>
      <c r="AZ46" s="54"/>
      <c r="BA46" s="54"/>
      <c r="BB46" s="64">
        <f>IF(SUM(AY46:BA46)&gt;0,AY46&amp;"/"&amp;AZ46&amp;"/"&amp;BA46,"")</f>
      </c>
      <c r="BC46" s="64">
        <f>IF(SUM(BD46:BF46)&gt;0,BD46&amp;"/"&amp;BE46&amp;"/"&amp;BF46,"")</f>
      </c>
      <c r="BD46" s="54"/>
      <c r="BE46" s="54"/>
      <c r="BF46" s="54"/>
      <c r="BG46" s="54"/>
      <c r="BH46" s="54"/>
      <c r="BI46" s="54"/>
      <c r="BJ46" s="64">
        <f>IF(SUM(BG46:BI46)&gt;0,BG46&amp;"/"&amp;BH46&amp;"/"&amp;BI46,"")</f>
      </c>
      <c r="BK46" s="63"/>
    </row>
    <row r="47" spans="1:63" ht="15">
      <c r="A47" s="34" t="s">
        <v>87</v>
      </c>
      <c r="B47" s="34" t="s">
        <v>124</v>
      </c>
      <c r="C47" s="52" t="str">
        <f t="shared" si="13"/>
        <v>   </v>
      </c>
      <c r="D47" s="53"/>
      <c r="E47" s="53"/>
      <c r="F47" s="53"/>
      <c r="G47" s="53"/>
      <c r="H47" s="52" t="str">
        <f t="shared" si="2"/>
        <v>5   </v>
      </c>
      <c r="I47" s="53">
        <v>5</v>
      </c>
      <c r="J47" s="53"/>
      <c r="K47" s="53"/>
      <c r="L47" s="53"/>
      <c r="M47" s="53"/>
      <c r="N47" s="53"/>
      <c r="O47" s="53"/>
      <c r="P47" s="54"/>
      <c r="Q47" s="111">
        <v>130</v>
      </c>
      <c r="R47" s="72">
        <f t="shared" si="14"/>
        <v>72</v>
      </c>
      <c r="S47" s="72">
        <f t="shared" si="15"/>
        <v>18</v>
      </c>
      <c r="T47" s="72">
        <f t="shared" si="16"/>
        <v>54</v>
      </c>
      <c r="U47" s="72">
        <f t="shared" si="17"/>
        <v>0</v>
      </c>
      <c r="V47" s="72">
        <f t="shared" si="18"/>
        <v>58</v>
      </c>
      <c r="W47" s="64">
        <f t="shared" si="3"/>
      </c>
      <c r="X47" s="54"/>
      <c r="Y47" s="54"/>
      <c r="Z47" s="54"/>
      <c r="AA47" s="54"/>
      <c r="AB47" s="54"/>
      <c r="AC47" s="54"/>
      <c r="AD47" s="64">
        <f t="shared" si="4"/>
      </c>
      <c r="AE47" s="64">
        <f t="shared" si="5"/>
      </c>
      <c r="AF47" s="54"/>
      <c r="AG47" s="54"/>
      <c r="AH47" s="54"/>
      <c r="AI47" s="54"/>
      <c r="AJ47" s="54"/>
      <c r="AK47" s="54"/>
      <c r="AL47" s="64">
        <f t="shared" si="6"/>
      </c>
      <c r="AM47" s="64" t="str">
        <f t="shared" si="7"/>
        <v>1/3/</v>
      </c>
      <c r="AN47" s="54">
        <v>1</v>
      </c>
      <c r="AO47" s="54">
        <v>3</v>
      </c>
      <c r="AP47" s="54"/>
      <c r="AQ47" s="54"/>
      <c r="AR47" s="54"/>
      <c r="AS47" s="54"/>
      <c r="AT47" s="64">
        <f t="shared" si="8"/>
      </c>
      <c r="AU47" s="64">
        <f t="shared" si="9"/>
      </c>
      <c r="AV47" s="54"/>
      <c r="AW47" s="54"/>
      <c r="AX47" s="54"/>
      <c r="AY47" s="54"/>
      <c r="AZ47" s="54"/>
      <c r="BA47" s="54"/>
      <c r="BB47" s="64">
        <f t="shared" si="10"/>
      </c>
      <c r="BC47" s="64">
        <f t="shared" si="11"/>
      </c>
      <c r="BD47" s="54"/>
      <c r="BE47" s="54"/>
      <c r="BF47" s="54"/>
      <c r="BG47" s="54"/>
      <c r="BH47" s="54"/>
      <c r="BI47" s="54"/>
      <c r="BJ47" s="64">
        <f t="shared" si="12"/>
      </c>
      <c r="BK47" s="63"/>
    </row>
    <row r="48" spans="1:63" ht="15">
      <c r="A48" s="34" t="s">
        <v>88</v>
      </c>
      <c r="B48" s="34" t="s">
        <v>89</v>
      </c>
      <c r="C48" s="52" t="str">
        <f>D48&amp;" "&amp;E48&amp;" "&amp;F48&amp;" "&amp;G48</f>
        <v>4   </v>
      </c>
      <c r="D48" s="53">
        <v>4</v>
      </c>
      <c r="E48" s="53"/>
      <c r="F48" s="53"/>
      <c r="G48" s="53"/>
      <c r="H48" s="52" t="str">
        <f>I48&amp;" "&amp;M48&amp;" "&amp;N48&amp;" "&amp;O48</f>
        <v>   </v>
      </c>
      <c r="I48" s="53"/>
      <c r="J48" s="53"/>
      <c r="K48" s="53"/>
      <c r="L48" s="53"/>
      <c r="M48" s="53"/>
      <c r="N48" s="53"/>
      <c r="O48" s="53"/>
      <c r="P48" s="54"/>
      <c r="Q48" s="111">
        <v>130</v>
      </c>
      <c r="R48" s="72">
        <f>SUM(S48:U48)</f>
        <v>90</v>
      </c>
      <c r="S48" s="72">
        <f>X48*X$6+AA48*AA$6+AF48*AF$6+AI48*AI$6+AN48*AN$6+AQ48*AQ$6+AV48*AV$6+AY48*AY$6+BD48*BD$6+BG48*BG$6</f>
        <v>54</v>
      </c>
      <c r="T48" s="72">
        <f>Y48*Y$6+AB48*AB$6+AG48*AG$6+AJ48*AJ$6+AO48*AO$6+AR48*AR$6+AW48*AW$6+AZ48*AZ$6+BE48*BE$6+BH48*BH$6</f>
        <v>36</v>
      </c>
      <c r="U48" s="72">
        <f>Z48*Z$6+AC48*AC$6+AH48*AH$6+AK48*AK$6+AP48*AP$6+AS48*AS$6+AX48*AX$6+BA48*BA$6+BF48*BF$6+BI48*BI$6</f>
        <v>0</v>
      </c>
      <c r="V48" s="72">
        <f>Q48-R48</f>
        <v>40</v>
      </c>
      <c r="W48" s="64">
        <f>IF(SUM(X48:Z48)&gt;0,X48&amp;"/"&amp;Y48&amp;"/"&amp;Z48,"")</f>
      </c>
      <c r="X48" s="54"/>
      <c r="Y48" s="54"/>
      <c r="Z48" s="54"/>
      <c r="AA48" s="54"/>
      <c r="AB48" s="54"/>
      <c r="AC48" s="54"/>
      <c r="AD48" s="64">
        <f>IF(SUM(AA48:AC48)&gt;0,AA48&amp;"/"&amp;AB48&amp;"/"&amp;AC48,"")</f>
      </c>
      <c r="AE48" s="64">
        <f>IF(SUM(AF48:AH48)&gt;0,AF48&amp;"/"&amp;AG48&amp;"/"&amp;AH48,"")</f>
      </c>
      <c r="AF48" s="54"/>
      <c r="AG48" s="54"/>
      <c r="AH48" s="54"/>
      <c r="AI48" s="54">
        <v>3</v>
      </c>
      <c r="AJ48" s="54">
        <v>2</v>
      </c>
      <c r="AK48" s="54"/>
      <c r="AL48" s="64" t="str">
        <f>IF(SUM(AI48:AK48)&gt;0,AI48&amp;"/"&amp;AJ48&amp;"/"&amp;AK48,"")</f>
        <v>3/2/</v>
      </c>
      <c r="AM48" s="64">
        <f>IF(SUM(AN48:AP48)&gt;0,AN48&amp;"/"&amp;AO48&amp;"/"&amp;AP48,"")</f>
      </c>
      <c r="AN48" s="54"/>
      <c r="AO48" s="54"/>
      <c r="AP48" s="54"/>
      <c r="AQ48" s="54"/>
      <c r="AR48" s="54"/>
      <c r="AS48" s="54"/>
      <c r="AT48" s="64">
        <f>IF(SUM(AQ48:AS48)&gt;0,AQ48&amp;"/"&amp;AR48&amp;"/"&amp;AS48,"")</f>
      </c>
      <c r="AU48" s="64">
        <f>IF(SUM(AV48:AX48)&gt;0,AV48&amp;"/"&amp;AW48&amp;"/"&amp;AX48,"")</f>
      </c>
      <c r="AV48" s="54"/>
      <c r="AW48" s="54"/>
      <c r="AX48" s="54"/>
      <c r="AY48" s="54"/>
      <c r="AZ48" s="54"/>
      <c r="BA48" s="54"/>
      <c r="BB48" s="64">
        <f>IF(SUM(AY48:BA48)&gt;0,AY48&amp;"/"&amp;AZ48&amp;"/"&amp;BA48,"")</f>
      </c>
      <c r="BC48" s="64">
        <f>IF(SUM(BD48:BF48)&gt;0,BD48&amp;"/"&amp;BE48&amp;"/"&amp;BF48,"")</f>
      </c>
      <c r="BD48" s="54"/>
      <c r="BE48" s="54"/>
      <c r="BF48" s="54"/>
      <c r="BG48" s="54"/>
      <c r="BH48" s="54"/>
      <c r="BI48" s="54"/>
      <c r="BJ48" s="64">
        <f>IF(SUM(BG48:BI48)&gt;0,BG48&amp;"/"&amp;BH48&amp;"/"&amp;BI48,"")</f>
      </c>
      <c r="BK48" s="63"/>
    </row>
    <row r="49" spans="1:63" ht="15">
      <c r="A49" s="34" t="s">
        <v>90</v>
      </c>
      <c r="B49" s="34" t="s">
        <v>163</v>
      </c>
      <c r="C49" s="52" t="str">
        <f>D49&amp;" "&amp;E49&amp;" "&amp;F49&amp;" "&amp;G49</f>
        <v>5   </v>
      </c>
      <c r="D49" s="53">
        <v>5</v>
      </c>
      <c r="E49" s="53"/>
      <c r="F49" s="53"/>
      <c r="G49" s="53"/>
      <c r="H49" s="52" t="str">
        <f t="shared" si="2"/>
        <v>   </v>
      </c>
      <c r="I49" s="53"/>
      <c r="J49" s="53"/>
      <c r="K49" s="53"/>
      <c r="L49" s="53"/>
      <c r="M49" s="53"/>
      <c r="N49" s="53"/>
      <c r="O49" s="53"/>
      <c r="P49" s="54"/>
      <c r="Q49" s="111">
        <v>160</v>
      </c>
      <c r="R49" s="72">
        <f t="shared" si="14"/>
        <v>90</v>
      </c>
      <c r="S49" s="72">
        <f t="shared" si="15"/>
        <v>54</v>
      </c>
      <c r="T49" s="72">
        <f t="shared" si="16"/>
        <v>0</v>
      </c>
      <c r="U49" s="72">
        <f t="shared" si="17"/>
        <v>36</v>
      </c>
      <c r="V49" s="72">
        <f t="shared" si="18"/>
        <v>70</v>
      </c>
      <c r="W49" s="64">
        <f t="shared" si="3"/>
      </c>
      <c r="X49" s="54"/>
      <c r="Y49" s="54"/>
      <c r="Z49" s="54"/>
      <c r="AA49" s="54"/>
      <c r="AB49" s="54"/>
      <c r="AC49" s="54"/>
      <c r="AD49" s="64">
        <f t="shared" si="4"/>
      </c>
      <c r="AE49" s="64">
        <f t="shared" si="5"/>
      </c>
      <c r="AF49" s="54"/>
      <c r="AG49" s="54"/>
      <c r="AH49" s="54"/>
      <c r="AI49" s="54"/>
      <c r="AJ49" s="54"/>
      <c r="AK49" s="54"/>
      <c r="AL49" s="64">
        <f t="shared" si="6"/>
      </c>
      <c r="AM49" s="64" t="str">
        <f t="shared" si="7"/>
        <v>3//2</v>
      </c>
      <c r="AN49" s="54">
        <v>3</v>
      </c>
      <c r="AO49" s="54"/>
      <c r="AP49" s="54">
        <v>2</v>
      </c>
      <c r="AQ49" s="54"/>
      <c r="AR49" s="54"/>
      <c r="AS49" s="54"/>
      <c r="AT49" s="64">
        <f t="shared" si="8"/>
      </c>
      <c r="AU49" s="64">
        <f t="shared" si="9"/>
      </c>
      <c r="AV49" s="54"/>
      <c r="AW49" s="54"/>
      <c r="AX49" s="54"/>
      <c r="AY49" s="54"/>
      <c r="AZ49" s="54"/>
      <c r="BA49" s="54"/>
      <c r="BB49" s="64">
        <f t="shared" si="10"/>
      </c>
      <c r="BC49" s="64">
        <f t="shared" si="11"/>
      </c>
      <c r="BD49" s="54"/>
      <c r="BE49" s="54"/>
      <c r="BF49" s="54"/>
      <c r="BG49" s="54"/>
      <c r="BH49" s="54"/>
      <c r="BI49" s="54"/>
      <c r="BJ49" s="64">
        <f t="shared" si="12"/>
      </c>
      <c r="BK49" s="63"/>
    </row>
    <row r="50" spans="1:63" ht="15">
      <c r="A50" s="34" t="s">
        <v>91</v>
      </c>
      <c r="B50" s="34" t="s">
        <v>125</v>
      </c>
      <c r="C50" s="52" t="str">
        <f t="shared" si="13"/>
        <v>    </v>
      </c>
      <c r="D50" s="53" t="s">
        <v>151</v>
      </c>
      <c r="E50" s="53"/>
      <c r="F50" s="53"/>
      <c r="G50" s="53"/>
      <c r="H50" s="52" t="str">
        <f t="shared" si="2"/>
        <v>4   </v>
      </c>
      <c r="I50" s="53">
        <v>4</v>
      </c>
      <c r="J50" s="53"/>
      <c r="K50" s="53"/>
      <c r="L50" s="53"/>
      <c r="M50" s="53"/>
      <c r="N50" s="53"/>
      <c r="O50" s="53"/>
      <c r="P50" s="54"/>
      <c r="Q50" s="111">
        <v>130</v>
      </c>
      <c r="R50" s="72">
        <f t="shared" si="14"/>
        <v>36</v>
      </c>
      <c r="S50" s="72">
        <f t="shared" si="15"/>
        <v>18</v>
      </c>
      <c r="T50" s="72">
        <f t="shared" si="16"/>
        <v>0</v>
      </c>
      <c r="U50" s="72">
        <f t="shared" si="17"/>
        <v>18</v>
      </c>
      <c r="V50" s="72">
        <f t="shared" si="18"/>
        <v>94</v>
      </c>
      <c r="W50" s="64">
        <f t="shared" si="3"/>
      </c>
      <c r="X50" s="54"/>
      <c r="Y50" s="54"/>
      <c r="Z50" s="54"/>
      <c r="AA50" s="54"/>
      <c r="AB50" s="54"/>
      <c r="AC50" s="54"/>
      <c r="AD50" s="64">
        <f t="shared" si="4"/>
      </c>
      <c r="AE50" s="64">
        <f t="shared" si="5"/>
      </c>
      <c r="AF50" s="54"/>
      <c r="AG50" s="54"/>
      <c r="AH50" s="54"/>
      <c r="AI50" s="54">
        <v>1</v>
      </c>
      <c r="AJ50" s="54"/>
      <c r="AK50" s="54">
        <v>1</v>
      </c>
      <c r="AL50" s="64" t="str">
        <f t="shared" si="6"/>
        <v>1//1</v>
      </c>
      <c r="AM50" s="64">
        <f t="shared" si="7"/>
      </c>
      <c r="AN50" s="54"/>
      <c r="AO50" s="54"/>
      <c r="AP50" s="54"/>
      <c r="AQ50" s="54"/>
      <c r="AR50" s="54"/>
      <c r="AS50" s="54"/>
      <c r="AT50" s="64">
        <f t="shared" si="8"/>
      </c>
      <c r="AU50" s="64">
        <f t="shared" si="9"/>
      </c>
      <c r="AV50" s="54"/>
      <c r="AW50" s="54"/>
      <c r="AX50" s="54"/>
      <c r="AY50" s="54"/>
      <c r="AZ50" s="54"/>
      <c r="BA50" s="54"/>
      <c r="BB50" s="64">
        <f t="shared" si="10"/>
      </c>
      <c r="BC50" s="64">
        <f t="shared" si="11"/>
      </c>
      <c r="BD50" s="54"/>
      <c r="BE50" s="54"/>
      <c r="BF50" s="54"/>
      <c r="BG50" s="54"/>
      <c r="BH50" s="54"/>
      <c r="BI50" s="54"/>
      <c r="BJ50" s="64">
        <f t="shared" si="12"/>
      </c>
      <c r="BK50" s="63"/>
    </row>
    <row r="51" spans="1:63" ht="15">
      <c r="A51" s="34" t="s">
        <v>92</v>
      </c>
      <c r="B51" s="34" t="s">
        <v>126</v>
      </c>
      <c r="C51" s="52" t="str">
        <f t="shared" si="13"/>
        <v>   </v>
      </c>
      <c r="D51" s="53"/>
      <c r="E51" s="53"/>
      <c r="F51" s="53"/>
      <c r="G51" s="53"/>
      <c r="H51" s="52" t="str">
        <f t="shared" si="2"/>
        <v>4   </v>
      </c>
      <c r="I51" s="53">
        <v>4</v>
      </c>
      <c r="J51" s="53"/>
      <c r="K51" s="53"/>
      <c r="L51" s="53"/>
      <c r="M51" s="53"/>
      <c r="N51" s="53"/>
      <c r="O51" s="53"/>
      <c r="P51" s="54"/>
      <c r="Q51" s="111">
        <v>260</v>
      </c>
      <c r="R51" s="72">
        <f t="shared" si="14"/>
        <v>108</v>
      </c>
      <c r="S51" s="72">
        <f t="shared" si="15"/>
        <v>36</v>
      </c>
      <c r="T51" s="72">
        <f t="shared" si="16"/>
        <v>72</v>
      </c>
      <c r="U51" s="72">
        <f t="shared" si="17"/>
        <v>0</v>
      </c>
      <c r="V51" s="72">
        <f t="shared" si="18"/>
        <v>152</v>
      </c>
      <c r="W51" s="64">
        <f t="shared" si="3"/>
      </c>
      <c r="X51" s="54"/>
      <c r="Y51" s="54"/>
      <c r="Z51" s="54"/>
      <c r="AA51" s="54"/>
      <c r="AB51" s="54"/>
      <c r="AC51" s="54"/>
      <c r="AD51" s="64">
        <f t="shared" si="4"/>
      </c>
      <c r="AE51" s="64">
        <f t="shared" si="5"/>
      </c>
      <c r="AF51" s="54"/>
      <c r="AG51" s="54"/>
      <c r="AH51" s="54"/>
      <c r="AI51" s="54">
        <v>2</v>
      </c>
      <c r="AJ51" s="54">
        <v>4</v>
      </c>
      <c r="AK51" s="54"/>
      <c r="AL51" s="64" t="str">
        <f t="shared" si="6"/>
        <v>2/4/</v>
      </c>
      <c r="AM51" s="64">
        <f t="shared" si="7"/>
      </c>
      <c r="AN51" s="54"/>
      <c r="AO51" s="54"/>
      <c r="AP51" s="54"/>
      <c r="AQ51" s="54"/>
      <c r="AR51" s="54"/>
      <c r="AS51" s="54"/>
      <c r="AT51" s="64">
        <f t="shared" si="8"/>
      </c>
      <c r="AU51" s="64">
        <f t="shared" si="9"/>
      </c>
      <c r="AV51" s="54"/>
      <c r="AW51" s="54"/>
      <c r="AX51" s="54"/>
      <c r="AY51" s="54"/>
      <c r="AZ51" s="54"/>
      <c r="BA51" s="54"/>
      <c r="BB51" s="64">
        <f t="shared" si="10"/>
      </c>
      <c r="BC51" s="64">
        <f t="shared" si="11"/>
      </c>
      <c r="BD51" s="54"/>
      <c r="BE51" s="54"/>
      <c r="BF51" s="54"/>
      <c r="BG51" s="54"/>
      <c r="BH51" s="54"/>
      <c r="BI51" s="54"/>
      <c r="BJ51" s="64">
        <f t="shared" si="12"/>
      </c>
      <c r="BK51" s="63"/>
    </row>
    <row r="52" spans="1:63" ht="15">
      <c r="A52" s="34" t="s">
        <v>93</v>
      </c>
      <c r="B52" s="33" t="s">
        <v>127</v>
      </c>
      <c r="C52" s="52" t="str">
        <f t="shared" si="13"/>
        <v>6   </v>
      </c>
      <c r="D52" s="53">
        <v>6</v>
      </c>
      <c r="E52" s="53"/>
      <c r="F52" s="53"/>
      <c r="G52" s="53"/>
      <c r="H52" s="52" t="str">
        <f t="shared" si="2"/>
        <v>   </v>
      </c>
      <c r="I52" s="53"/>
      <c r="J52" s="53"/>
      <c r="K52" s="53"/>
      <c r="L52" s="53"/>
      <c r="M52" s="53"/>
      <c r="N52" s="53"/>
      <c r="O52" s="53"/>
      <c r="P52" s="54"/>
      <c r="Q52" s="111">
        <v>144</v>
      </c>
      <c r="R52" s="72">
        <f t="shared" si="14"/>
        <v>90</v>
      </c>
      <c r="S52" s="72">
        <f t="shared" si="15"/>
        <v>54</v>
      </c>
      <c r="T52" s="72">
        <f t="shared" si="16"/>
        <v>36</v>
      </c>
      <c r="U52" s="72">
        <f t="shared" si="17"/>
        <v>0</v>
      </c>
      <c r="V52" s="72">
        <f t="shared" si="18"/>
        <v>54</v>
      </c>
      <c r="W52" s="64">
        <f t="shared" si="3"/>
      </c>
      <c r="X52" s="54"/>
      <c r="Y52" s="54"/>
      <c r="Z52" s="54"/>
      <c r="AA52" s="54"/>
      <c r="AB52" s="54"/>
      <c r="AC52" s="54"/>
      <c r="AD52" s="64">
        <f t="shared" si="4"/>
      </c>
      <c r="AE52" s="64">
        <f t="shared" si="5"/>
      </c>
      <c r="AF52" s="54"/>
      <c r="AG52" s="54"/>
      <c r="AH52" s="54"/>
      <c r="AI52" s="54"/>
      <c r="AJ52" s="54"/>
      <c r="AK52" s="54"/>
      <c r="AL52" s="64">
        <f t="shared" si="6"/>
      </c>
      <c r="AM52" s="64">
        <f t="shared" si="7"/>
      </c>
      <c r="AN52" s="54"/>
      <c r="AO52" s="54"/>
      <c r="AP52" s="54"/>
      <c r="AQ52" s="54">
        <v>3</v>
      </c>
      <c r="AR52" s="54">
        <v>2</v>
      </c>
      <c r="AS52" s="54"/>
      <c r="AT52" s="64" t="str">
        <f t="shared" si="8"/>
        <v>3/2/</v>
      </c>
      <c r="AU52" s="64">
        <f t="shared" si="9"/>
      </c>
      <c r="AV52" s="54"/>
      <c r="AW52" s="54"/>
      <c r="AX52" s="54"/>
      <c r="AY52" s="54"/>
      <c r="AZ52" s="54"/>
      <c r="BA52" s="54"/>
      <c r="BB52" s="64">
        <f t="shared" si="10"/>
      </c>
      <c r="BC52" s="64">
        <f t="shared" si="11"/>
      </c>
      <c r="BD52" s="54"/>
      <c r="BE52" s="54"/>
      <c r="BF52" s="54"/>
      <c r="BG52" s="54"/>
      <c r="BH52" s="54"/>
      <c r="BI52" s="54"/>
      <c r="BJ52" s="64">
        <f t="shared" si="12"/>
      </c>
      <c r="BK52" s="63"/>
    </row>
    <row r="53" spans="1:63" ht="15">
      <c r="A53" s="34" t="s">
        <v>94</v>
      </c>
      <c r="B53" s="34" t="s">
        <v>164</v>
      </c>
      <c r="C53" s="52" t="str">
        <f t="shared" si="13"/>
        <v>6   </v>
      </c>
      <c r="D53" s="53">
        <v>6</v>
      </c>
      <c r="E53" s="53"/>
      <c r="F53" s="53"/>
      <c r="G53" s="53"/>
      <c r="H53" s="52" t="str">
        <f t="shared" si="2"/>
        <v>   </v>
      </c>
      <c r="I53" s="53"/>
      <c r="J53" s="53"/>
      <c r="K53" s="53"/>
      <c r="L53" s="53"/>
      <c r="M53" s="53"/>
      <c r="N53" s="53"/>
      <c r="O53" s="53"/>
      <c r="P53" s="54"/>
      <c r="Q53" s="111">
        <v>144</v>
      </c>
      <c r="R53" s="72">
        <f t="shared" si="14"/>
        <v>72</v>
      </c>
      <c r="S53" s="72">
        <f t="shared" si="15"/>
        <v>36</v>
      </c>
      <c r="T53" s="72">
        <f t="shared" si="16"/>
        <v>36</v>
      </c>
      <c r="U53" s="72">
        <f t="shared" si="17"/>
        <v>0</v>
      </c>
      <c r="V53" s="72">
        <f t="shared" si="18"/>
        <v>72</v>
      </c>
      <c r="W53" s="64">
        <f t="shared" si="3"/>
      </c>
      <c r="X53" s="54"/>
      <c r="Y53" s="54"/>
      <c r="Z53" s="54"/>
      <c r="AA53" s="54"/>
      <c r="AB53" s="54"/>
      <c r="AC53" s="54"/>
      <c r="AD53" s="64">
        <f t="shared" si="4"/>
      </c>
      <c r="AE53" s="64">
        <f t="shared" si="5"/>
      </c>
      <c r="AF53" s="54"/>
      <c r="AG53" s="54"/>
      <c r="AH53" s="54"/>
      <c r="AI53" s="54"/>
      <c r="AJ53" s="54"/>
      <c r="AK53" s="54"/>
      <c r="AL53" s="64">
        <f t="shared" si="6"/>
      </c>
      <c r="AM53" s="64">
        <f t="shared" si="7"/>
      </c>
      <c r="AN53" s="54"/>
      <c r="AO53" s="54"/>
      <c r="AP53" s="54"/>
      <c r="AQ53" s="54">
        <v>2</v>
      </c>
      <c r="AR53" s="54">
        <v>2</v>
      </c>
      <c r="AS53" s="54"/>
      <c r="AT53" s="64" t="str">
        <f t="shared" si="8"/>
        <v>2/2/</v>
      </c>
      <c r="AU53" s="64">
        <f t="shared" si="9"/>
      </c>
      <c r="AV53" s="54"/>
      <c r="AW53" s="54"/>
      <c r="AX53" s="54"/>
      <c r="AY53" s="54"/>
      <c r="AZ53" s="54"/>
      <c r="BA53" s="54"/>
      <c r="BB53" s="64">
        <f t="shared" si="10"/>
      </c>
      <c r="BC53" s="64">
        <f t="shared" si="11"/>
      </c>
      <c r="BD53" s="54"/>
      <c r="BE53" s="54"/>
      <c r="BF53" s="54"/>
      <c r="BG53" s="54"/>
      <c r="BH53" s="54"/>
      <c r="BI53" s="54"/>
      <c r="BJ53" s="64">
        <f t="shared" si="12"/>
      </c>
      <c r="BK53" s="63"/>
    </row>
    <row r="54" spans="1:63" ht="15">
      <c r="A54" s="34" t="s">
        <v>95</v>
      </c>
      <c r="B54" s="34" t="s">
        <v>128</v>
      </c>
      <c r="C54" s="52" t="str">
        <f t="shared" si="13"/>
        <v>9   </v>
      </c>
      <c r="D54" s="53">
        <v>9</v>
      </c>
      <c r="E54" s="53"/>
      <c r="F54" s="53"/>
      <c r="G54" s="53"/>
      <c r="H54" s="52" t="str">
        <f t="shared" si="2"/>
        <v>   </v>
      </c>
      <c r="I54" s="53"/>
      <c r="J54" s="53"/>
      <c r="K54" s="53"/>
      <c r="L54" s="53"/>
      <c r="M54" s="53"/>
      <c r="N54" s="53"/>
      <c r="O54" s="53"/>
      <c r="P54" s="54"/>
      <c r="Q54" s="111">
        <v>144</v>
      </c>
      <c r="R54" s="72">
        <f t="shared" si="14"/>
        <v>56</v>
      </c>
      <c r="S54" s="72">
        <f t="shared" si="15"/>
        <v>28</v>
      </c>
      <c r="T54" s="72">
        <f t="shared" si="16"/>
        <v>28</v>
      </c>
      <c r="U54" s="72">
        <f t="shared" si="17"/>
        <v>0</v>
      </c>
      <c r="V54" s="72">
        <f t="shared" si="18"/>
        <v>88</v>
      </c>
      <c r="W54" s="64">
        <f t="shared" si="3"/>
      </c>
      <c r="X54" s="54"/>
      <c r="Y54" s="54"/>
      <c r="Z54" s="54"/>
      <c r="AA54" s="54"/>
      <c r="AB54" s="54"/>
      <c r="AC54" s="54"/>
      <c r="AD54" s="64">
        <f t="shared" si="4"/>
      </c>
      <c r="AE54" s="64">
        <f t="shared" si="5"/>
      </c>
      <c r="AF54" s="54"/>
      <c r="AG54" s="54"/>
      <c r="AH54" s="54"/>
      <c r="AI54" s="54"/>
      <c r="AJ54" s="54"/>
      <c r="AK54" s="54"/>
      <c r="AL54" s="64">
        <f t="shared" si="6"/>
      </c>
      <c r="AM54" s="64">
        <f t="shared" si="7"/>
      </c>
      <c r="AN54" s="54"/>
      <c r="AO54" s="54"/>
      <c r="AP54" s="54"/>
      <c r="AQ54" s="54"/>
      <c r="AR54" s="54"/>
      <c r="AS54" s="54"/>
      <c r="AT54" s="64">
        <f t="shared" si="8"/>
      </c>
      <c r="AU54" s="64">
        <f t="shared" si="9"/>
      </c>
      <c r="AV54" s="54"/>
      <c r="AW54" s="54"/>
      <c r="AX54" s="54"/>
      <c r="AY54" s="54"/>
      <c r="AZ54" s="54"/>
      <c r="BA54" s="54"/>
      <c r="BB54" s="64">
        <f t="shared" si="10"/>
      </c>
      <c r="BC54" s="64" t="str">
        <f t="shared" si="11"/>
        <v>4/4/</v>
      </c>
      <c r="BD54" s="54">
        <v>4</v>
      </c>
      <c r="BE54" s="54">
        <v>4</v>
      </c>
      <c r="BF54" s="54"/>
      <c r="BG54" s="54"/>
      <c r="BH54" s="54"/>
      <c r="BI54" s="54"/>
      <c r="BJ54" s="64">
        <f t="shared" si="12"/>
      </c>
      <c r="BK54" s="63"/>
    </row>
    <row r="55" spans="1:63" ht="15">
      <c r="A55" s="34" t="s">
        <v>96</v>
      </c>
      <c r="B55" s="60" t="s">
        <v>141</v>
      </c>
      <c r="C55" s="52" t="str">
        <f t="shared" si="13"/>
        <v>10   </v>
      </c>
      <c r="D55" s="61">
        <v>10</v>
      </c>
      <c r="E55" s="61"/>
      <c r="F55" s="61"/>
      <c r="G55" s="61"/>
      <c r="H55" s="52" t="str">
        <f t="shared" si="2"/>
        <v>   </v>
      </c>
      <c r="I55" s="61"/>
      <c r="J55" s="61"/>
      <c r="K55" s="61"/>
      <c r="L55" s="61"/>
      <c r="M55" s="61"/>
      <c r="N55" s="61"/>
      <c r="O55" s="61"/>
      <c r="P55" s="65"/>
      <c r="Q55" s="111">
        <v>190</v>
      </c>
      <c r="R55" s="72">
        <f t="shared" si="14"/>
        <v>80</v>
      </c>
      <c r="S55" s="72">
        <f t="shared" si="15"/>
        <v>40</v>
      </c>
      <c r="T55" s="72">
        <f t="shared" si="16"/>
        <v>40</v>
      </c>
      <c r="U55" s="72">
        <f t="shared" si="17"/>
        <v>0</v>
      </c>
      <c r="V55" s="72">
        <f t="shared" si="18"/>
        <v>110</v>
      </c>
      <c r="W55" s="64">
        <f t="shared" si="3"/>
      </c>
      <c r="X55" s="65"/>
      <c r="Y55" s="65"/>
      <c r="Z55" s="65"/>
      <c r="AA55" s="65"/>
      <c r="AB55" s="65"/>
      <c r="AC55" s="65"/>
      <c r="AD55" s="64">
        <f t="shared" si="4"/>
      </c>
      <c r="AE55" s="64">
        <f t="shared" si="5"/>
      </c>
      <c r="AF55" s="65"/>
      <c r="AG55" s="65"/>
      <c r="AH55" s="65"/>
      <c r="AI55" s="65"/>
      <c r="AJ55" s="65"/>
      <c r="AK55" s="65"/>
      <c r="AL55" s="64">
        <f t="shared" si="6"/>
      </c>
      <c r="AM55" s="64">
        <f t="shared" si="7"/>
      </c>
      <c r="AN55" s="65"/>
      <c r="AO55" s="65"/>
      <c r="AP55" s="65"/>
      <c r="AQ55" s="65"/>
      <c r="AR55" s="65"/>
      <c r="AS55" s="65"/>
      <c r="AT55" s="64">
        <f t="shared" si="8"/>
      </c>
      <c r="AU55" s="65"/>
      <c r="AV55" s="65"/>
      <c r="AW55" s="65"/>
      <c r="AX55" s="65"/>
      <c r="AY55" s="65"/>
      <c r="AZ55" s="65"/>
      <c r="BA55" s="65"/>
      <c r="BB55" s="65"/>
      <c r="BC55" s="64">
        <f t="shared" si="11"/>
      </c>
      <c r="BD55" s="65"/>
      <c r="BE55" s="65"/>
      <c r="BF55" s="65"/>
      <c r="BG55" s="65">
        <v>8</v>
      </c>
      <c r="BH55" s="65">
        <v>8</v>
      </c>
      <c r="BI55" s="65"/>
      <c r="BJ55" s="64" t="str">
        <f t="shared" si="12"/>
        <v>8/8/</v>
      </c>
      <c r="BK55" s="63"/>
    </row>
    <row r="56" spans="1:63" ht="15">
      <c r="A56" s="34" t="s">
        <v>97</v>
      </c>
      <c r="B56" s="60" t="s">
        <v>129</v>
      </c>
      <c r="C56" s="52" t="str">
        <f t="shared" si="13"/>
        <v>   </v>
      </c>
      <c r="D56" s="61"/>
      <c r="E56" s="61"/>
      <c r="F56" s="61"/>
      <c r="G56" s="61"/>
      <c r="H56" s="52" t="str">
        <f t="shared" si="2"/>
        <v>6   </v>
      </c>
      <c r="I56" s="61">
        <v>6</v>
      </c>
      <c r="J56" s="61"/>
      <c r="K56" s="61"/>
      <c r="L56" s="61"/>
      <c r="M56" s="61"/>
      <c r="N56" s="61"/>
      <c r="O56" s="61"/>
      <c r="P56" s="65"/>
      <c r="Q56" s="111">
        <v>104</v>
      </c>
      <c r="R56" s="72">
        <f t="shared" si="14"/>
        <v>54</v>
      </c>
      <c r="S56" s="72">
        <f t="shared" si="15"/>
        <v>36</v>
      </c>
      <c r="T56" s="72">
        <f t="shared" si="16"/>
        <v>18</v>
      </c>
      <c r="U56" s="72">
        <f t="shared" si="17"/>
        <v>0</v>
      </c>
      <c r="V56" s="72">
        <f t="shared" si="18"/>
        <v>50</v>
      </c>
      <c r="W56" s="64">
        <f t="shared" si="3"/>
      </c>
      <c r="X56" s="65"/>
      <c r="Y56" s="65"/>
      <c r="Z56" s="65"/>
      <c r="AA56" s="65"/>
      <c r="AB56" s="65"/>
      <c r="AC56" s="65"/>
      <c r="AD56" s="64">
        <f t="shared" si="4"/>
      </c>
      <c r="AE56" s="64">
        <f t="shared" si="5"/>
      </c>
      <c r="AF56" s="65"/>
      <c r="AG56" s="65"/>
      <c r="AH56" s="65"/>
      <c r="AI56" s="65"/>
      <c r="AJ56" s="65"/>
      <c r="AK56" s="65"/>
      <c r="AL56" s="64">
        <f t="shared" si="6"/>
      </c>
      <c r="AM56" s="64">
        <f t="shared" si="7"/>
      </c>
      <c r="AN56" s="65"/>
      <c r="AO56" s="65"/>
      <c r="AP56" s="65"/>
      <c r="AQ56" s="65">
        <v>2</v>
      </c>
      <c r="AR56" s="65">
        <v>1</v>
      </c>
      <c r="AS56" s="65"/>
      <c r="AT56" s="64" t="str">
        <f t="shared" si="8"/>
        <v>2/1/</v>
      </c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3"/>
    </row>
    <row r="57" spans="1:63" ht="15">
      <c r="A57" s="34" t="s">
        <v>98</v>
      </c>
      <c r="B57" s="60" t="s">
        <v>130</v>
      </c>
      <c r="C57" s="52" t="str">
        <f t="shared" si="13"/>
        <v>   </v>
      </c>
      <c r="D57" s="61"/>
      <c r="E57" s="61"/>
      <c r="F57" s="61"/>
      <c r="G57" s="61"/>
      <c r="H57" s="52" t="str">
        <f t="shared" si="2"/>
        <v>2 3  </v>
      </c>
      <c r="I57" s="61">
        <v>2</v>
      </c>
      <c r="J57" s="61"/>
      <c r="K57" s="61"/>
      <c r="L57" s="61"/>
      <c r="M57" s="61">
        <v>3</v>
      </c>
      <c r="N57" s="61"/>
      <c r="O57" s="61"/>
      <c r="P57" s="65"/>
      <c r="Q57" s="111">
        <v>144</v>
      </c>
      <c r="R57" s="72">
        <f t="shared" si="14"/>
        <v>90</v>
      </c>
      <c r="S57" s="72">
        <f t="shared" si="15"/>
        <v>36</v>
      </c>
      <c r="T57" s="72">
        <f t="shared" si="16"/>
        <v>54</v>
      </c>
      <c r="U57" s="72">
        <f t="shared" si="17"/>
        <v>0</v>
      </c>
      <c r="V57" s="72">
        <f t="shared" si="18"/>
        <v>54</v>
      </c>
      <c r="W57" s="64">
        <f t="shared" si="3"/>
      </c>
      <c r="X57" s="65"/>
      <c r="Y57" s="65"/>
      <c r="Z57" s="65"/>
      <c r="AA57" s="65">
        <v>1</v>
      </c>
      <c r="AB57" s="65">
        <v>1</v>
      </c>
      <c r="AC57" s="65"/>
      <c r="AD57" s="64" t="str">
        <f t="shared" si="4"/>
        <v>1/1/</v>
      </c>
      <c r="AE57" s="64" t="str">
        <f t="shared" si="5"/>
        <v>1/2/</v>
      </c>
      <c r="AF57" s="65">
        <v>1</v>
      </c>
      <c r="AG57" s="65">
        <v>2</v>
      </c>
      <c r="AH57" s="65"/>
      <c r="AI57" s="65"/>
      <c r="AJ57" s="65"/>
      <c r="AK57" s="65"/>
      <c r="AL57" s="65"/>
      <c r="AM57" s="64">
        <f t="shared" si="7"/>
      </c>
      <c r="AN57" s="65"/>
      <c r="AO57" s="65"/>
      <c r="AP57" s="65"/>
      <c r="AQ57" s="65"/>
      <c r="AR57" s="65"/>
      <c r="AS57" s="65"/>
      <c r="AT57" s="64">
        <f t="shared" si="8"/>
      </c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3"/>
    </row>
    <row r="58" spans="1:63" ht="15">
      <c r="A58" s="34" t="s">
        <v>99</v>
      </c>
      <c r="B58" s="34" t="s">
        <v>131</v>
      </c>
      <c r="C58" s="52" t="str">
        <f aca="true" t="shared" si="26" ref="C58:C66">D58&amp;" "&amp;E58&amp;" "&amp;F58&amp;" "&amp;G58</f>
        <v>3   </v>
      </c>
      <c r="D58" s="53">
        <v>3</v>
      </c>
      <c r="E58" s="53"/>
      <c r="F58" s="53"/>
      <c r="G58" s="53"/>
      <c r="H58" s="52" t="str">
        <f aca="true" t="shared" si="27" ref="H58:H66">I58&amp;" "&amp;M58&amp;" "&amp;N58&amp;" "&amp;O58</f>
        <v>2   </v>
      </c>
      <c r="I58" s="53">
        <v>2</v>
      </c>
      <c r="J58" s="53"/>
      <c r="K58" s="53"/>
      <c r="L58" s="53"/>
      <c r="M58" s="53"/>
      <c r="N58" s="53"/>
      <c r="O58" s="53"/>
      <c r="P58" s="54"/>
      <c r="Q58" s="111">
        <v>370</v>
      </c>
      <c r="R58" s="72">
        <f t="shared" si="14"/>
        <v>180</v>
      </c>
      <c r="S58" s="72">
        <f aca="true" t="shared" si="28" ref="S58:S66">X58*X$6+AA58*AA$6+AF58*AF$6+AI58*AI$6+AN58*AN$6+AQ58*AQ$6+AV58*AV$6+AY58*AY$6+BD58*BD$6+BG58*BG$6</f>
        <v>72</v>
      </c>
      <c r="T58" s="72">
        <f aca="true" t="shared" si="29" ref="T58:T66">Y58*Y$6+AB58*AB$6+AG58*AG$6+AJ58*AJ$6+AO58*AO$6+AR58*AR$6+AW58*AW$6+AZ58*AZ$6+BE58*BE$6+BH58*BH$6</f>
        <v>108</v>
      </c>
      <c r="U58" s="72">
        <f aca="true" t="shared" si="30" ref="U58:U66">Z58*Z$6+AC58*AC$6+AH58*AH$6+AK58*AK$6+AP58*AP$6+AS58*AS$6+AX58*AX$6+BA58*BA$6+BF58*BF$6+BI58*BI$6</f>
        <v>0</v>
      </c>
      <c r="V58" s="72">
        <f aca="true" t="shared" si="31" ref="V58:V66">Q58-R58</f>
        <v>190</v>
      </c>
      <c r="W58" s="64">
        <f t="shared" si="3"/>
      </c>
      <c r="X58" s="54"/>
      <c r="Y58" s="54"/>
      <c r="Z58" s="54"/>
      <c r="AA58" s="54">
        <v>2</v>
      </c>
      <c r="AB58" s="54">
        <v>2</v>
      </c>
      <c r="AC58" s="54"/>
      <c r="AD58" s="64" t="str">
        <f t="shared" si="4"/>
        <v>2/2/</v>
      </c>
      <c r="AE58" s="64" t="str">
        <f t="shared" si="5"/>
        <v>2/4/</v>
      </c>
      <c r="AF58" s="54">
        <v>2</v>
      </c>
      <c r="AG58" s="54">
        <v>4</v>
      </c>
      <c r="AH58" s="54"/>
      <c r="AI58" s="54"/>
      <c r="AJ58" s="54"/>
      <c r="AK58" s="54"/>
      <c r="AL58" s="64">
        <f aca="true" t="shared" si="32" ref="AL58:AL66">IF(SUM(AI58:AK58)&gt;0,AI58&amp;"/"&amp;AJ58&amp;"/"&amp;AK58,"")</f>
      </c>
      <c r="AM58" s="64">
        <f t="shared" si="7"/>
      </c>
      <c r="AN58" s="54"/>
      <c r="AO58" s="54"/>
      <c r="AP58" s="54"/>
      <c r="AQ58" s="54"/>
      <c r="AR58" s="54"/>
      <c r="AS58" s="54"/>
      <c r="AT58" s="64">
        <f t="shared" si="8"/>
      </c>
      <c r="AU58" s="64">
        <f aca="true" t="shared" si="33" ref="AU58:AU66">IF(SUM(AV58:AX58)&gt;0,AV58&amp;"/"&amp;AW58&amp;"/"&amp;AX58,"")</f>
      </c>
      <c r="AV58" s="54"/>
      <c r="AW58" s="54"/>
      <c r="AX58" s="54"/>
      <c r="AY58" s="54"/>
      <c r="AZ58" s="54"/>
      <c r="BA58" s="54"/>
      <c r="BB58" s="64">
        <f aca="true" t="shared" si="34" ref="BB58:BB66">IF(SUM(AY58:BA58)&gt;0,AY58&amp;"/"&amp;AZ58&amp;"/"&amp;BA58,"")</f>
      </c>
      <c r="BC58" s="64">
        <f aca="true" t="shared" si="35" ref="BC58:BC69">IF(SUM(BD58:BF58)&gt;0,BD58&amp;"/"&amp;BE58&amp;"/"&amp;BF58,"")</f>
      </c>
      <c r="BD58" s="54"/>
      <c r="BE58" s="54"/>
      <c r="BF58" s="54"/>
      <c r="BG58" s="54"/>
      <c r="BH58" s="54"/>
      <c r="BI58" s="54"/>
      <c r="BJ58" s="64">
        <f aca="true" t="shared" si="36" ref="BJ58:BJ69">IF(SUM(BG58:BI58)&gt;0,BG58&amp;"/"&amp;BH58&amp;"/"&amp;BI58,"")</f>
      </c>
      <c r="BK58" s="63"/>
    </row>
    <row r="59" spans="1:63" ht="15">
      <c r="A59" s="34" t="s">
        <v>136</v>
      </c>
      <c r="B59" s="34" t="s">
        <v>132</v>
      </c>
      <c r="C59" s="52" t="str">
        <f t="shared" si="26"/>
        <v>   </v>
      </c>
      <c r="D59" s="53"/>
      <c r="E59" s="53"/>
      <c r="F59" s="53"/>
      <c r="G59" s="53"/>
      <c r="H59" s="52" t="str">
        <f t="shared" si="27"/>
        <v>1 2  </v>
      </c>
      <c r="I59" s="53">
        <v>1</v>
      </c>
      <c r="J59" s="53"/>
      <c r="K59" s="53"/>
      <c r="L59" s="53"/>
      <c r="M59" s="53">
        <v>2</v>
      </c>
      <c r="N59" s="53"/>
      <c r="O59" s="53"/>
      <c r="P59" s="54"/>
      <c r="Q59" s="111">
        <v>390</v>
      </c>
      <c r="R59" s="72">
        <f t="shared" si="14"/>
        <v>180</v>
      </c>
      <c r="S59" s="72">
        <f t="shared" si="28"/>
        <v>72</v>
      </c>
      <c r="T59" s="72">
        <f t="shared" si="29"/>
        <v>108</v>
      </c>
      <c r="U59" s="72">
        <f t="shared" si="30"/>
        <v>0</v>
      </c>
      <c r="V59" s="72">
        <f t="shared" si="31"/>
        <v>210</v>
      </c>
      <c r="W59" s="64" t="str">
        <f t="shared" si="3"/>
        <v>2/4/</v>
      </c>
      <c r="X59" s="54">
        <v>2</v>
      </c>
      <c r="Y59" s="54">
        <v>4</v>
      </c>
      <c r="Z59" s="54"/>
      <c r="AA59" s="54">
        <v>2</v>
      </c>
      <c r="AB59" s="54">
        <v>2</v>
      </c>
      <c r="AC59" s="54"/>
      <c r="AD59" s="64" t="str">
        <f t="shared" si="4"/>
        <v>2/2/</v>
      </c>
      <c r="AE59" s="64">
        <f t="shared" si="5"/>
      </c>
      <c r="AF59" s="54"/>
      <c r="AG59" s="54"/>
      <c r="AH59" s="54"/>
      <c r="AI59" s="54"/>
      <c r="AJ59" s="54"/>
      <c r="AK59" s="54"/>
      <c r="AL59" s="64">
        <f t="shared" si="32"/>
      </c>
      <c r="AM59" s="64">
        <f t="shared" si="7"/>
      </c>
      <c r="AN59" s="54"/>
      <c r="AO59" s="54"/>
      <c r="AP59" s="54"/>
      <c r="AQ59" s="54"/>
      <c r="AR59" s="54"/>
      <c r="AS59" s="54"/>
      <c r="AT59" s="64">
        <f t="shared" si="8"/>
      </c>
      <c r="AU59" s="64">
        <f t="shared" si="33"/>
      </c>
      <c r="AV59" s="54"/>
      <c r="AW59" s="54"/>
      <c r="AX59" s="54"/>
      <c r="AY59" s="54"/>
      <c r="AZ59" s="54"/>
      <c r="BA59" s="54"/>
      <c r="BB59" s="64">
        <f t="shared" si="34"/>
      </c>
      <c r="BC59" s="64">
        <f t="shared" si="35"/>
      </c>
      <c r="BD59" s="54"/>
      <c r="BE59" s="54"/>
      <c r="BF59" s="54"/>
      <c r="BG59" s="54"/>
      <c r="BH59" s="54"/>
      <c r="BI59" s="54"/>
      <c r="BJ59" s="64">
        <f t="shared" si="36"/>
      </c>
      <c r="BK59" s="63"/>
    </row>
    <row r="60" spans="1:63" ht="15">
      <c r="A60" s="34" t="s">
        <v>137</v>
      </c>
      <c r="B60" s="33" t="s">
        <v>133</v>
      </c>
      <c r="C60" s="52" t="str">
        <f t="shared" si="26"/>
        <v>4   </v>
      </c>
      <c r="D60" s="53">
        <v>4</v>
      </c>
      <c r="E60" s="53"/>
      <c r="F60" s="53"/>
      <c r="G60" s="53"/>
      <c r="H60" s="52" t="str">
        <f t="shared" si="27"/>
        <v>   </v>
      </c>
      <c r="I60" s="53"/>
      <c r="J60" s="53"/>
      <c r="K60" s="53"/>
      <c r="L60" s="53"/>
      <c r="M60" s="53"/>
      <c r="N60" s="53"/>
      <c r="O60" s="53"/>
      <c r="P60" s="54"/>
      <c r="Q60" s="111">
        <v>130</v>
      </c>
      <c r="R60" s="72">
        <f t="shared" si="14"/>
        <v>90</v>
      </c>
      <c r="S60" s="72">
        <f t="shared" si="28"/>
        <v>36</v>
      </c>
      <c r="T60" s="72">
        <f t="shared" si="29"/>
        <v>54</v>
      </c>
      <c r="U60" s="72">
        <f t="shared" si="30"/>
        <v>0</v>
      </c>
      <c r="V60" s="72">
        <f t="shared" si="31"/>
        <v>40</v>
      </c>
      <c r="W60" s="64">
        <f t="shared" si="3"/>
      </c>
      <c r="X60" s="54"/>
      <c r="Y60" s="54"/>
      <c r="Z60" s="54"/>
      <c r="AA60" s="54"/>
      <c r="AB60" s="54"/>
      <c r="AC60" s="54"/>
      <c r="AD60" s="64">
        <f t="shared" si="4"/>
      </c>
      <c r="AE60" s="64">
        <f t="shared" si="5"/>
      </c>
      <c r="AF60" s="54"/>
      <c r="AG60" s="54"/>
      <c r="AH60" s="54"/>
      <c r="AI60" s="54">
        <v>2</v>
      </c>
      <c r="AJ60" s="54">
        <v>3</v>
      </c>
      <c r="AK60" s="54"/>
      <c r="AL60" s="64" t="str">
        <f t="shared" si="32"/>
        <v>2/3/</v>
      </c>
      <c r="AM60" s="64">
        <f t="shared" si="7"/>
      </c>
      <c r="AN60" s="54"/>
      <c r="AO60" s="54"/>
      <c r="AP60" s="54"/>
      <c r="AQ60" s="54"/>
      <c r="AR60" s="54"/>
      <c r="AS60" s="54"/>
      <c r="AT60" s="64">
        <f t="shared" si="8"/>
      </c>
      <c r="AU60" s="64">
        <f t="shared" si="33"/>
      </c>
      <c r="AV60" s="54"/>
      <c r="AW60" s="54"/>
      <c r="AX60" s="54"/>
      <c r="AY60" s="54"/>
      <c r="AZ60" s="54"/>
      <c r="BA60" s="54"/>
      <c r="BB60" s="64">
        <f t="shared" si="34"/>
      </c>
      <c r="BC60" s="64">
        <f t="shared" si="35"/>
      </c>
      <c r="BD60" s="54"/>
      <c r="BE60" s="54"/>
      <c r="BF60" s="54"/>
      <c r="BG60" s="54"/>
      <c r="BH60" s="54"/>
      <c r="BI60" s="54"/>
      <c r="BJ60" s="64">
        <f t="shared" si="36"/>
      </c>
      <c r="BK60" s="63"/>
    </row>
    <row r="61" spans="1:63" ht="15">
      <c r="A61" s="34" t="s">
        <v>138</v>
      </c>
      <c r="B61" s="33" t="s">
        <v>224</v>
      </c>
      <c r="C61" s="52" t="str">
        <f t="shared" si="26"/>
        <v>   </v>
      </c>
      <c r="D61" s="53"/>
      <c r="E61" s="53"/>
      <c r="F61" s="53"/>
      <c r="G61" s="53"/>
      <c r="H61" s="52" t="str">
        <f t="shared" si="27"/>
        <v>5   </v>
      </c>
      <c r="I61" s="53">
        <v>5</v>
      </c>
      <c r="J61" s="53"/>
      <c r="K61" s="53"/>
      <c r="L61" s="53"/>
      <c r="M61" s="53"/>
      <c r="N61" s="53"/>
      <c r="O61" s="53"/>
      <c r="P61" s="54"/>
      <c r="Q61" s="111">
        <v>190</v>
      </c>
      <c r="R61" s="72">
        <f t="shared" si="14"/>
        <v>90</v>
      </c>
      <c r="S61" s="72">
        <f t="shared" si="28"/>
        <v>36</v>
      </c>
      <c r="T61" s="72">
        <f t="shared" si="29"/>
        <v>54</v>
      </c>
      <c r="U61" s="72">
        <f t="shared" si="30"/>
        <v>0</v>
      </c>
      <c r="V61" s="72">
        <f t="shared" si="31"/>
        <v>100</v>
      </c>
      <c r="W61" s="64">
        <f t="shared" si="3"/>
      </c>
      <c r="X61" s="54"/>
      <c r="Y61" s="54"/>
      <c r="Z61" s="54"/>
      <c r="AA61" s="54"/>
      <c r="AB61" s="54"/>
      <c r="AC61" s="54"/>
      <c r="AD61" s="64">
        <f t="shared" si="4"/>
      </c>
      <c r="AE61" s="64">
        <f t="shared" si="5"/>
      </c>
      <c r="AF61" s="54"/>
      <c r="AG61" s="54"/>
      <c r="AH61" s="54"/>
      <c r="AI61" s="54"/>
      <c r="AJ61" s="54"/>
      <c r="AK61" s="54"/>
      <c r="AL61" s="64"/>
      <c r="AM61" s="64" t="str">
        <f t="shared" si="7"/>
        <v>2/3/</v>
      </c>
      <c r="AN61" s="54">
        <v>2</v>
      </c>
      <c r="AO61" s="54">
        <v>3</v>
      </c>
      <c r="AP61" s="54"/>
      <c r="AQ61" s="54"/>
      <c r="AR61" s="54"/>
      <c r="AS61" s="54"/>
      <c r="AT61" s="64">
        <f t="shared" si="8"/>
      </c>
      <c r="AU61" s="64"/>
      <c r="AV61" s="54"/>
      <c r="AW61" s="54"/>
      <c r="AX61" s="54"/>
      <c r="AY61" s="54"/>
      <c r="AZ61" s="54"/>
      <c r="BA61" s="54"/>
      <c r="BB61" s="64"/>
      <c r="BC61" s="64">
        <f t="shared" si="35"/>
      </c>
      <c r="BD61" s="54"/>
      <c r="BE61" s="54"/>
      <c r="BF61" s="54"/>
      <c r="BG61" s="54"/>
      <c r="BH61" s="54"/>
      <c r="BI61" s="54"/>
      <c r="BJ61" s="64">
        <f t="shared" si="36"/>
      </c>
      <c r="BK61" s="63"/>
    </row>
    <row r="62" spans="1:63" ht="25.5">
      <c r="A62" s="34" t="s">
        <v>139</v>
      </c>
      <c r="B62" s="33" t="s">
        <v>195</v>
      </c>
      <c r="C62" s="52" t="str">
        <f t="shared" si="26"/>
        <v>   </v>
      </c>
      <c r="D62" s="53"/>
      <c r="E62" s="53"/>
      <c r="F62" s="53"/>
      <c r="G62" s="53"/>
      <c r="H62" s="52" t="str">
        <f t="shared" si="27"/>
        <v>9   </v>
      </c>
      <c r="I62" s="53">
        <v>9</v>
      </c>
      <c r="J62" s="53"/>
      <c r="K62" s="53"/>
      <c r="L62" s="53"/>
      <c r="M62" s="53"/>
      <c r="N62" s="53"/>
      <c r="O62" s="53"/>
      <c r="P62" s="54"/>
      <c r="Q62" s="111">
        <v>100</v>
      </c>
      <c r="R62" s="72">
        <f t="shared" si="14"/>
        <v>42</v>
      </c>
      <c r="S62" s="72">
        <f t="shared" si="28"/>
        <v>14</v>
      </c>
      <c r="T62" s="72">
        <f t="shared" si="29"/>
        <v>28</v>
      </c>
      <c r="U62" s="72">
        <f t="shared" si="30"/>
        <v>0</v>
      </c>
      <c r="V62" s="72">
        <f t="shared" si="31"/>
        <v>58</v>
      </c>
      <c r="W62" s="64">
        <f t="shared" si="3"/>
      </c>
      <c r="X62" s="54"/>
      <c r="Y62" s="54"/>
      <c r="Z62" s="54"/>
      <c r="AA62" s="54"/>
      <c r="AB62" s="54"/>
      <c r="AC62" s="54"/>
      <c r="AD62" s="64">
        <f t="shared" si="4"/>
      </c>
      <c r="AE62" s="64">
        <f t="shared" si="5"/>
      </c>
      <c r="AF62" s="54"/>
      <c r="AG62" s="54"/>
      <c r="AH62" s="54"/>
      <c r="AI62" s="54"/>
      <c r="AJ62" s="54"/>
      <c r="AK62" s="54"/>
      <c r="AL62" s="64"/>
      <c r="AM62" s="64">
        <f t="shared" si="7"/>
      </c>
      <c r="AN62" s="54"/>
      <c r="AO62" s="54"/>
      <c r="AP62" s="54"/>
      <c r="AQ62" s="54"/>
      <c r="AR62" s="54"/>
      <c r="AS62" s="54"/>
      <c r="AT62" s="64">
        <f t="shared" si="8"/>
      </c>
      <c r="AU62" s="64"/>
      <c r="AV62" s="54"/>
      <c r="AW62" s="54"/>
      <c r="AX62" s="54"/>
      <c r="AY62" s="54"/>
      <c r="AZ62" s="54"/>
      <c r="BA62" s="54"/>
      <c r="BB62" s="64"/>
      <c r="BC62" s="64" t="str">
        <f t="shared" si="35"/>
        <v>2/4/</v>
      </c>
      <c r="BD62" s="54">
        <v>2</v>
      </c>
      <c r="BE62" s="54">
        <v>4</v>
      </c>
      <c r="BF62" s="54"/>
      <c r="BG62" s="54"/>
      <c r="BH62" s="54"/>
      <c r="BI62" s="54"/>
      <c r="BJ62" s="64">
        <f t="shared" si="36"/>
      </c>
      <c r="BK62" s="63"/>
    </row>
    <row r="63" spans="1:63" ht="15">
      <c r="A63" s="34" t="s">
        <v>140</v>
      </c>
      <c r="B63" s="33" t="s">
        <v>134</v>
      </c>
      <c r="C63" s="52" t="str">
        <f t="shared" si="26"/>
        <v>   </v>
      </c>
      <c r="D63" s="53"/>
      <c r="E63" s="53"/>
      <c r="F63" s="53"/>
      <c r="G63" s="53"/>
      <c r="H63" s="52" t="str">
        <f t="shared" si="27"/>
        <v>6   </v>
      </c>
      <c r="I63" s="53">
        <v>6</v>
      </c>
      <c r="J63" s="53"/>
      <c r="K63" s="53"/>
      <c r="L63" s="53"/>
      <c r="M63" s="53"/>
      <c r="N63" s="53"/>
      <c r="O63" s="53"/>
      <c r="P63" s="54"/>
      <c r="Q63" s="111">
        <v>214</v>
      </c>
      <c r="R63" s="72">
        <f t="shared" si="14"/>
        <v>108</v>
      </c>
      <c r="S63" s="72">
        <f t="shared" si="28"/>
        <v>0</v>
      </c>
      <c r="T63" s="72">
        <f t="shared" si="29"/>
        <v>108</v>
      </c>
      <c r="U63" s="72">
        <f t="shared" si="30"/>
        <v>0</v>
      </c>
      <c r="V63" s="72">
        <f t="shared" si="31"/>
        <v>106</v>
      </c>
      <c r="W63" s="64">
        <f t="shared" si="3"/>
      </c>
      <c r="X63" s="54"/>
      <c r="Y63" s="54"/>
      <c r="Z63" s="54"/>
      <c r="AA63" s="54"/>
      <c r="AB63" s="54"/>
      <c r="AC63" s="54"/>
      <c r="AD63" s="64">
        <f t="shared" si="4"/>
      </c>
      <c r="AE63" s="64">
        <f t="shared" si="5"/>
      </c>
      <c r="AF63" s="54"/>
      <c r="AG63" s="54"/>
      <c r="AH63" s="54"/>
      <c r="AI63" s="54"/>
      <c r="AJ63" s="54"/>
      <c r="AK63" s="54"/>
      <c r="AL63" s="64"/>
      <c r="AM63" s="64">
        <f t="shared" si="7"/>
      </c>
      <c r="AN63" s="54"/>
      <c r="AO63" s="54"/>
      <c r="AP63" s="54"/>
      <c r="AQ63" s="54"/>
      <c r="AR63" s="54">
        <v>6</v>
      </c>
      <c r="AS63" s="54"/>
      <c r="AT63" s="64" t="str">
        <f t="shared" si="8"/>
        <v>/6/</v>
      </c>
      <c r="AU63" s="64"/>
      <c r="AV63" s="54"/>
      <c r="AW63" s="54"/>
      <c r="AX63" s="54"/>
      <c r="AY63" s="54"/>
      <c r="AZ63" s="54"/>
      <c r="BA63" s="54"/>
      <c r="BB63" s="64"/>
      <c r="BC63" s="64">
        <f t="shared" si="35"/>
      </c>
      <c r="BD63" s="54"/>
      <c r="BE63" s="54"/>
      <c r="BF63" s="54"/>
      <c r="BG63" s="54"/>
      <c r="BH63" s="54"/>
      <c r="BI63" s="54"/>
      <c r="BJ63" s="64">
        <f t="shared" si="36"/>
      </c>
      <c r="BK63" s="63"/>
    </row>
    <row r="64" spans="1:63" ht="15">
      <c r="A64" s="34" t="s">
        <v>209</v>
      </c>
      <c r="B64" s="33" t="s">
        <v>210</v>
      </c>
      <c r="C64" s="52" t="str">
        <f t="shared" si="26"/>
        <v>5 6  </v>
      </c>
      <c r="D64" s="53">
        <v>5</v>
      </c>
      <c r="E64" s="53">
        <v>6</v>
      </c>
      <c r="F64" s="53"/>
      <c r="G64" s="53"/>
      <c r="H64" s="52" t="str">
        <f>I64&amp;" "&amp;M64&amp;" "&amp;N64&amp;" "&amp;O64</f>
        <v>5 6  </v>
      </c>
      <c r="I64" s="53">
        <v>5</v>
      </c>
      <c r="J64" s="53"/>
      <c r="K64" s="53"/>
      <c r="L64" s="53"/>
      <c r="M64" s="53">
        <v>6</v>
      </c>
      <c r="N64" s="53"/>
      <c r="O64" s="53"/>
      <c r="P64" s="54"/>
      <c r="Q64" s="111">
        <v>500</v>
      </c>
      <c r="R64" s="72">
        <f>SUM(S64:U64)</f>
        <v>252</v>
      </c>
      <c r="S64" s="72">
        <f>X64*X$6+AA64*AA$6+AF64*AF$6+AI64*AI$6+AN64*AN$6+AQ64*AQ$6+AV64*AV$6+AY64*AY$6+BD64*BD$6+BG64*BG$6</f>
        <v>108</v>
      </c>
      <c r="T64" s="72">
        <f>Y64*Y$6+AB64*AB$6+AG64*AG$6+AJ64*AJ$6+AO64*AO$6+AR64*AR$6+AW64*AW$6+AZ64*AZ$6+BE64*BE$6+BH64*BH$6</f>
        <v>144</v>
      </c>
      <c r="U64" s="72">
        <f>Z64*Z$6+AC64*AC$6+AH64*AH$6+AK64*AK$6+AP64*AP$6+AS64*AS$6+AX64*AX$6+BA64*BA$6+BF64*BF$6+BI64*BI$6</f>
        <v>0</v>
      </c>
      <c r="V64" s="72">
        <f>Q64-R64</f>
        <v>248</v>
      </c>
      <c r="W64" s="64">
        <f>IF(SUM(X64:Z64)&gt;0,X64&amp;"/"&amp;Y64&amp;"/"&amp;Z64,"")</f>
      </c>
      <c r="X64" s="54"/>
      <c r="Y64" s="54"/>
      <c r="Z64" s="54"/>
      <c r="AA64" s="54"/>
      <c r="AB64" s="54"/>
      <c r="AC64" s="54"/>
      <c r="AD64" s="64">
        <f>IF(SUM(AA64:AC64)&gt;0,AA64&amp;"/"&amp;AB64&amp;"/"&amp;AC64,"")</f>
      </c>
      <c r="AE64" s="64">
        <f>IF(SUM(AF64:AH64)&gt;0,AF64&amp;"/"&amp;AG64&amp;"/"&amp;AH64,"")</f>
      </c>
      <c r="AF64" s="54"/>
      <c r="AG64" s="54"/>
      <c r="AH64" s="54"/>
      <c r="AI64" s="54"/>
      <c r="AJ64" s="54"/>
      <c r="AK64" s="54"/>
      <c r="AL64" s="64"/>
      <c r="AM64" s="64" t="str">
        <f>IF(SUM(AN64:AP64)&gt;0,AN64&amp;"/"&amp;AO64&amp;"/"&amp;AP64,"")</f>
        <v>3/4/</v>
      </c>
      <c r="AN64" s="54">
        <v>3</v>
      </c>
      <c r="AO64" s="54">
        <v>4</v>
      </c>
      <c r="AP64" s="54"/>
      <c r="AQ64" s="54">
        <v>3</v>
      </c>
      <c r="AR64" s="54">
        <v>4</v>
      </c>
      <c r="AS64" s="54"/>
      <c r="AT64" s="64" t="str">
        <f>IF(SUM(AQ64:AS64)&gt;0,AQ64&amp;"/"&amp;AR64&amp;"/"&amp;AS64,"")</f>
        <v>3/4/</v>
      </c>
      <c r="AU64" s="64"/>
      <c r="AV64" s="54"/>
      <c r="AW64" s="54"/>
      <c r="AX64" s="54"/>
      <c r="AY64" s="54"/>
      <c r="AZ64" s="54"/>
      <c r="BA64" s="54"/>
      <c r="BB64" s="64"/>
      <c r="BC64" s="64">
        <f t="shared" si="35"/>
      </c>
      <c r="BD64" s="54"/>
      <c r="BE64" s="54"/>
      <c r="BF64" s="54"/>
      <c r="BG64" s="54"/>
      <c r="BH64" s="54"/>
      <c r="BI64" s="54"/>
      <c r="BJ64" s="64">
        <f t="shared" si="36"/>
      </c>
      <c r="BK64" s="63"/>
    </row>
    <row r="65" spans="1:63" ht="15">
      <c r="A65" s="38" t="s">
        <v>61</v>
      </c>
      <c r="B65" s="38" t="s">
        <v>39</v>
      </c>
      <c r="C65" s="52" t="str">
        <f t="shared" si="26"/>
        <v>   </v>
      </c>
      <c r="D65" s="53"/>
      <c r="E65" s="53"/>
      <c r="F65" s="53"/>
      <c r="G65" s="53"/>
      <c r="H65" s="52" t="str">
        <f t="shared" si="27"/>
        <v>   </v>
      </c>
      <c r="I65" s="53"/>
      <c r="J65" s="53"/>
      <c r="K65" s="53"/>
      <c r="L65" s="53"/>
      <c r="M65" s="53"/>
      <c r="N65" s="53"/>
      <c r="O65" s="53"/>
      <c r="P65" s="54"/>
      <c r="Q65" s="91">
        <f aca="true" t="shared" si="37" ref="Q65:V65">SUM(Q66:Q68)</f>
        <v>200</v>
      </c>
      <c r="R65" s="91">
        <f t="shared" si="37"/>
        <v>108</v>
      </c>
      <c r="S65" s="91">
        <f t="shared" si="37"/>
        <v>18</v>
      </c>
      <c r="T65" s="91">
        <f t="shared" si="37"/>
        <v>72</v>
      </c>
      <c r="U65" s="91">
        <f t="shared" si="37"/>
        <v>18</v>
      </c>
      <c r="V65" s="91">
        <f t="shared" si="37"/>
        <v>92</v>
      </c>
      <c r="W65" s="64">
        <f t="shared" si="3"/>
      </c>
      <c r="X65" s="54"/>
      <c r="Y65" s="54"/>
      <c r="Z65" s="54"/>
      <c r="AA65" s="54"/>
      <c r="AB65" s="54"/>
      <c r="AC65" s="54"/>
      <c r="AD65" s="64">
        <f t="shared" si="4"/>
      </c>
      <c r="AE65" s="64">
        <f t="shared" si="5"/>
      </c>
      <c r="AF65" s="54"/>
      <c r="AG65" s="54"/>
      <c r="AH65" s="54"/>
      <c r="AI65" s="54"/>
      <c r="AJ65" s="54"/>
      <c r="AK65" s="54"/>
      <c r="AL65" s="64">
        <f t="shared" si="32"/>
      </c>
      <c r="AM65" s="64">
        <f t="shared" si="7"/>
      </c>
      <c r="AN65" s="54"/>
      <c r="AO65" s="54"/>
      <c r="AP65" s="54"/>
      <c r="AQ65" s="54"/>
      <c r="AR65" s="54"/>
      <c r="AS65" s="54"/>
      <c r="AT65" s="64">
        <f t="shared" si="8"/>
      </c>
      <c r="AU65" s="64">
        <f t="shared" si="33"/>
      </c>
      <c r="AV65" s="54"/>
      <c r="AW65" s="54"/>
      <c r="AX65" s="54"/>
      <c r="AY65" s="54"/>
      <c r="AZ65" s="54"/>
      <c r="BA65" s="54"/>
      <c r="BB65" s="64">
        <f t="shared" si="34"/>
      </c>
      <c r="BC65" s="64">
        <f t="shared" si="35"/>
      </c>
      <c r="BD65" s="54"/>
      <c r="BE65" s="54"/>
      <c r="BF65" s="54"/>
      <c r="BG65" s="54"/>
      <c r="BH65" s="54"/>
      <c r="BI65" s="54"/>
      <c r="BJ65" s="64">
        <f t="shared" si="36"/>
      </c>
      <c r="BK65" s="63"/>
    </row>
    <row r="66" spans="1:63" ht="15">
      <c r="A66" s="34" t="s">
        <v>101</v>
      </c>
      <c r="B66" s="34" t="s">
        <v>100</v>
      </c>
      <c r="C66" s="52" t="str">
        <f t="shared" si="26"/>
        <v>   </v>
      </c>
      <c r="D66" s="53"/>
      <c r="E66" s="53"/>
      <c r="F66" s="53"/>
      <c r="G66" s="53"/>
      <c r="H66" s="52" t="str">
        <f t="shared" si="27"/>
        <v>1   </v>
      </c>
      <c r="I66" s="53">
        <v>1</v>
      </c>
      <c r="J66" s="53"/>
      <c r="K66" s="53"/>
      <c r="L66" s="53"/>
      <c r="M66" s="53"/>
      <c r="N66" s="53"/>
      <c r="O66" s="53"/>
      <c r="P66" s="54"/>
      <c r="Q66" s="111">
        <v>72</v>
      </c>
      <c r="R66" s="72">
        <f t="shared" si="14"/>
        <v>36</v>
      </c>
      <c r="S66" s="72">
        <f t="shared" si="28"/>
        <v>18</v>
      </c>
      <c r="T66" s="72">
        <f t="shared" si="29"/>
        <v>0</v>
      </c>
      <c r="U66" s="72">
        <f t="shared" si="30"/>
        <v>18</v>
      </c>
      <c r="V66" s="72">
        <f t="shared" si="31"/>
        <v>36</v>
      </c>
      <c r="W66" s="64" t="str">
        <f>IF(SUM(X66:Z66)&gt;0,X66&amp;"/"&amp;Y66&amp;"/"&amp;Z66,"")</f>
        <v>1//1</v>
      </c>
      <c r="X66" s="54">
        <v>1</v>
      </c>
      <c r="Y66" s="54"/>
      <c r="Z66" s="54">
        <v>1</v>
      </c>
      <c r="AA66" s="54"/>
      <c r="AB66" s="54"/>
      <c r="AC66" s="54"/>
      <c r="AD66" s="64">
        <f>IF(SUM(AA66:AC66)&gt;0,AA66&amp;"/"&amp;AB66&amp;"/"&amp;AC66,"")</f>
      </c>
      <c r="AE66" s="64">
        <f>IF(SUM(AF66:AH66)&gt;0,AF66&amp;"/"&amp;AG66&amp;"/"&amp;AH66,"")</f>
      </c>
      <c r="AF66" s="54"/>
      <c r="AG66" s="54"/>
      <c r="AH66" s="54"/>
      <c r="AI66" s="54"/>
      <c r="AJ66" s="54"/>
      <c r="AK66" s="54"/>
      <c r="AL66" s="64">
        <f t="shared" si="32"/>
      </c>
      <c r="AM66" s="64">
        <f t="shared" si="7"/>
      </c>
      <c r="AN66" s="54"/>
      <c r="AO66" s="54"/>
      <c r="AP66" s="54"/>
      <c r="AQ66" s="54"/>
      <c r="AR66" s="54"/>
      <c r="AS66" s="54"/>
      <c r="AT66" s="64">
        <f t="shared" si="8"/>
      </c>
      <c r="AU66" s="64">
        <f t="shared" si="33"/>
      </c>
      <c r="AV66" s="54"/>
      <c r="AW66" s="54"/>
      <c r="AX66" s="54"/>
      <c r="AY66" s="54"/>
      <c r="AZ66" s="54"/>
      <c r="BA66" s="54"/>
      <c r="BB66" s="64">
        <f t="shared" si="34"/>
      </c>
      <c r="BC66" s="64">
        <f t="shared" si="35"/>
      </c>
      <c r="BD66" s="54"/>
      <c r="BE66" s="54"/>
      <c r="BF66" s="54"/>
      <c r="BG66" s="54"/>
      <c r="BH66" s="54"/>
      <c r="BI66" s="54"/>
      <c r="BJ66" s="64">
        <f t="shared" si="36"/>
      </c>
      <c r="BK66" s="63"/>
    </row>
    <row r="67" spans="1:63" ht="15">
      <c r="A67" s="34" t="s">
        <v>105</v>
      </c>
      <c r="B67" s="34" t="s">
        <v>223</v>
      </c>
      <c r="C67" s="52" t="str">
        <f>D67&amp;" "&amp;E67&amp;" "&amp;F67&amp;" "&amp;G67</f>
        <v>   </v>
      </c>
      <c r="D67" s="53"/>
      <c r="E67" s="53"/>
      <c r="F67" s="53"/>
      <c r="G67" s="53"/>
      <c r="H67" s="52" t="str">
        <f>I67&amp;" "&amp;M67&amp;" "&amp;N67&amp;" "&amp;O67</f>
        <v>1   </v>
      </c>
      <c r="I67" s="53">
        <v>1</v>
      </c>
      <c r="J67" s="53"/>
      <c r="K67" s="53"/>
      <c r="L67" s="53"/>
      <c r="M67" s="53"/>
      <c r="N67" s="53"/>
      <c r="O67" s="53"/>
      <c r="P67" s="54"/>
      <c r="Q67" s="111">
        <v>64</v>
      </c>
      <c r="R67" s="72">
        <f>SUM(S67:U67)</f>
        <v>36</v>
      </c>
      <c r="S67" s="72">
        <f aca="true" t="shared" si="38" ref="S67:U69">X67*X$6+AA67*AA$6+AF67*AF$6+AI67*AI$6+AN67*AN$6+AQ67*AQ$6+AV67*AV$6+AY67*AY$6+BD67*BD$6+BG67*BG$6</f>
        <v>0</v>
      </c>
      <c r="T67" s="72">
        <f t="shared" si="38"/>
        <v>36</v>
      </c>
      <c r="U67" s="72">
        <f t="shared" si="38"/>
        <v>0</v>
      </c>
      <c r="V67" s="72">
        <f>Q67-R67</f>
        <v>28</v>
      </c>
      <c r="W67" s="64" t="str">
        <f>IF(SUM(X67:Z67)&gt;0,X67&amp;"/"&amp;Y67&amp;"/"&amp;Z67,"")</f>
        <v>/2/</v>
      </c>
      <c r="X67" s="54"/>
      <c r="Y67" s="54">
        <v>2</v>
      </c>
      <c r="Z67" s="54"/>
      <c r="AA67" s="54"/>
      <c r="AB67" s="54"/>
      <c r="AC67" s="54"/>
      <c r="AD67" s="64">
        <f>IF(SUM(AA67:AC67)&gt;0,AA67&amp;"/"&amp;AB67&amp;"/"&amp;AC67,"")</f>
      </c>
      <c r="AE67" s="64">
        <f>IF(SUM(AF67:AH67)&gt;0,AF67&amp;"/"&amp;AG67&amp;"/"&amp;AH67,"")</f>
      </c>
      <c r="AF67" s="54"/>
      <c r="AG67" s="54"/>
      <c r="AH67" s="54"/>
      <c r="AI67" s="54"/>
      <c r="AJ67" s="54"/>
      <c r="AK67" s="54"/>
      <c r="AL67" s="64">
        <f>IF(SUM(AI67:AK67)&gt;0,AI67&amp;"/"&amp;AJ67&amp;"/"&amp;AK67,"")</f>
      </c>
      <c r="AM67" s="64">
        <f>IF(SUM(AN67:AP67)&gt;0,AN67&amp;"/"&amp;AO67&amp;"/"&amp;AP67,"")</f>
      </c>
      <c r="AN67" s="54"/>
      <c r="AO67" s="54"/>
      <c r="AP67" s="54"/>
      <c r="AQ67" s="54"/>
      <c r="AR67" s="54"/>
      <c r="AS67" s="54"/>
      <c r="AT67" s="64">
        <f>IF(SUM(AQ67:AS67)&gt;0,AQ67&amp;"/"&amp;AR67&amp;"/"&amp;AS67,"")</f>
      </c>
      <c r="AU67" s="64">
        <f>IF(SUM(AV67:AX67)&gt;0,AV67&amp;"/"&amp;AW67&amp;"/"&amp;AX67,"")</f>
      </c>
      <c r="AV67" s="54"/>
      <c r="AW67" s="54"/>
      <c r="AX67" s="54"/>
      <c r="AY67" s="54"/>
      <c r="AZ67" s="54"/>
      <c r="BA67" s="54"/>
      <c r="BB67" s="64">
        <f>IF(SUM(AY67:BA67)&gt;0,AY67&amp;"/"&amp;AZ67&amp;"/"&amp;BA67,"")</f>
      </c>
      <c r="BC67" s="64">
        <f t="shared" si="35"/>
      </c>
      <c r="BD67" s="54"/>
      <c r="BE67" s="54"/>
      <c r="BF67" s="54"/>
      <c r="BG67" s="54"/>
      <c r="BH67" s="54"/>
      <c r="BI67" s="54"/>
      <c r="BJ67" s="64">
        <f t="shared" si="36"/>
      </c>
      <c r="BK67" s="63"/>
    </row>
    <row r="68" spans="1:63" ht="15">
      <c r="A68" s="34" t="s">
        <v>221</v>
      </c>
      <c r="B68" s="34" t="s">
        <v>243</v>
      </c>
      <c r="C68" s="52" t="str">
        <f>D68&amp;" "&amp;E68&amp;" "&amp;F68&amp;" "&amp;G68</f>
        <v>   </v>
      </c>
      <c r="D68" s="53"/>
      <c r="E68" s="53"/>
      <c r="F68" s="53"/>
      <c r="G68" s="53"/>
      <c r="H68" s="52" t="str">
        <f>I68&amp;" "&amp;M68&amp;" "&amp;N68&amp;" "&amp;O68</f>
        <v>6   </v>
      </c>
      <c r="I68" s="53">
        <v>6</v>
      </c>
      <c r="J68" s="53"/>
      <c r="K68" s="53"/>
      <c r="L68" s="53"/>
      <c r="M68" s="53"/>
      <c r="N68" s="53"/>
      <c r="O68" s="53"/>
      <c r="P68" s="54"/>
      <c r="Q68" s="111">
        <v>64</v>
      </c>
      <c r="R68" s="72">
        <f>SUM(S68:U68)</f>
        <v>36</v>
      </c>
      <c r="S68" s="72">
        <f>X68*X$6+AA68*AA$6+AF68*AF$6+AI68*AI$6+AN68*AN$6+AQ68*AQ$6+AV68*AV$6+AY68*AY$6+BD68*BD$6+BG68*BG$6</f>
        <v>0</v>
      </c>
      <c r="T68" s="72">
        <f>Y68*Y$6+AB68*AB$6+AG68*AG$6+AJ68*AJ$6+AO68*AO$6+AR68*AR$6+AW68*AW$6+AZ68*AZ$6+BE68*BE$6+BH68*BH$6</f>
        <v>36</v>
      </c>
      <c r="U68" s="72">
        <f>Z68*Z$6+AC68*AC$6+AH68*AH$6+AK68*AK$6+AP68*AP$6+AS68*AS$6+AX68*AX$6+BA68*BA$6+BF68*BF$6+BI68*BI$6</f>
        <v>0</v>
      </c>
      <c r="V68" s="72">
        <f>Q68-R68</f>
        <v>28</v>
      </c>
      <c r="W68" s="64">
        <f>IF(SUM(X68:Z68)&gt;0,X68&amp;"/"&amp;Y68&amp;"/"&amp;Z68,"")</f>
      </c>
      <c r="X68" s="54"/>
      <c r="Y68" s="54"/>
      <c r="Z68" s="54"/>
      <c r="AA68" s="54"/>
      <c r="AB68" s="54"/>
      <c r="AC68" s="54"/>
      <c r="AD68" s="64">
        <f>IF(SUM(AA68:AC68)&gt;0,AA68&amp;"/"&amp;AB68&amp;"/"&amp;AC68,"")</f>
      </c>
      <c r="AE68" s="64">
        <f>IF(SUM(AF68:AH68)&gt;0,AF68&amp;"/"&amp;AG68&amp;"/"&amp;AH68,"")</f>
      </c>
      <c r="AF68" s="54"/>
      <c r="AG68" s="54"/>
      <c r="AH68" s="54"/>
      <c r="AI68" s="54"/>
      <c r="AJ68" s="54"/>
      <c r="AK68" s="54"/>
      <c r="AL68" s="64">
        <f>IF(SUM(AI68:AK68)&gt;0,AI68&amp;"/"&amp;AJ68&amp;"/"&amp;AK68,"")</f>
      </c>
      <c r="AM68" s="64">
        <f>IF(SUM(AN68:AP68)&gt;0,AN68&amp;"/"&amp;AO68&amp;"/"&amp;AP68,"")</f>
      </c>
      <c r="AN68" s="54"/>
      <c r="AO68" s="54"/>
      <c r="AP68" s="54"/>
      <c r="AQ68" s="54"/>
      <c r="AR68" s="54">
        <v>2</v>
      </c>
      <c r="AS68" s="54"/>
      <c r="AT68" s="64" t="str">
        <f>IF(SUM(AQ68:AS68)&gt;0,AQ68&amp;"/"&amp;AR68&amp;"/"&amp;AS68,"")</f>
        <v>/2/</v>
      </c>
      <c r="AU68" s="64">
        <f>IF(SUM(AV68:AX68)&gt;0,AV68&amp;"/"&amp;AW68&amp;"/"&amp;AX68,"")</f>
      </c>
      <c r="AV68" s="54"/>
      <c r="AW68" s="54"/>
      <c r="AX68" s="54"/>
      <c r="AY68" s="54"/>
      <c r="AZ68" s="54"/>
      <c r="BA68" s="54"/>
      <c r="BB68" s="64">
        <f>IF(SUM(AY68:BA68)&gt;0,AY68&amp;"/"&amp;AZ68&amp;"/"&amp;BA68,"")</f>
      </c>
      <c r="BC68" s="64">
        <f>IF(SUM(BD68:BF68)&gt;0,BD68&amp;"/"&amp;BE68&amp;"/"&amp;BF68,"")</f>
      </c>
      <c r="BD68" s="54"/>
      <c r="BE68" s="54"/>
      <c r="BF68" s="54"/>
      <c r="BG68" s="54"/>
      <c r="BH68" s="54"/>
      <c r="BI68" s="54"/>
      <c r="BJ68" s="64">
        <f>IF(SUM(BG68:BI68)&gt;0,BG68&amp;"/"&amp;BH68&amp;"/"&amp;BI68,"")</f>
      </c>
      <c r="BK68" s="63"/>
    </row>
    <row r="69" spans="1:63" ht="25.5">
      <c r="A69" s="38" t="s">
        <v>62</v>
      </c>
      <c r="B69" s="38" t="s">
        <v>106</v>
      </c>
      <c r="C69" s="46"/>
      <c r="D69" s="46"/>
      <c r="E69" s="46"/>
      <c r="F69" s="46"/>
      <c r="G69" s="46"/>
      <c r="H69" s="52" t="str">
        <f>I69&amp;" "&amp;M69&amp;" "&amp;N69&amp;" "&amp;O69</f>
        <v>3 4 5 6</v>
      </c>
      <c r="I69" s="45">
        <v>3</v>
      </c>
      <c r="J69" s="45"/>
      <c r="K69" s="45"/>
      <c r="L69" s="45"/>
      <c r="M69" s="55">
        <v>4</v>
      </c>
      <c r="N69" s="56">
        <v>5</v>
      </c>
      <c r="O69" s="56">
        <v>6</v>
      </c>
      <c r="P69" s="56"/>
      <c r="Q69" s="112">
        <v>300</v>
      </c>
      <c r="R69" s="113">
        <f>SUM(S69:U69)</f>
        <v>180</v>
      </c>
      <c r="S69" s="113">
        <f t="shared" si="38"/>
        <v>54</v>
      </c>
      <c r="T69" s="113">
        <f t="shared" si="38"/>
        <v>126</v>
      </c>
      <c r="U69" s="113">
        <f t="shared" si="38"/>
        <v>0</v>
      </c>
      <c r="V69" s="113">
        <f>Q69-R69</f>
        <v>120</v>
      </c>
      <c r="W69" s="64">
        <f>IF(SUM(X69:Z69)&gt;0,X69&amp;"/"&amp;Y69&amp;"/"&amp;Z69,"")</f>
      </c>
      <c r="X69" s="54"/>
      <c r="Y69" s="54"/>
      <c r="Z69" s="54"/>
      <c r="AA69" s="54"/>
      <c r="AB69" s="54"/>
      <c r="AC69" s="54"/>
      <c r="AD69" s="64">
        <f>IF(SUM(AA69:AC69)&gt;0,AA69&amp;"/"&amp;AB69&amp;"/"&amp;AC69,"")</f>
      </c>
      <c r="AE69" s="64" t="str">
        <f>IF(SUM(AF69:AH69)&gt;0,AF69&amp;"/"&amp;AG69&amp;"/"&amp;AH69,"")</f>
        <v>1/2/</v>
      </c>
      <c r="AF69" s="56">
        <v>1</v>
      </c>
      <c r="AG69" s="56">
        <v>2</v>
      </c>
      <c r="AH69" s="56"/>
      <c r="AI69" s="56"/>
      <c r="AJ69" s="56">
        <v>2</v>
      </c>
      <c r="AK69" s="56"/>
      <c r="AL69" s="64" t="str">
        <f>IF(SUM(AI69:AK69)&gt;0,AI69&amp;"/"&amp;AJ69&amp;"/"&amp;AK69,"")</f>
        <v>/2/</v>
      </c>
      <c r="AM69" s="64" t="str">
        <f>IF(SUM(AN69:AP69)&gt;0,AN69&amp;"/"&amp;AO69&amp;"/"&amp;AP69,"")</f>
        <v>1/2/</v>
      </c>
      <c r="AN69" s="56">
        <v>1</v>
      </c>
      <c r="AO69" s="56">
        <v>2</v>
      </c>
      <c r="AP69" s="56"/>
      <c r="AQ69" s="56">
        <v>1</v>
      </c>
      <c r="AR69" s="56">
        <v>1</v>
      </c>
      <c r="AS69" s="56"/>
      <c r="AT69" s="64" t="str">
        <f>IF(SUM(AQ69:AS69)&gt;0,AQ69&amp;"/"&amp;AR69&amp;"/"&amp;AS69,"")</f>
        <v>1/1/</v>
      </c>
      <c r="AU69" s="64">
        <f>IF(SUM(AV69:AX69)&gt;0,AV69&amp;"/"&amp;AW69&amp;"/"&amp;AX69,"")</f>
      </c>
      <c r="AV69" s="56"/>
      <c r="AW69" s="56"/>
      <c r="AX69" s="56"/>
      <c r="AY69" s="56"/>
      <c r="AZ69" s="56"/>
      <c r="BA69" s="56"/>
      <c r="BB69" s="64">
        <f>IF(SUM(AY69:BA69)&gt;0,AY69&amp;"/"&amp;AZ69&amp;"/"&amp;BA69,"")</f>
      </c>
      <c r="BC69" s="64">
        <f t="shared" si="35"/>
      </c>
      <c r="BD69" s="56"/>
      <c r="BE69" s="56"/>
      <c r="BF69" s="56"/>
      <c r="BG69" s="56"/>
      <c r="BH69" s="56"/>
      <c r="BI69" s="56"/>
      <c r="BJ69" s="64">
        <f t="shared" si="36"/>
      </c>
      <c r="BK69" s="63"/>
    </row>
    <row r="70" spans="1:63" ht="29.25" customHeight="1">
      <c r="A70" s="114" t="s">
        <v>63</v>
      </c>
      <c r="B70" s="115" t="s">
        <v>165</v>
      </c>
      <c r="C70" s="87" t="str">
        <f>D70&amp;" "&amp;E70&amp;" "&amp;F70&amp;" "&amp;G70</f>
        <v>   </v>
      </c>
      <c r="D70" s="88"/>
      <c r="E70" s="88"/>
      <c r="F70" s="88"/>
      <c r="G70" s="88"/>
      <c r="H70" s="191" t="str">
        <f>I70&amp;" "&amp;J70&amp;" "&amp;K70&amp;" "&amp;L70&amp;" "&amp;M70&amp;" "&amp;N70&amp;" "&amp;O70</f>
        <v>1 2 3 4 8 9 10</v>
      </c>
      <c r="I70" s="88">
        <v>1</v>
      </c>
      <c r="J70" s="88">
        <v>2</v>
      </c>
      <c r="K70" s="88">
        <v>3</v>
      </c>
      <c r="L70" s="88">
        <v>4</v>
      </c>
      <c r="M70" s="88">
        <v>8</v>
      </c>
      <c r="N70" s="88">
        <v>9</v>
      </c>
      <c r="O70" s="88">
        <v>10</v>
      </c>
      <c r="P70" s="87"/>
      <c r="Q70" s="83">
        <v>450</v>
      </c>
      <c r="R70" s="83">
        <f>SUM(S70:U70)</f>
        <v>450</v>
      </c>
      <c r="S70" s="83">
        <f>X70*X$6+AA70*AA$6+AF70*AF$6+AI70*AI$6+AN70*AN$6+AQ70*AQ$6+AV70*AV$6+AY70*AY$6+BD70*BD$6+BG70*BG$6</f>
        <v>450</v>
      </c>
      <c r="T70" s="83">
        <f>Y70*Y$6+AB70*AB$6+AG70*AG$6+AJ70*AJ$6+AO70*AO$6+AR70*AR$6+AW70*AW$6+AZ70*AZ$6+BE70*BE$6+BH70*BH$6</f>
        <v>0</v>
      </c>
      <c r="U70" s="83">
        <f>Z70*Z$6+AC70*AC$6+AH70*AH$6+AK70*AK$6+AP70*AP$6+AS70*AS$6+AX70*AX$6+BA70*BA$6+BF70*BF$6+BI70*BI$6</f>
        <v>0</v>
      </c>
      <c r="V70" s="83">
        <f>Q70-R70</f>
        <v>0</v>
      </c>
      <c r="W70" s="89" t="str">
        <f>IF(SUM(X70:Z70)&gt;0,X70&amp;"/"&amp;Y70&amp;"/"&amp;Z70,"")</f>
        <v>4//</v>
      </c>
      <c r="X70" s="59">
        <v>4</v>
      </c>
      <c r="Y70" s="59"/>
      <c r="Z70" s="59"/>
      <c r="AA70" s="59">
        <v>4</v>
      </c>
      <c r="AB70" s="59"/>
      <c r="AC70" s="59"/>
      <c r="AD70" s="89" t="str">
        <f>IF(SUM(AA70:AC70)&gt;0,AA70&amp;"/"&amp;AB70&amp;"/"&amp;AC70,"")</f>
        <v>4//</v>
      </c>
      <c r="AE70" s="89" t="str">
        <f>IF(SUM(AF70:AH70)&gt;0,AF70&amp;"/"&amp;AG70&amp;"/"&amp;AH70,"")</f>
        <v>4//</v>
      </c>
      <c r="AF70" s="59">
        <v>4</v>
      </c>
      <c r="AG70" s="59"/>
      <c r="AH70" s="59"/>
      <c r="AI70" s="59">
        <v>4</v>
      </c>
      <c r="AJ70" s="59"/>
      <c r="AK70" s="59"/>
      <c r="AL70" s="89" t="str">
        <f>IF(SUM(AI70:AK70)&gt;0,AI70&amp;"/"&amp;AJ70&amp;"/"&amp;AK70,"")</f>
        <v>4//</v>
      </c>
      <c r="AM70" s="89">
        <f>IF(SUM(AN70:AP70)&gt;0,AN70&amp;"/"&amp;AO70&amp;"/"&amp;AP70,"")</f>
      </c>
      <c r="AN70" s="59"/>
      <c r="AO70" s="59"/>
      <c r="AP70" s="59"/>
      <c r="AQ70" s="59"/>
      <c r="AR70" s="59"/>
      <c r="AS70" s="59"/>
      <c r="AT70" s="89">
        <f>IF(SUM(AQ70:AS70)&gt;0,AQ70&amp;"/"&amp;AR70&amp;"/"&amp;AS70,"")</f>
      </c>
      <c r="AU70" s="89">
        <f>IF(SUM(AV70:AX70)&gt;0,AV70&amp;"/"&amp;AW70&amp;"/"&amp;AX70,"")</f>
      </c>
      <c r="AV70" s="59"/>
      <c r="AW70" s="59"/>
      <c r="AX70" s="59"/>
      <c r="AY70" s="59">
        <v>4</v>
      </c>
      <c r="AZ70" s="59"/>
      <c r="BA70" s="59"/>
      <c r="BB70" s="89" t="str">
        <f>IF(SUM(AY70:BA70)&gt;0,AY70&amp;"/"&amp;AZ70&amp;"/"&amp;BA70,"")</f>
        <v>4//</v>
      </c>
      <c r="BC70" s="89" t="str">
        <f>IF(SUM(BD70:BF70)&gt;0,BD70&amp;"/"&amp;BE70&amp;"/"&amp;BF70,"")</f>
        <v>10//</v>
      </c>
      <c r="BD70" s="59">
        <v>10</v>
      </c>
      <c r="BE70" s="59"/>
      <c r="BF70" s="59"/>
      <c r="BG70" s="59">
        <v>4</v>
      </c>
      <c r="BH70" s="59"/>
      <c r="BI70" s="59"/>
      <c r="BJ70" s="89" t="str">
        <f>IF(SUM(BG70:BI70)&gt;0,BG70&amp;"/"&amp;BH70&amp;"/"&amp;BI70,"")</f>
        <v>4//</v>
      </c>
      <c r="BK70" s="63"/>
    </row>
    <row r="71" spans="1:63" ht="15">
      <c r="A71" s="60"/>
      <c r="B71" s="60" t="s">
        <v>65</v>
      </c>
      <c r="C71" s="79"/>
      <c r="D71" s="90"/>
      <c r="E71" s="90"/>
      <c r="F71" s="90"/>
      <c r="G71" s="90"/>
      <c r="H71" s="79"/>
      <c r="I71" s="90"/>
      <c r="J71" s="90"/>
      <c r="K71" s="90"/>
      <c r="L71" s="90"/>
      <c r="M71" s="90"/>
      <c r="N71" s="90"/>
      <c r="O71" s="90"/>
      <c r="P71" s="79"/>
      <c r="Q71" s="91">
        <f aca="true" t="shared" si="39" ref="Q71:V71">SUM(Q8,Q20,Q29,Q43,Q70)</f>
        <v>8884</v>
      </c>
      <c r="R71" s="91">
        <f t="shared" si="39"/>
        <v>4982</v>
      </c>
      <c r="S71" s="91">
        <f t="shared" si="39"/>
        <v>2390</v>
      </c>
      <c r="T71" s="91">
        <f t="shared" si="39"/>
        <v>1338</v>
      </c>
      <c r="U71" s="91">
        <f t="shared" si="39"/>
        <v>1254</v>
      </c>
      <c r="V71" s="91">
        <f t="shared" si="39"/>
        <v>3902</v>
      </c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63"/>
    </row>
    <row r="72" spans="1:63" ht="15">
      <c r="A72" s="60"/>
      <c r="B72" s="35" t="s">
        <v>31</v>
      </c>
      <c r="C72" s="52" t="s">
        <v>166</v>
      </c>
      <c r="D72" s="64"/>
      <c r="E72" s="64"/>
      <c r="F72" s="64"/>
      <c r="G72" s="64"/>
      <c r="H72" s="52"/>
      <c r="I72" s="53"/>
      <c r="J72" s="53"/>
      <c r="K72" s="53"/>
      <c r="L72" s="53"/>
      <c r="M72" s="53"/>
      <c r="N72" s="53"/>
      <c r="O72" s="53"/>
      <c r="P72" s="54"/>
      <c r="Q72" s="52"/>
      <c r="R72" s="52"/>
      <c r="S72" s="52"/>
      <c r="T72" s="52"/>
      <c r="U72" s="52"/>
      <c r="V72" s="52"/>
      <c r="W72" s="92">
        <f>SUM(X72:Z72)</f>
        <v>27</v>
      </c>
      <c r="X72" s="92">
        <f aca="true" t="shared" si="40" ref="X72:AC72">SUM(X10:X69)-X11</f>
        <v>10</v>
      </c>
      <c r="Y72" s="92">
        <f t="shared" si="40"/>
        <v>6</v>
      </c>
      <c r="Z72" s="92">
        <f t="shared" si="40"/>
        <v>11</v>
      </c>
      <c r="AA72" s="92">
        <f t="shared" si="40"/>
        <v>12</v>
      </c>
      <c r="AB72" s="92">
        <f t="shared" si="40"/>
        <v>5</v>
      </c>
      <c r="AC72" s="92">
        <f t="shared" si="40"/>
        <v>10</v>
      </c>
      <c r="AD72" s="92">
        <f>SUM(AA72:AC72)</f>
        <v>27</v>
      </c>
      <c r="AE72" s="92">
        <f>SUM(AF72:AH72)</f>
        <v>26</v>
      </c>
      <c r="AF72" s="92">
        <f aca="true" t="shared" si="41" ref="AF72:AK72">SUM(AF10:AF69)-AF11</f>
        <v>10</v>
      </c>
      <c r="AG72" s="92">
        <f t="shared" si="41"/>
        <v>10</v>
      </c>
      <c r="AH72" s="92">
        <f t="shared" si="41"/>
        <v>6</v>
      </c>
      <c r="AI72" s="92">
        <f t="shared" si="41"/>
        <v>11</v>
      </c>
      <c r="AJ72" s="92">
        <f t="shared" si="41"/>
        <v>13</v>
      </c>
      <c r="AK72" s="92">
        <f t="shared" si="41"/>
        <v>3</v>
      </c>
      <c r="AL72" s="92">
        <f>SUM(AI72:AK72)</f>
        <v>27</v>
      </c>
      <c r="AM72" s="92">
        <f>SUM(AN72:AP72)</f>
        <v>28</v>
      </c>
      <c r="AN72" s="92">
        <f aca="true" t="shared" si="42" ref="AN72:AS72">SUM(AN10:AN69)-AN11</f>
        <v>12</v>
      </c>
      <c r="AO72" s="92">
        <f t="shared" si="42"/>
        <v>13</v>
      </c>
      <c r="AP72" s="92">
        <f t="shared" si="42"/>
        <v>3</v>
      </c>
      <c r="AQ72" s="92">
        <f t="shared" si="42"/>
        <v>11</v>
      </c>
      <c r="AR72" s="92">
        <f t="shared" si="42"/>
        <v>18</v>
      </c>
      <c r="AS72" s="92">
        <f t="shared" si="42"/>
        <v>0</v>
      </c>
      <c r="AT72" s="92">
        <f>SUM(AQ72:AS72)</f>
        <v>29</v>
      </c>
      <c r="AU72" s="92">
        <f>SUM(AV72:AX72)</f>
        <v>26</v>
      </c>
      <c r="AV72" s="92">
        <f aca="true" t="shared" si="43" ref="AV72:BA72">SUM(AV10:AV69)-AV11</f>
        <v>14</v>
      </c>
      <c r="AW72" s="92">
        <f t="shared" si="43"/>
        <v>2</v>
      </c>
      <c r="AX72" s="92">
        <f t="shared" si="43"/>
        <v>10</v>
      </c>
      <c r="AY72" s="92">
        <f t="shared" si="43"/>
        <v>20</v>
      </c>
      <c r="AZ72" s="92">
        <f t="shared" si="43"/>
        <v>2</v>
      </c>
      <c r="BA72" s="92">
        <f t="shared" si="43"/>
        <v>4</v>
      </c>
      <c r="BB72" s="92">
        <f>SUM(AY72:BA72)</f>
        <v>26</v>
      </c>
      <c r="BC72" s="92">
        <f>SUM(BD72:BF72)</f>
        <v>18</v>
      </c>
      <c r="BD72" s="92">
        <f aca="true" t="shared" si="44" ref="BD72:BI72">SUM(BD10:BD69)-BD11</f>
        <v>10</v>
      </c>
      <c r="BE72" s="92">
        <f t="shared" si="44"/>
        <v>8</v>
      </c>
      <c r="BF72" s="92">
        <f t="shared" si="44"/>
        <v>0</v>
      </c>
      <c r="BG72" s="92">
        <f t="shared" si="44"/>
        <v>14</v>
      </c>
      <c r="BH72" s="92">
        <f t="shared" si="44"/>
        <v>8</v>
      </c>
      <c r="BI72" s="92">
        <f t="shared" si="44"/>
        <v>0</v>
      </c>
      <c r="BJ72" s="92">
        <f>SUM(BG72:BI72)</f>
        <v>22</v>
      </c>
      <c r="BK72" s="63"/>
    </row>
    <row r="73" spans="1:63" ht="15">
      <c r="A73" s="60"/>
      <c r="B73" s="93">
        <f>(R71-R70-R11)/156</f>
        <v>26.435897435897434</v>
      </c>
      <c r="C73" s="94" t="s">
        <v>212</v>
      </c>
      <c r="D73" s="94"/>
      <c r="E73" s="94"/>
      <c r="F73" s="94"/>
      <c r="G73" s="94"/>
      <c r="H73" s="94"/>
      <c r="I73" s="53"/>
      <c r="J73" s="53"/>
      <c r="K73" s="53"/>
      <c r="L73" s="53"/>
      <c r="M73" s="53"/>
      <c r="N73" s="53"/>
      <c r="O73" s="53"/>
      <c r="P73" s="54"/>
      <c r="Q73" s="52"/>
      <c r="R73" s="52"/>
      <c r="S73" s="52"/>
      <c r="T73" s="52"/>
      <c r="U73" s="52"/>
      <c r="V73" s="52"/>
      <c r="W73" s="52">
        <f>SUM(X10:Z70)*W6</f>
        <v>630</v>
      </c>
      <c r="X73" s="52"/>
      <c r="Y73" s="52"/>
      <c r="Z73" s="52"/>
      <c r="AA73" s="52"/>
      <c r="AB73" s="52"/>
      <c r="AC73" s="52"/>
      <c r="AD73" s="52">
        <f>SUM(AA10:AC70)*AD6</f>
        <v>630</v>
      </c>
      <c r="AE73" s="52">
        <f>SUM(AF10:AH70)*AE6</f>
        <v>612</v>
      </c>
      <c r="AF73" s="52"/>
      <c r="AG73" s="52"/>
      <c r="AH73" s="52"/>
      <c r="AI73" s="52"/>
      <c r="AJ73" s="52"/>
      <c r="AK73" s="52"/>
      <c r="AL73" s="52">
        <f>SUM(AI10:AK70)*AL6</f>
        <v>630</v>
      </c>
      <c r="AM73" s="52">
        <f>SUM(AN10:AP70)*AM6</f>
        <v>540</v>
      </c>
      <c r="AN73" s="52"/>
      <c r="AO73" s="52"/>
      <c r="AP73" s="52"/>
      <c r="AQ73" s="52"/>
      <c r="AR73" s="52"/>
      <c r="AS73" s="52"/>
      <c r="AT73" s="52">
        <f>SUM(AQ10:AS70)*AT6</f>
        <v>558</v>
      </c>
      <c r="AU73" s="52">
        <f>SUM(AV10:AX70)*AU6</f>
        <v>504</v>
      </c>
      <c r="AV73" s="52"/>
      <c r="AW73" s="52"/>
      <c r="AX73" s="52"/>
      <c r="AY73" s="52"/>
      <c r="AZ73" s="52"/>
      <c r="BA73" s="52"/>
      <c r="BB73" s="52">
        <f>SUM(AY10:BA70)*BB6</f>
        <v>558</v>
      </c>
      <c r="BC73" s="52">
        <f>SUM(BD10:BF70)*BC6</f>
        <v>196</v>
      </c>
      <c r="BD73" s="52"/>
      <c r="BE73" s="52"/>
      <c r="BF73" s="52"/>
      <c r="BG73" s="52"/>
      <c r="BH73" s="52"/>
      <c r="BI73" s="52"/>
      <c r="BJ73" s="52">
        <f>SUM(BG10:BI70)*BJ6</f>
        <v>130</v>
      </c>
      <c r="BK73" s="63"/>
    </row>
    <row r="74" spans="1:63" ht="15">
      <c r="A74" s="60"/>
      <c r="B74" s="34"/>
      <c r="C74" s="94" t="s">
        <v>213</v>
      </c>
      <c r="D74" s="94"/>
      <c r="E74" s="94"/>
      <c r="F74" s="94"/>
      <c r="G74" s="94"/>
      <c r="H74" s="94"/>
      <c r="I74" s="53"/>
      <c r="J74" s="53"/>
      <c r="K74" s="53"/>
      <c r="L74" s="53"/>
      <c r="M74" s="53"/>
      <c r="N74" s="53"/>
      <c r="O74" s="53"/>
      <c r="P74" s="54"/>
      <c r="Q74" s="52"/>
      <c r="R74" s="52">
        <f>SUM(W74:BJ74)</f>
        <v>3</v>
      </c>
      <c r="S74" s="52"/>
      <c r="T74" s="52"/>
      <c r="U74" s="52"/>
      <c r="V74" s="52"/>
      <c r="W74" s="52"/>
      <c r="X74" s="54"/>
      <c r="Y74" s="54"/>
      <c r="Z74" s="54"/>
      <c r="AA74" s="54"/>
      <c r="AB74" s="54"/>
      <c r="AC74" s="54"/>
      <c r="AD74" s="52"/>
      <c r="AE74" s="52"/>
      <c r="AF74" s="54"/>
      <c r="AG74" s="54"/>
      <c r="AH74" s="54"/>
      <c r="AI74" s="54"/>
      <c r="AJ74" s="54"/>
      <c r="AK74" s="54"/>
      <c r="AL74" s="54">
        <v>1</v>
      </c>
      <c r="AM74" s="54"/>
      <c r="AN74" s="54"/>
      <c r="AO74" s="54"/>
      <c r="AP74" s="54"/>
      <c r="AQ74" s="54"/>
      <c r="AR74" s="54"/>
      <c r="AS74" s="54"/>
      <c r="AT74" s="54">
        <v>1</v>
      </c>
      <c r="AU74" s="54"/>
      <c r="AV74" s="54"/>
      <c r="AW74" s="54"/>
      <c r="AX74" s="54"/>
      <c r="AY74" s="54"/>
      <c r="AZ74" s="54"/>
      <c r="BA74" s="54"/>
      <c r="BB74" s="54">
        <v>1</v>
      </c>
      <c r="BC74" s="54"/>
      <c r="BD74" s="54"/>
      <c r="BE74" s="54"/>
      <c r="BF74" s="54"/>
      <c r="BG74" s="54"/>
      <c r="BH74" s="54"/>
      <c r="BI74" s="54"/>
      <c r="BJ74" s="54"/>
      <c r="BK74" s="63"/>
    </row>
    <row r="75" spans="1:63" ht="15">
      <c r="A75" s="60"/>
      <c r="B75" s="34"/>
      <c r="C75" s="94" t="s">
        <v>214</v>
      </c>
      <c r="D75" s="94"/>
      <c r="E75" s="94"/>
      <c r="F75" s="94"/>
      <c r="G75" s="94"/>
      <c r="H75" s="94"/>
      <c r="I75" s="53"/>
      <c r="J75" s="53"/>
      <c r="K75" s="53"/>
      <c r="L75" s="53"/>
      <c r="M75" s="53"/>
      <c r="N75" s="53"/>
      <c r="O75" s="53"/>
      <c r="P75" s="54"/>
      <c r="Q75" s="52"/>
      <c r="R75" s="52">
        <f>SUM(W75:BJ75)</f>
        <v>29</v>
      </c>
      <c r="S75" s="52"/>
      <c r="T75" s="52"/>
      <c r="U75" s="52"/>
      <c r="V75" s="52"/>
      <c r="W75" s="64">
        <f aca="true" t="shared" si="45" ref="W75:BJ75">COUNTIF($D$10:$G$69,W5)</f>
        <v>3</v>
      </c>
      <c r="X75" s="64">
        <f t="shared" si="45"/>
        <v>0</v>
      </c>
      <c r="Y75" s="64">
        <f t="shared" si="45"/>
        <v>0</v>
      </c>
      <c r="Z75" s="64">
        <f t="shared" si="45"/>
        <v>0</v>
      </c>
      <c r="AA75" s="64">
        <f t="shared" si="45"/>
        <v>0</v>
      </c>
      <c r="AB75" s="64">
        <f t="shared" si="45"/>
        <v>0</v>
      </c>
      <c r="AC75" s="64">
        <f t="shared" si="45"/>
        <v>0</v>
      </c>
      <c r="AD75" s="64">
        <f t="shared" si="45"/>
        <v>4</v>
      </c>
      <c r="AE75" s="64">
        <f t="shared" si="45"/>
        <v>4</v>
      </c>
      <c r="AF75" s="64">
        <f t="shared" si="45"/>
        <v>0</v>
      </c>
      <c r="AG75" s="64">
        <f t="shared" si="45"/>
        <v>0</v>
      </c>
      <c r="AH75" s="64">
        <f t="shared" si="45"/>
        <v>0</v>
      </c>
      <c r="AI75" s="64">
        <f t="shared" si="45"/>
        <v>0</v>
      </c>
      <c r="AJ75" s="64">
        <f t="shared" si="45"/>
        <v>0</v>
      </c>
      <c r="AK75" s="64">
        <f t="shared" si="45"/>
        <v>0</v>
      </c>
      <c r="AL75" s="64">
        <f t="shared" si="45"/>
        <v>3</v>
      </c>
      <c r="AM75" s="64">
        <f t="shared" si="45"/>
        <v>3</v>
      </c>
      <c r="AN75" s="64">
        <f t="shared" si="45"/>
        <v>0</v>
      </c>
      <c r="AO75" s="64">
        <f t="shared" si="45"/>
        <v>0</v>
      </c>
      <c r="AP75" s="64">
        <f t="shared" si="45"/>
        <v>0</v>
      </c>
      <c r="AQ75" s="64">
        <f t="shared" si="45"/>
        <v>0</v>
      </c>
      <c r="AR75" s="64">
        <f t="shared" si="45"/>
        <v>0</v>
      </c>
      <c r="AS75" s="64">
        <f t="shared" si="45"/>
        <v>0</v>
      </c>
      <c r="AT75" s="64">
        <f t="shared" si="45"/>
        <v>3</v>
      </c>
      <c r="AU75" s="64">
        <f t="shared" si="45"/>
        <v>4</v>
      </c>
      <c r="AV75" s="64">
        <f t="shared" si="45"/>
        <v>0</v>
      </c>
      <c r="AW75" s="64">
        <f t="shared" si="45"/>
        <v>0</v>
      </c>
      <c r="AX75" s="64">
        <f t="shared" si="45"/>
        <v>0</v>
      </c>
      <c r="AY75" s="64">
        <f t="shared" si="45"/>
        <v>0</v>
      </c>
      <c r="AZ75" s="64">
        <f t="shared" si="45"/>
        <v>0</v>
      </c>
      <c r="BA75" s="64">
        <f t="shared" si="45"/>
        <v>0</v>
      </c>
      <c r="BB75" s="64">
        <f t="shared" si="45"/>
        <v>3</v>
      </c>
      <c r="BC75" s="64">
        <f t="shared" si="45"/>
        <v>1</v>
      </c>
      <c r="BD75" s="64">
        <f t="shared" si="45"/>
        <v>0</v>
      </c>
      <c r="BE75" s="64">
        <f t="shared" si="45"/>
        <v>0</v>
      </c>
      <c r="BF75" s="64">
        <f t="shared" si="45"/>
        <v>0</v>
      </c>
      <c r="BG75" s="64">
        <f t="shared" si="45"/>
        <v>0</v>
      </c>
      <c r="BH75" s="64">
        <f t="shared" si="45"/>
        <v>0</v>
      </c>
      <c r="BI75" s="64">
        <f t="shared" si="45"/>
        <v>0</v>
      </c>
      <c r="BJ75" s="64">
        <f t="shared" si="45"/>
        <v>1</v>
      </c>
      <c r="BK75" s="63"/>
    </row>
    <row r="76" spans="1:63" ht="15">
      <c r="A76" s="60"/>
      <c r="B76" s="34"/>
      <c r="C76" s="94" t="s">
        <v>215</v>
      </c>
      <c r="D76" s="94"/>
      <c r="E76" s="94"/>
      <c r="F76" s="94"/>
      <c r="G76" s="94"/>
      <c r="H76" s="94"/>
      <c r="I76" s="53"/>
      <c r="J76" s="53"/>
      <c r="K76" s="53"/>
      <c r="L76" s="53"/>
      <c r="M76" s="53"/>
      <c r="N76" s="53"/>
      <c r="O76" s="53"/>
      <c r="P76" s="54"/>
      <c r="Q76" s="52"/>
      <c r="R76" s="52">
        <f>SUM(W76:BJ76)</f>
        <v>42</v>
      </c>
      <c r="S76" s="52"/>
      <c r="T76" s="52"/>
      <c r="U76" s="52"/>
      <c r="V76" s="52"/>
      <c r="W76" s="64">
        <f aca="true" t="shared" si="46" ref="W76:BJ76">COUNTIF($I$10:$O$69,W5)</f>
        <v>6</v>
      </c>
      <c r="X76" s="64">
        <f t="shared" si="46"/>
        <v>0</v>
      </c>
      <c r="Y76" s="64">
        <f t="shared" si="46"/>
        <v>0</v>
      </c>
      <c r="Z76" s="64">
        <f t="shared" si="46"/>
        <v>0</v>
      </c>
      <c r="AA76" s="64">
        <f t="shared" si="46"/>
        <v>0</v>
      </c>
      <c r="AB76" s="64">
        <f t="shared" si="46"/>
        <v>0</v>
      </c>
      <c r="AC76" s="64">
        <f t="shared" si="46"/>
        <v>0</v>
      </c>
      <c r="AD76" s="64">
        <f t="shared" si="46"/>
        <v>5</v>
      </c>
      <c r="AE76" s="64">
        <f t="shared" si="46"/>
        <v>2</v>
      </c>
      <c r="AF76" s="64">
        <f t="shared" si="46"/>
        <v>0</v>
      </c>
      <c r="AG76" s="64">
        <f t="shared" si="46"/>
        <v>0</v>
      </c>
      <c r="AH76" s="64">
        <f t="shared" si="46"/>
        <v>0</v>
      </c>
      <c r="AI76" s="64">
        <f t="shared" si="46"/>
        <v>0</v>
      </c>
      <c r="AJ76" s="64">
        <f t="shared" si="46"/>
        <v>0</v>
      </c>
      <c r="AK76" s="64">
        <f t="shared" si="46"/>
        <v>0</v>
      </c>
      <c r="AL76" s="64">
        <f t="shared" si="46"/>
        <v>4</v>
      </c>
      <c r="AM76" s="64">
        <f t="shared" si="46"/>
        <v>5</v>
      </c>
      <c r="AN76" s="64">
        <f t="shared" si="46"/>
        <v>0</v>
      </c>
      <c r="AO76" s="64">
        <f t="shared" si="46"/>
        <v>0</v>
      </c>
      <c r="AP76" s="64">
        <f t="shared" si="46"/>
        <v>0</v>
      </c>
      <c r="AQ76" s="64">
        <f t="shared" si="46"/>
        <v>0</v>
      </c>
      <c r="AR76" s="64">
        <f t="shared" si="46"/>
        <v>0</v>
      </c>
      <c r="AS76" s="64">
        <f t="shared" si="46"/>
        <v>0</v>
      </c>
      <c r="AT76" s="64">
        <f t="shared" si="46"/>
        <v>5</v>
      </c>
      <c r="AU76" s="64">
        <f t="shared" si="46"/>
        <v>5</v>
      </c>
      <c r="AV76" s="64">
        <f t="shared" si="46"/>
        <v>0</v>
      </c>
      <c r="AW76" s="64">
        <f t="shared" si="46"/>
        <v>0</v>
      </c>
      <c r="AX76" s="64">
        <f t="shared" si="46"/>
        <v>0</v>
      </c>
      <c r="AY76" s="64">
        <f t="shared" si="46"/>
        <v>0</v>
      </c>
      <c r="AZ76" s="64">
        <f t="shared" si="46"/>
        <v>0</v>
      </c>
      <c r="BA76" s="64">
        <f t="shared" si="46"/>
        <v>0</v>
      </c>
      <c r="BB76" s="64">
        <f t="shared" si="46"/>
        <v>7</v>
      </c>
      <c r="BC76" s="64">
        <f t="shared" si="46"/>
        <v>2</v>
      </c>
      <c r="BD76" s="64">
        <f t="shared" si="46"/>
        <v>0</v>
      </c>
      <c r="BE76" s="64">
        <f t="shared" si="46"/>
        <v>0</v>
      </c>
      <c r="BF76" s="64">
        <f t="shared" si="46"/>
        <v>0</v>
      </c>
      <c r="BG76" s="64">
        <f t="shared" si="46"/>
        <v>0</v>
      </c>
      <c r="BH76" s="64">
        <f t="shared" si="46"/>
        <v>0</v>
      </c>
      <c r="BI76" s="64">
        <f t="shared" si="46"/>
        <v>0</v>
      </c>
      <c r="BJ76" s="64">
        <f t="shared" si="46"/>
        <v>1</v>
      </c>
      <c r="BK76" s="63"/>
    </row>
    <row r="77" spans="1:63" ht="15">
      <c r="A77" s="128"/>
      <c r="B77" s="49"/>
      <c r="C77" s="75"/>
      <c r="D77" s="75"/>
      <c r="E77" s="75"/>
      <c r="F77" s="75"/>
      <c r="G77" s="75"/>
      <c r="H77" s="75"/>
      <c r="I77" s="43"/>
      <c r="J77" s="43"/>
      <c r="K77" s="43"/>
      <c r="L77" s="43"/>
      <c r="M77" s="43"/>
      <c r="N77" s="43"/>
      <c r="O77" s="43"/>
      <c r="P77" s="42"/>
      <c r="Q77" s="50"/>
      <c r="R77" s="50"/>
      <c r="S77" s="50"/>
      <c r="T77" s="50"/>
      <c r="U77" s="50"/>
      <c r="V77" s="50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63"/>
    </row>
    <row r="78" spans="1:63" ht="15">
      <c r="A78" s="128"/>
      <c r="B78" s="49"/>
      <c r="C78" s="75"/>
      <c r="D78" s="75"/>
      <c r="E78" s="75"/>
      <c r="F78" s="75"/>
      <c r="G78" s="75"/>
      <c r="H78" s="75"/>
      <c r="I78" s="43"/>
      <c r="J78" s="43"/>
      <c r="K78" s="43"/>
      <c r="L78" s="43"/>
      <c r="M78" s="43"/>
      <c r="N78" s="43"/>
      <c r="O78" s="43"/>
      <c r="P78" s="42"/>
      <c r="Q78" s="50"/>
      <c r="R78" s="50"/>
      <c r="S78" s="50"/>
      <c r="T78" s="50"/>
      <c r="U78" s="50"/>
      <c r="V78" s="50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63"/>
    </row>
    <row r="79" spans="1:63" ht="15">
      <c r="A79" s="128"/>
      <c r="B79" s="49"/>
      <c r="C79" s="75"/>
      <c r="D79" s="75"/>
      <c r="E79" s="75"/>
      <c r="F79" s="75"/>
      <c r="G79" s="75"/>
      <c r="H79" s="75"/>
      <c r="I79" s="43"/>
      <c r="J79" s="43"/>
      <c r="K79" s="43"/>
      <c r="L79" s="43"/>
      <c r="M79" s="43"/>
      <c r="N79" s="43"/>
      <c r="O79" s="43"/>
      <c r="P79" s="42"/>
      <c r="Q79" s="50"/>
      <c r="R79" s="50"/>
      <c r="S79" s="50"/>
      <c r="T79" s="50"/>
      <c r="U79" s="50"/>
      <c r="V79" s="50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63"/>
    </row>
    <row r="80" spans="1:63" ht="15">
      <c r="A80" s="128"/>
      <c r="B80" s="49"/>
      <c r="C80" s="75"/>
      <c r="D80" s="75"/>
      <c r="E80" s="75"/>
      <c r="F80" s="75"/>
      <c r="G80" s="75"/>
      <c r="H80" s="75"/>
      <c r="I80" s="43"/>
      <c r="J80" s="43"/>
      <c r="K80" s="43"/>
      <c r="L80" s="43"/>
      <c r="M80" s="43"/>
      <c r="N80" s="43"/>
      <c r="O80" s="43"/>
      <c r="P80" s="42"/>
      <c r="Q80" s="50"/>
      <c r="R80" s="50"/>
      <c r="S80" s="50"/>
      <c r="T80" s="50"/>
      <c r="U80" s="50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63"/>
    </row>
    <row r="81" spans="1:63" ht="15">
      <c r="A81" s="128"/>
      <c r="B81" s="49"/>
      <c r="C81" s="75"/>
      <c r="D81" s="75"/>
      <c r="E81" s="75"/>
      <c r="F81" s="75"/>
      <c r="G81" s="75"/>
      <c r="H81" s="75"/>
      <c r="I81" s="43"/>
      <c r="J81" s="43"/>
      <c r="K81" s="43"/>
      <c r="L81" s="43"/>
      <c r="M81" s="43"/>
      <c r="N81" s="43"/>
      <c r="O81" s="43"/>
      <c r="P81" s="42"/>
      <c r="Q81" s="50"/>
      <c r="R81" s="50"/>
      <c r="S81" s="50"/>
      <c r="T81" s="50"/>
      <c r="U81" s="50"/>
      <c r="V81" s="50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63"/>
    </row>
    <row r="82" spans="1:63" ht="15">
      <c r="A82" s="128"/>
      <c r="B82" s="49"/>
      <c r="C82" s="75"/>
      <c r="D82" s="75"/>
      <c r="E82" s="75"/>
      <c r="F82" s="75"/>
      <c r="G82" s="75"/>
      <c r="H82" s="75"/>
      <c r="I82" s="43"/>
      <c r="J82" s="43"/>
      <c r="K82" s="43"/>
      <c r="L82" s="43"/>
      <c r="M82" s="43"/>
      <c r="N82" s="43"/>
      <c r="O82" s="43"/>
      <c r="P82" s="42"/>
      <c r="Q82" s="50"/>
      <c r="R82" s="50"/>
      <c r="S82" s="50"/>
      <c r="T82" s="50"/>
      <c r="U82" s="50"/>
      <c r="V82" s="50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63"/>
    </row>
    <row r="83" spans="1:63" ht="49.5" customHeight="1">
      <c r="A83" s="15"/>
      <c r="B83" s="49"/>
      <c r="C83" s="75"/>
      <c r="D83" s="75"/>
      <c r="E83" s="75"/>
      <c r="F83" s="75"/>
      <c r="G83" s="75"/>
      <c r="H83" s="75"/>
      <c r="I83" s="43"/>
      <c r="J83" s="43"/>
      <c r="K83" s="43"/>
      <c r="L83" s="43"/>
      <c r="M83" s="43"/>
      <c r="N83" s="43"/>
      <c r="O83" s="43"/>
      <c r="P83" s="42"/>
      <c r="Q83" s="50"/>
      <c r="R83" s="50"/>
      <c r="S83" s="50"/>
      <c r="T83" s="50"/>
      <c r="U83" s="50"/>
      <c r="V83" s="50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63"/>
    </row>
    <row r="84" spans="1:63" ht="27.75" customHeight="1">
      <c r="A84" s="15"/>
      <c r="B84" s="173" t="s">
        <v>102</v>
      </c>
      <c r="C84" s="173"/>
      <c r="D84" s="173"/>
      <c r="E84" s="173"/>
      <c r="F84" s="173"/>
      <c r="G84" s="173"/>
      <c r="H84" s="173"/>
      <c r="I84" s="118"/>
      <c r="J84" s="118"/>
      <c r="K84" s="118"/>
      <c r="L84" s="118"/>
      <c r="M84" s="118"/>
      <c r="N84" s="118"/>
      <c r="O84" s="118"/>
      <c r="P84" s="170" t="s">
        <v>103</v>
      </c>
      <c r="Q84" s="171"/>
      <c r="R84" s="171"/>
      <c r="S84" s="171"/>
      <c r="T84" s="172"/>
      <c r="U84" s="173" t="s">
        <v>104</v>
      </c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63"/>
    </row>
    <row r="85" spans="1:63" ht="15.75" customHeight="1">
      <c r="A85" s="15"/>
      <c r="B85" s="190" t="s">
        <v>115</v>
      </c>
      <c r="C85" s="190" t="s">
        <v>177</v>
      </c>
      <c r="D85" s="116"/>
      <c r="E85" s="116"/>
      <c r="F85" s="116"/>
      <c r="G85" s="116"/>
      <c r="H85" s="188" t="s">
        <v>160</v>
      </c>
      <c r="I85" s="107"/>
      <c r="J85" s="107"/>
      <c r="K85" s="107"/>
      <c r="L85" s="107"/>
      <c r="M85" s="107"/>
      <c r="N85" s="107"/>
      <c r="O85" s="107"/>
      <c r="P85" s="179" t="s">
        <v>115</v>
      </c>
      <c r="Q85" s="180"/>
      <c r="R85" s="181"/>
      <c r="S85" s="190" t="s">
        <v>177</v>
      </c>
      <c r="T85" s="174" t="s">
        <v>201</v>
      </c>
      <c r="U85" s="169" t="s">
        <v>161</v>
      </c>
      <c r="V85" s="169"/>
      <c r="W85" s="169"/>
      <c r="X85" s="169"/>
      <c r="Y85" s="169"/>
      <c r="Z85" s="169"/>
      <c r="AA85" s="169"/>
      <c r="AB85" s="169"/>
      <c r="AC85" s="169"/>
      <c r="AD85" s="169"/>
      <c r="AE85" s="168" t="s">
        <v>207</v>
      </c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63"/>
    </row>
    <row r="86" spans="1:63" ht="26.25" customHeight="1">
      <c r="A86" s="15"/>
      <c r="B86" s="189"/>
      <c r="C86" s="189"/>
      <c r="D86" s="107"/>
      <c r="E86" s="107"/>
      <c r="F86" s="107"/>
      <c r="G86" s="107"/>
      <c r="H86" s="189"/>
      <c r="I86" s="107"/>
      <c r="J86" s="107"/>
      <c r="K86" s="107"/>
      <c r="L86" s="107"/>
      <c r="M86" s="107"/>
      <c r="N86" s="107"/>
      <c r="O86" s="107"/>
      <c r="P86" s="182"/>
      <c r="Q86" s="183"/>
      <c r="R86" s="184"/>
      <c r="S86" s="189"/>
      <c r="T86" s="175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63"/>
    </row>
    <row r="87" spans="1:63" ht="31.5" customHeight="1">
      <c r="A87" s="15"/>
      <c r="B87" s="119" t="s">
        <v>200</v>
      </c>
      <c r="C87" s="119">
        <v>9</v>
      </c>
      <c r="D87" s="116"/>
      <c r="E87" s="116"/>
      <c r="F87" s="116"/>
      <c r="G87" s="116"/>
      <c r="H87" s="119">
        <v>3</v>
      </c>
      <c r="I87" s="116"/>
      <c r="J87" s="116"/>
      <c r="K87" s="116"/>
      <c r="L87" s="116"/>
      <c r="M87" s="116"/>
      <c r="N87" s="116"/>
      <c r="O87" s="116"/>
      <c r="P87" s="176" t="s">
        <v>204</v>
      </c>
      <c r="Q87" s="177"/>
      <c r="R87" s="178"/>
      <c r="S87" s="116" t="s">
        <v>178</v>
      </c>
      <c r="T87" s="116">
        <v>17</v>
      </c>
      <c r="U87" s="168" t="s">
        <v>205</v>
      </c>
      <c r="V87" s="168"/>
      <c r="W87" s="168"/>
      <c r="X87" s="168"/>
      <c r="Y87" s="168"/>
      <c r="Z87" s="168"/>
      <c r="AA87" s="168"/>
      <c r="AB87" s="168"/>
      <c r="AC87" s="168"/>
      <c r="AD87" s="168"/>
      <c r="AE87" s="168" t="s">
        <v>206</v>
      </c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63"/>
    </row>
    <row r="88" spans="1:63" ht="15.75" customHeight="1">
      <c r="A88" s="15"/>
      <c r="B88" s="116" t="s">
        <v>65</v>
      </c>
      <c r="C88" s="117"/>
      <c r="D88" s="117"/>
      <c r="E88" s="117"/>
      <c r="F88" s="117"/>
      <c r="G88" s="117"/>
      <c r="H88" s="117">
        <v>3</v>
      </c>
      <c r="I88" s="116"/>
      <c r="J88" s="116"/>
      <c r="K88" s="116"/>
      <c r="L88" s="116"/>
      <c r="M88" s="116"/>
      <c r="N88" s="116"/>
      <c r="O88" s="116"/>
      <c r="P88" s="185" t="s">
        <v>65</v>
      </c>
      <c r="Q88" s="186"/>
      <c r="R88" s="187"/>
      <c r="S88" s="116"/>
      <c r="T88" s="116">
        <v>17</v>
      </c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63"/>
    </row>
    <row r="89" spans="1:63" ht="15.75">
      <c r="A89" s="15"/>
      <c r="B89" s="49"/>
      <c r="C89" s="75"/>
      <c r="D89" s="75"/>
      <c r="E89" s="75"/>
      <c r="F89" s="75"/>
      <c r="G89" s="75"/>
      <c r="H89" s="75"/>
      <c r="I89" s="43"/>
      <c r="J89" s="43"/>
      <c r="K89" s="43"/>
      <c r="L89" s="43"/>
      <c r="M89" s="43"/>
      <c r="N89" s="43"/>
      <c r="O89" s="43"/>
      <c r="P89" s="42"/>
      <c r="Q89" s="50"/>
      <c r="R89" s="50"/>
      <c r="S89" s="50"/>
      <c r="T89" s="50"/>
      <c r="U89" s="50"/>
      <c r="V89" s="50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100"/>
      <c r="AO89" s="100"/>
      <c r="AP89" s="100"/>
      <c r="AQ89" s="100"/>
      <c r="AR89" s="100"/>
      <c r="AS89" s="100"/>
      <c r="AT89" s="100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63"/>
    </row>
    <row r="90" spans="1:63" ht="15.75">
      <c r="A90" s="40"/>
      <c r="B90" s="120" t="s">
        <v>109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04"/>
      <c r="AO90" s="104"/>
      <c r="AP90" s="104"/>
      <c r="AQ90" s="104"/>
      <c r="AR90" s="104"/>
      <c r="AS90" s="104"/>
      <c r="AT90" s="104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4"/>
    </row>
    <row r="91" spans="1:63" ht="15.75">
      <c r="A91" s="40"/>
      <c r="B91" s="120" t="s">
        <v>114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04"/>
      <c r="AO91" s="104"/>
      <c r="AP91" s="104"/>
      <c r="AQ91" s="104"/>
      <c r="AR91" s="104"/>
      <c r="AS91" s="104"/>
      <c r="AT91" s="104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4"/>
    </row>
    <row r="92" spans="1:63" ht="15.75">
      <c r="A92" s="40"/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04"/>
      <c r="AO92" s="104"/>
      <c r="AP92" s="104"/>
      <c r="AQ92" s="104"/>
      <c r="AR92" s="104"/>
      <c r="AS92" s="104"/>
      <c r="AT92" s="104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4"/>
    </row>
    <row r="93" spans="1:63" ht="15.75">
      <c r="A93" s="40"/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04"/>
      <c r="AO93" s="104"/>
      <c r="AP93" s="104"/>
      <c r="AQ93" s="104"/>
      <c r="AR93" s="104"/>
      <c r="AS93" s="104"/>
      <c r="AT93" s="104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4"/>
    </row>
    <row r="94" spans="1:63" ht="15.75">
      <c r="A94" s="36"/>
      <c r="B94" s="122"/>
      <c r="C94" s="16"/>
      <c r="D94" s="123"/>
      <c r="E94" s="123"/>
      <c r="F94" s="123"/>
      <c r="G94" s="123"/>
      <c r="H94" s="16"/>
      <c r="I94" s="123"/>
      <c r="J94" s="123"/>
      <c r="K94" s="123"/>
      <c r="L94" s="123"/>
      <c r="M94" s="123"/>
      <c r="N94" s="123"/>
      <c r="O94" s="123"/>
      <c r="P94" s="16"/>
      <c r="Q94" s="124"/>
      <c r="R94" s="17"/>
      <c r="S94" s="16"/>
      <c r="T94" s="16"/>
      <c r="U94" s="28"/>
      <c r="V94" s="28"/>
      <c r="W94" s="28"/>
      <c r="X94" s="28"/>
      <c r="Y94" s="28"/>
      <c r="Z94" s="28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01"/>
      <c r="AO94" s="101"/>
      <c r="AP94" s="101"/>
      <c r="AQ94" s="101"/>
      <c r="AR94" s="101"/>
      <c r="AS94" s="101"/>
      <c r="AT94" s="101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0"/>
    </row>
    <row r="95" spans="1:72" s="62" customFormat="1" ht="15.75">
      <c r="A95" s="37"/>
      <c r="B95" s="16" t="s">
        <v>69</v>
      </c>
      <c r="C95" s="125"/>
      <c r="D95" s="126"/>
      <c r="E95" s="126"/>
      <c r="F95" s="126"/>
      <c r="G95" s="126"/>
      <c r="H95" s="125"/>
      <c r="I95" s="126"/>
      <c r="J95" s="126"/>
      <c r="K95" s="126"/>
      <c r="L95" s="126"/>
      <c r="M95" s="126"/>
      <c r="N95" s="126"/>
      <c r="O95" s="126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03"/>
      <c r="AO95" s="103"/>
      <c r="AP95" s="103"/>
      <c r="AQ95" s="103"/>
      <c r="AR95" s="103"/>
      <c r="AS95" s="103"/>
      <c r="AT95" s="106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</row>
    <row r="96" spans="1:72" s="62" customFormat="1" ht="15.75">
      <c r="A96" s="37"/>
      <c r="B96" s="16"/>
      <c r="C96" s="125"/>
      <c r="D96" s="126"/>
      <c r="E96" s="126"/>
      <c r="F96" s="126"/>
      <c r="G96" s="126"/>
      <c r="H96" s="125"/>
      <c r="I96" s="126"/>
      <c r="J96" s="126"/>
      <c r="K96" s="126"/>
      <c r="L96" s="126"/>
      <c r="M96" s="126"/>
      <c r="N96" s="126"/>
      <c r="O96" s="126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03"/>
      <c r="AO96" s="103"/>
      <c r="AP96" s="103"/>
      <c r="AQ96" s="103"/>
      <c r="AR96" s="103"/>
      <c r="AS96" s="103"/>
      <c r="AT96" s="106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</row>
    <row r="97" spans="1:68" s="32" customFormat="1" ht="15">
      <c r="A97" s="36"/>
      <c r="B97" s="125" t="s">
        <v>179</v>
      </c>
      <c r="C97" s="17" t="s">
        <v>211</v>
      </c>
      <c r="D97" s="17"/>
      <c r="E97" s="17"/>
      <c r="F97" s="17"/>
      <c r="G97" s="17"/>
      <c r="H97" s="17"/>
      <c r="I97" s="16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 t="s">
        <v>232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02"/>
      <c r="AO97" s="102"/>
      <c r="AP97" s="102"/>
      <c r="AQ97" s="102"/>
      <c r="AR97" s="102"/>
      <c r="AS97" s="102"/>
      <c r="AT97" s="102"/>
      <c r="BK97" s="30"/>
      <c r="BL97" s="30"/>
      <c r="BM97" s="30"/>
      <c r="BN97" s="30"/>
      <c r="BO97" s="30"/>
      <c r="BP97" s="31"/>
    </row>
    <row r="98" spans="1:68" s="32" customFormat="1" ht="15">
      <c r="A98" s="36"/>
      <c r="B98" s="125"/>
      <c r="C98" s="17"/>
      <c r="D98" s="17"/>
      <c r="E98" s="17"/>
      <c r="F98" s="17"/>
      <c r="G98" s="17"/>
      <c r="H98" s="17"/>
      <c r="I98" s="1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02"/>
      <c r="AO98" s="102"/>
      <c r="AP98" s="102"/>
      <c r="AQ98" s="102"/>
      <c r="AR98" s="102"/>
      <c r="AS98" s="102"/>
      <c r="AT98" s="102"/>
      <c r="BK98" s="30"/>
      <c r="BL98" s="30"/>
      <c r="BM98" s="30"/>
      <c r="BN98" s="30"/>
      <c r="BO98" s="30"/>
      <c r="BP98" s="31"/>
    </row>
    <row r="99" spans="2:68" s="32" customFormat="1" ht="15">
      <c r="B99" s="127" t="s">
        <v>162</v>
      </c>
      <c r="C99" s="16" t="s">
        <v>219</v>
      </c>
      <c r="D99" s="16"/>
      <c r="E99" s="16"/>
      <c r="F99" s="16"/>
      <c r="G99" s="16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6"/>
      <c r="T99" s="17"/>
      <c r="U99" s="17"/>
      <c r="V99" s="17" t="s">
        <v>218</v>
      </c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02"/>
      <c r="AO99" s="102"/>
      <c r="AP99" s="102"/>
      <c r="AQ99" s="102"/>
      <c r="AR99" s="102"/>
      <c r="AS99" s="102"/>
      <c r="AT99" s="102"/>
      <c r="BK99" s="31"/>
      <c r="BL99" s="31"/>
      <c r="BM99" s="31"/>
      <c r="BN99" s="31"/>
      <c r="BO99" s="31"/>
      <c r="BP99" s="31"/>
    </row>
    <row r="100" spans="2:68" s="32" customFormat="1" ht="15">
      <c r="B100" s="127"/>
      <c r="C100" s="16"/>
      <c r="D100" s="16"/>
      <c r="E100" s="16"/>
      <c r="F100" s="16"/>
      <c r="G100" s="16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6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02"/>
      <c r="AO100" s="102"/>
      <c r="AP100" s="102"/>
      <c r="AQ100" s="102"/>
      <c r="AR100" s="102"/>
      <c r="AS100" s="102"/>
      <c r="AT100" s="102"/>
      <c r="BK100" s="31"/>
      <c r="BL100" s="31"/>
      <c r="BM100" s="31"/>
      <c r="BN100" s="31"/>
      <c r="BO100" s="31"/>
      <c r="BP100" s="31"/>
    </row>
    <row r="101" spans="2:68" s="32" customFormat="1" ht="15">
      <c r="B101" s="127"/>
      <c r="C101" s="16"/>
      <c r="D101" s="16"/>
      <c r="E101" s="16"/>
      <c r="F101" s="16"/>
      <c r="G101" s="16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6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02"/>
      <c r="AO101" s="102"/>
      <c r="AP101" s="102"/>
      <c r="AQ101" s="102"/>
      <c r="AR101" s="102"/>
      <c r="AS101" s="102"/>
      <c r="AT101" s="102"/>
      <c r="BK101" s="31"/>
      <c r="BL101" s="31"/>
      <c r="BM101" s="31"/>
      <c r="BN101" s="31"/>
      <c r="BO101" s="31"/>
      <c r="BP101" s="31"/>
    </row>
    <row r="102" spans="2:68" s="32" customFormat="1" ht="15">
      <c r="B102" s="127"/>
      <c r="C102" s="16"/>
      <c r="D102" s="16"/>
      <c r="E102" s="16"/>
      <c r="F102" s="16"/>
      <c r="G102" s="16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6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02"/>
      <c r="AO102" s="102"/>
      <c r="AP102" s="102"/>
      <c r="AQ102" s="102"/>
      <c r="AR102" s="102"/>
      <c r="AS102" s="102"/>
      <c r="AT102" s="102"/>
      <c r="BK102" s="31"/>
      <c r="BL102" s="31"/>
      <c r="BM102" s="31"/>
      <c r="BN102" s="31"/>
      <c r="BO102" s="31"/>
      <c r="BP102" s="31"/>
    </row>
    <row r="103" spans="2:68" s="32" customFormat="1" ht="15">
      <c r="B103" s="127"/>
      <c r="C103" s="16"/>
      <c r="D103" s="16"/>
      <c r="E103" s="16"/>
      <c r="F103" s="16"/>
      <c r="G103" s="16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6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02"/>
      <c r="AO103" s="102"/>
      <c r="AP103" s="102"/>
      <c r="AQ103" s="102"/>
      <c r="AR103" s="102"/>
      <c r="AS103" s="102"/>
      <c r="AT103" s="102"/>
      <c r="BK103" s="31"/>
      <c r="BL103" s="31"/>
      <c r="BM103" s="31"/>
      <c r="BN103" s="31"/>
      <c r="BO103" s="31"/>
      <c r="BP103" s="31"/>
    </row>
    <row r="104" spans="2:68" s="32" customFormat="1" ht="15">
      <c r="B104" s="127"/>
      <c r="C104" s="16"/>
      <c r="D104" s="16"/>
      <c r="E104" s="16"/>
      <c r="F104" s="16"/>
      <c r="G104" s="16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6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02"/>
      <c r="AO104" s="102"/>
      <c r="AP104" s="102"/>
      <c r="AQ104" s="102"/>
      <c r="AR104" s="102"/>
      <c r="AS104" s="102"/>
      <c r="AT104" s="102"/>
      <c r="BK104" s="31"/>
      <c r="BL104" s="31"/>
      <c r="BM104" s="31"/>
      <c r="BN104" s="31"/>
      <c r="BO104" s="31"/>
      <c r="BP104" s="31"/>
    </row>
    <row r="105" spans="2:68" s="32" customFormat="1" ht="15">
      <c r="B105" s="127"/>
      <c r="C105" s="16"/>
      <c r="D105" s="16"/>
      <c r="E105" s="16"/>
      <c r="F105" s="16"/>
      <c r="G105" s="16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6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02"/>
      <c r="AO105" s="102"/>
      <c r="AP105" s="102"/>
      <c r="AQ105" s="102"/>
      <c r="AR105" s="102"/>
      <c r="AS105" s="102"/>
      <c r="AT105" s="102"/>
      <c r="BK105" s="31"/>
      <c r="BL105" s="31"/>
      <c r="BM105" s="31"/>
      <c r="BN105" s="31"/>
      <c r="BO105" s="31"/>
      <c r="BP105" s="31"/>
    </row>
    <row r="106" spans="2:68" s="32" customFormat="1" ht="15">
      <c r="B106" s="127"/>
      <c r="C106" s="16"/>
      <c r="D106" s="16"/>
      <c r="E106" s="16"/>
      <c r="F106" s="16"/>
      <c r="G106" s="16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6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02"/>
      <c r="AO106" s="102"/>
      <c r="AP106" s="102"/>
      <c r="AQ106" s="102"/>
      <c r="AR106" s="102"/>
      <c r="AS106" s="102"/>
      <c r="AT106" s="102"/>
      <c r="BK106" s="31"/>
      <c r="BL106" s="31"/>
      <c r="BM106" s="31"/>
      <c r="BN106" s="31"/>
      <c r="BO106" s="31"/>
      <c r="BP106" s="31"/>
    </row>
    <row r="107" spans="2:68" s="32" customFormat="1" ht="15">
      <c r="B107" s="127"/>
      <c r="C107" s="16"/>
      <c r="D107" s="16"/>
      <c r="E107" s="16"/>
      <c r="F107" s="16"/>
      <c r="G107" s="16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6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02"/>
      <c r="AO107" s="102"/>
      <c r="AP107" s="102"/>
      <c r="AQ107" s="102"/>
      <c r="AR107" s="102"/>
      <c r="AS107" s="102"/>
      <c r="AT107" s="102"/>
      <c r="BK107" s="31"/>
      <c r="BL107" s="31"/>
      <c r="BM107" s="31"/>
      <c r="BN107" s="31"/>
      <c r="BO107" s="31"/>
      <c r="BP107" s="31"/>
    </row>
    <row r="108" spans="2:68" s="32" customFormat="1" ht="15">
      <c r="B108" s="127"/>
      <c r="C108" s="16"/>
      <c r="D108" s="16"/>
      <c r="E108" s="16"/>
      <c r="F108" s="16"/>
      <c r="G108" s="16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6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02"/>
      <c r="AO108" s="102"/>
      <c r="AP108" s="102"/>
      <c r="AQ108" s="102"/>
      <c r="AR108" s="102"/>
      <c r="AS108" s="102"/>
      <c r="AT108" s="102"/>
      <c r="BK108" s="31"/>
      <c r="BL108" s="31"/>
      <c r="BM108" s="31"/>
      <c r="BN108" s="31"/>
      <c r="BO108" s="31"/>
      <c r="BP108" s="31"/>
    </row>
    <row r="109" spans="2:68" s="32" customFormat="1" ht="15">
      <c r="B109" s="127"/>
      <c r="C109" s="16"/>
      <c r="D109" s="16"/>
      <c r="E109" s="16"/>
      <c r="F109" s="16"/>
      <c r="G109" s="16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6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02"/>
      <c r="AO109" s="102"/>
      <c r="AP109" s="102"/>
      <c r="AQ109" s="102"/>
      <c r="AR109" s="102"/>
      <c r="AS109" s="102"/>
      <c r="AT109" s="102"/>
      <c r="BK109" s="31"/>
      <c r="BL109" s="31"/>
      <c r="BM109" s="31"/>
      <c r="BN109" s="31"/>
      <c r="BO109" s="31"/>
      <c r="BP109" s="31"/>
    </row>
    <row r="110" spans="2:68" s="32" customFormat="1" ht="15">
      <c r="B110" s="127"/>
      <c r="C110" s="16"/>
      <c r="D110" s="16"/>
      <c r="E110" s="16"/>
      <c r="F110" s="16"/>
      <c r="G110" s="1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6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02"/>
      <c r="AO110" s="102"/>
      <c r="AP110" s="102"/>
      <c r="AQ110" s="102"/>
      <c r="AR110" s="102"/>
      <c r="AS110" s="102"/>
      <c r="AT110" s="102"/>
      <c r="BK110" s="31"/>
      <c r="BL110" s="31"/>
      <c r="BM110" s="31"/>
      <c r="BN110" s="31"/>
      <c r="BO110" s="31"/>
      <c r="BP110" s="31"/>
    </row>
    <row r="111" spans="2:68" s="32" customFormat="1" ht="15">
      <c r="B111" s="127"/>
      <c r="C111" s="16"/>
      <c r="D111" s="16"/>
      <c r="E111" s="16"/>
      <c r="F111" s="16"/>
      <c r="G111" s="1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6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02"/>
      <c r="AO111" s="102"/>
      <c r="AP111" s="102"/>
      <c r="AQ111" s="102"/>
      <c r="AR111" s="102"/>
      <c r="AS111" s="102"/>
      <c r="AT111" s="102"/>
      <c r="BK111" s="31"/>
      <c r="BL111" s="31"/>
      <c r="BM111" s="31"/>
      <c r="BN111" s="31"/>
      <c r="BO111" s="31"/>
      <c r="BP111" s="31"/>
    </row>
    <row r="112" spans="2:68" s="32" customFormat="1" ht="15">
      <c r="B112" s="127"/>
      <c r="C112" s="16"/>
      <c r="D112" s="16"/>
      <c r="E112" s="16"/>
      <c r="F112" s="16"/>
      <c r="G112" s="16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6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02"/>
      <c r="AO112" s="102"/>
      <c r="AP112" s="102"/>
      <c r="AQ112" s="102"/>
      <c r="AR112" s="102"/>
      <c r="AS112" s="102"/>
      <c r="AT112" s="102"/>
      <c r="BK112" s="31"/>
      <c r="BL112" s="31"/>
      <c r="BM112" s="31"/>
      <c r="BN112" s="31"/>
      <c r="BO112" s="31"/>
      <c r="BP112" s="31"/>
    </row>
    <row r="113" spans="2:68" s="32" customFormat="1" ht="15">
      <c r="B113" s="127"/>
      <c r="C113" s="16"/>
      <c r="D113" s="16"/>
      <c r="E113" s="16"/>
      <c r="F113" s="16"/>
      <c r="G113" s="16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6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02"/>
      <c r="AO113" s="102"/>
      <c r="AP113" s="102"/>
      <c r="AQ113" s="102"/>
      <c r="AR113" s="102"/>
      <c r="AS113" s="102"/>
      <c r="AT113" s="102"/>
      <c r="BK113" s="31"/>
      <c r="BL113" s="31"/>
      <c r="BM113" s="31"/>
      <c r="BN113" s="31"/>
      <c r="BO113" s="31"/>
      <c r="BP113" s="31"/>
    </row>
    <row r="114" spans="2:68" s="32" customFormat="1" ht="15">
      <c r="B114" s="127"/>
      <c r="C114" s="16"/>
      <c r="D114" s="16"/>
      <c r="E114" s="16"/>
      <c r="F114" s="16"/>
      <c r="G114" s="16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6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02"/>
      <c r="AO114" s="102"/>
      <c r="AP114" s="102"/>
      <c r="AQ114" s="102"/>
      <c r="AR114" s="102"/>
      <c r="AS114" s="102"/>
      <c r="AT114" s="102"/>
      <c r="BK114" s="31"/>
      <c r="BL114" s="31"/>
      <c r="BM114" s="31"/>
      <c r="BN114" s="31"/>
      <c r="BO114" s="31"/>
      <c r="BP114" s="31"/>
    </row>
    <row r="115" spans="2:68" s="32" customFormat="1" ht="15">
      <c r="B115" s="17"/>
      <c r="C115" s="16"/>
      <c r="D115" s="16"/>
      <c r="E115" s="16"/>
      <c r="F115" s="16"/>
      <c r="G115" s="16"/>
      <c r="H115" s="16"/>
      <c r="I115" s="17"/>
      <c r="J115" s="123"/>
      <c r="K115" s="16"/>
      <c r="L115" s="16"/>
      <c r="M115" s="16"/>
      <c r="N115" s="16"/>
      <c r="O115" s="16"/>
      <c r="P115" s="16"/>
      <c r="Q115" s="16"/>
      <c r="R115" s="16"/>
      <c r="S115" s="16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02"/>
      <c r="AO115" s="102"/>
      <c r="AP115" s="102"/>
      <c r="AQ115" s="102"/>
      <c r="AR115" s="102"/>
      <c r="AS115" s="102"/>
      <c r="AT115" s="102"/>
      <c r="BK115" s="31"/>
      <c r="BL115" s="31"/>
      <c r="BM115" s="31"/>
      <c r="BN115" s="31"/>
      <c r="BO115" s="31"/>
      <c r="BP115" s="31"/>
    </row>
    <row r="116" spans="2:68" s="32" customFormat="1" ht="15">
      <c r="B116" s="17"/>
      <c r="C116" s="16"/>
      <c r="D116" s="16"/>
      <c r="E116" s="16"/>
      <c r="F116" s="16"/>
      <c r="G116" s="16"/>
      <c r="H116" s="16"/>
      <c r="I116" s="17"/>
      <c r="J116" s="123"/>
      <c r="K116" s="16"/>
      <c r="L116" s="16"/>
      <c r="M116" s="16"/>
      <c r="N116" s="16"/>
      <c r="O116" s="16"/>
      <c r="P116" s="16"/>
      <c r="Q116" s="16"/>
      <c r="R116" s="16"/>
      <c r="S116" s="16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02"/>
      <c r="AO116" s="102"/>
      <c r="AP116" s="102"/>
      <c r="AQ116" s="102"/>
      <c r="AR116" s="102"/>
      <c r="AS116" s="102"/>
      <c r="AT116" s="102"/>
      <c r="BK116" s="31"/>
      <c r="BL116" s="31"/>
      <c r="BM116" s="31"/>
      <c r="BN116" s="31"/>
      <c r="BO116" s="31"/>
      <c r="BP116" s="31"/>
    </row>
    <row r="117" spans="1:68" s="32" customFormat="1" ht="15">
      <c r="A117" s="36"/>
      <c r="B117" s="16"/>
      <c r="C117" s="17"/>
      <c r="D117" s="17"/>
      <c r="E117" s="17"/>
      <c r="F117" s="17"/>
      <c r="G117" s="17"/>
      <c r="H117" s="16"/>
      <c r="I117" s="17"/>
      <c r="J117" s="123"/>
      <c r="K117" s="16"/>
      <c r="L117" s="16"/>
      <c r="M117" s="16"/>
      <c r="N117" s="16"/>
      <c r="O117" s="16"/>
      <c r="P117" s="16"/>
      <c r="Q117" s="16"/>
      <c r="R117" s="16"/>
      <c r="S117" s="17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01"/>
      <c r="AO117" s="101"/>
      <c r="AP117" s="101"/>
      <c r="AQ117" s="101"/>
      <c r="AR117" s="101"/>
      <c r="AS117" s="101"/>
      <c r="AT117" s="101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1"/>
      <c r="BL117" s="31"/>
      <c r="BM117" s="31"/>
      <c r="BN117" s="31"/>
      <c r="BO117" s="31"/>
      <c r="BP117" s="31"/>
    </row>
    <row r="118" spans="1:68" s="32" customFormat="1" ht="15">
      <c r="A118" s="36"/>
      <c r="B118" s="102"/>
      <c r="C118" s="102"/>
      <c r="D118" s="102"/>
      <c r="E118" s="102"/>
      <c r="F118" s="102"/>
      <c r="G118" s="102"/>
      <c r="H118" s="102"/>
      <c r="I118" s="102"/>
      <c r="J118" s="105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2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1"/>
      <c r="BL118" s="31"/>
      <c r="BM118" s="31"/>
      <c r="BN118" s="31"/>
      <c r="BO118" s="31"/>
      <c r="BP118" s="31"/>
    </row>
    <row r="119" spans="1:68" s="32" customFormat="1" ht="15">
      <c r="A119" s="36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2"/>
      <c r="AN119" s="101"/>
      <c r="AO119" s="101"/>
      <c r="AP119" s="101"/>
      <c r="AQ119" s="101"/>
      <c r="AR119" s="101"/>
      <c r="AS119" s="101"/>
      <c r="AT119" s="101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1"/>
      <c r="BL119" s="31"/>
      <c r="BM119" s="31"/>
      <c r="BN119" s="31"/>
      <c r="BO119" s="31"/>
      <c r="BP119" s="31"/>
    </row>
    <row r="121" spans="1:62" ht="15.75">
      <c r="A121" s="18" t="s">
        <v>233</v>
      </c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1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16"/>
      <c r="AM121" s="16"/>
      <c r="AN121" s="16"/>
      <c r="AO121" s="16"/>
      <c r="AP121" s="16"/>
      <c r="AQ121" s="16"/>
      <c r="AR121" s="16"/>
      <c r="AS121" s="16"/>
      <c r="AT121" s="16"/>
      <c r="AU121" s="22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</row>
    <row r="122" spans="1:62" ht="15.75">
      <c r="A122" s="18"/>
      <c r="B122" s="24"/>
      <c r="C122" s="25"/>
      <c r="D122" s="26"/>
      <c r="E122" s="26"/>
      <c r="F122" s="26"/>
      <c r="G122" s="26"/>
      <c r="H122" s="25"/>
      <c r="I122" s="26"/>
      <c r="J122" s="26"/>
      <c r="K122" s="26"/>
      <c r="L122" s="26"/>
      <c r="M122" s="26"/>
      <c r="N122" s="26"/>
      <c r="O122" s="26"/>
      <c r="P122" s="25"/>
      <c r="Q122" s="27"/>
      <c r="R122" s="14"/>
      <c r="S122" s="25"/>
      <c r="T122" s="25"/>
      <c r="U122" s="47"/>
      <c r="V122" s="25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</row>
    <row r="123" spans="1:62" ht="15">
      <c r="A123" s="107"/>
      <c r="B123" s="107"/>
      <c r="C123" s="163" t="s">
        <v>151</v>
      </c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64" t="s">
        <v>167</v>
      </c>
      <c r="R123" s="165"/>
      <c r="S123" s="165"/>
      <c r="T123" s="165"/>
      <c r="U123" s="165"/>
      <c r="V123" s="166"/>
      <c r="W123" s="154" t="s">
        <v>116</v>
      </c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</row>
    <row r="124" spans="1:62" ht="15">
      <c r="A124" s="107"/>
      <c r="B124" s="107"/>
      <c r="C124" s="163" t="s">
        <v>152</v>
      </c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67" t="s">
        <v>20</v>
      </c>
      <c r="R124" s="167" t="s">
        <v>21</v>
      </c>
      <c r="S124" s="167"/>
      <c r="T124" s="167"/>
      <c r="U124" s="167"/>
      <c r="V124" s="109"/>
      <c r="W124" s="154" t="s">
        <v>22</v>
      </c>
      <c r="X124" s="154"/>
      <c r="Y124" s="154"/>
      <c r="Z124" s="154"/>
      <c r="AA124" s="154"/>
      <c r="AB124" s="154"/>
      <c r="AC124" s="154"/>
      <c r="AD124" s="154"/>
      <c r="AE124" s="154" t="s">
        <v>23</v>
      </c>
      <c r="AF124" s="154"/>
      <c r="AG124" s="154"/>
      <c r="AH124" s="154"/>
      <c r="AI124" s="154"/>
      <c r="AJ124" s="154"/>
      <c r="AK124" s="154"/>
      <c r="AL124" s="154"/>
      <c r="AM124" s="154" t="s">
        <v>24</v>
      </c>
      <c r="AN124" s="154"/>
      <c r="AO124" s="154"/>
      <c r="AP124" s="154"/>
      <c r="AQ124" s="154"/>
      <c r="AR124" s="154"/>
      <c r="AS124" s="154"/>
      <c r="AT124" s="154"/>
      <c r="AU124" s="154" t="s">
        <v>25</v>
      </c>
      <c r="AV124" s="154"/>
      <c r="AW124" s="154"/>
      <c r="AX124" s="154"/>
      <c r="AY124" s="154"/>
      <c r="AZ124" s="154"/>
      <c r="BA124" s="154"/>
      <c r="BB124" s="154"/>
      <c r="BC124" s="154" t="s">
        <v>26</v>
      </c>
      <c r="BD124" s="154"/>
      <c r="BE124" s="154"/>
      <c r="BF124" s="154"/>
      <c r="BG124" s="154"/>
      <c r="BH124" s="154"/>
      <c r="BI124" s="154"/>
      <c r="BJ124" s="154"/>
    </row>
    <row r="125" spans="1:62" ht="15">
      <c r="A125" s="107" t="s">
        <v>27</v>
      </c>
      <c r="B125" s="107" t="s">
        <v>28</v>
      </c>
      <c r="C125" s="154" t="s">
        <v>183</v>
      </c>
      <c r="D125" s="110"/>
      <c r="E125" s="110"/>
      <c r="F125" s="110"/>
      <c r="G125" s="110"/>
      <c r="H125" s="154" t="s">
        <v>184</v>
      </c>
      <c r="I125" s="110"/>
      <c r="J125" s="110"/>
      <c r="K125" s="110"/>
      <c r="L125" s="110"/>
      <c r="M125" s="110"/>
      <c r="N125" s="110"/>
      <c r="O125" s="110"/>
      <c r="P125" s="154" t="s">
        <v>192</v>
      </c>
      <c r="Q125" s="168"/>
      <c r="R125" s="156" t="s">
        <v>20</v>
      </c>
      <c r="S125" s="158" t="s">
        <v>185</v>
      </c>
      <c r="T125" s="160" t="s">
        <v>181</v>
      </c>
      <c r="U125" s="161" t="s">
        <v>225</v>
      </c>
      <c r="V125" s="160" t="s">
        <v>182</v>
      </c>
      <c r="W125" s="107">
        <v>1</v>
      </c>
      <c r="X125" s="107" t="s">
        <v>70</v>
      </c>
      <c r="Y125" s="107" t="s">
        <v>71</v>
      </c>
      <c r="Z125" s="107" t="s">
        <v>72</v>
      </c>
      <c r="AA125" s="107" t="s">
        <v>70</v>
      </c>
      <c r="AB125" s="107" t="s">
        <v>71</v>
      </c>
      <c r="AC125" s="107" t="s">
        <v>72</v>
      </c>
      <c r="AD125" s="107">
        <v>2</v>
      </c>
      <c r="AE125" s="107">
        <v>3</v>
      </c>
      <c r="AF125" s="107" t="s">
        <v>70</v>
      </c>
      <c r="AG125" s="107" t="s">
        <v>71</v>
      </c>
      <c r="AH125" s="107" t="s">
        <v>72</v>
      </c>
      <c r="AI125" s="107" t="s">
        <v>70</v>
      </c>
      <c r="AJ125" s="107" t="s">
        <v>71</v>
      </c>
      <c r="AK125" s="107" t="s">
        <v>72</v>
      </c>
      <c r="AL125" s="107">
        <v>4</v>
      </c>
      <c r="AM125" s="107">
        <v>5</v>
      </c>
      <c r="AN125" s="107" t="s">
        <v>70</v>
      </c>
      <c r="AO125" s="107" t="s">
        <v>71</v>
      </c>
      <c r="AP125" s="107" t="s">
        <v>72</v>
      </c>
      <c r="AQ125" s="107" t="s">
        <v>70</v>
      </c>
      <c r="AR125" s="107" t="s">
        <v>71</v>
      </c>
      <c r="AS125" s="107" t="s">
        <v>72</v>
      </c>
      <c r="AT125" s="107">
        <v>6</v>
      </c>
      <c r="AU125" s="107">
        <v>7</v>
      </c>
      <c r="AV125" s="107" t="s">
        <v>70</v>
      </c>
      <c r="AW125" s="107" t="s">
        <v>71</v>
      </c>
      <c r="AX125" s="107" t="s">
        <v>72</v>
      </c>
      <c r="AY125" s="107" t="s">
        <v>70</v>
      </c>
      <c r="AZ125" s="107" t="s">
        <v>71</v>
      </c>
      <c r="BA125" s="107" t="s">
        <v>72</v>
      </c>
      <c r="BB125" s="107">
        <v>8</v>
      </c>
      <c r="BC125" s="107">
        <v>9</v>
      </c>
      <c r="BD125" s="107" t="s">
        <v>70</v>
      </c>
      <c r="BE125" s="107" t="s">
        <v>71</v>
      </c>
      <c r="BF125" s="107" t="s">
        <v>72</v>
      </c>
      <c r="BG125" s="107" t="s">
        <v>70</v>
      </c>
      <c r="BH125" s="107" t="s">
        <v>71</v>
      </c>
      <c r="BI125" s="107" t="s">
        <v>72</v>
      </c>
      <c r="BJ125" s="107">
        <v>10</v>
      </c>
    </row>
    <row r="126" spans="1:62" ht="15">
      <c r="A126" s="107"/>
      <c r="B126" s="107"/>
      <c r="C126" s="155"/>
      <c r="D126" s="110"/>
      <c r="E126" s="110"/>
      <c r="F126" s="110"/>
      <c r="G126" s="110"/>
      <c r="H126" s="155"/>
      <c r="I126" s="110"/>
      <c r="J126" s="110"/>
      <c r="K126" s="110"/>
      <c r="L126" s="110"/>
      <c r="M126" s="110"/>
      <c r="N126" s="110"/>
      <c r="O126" s="110"/>
      <c r="P126" s="155"/>
      <c r="Q126" s="168"/>
      <c r="R126" s="157"/>
      <c r="S126" s="159"/>
      <c r="T126" s="160"/>
      <c r="U126" s="162"/>
      <c r="V126" s="155"/>
      <c r="W126" s="107">
        <v>18</v>
      </c>
      <c r="X126" s="107">
        <v>18</v>
      </c>
      <c r="Y126" s="107">
        <v>18</v>
      </c>
      <c r="Z126" s="107">
        <v>18</v>
      </c>
      <c r="AA126" s="107">
        <v>18</v>
      </c>
      <c r="AB126" s="107">
        <v>18</v>
      </c>
      <c r="AC126" s="107">
        <v>18</v>
      </c>
      <c r="AD126" s="107">
        <v>18</v>
      </c>
      <c r="AE126" s="107">
        <v>18</v>
      </c>
      <c r="AF126" s="107">
        <v>18</v>
      </c>
      <c r="AG126" s="107">
        <v>18</v>
      </c>
      <c r="AH126" s="107">
        <v>18</v>
      </c>
      <c r="AI126" s="107">
        <v>18</v>
      </c>
      <c r="AJ126" s="107">
        <v>18</v>
      </c>
      <c r="AK126" s="107">
        <v>18</v>
      </c>
      <c r="AL126" s="107">
        <v>18</v>
      </c>
      <c r="AM126" s="107">
        <v>18</v>
      </c>
      <c r="AN126" s="107">
        <v>18</v>
      </c>
      <c r="AO126" s="107">
        <v>18</v>
      </c>
      <c r="AP126" s="107">
        <v>18</v>
      </c>
      <c r="AQ126" s="107">
        <v>18</v>
      </c>
      <c r="AR126" s="107">
        <v>18</v>
      </c>
      <c r="AS126" s="107">
        <v>18</v>
      </c>
      <c r="AT126" s="107">
        <v>18</v>
      </c>
      <c r="AU126" s="107">
        <v>18</v>
      </c>
      <c r="AV126" s="107">
        <v>18</v>
      </c>
      <c r="AW126" s="107">
        <v>18</v>
      </c>
      <c r="AX126" s="107">
        <v>18</v>
      </c>
      <c r="AY126" s="107">
        <v>18</v>
      </c>
      <c r="AZ126" s="107">
        <v>18</v>
      </c>
      <c r="BA126" s="107">
        <v>18</v>
      </c>
      <c r="BB126" s="107">
        <v>18</v>
      </c>
      <c r="BC126" s="107">
        <v>7</v>
      </c>
      <c r="BD126" s="107">
        <v>7</v>
      </c>
      <c r="BE126" s="107">
        <v>7</v>
      </c>
      <c r="BF126" s="107">
        <v>7</v>
      </c>
      <c r="BG126" s="107">
        <v>5</v>
      </c>
      <c r="BH126" s="107">
        <v>5</v>
      </c>
      <c r="BI126" s="107">
        <v>5</v>
      </c>
      <c r="BJ126" s="107">
        <v>5</v>
      </c>
    </row>
    <row r="127" spans="1:62" ht="15">
      <c r="A127" s="107">
        <v>1</v>
      </c>
      <c r="B127" s="107">
        <v>2</v>
      </c>
      <c r="C127" s="107">
        <v>3</v>
      </c>
      <c r="D127" s="110"/>
      <c r="E127" s="110"/>
      <c r="F127" s="110"/>
      <c r="G127" s="110"/>
      <c r="H127" s="107">
        <v>4</v>
      </c>
      <c r="I127" s="110"/>
      <c r="J127" s="110"/>
      <c r="K127" s="110"/>
      <c r="L127" s="110"/>
      <c r="M127" s="110"/>
      <c r="N127" s="110"/>
      <c r="O127" s="110"/>
      <c r="P127" s="107">
        <v>5</v>
      </c>
      <c r="Q127" s="108">
        <v>6</v>
      </c>
      <c r="R127" s="108">
        <v>7</v>
      </c>
      <c r="S127" s="109">
        <v>8</v>
      </c>
      <c r="T127" s="109">
        <v>9</v>
      </c>
      <c r="U127" s="109">
        <v>10</v>
      </c>
      <c r="V127" s="109">
        <v>11</v>
      </c>
      <c r="W127" s="107">
        <v>12</v>
      </c>
      <c r="X127" s="107"/>
      <c r="Y127" s="107"/>
      <c r="Z127" s="107"/>
      <c r="AA127" s="107"/>
      <c r="AB127" s="107"/>
      <c r="AC127" s="107"/>
      <c r="AD127" s="107">
        <v>13</v>
      </c>
      <c r="AE127" s="107">
        <v>14</v>
      </c>
      <c r="AF127" s="107"/>
      <c r="AG127" s="107"/>
      <c r="AH127" s="107"/>
      <c r="AI127" s="107"/>
      <c r="AJ127" s="107"/>
      <c r="AK127" s="107"/>
      <c r="AL127" s="107">
        <v>15</v>
      </c>
      <c r="AM127" s="107">
        <v>16</v>
      </c>
      <c r="AN127" s="107"/>
      <c r="AO127" s="107"/>
      <c r="AP127" s="107"/>
      <c r="AQ127" s="107"/>
      <c r="AR127" s="107"/>
      <c r="AS127" s="107"/>
      <c r="AT127" s="107">
        <v>17</v>
      </c>
      <c r="AU127" s="107">
        <v>18</v>
      </c>
      <c r="AV127" s="107"/>
      <c r="AW127" s="107"/>
      <c r="AX127" s="107"/>
      <c r="AY127" s="107"/>
      <c r="AZ127" s="107"/>
      <c r="BA127" s="107"/>
      <c r="BB127" s="107">
        <v>19</v>
      </c>
      <c r="BC127" s="107">
        <v>20</v>
      </c>
      <c r="BD127" s="107"/>
      <c r="BE127" s="107"/>
      <c r="BF127" s="107"/>
      <c r="BG127" s="107"/>
      <c r="BH127" s="107"/>
      <c r="BI127" s="107"/>
      <c r="BJ127" s="107">
        <v>21</v>
      </c>
    </row>
    <row r="128" spans="1:62" ht="15">
      <c r="A128" s="114" t="s">
        <v>209</v>
      </c>
      <c r="B128" s="114" t="s">
        <v>210</v>
      </c>
      <c r="C128" s="48"/>
      <c r="D128" s="76"/>
      <c r="E128" s="76"/>
      <c r="F128" s="76"/>
      <c r="G128" s="76"/>
      <c r="H128" s="48"/>
      <c r="I128" s="76"/>
      <c r="J128" s="76"/>
      <c r="K128" s="76"/>
      <c r="L128" s="76"/>
      <c r="M128" s="76"/>
      <c r="N128" s="76"/>
      <c r="O128" s="76"/>
      <c r="P128" s="48"/>
      <c r="Q128" s="129">
        <f aca="true" t="shared" si="47" ref="Q128:V128">SUM(Q129:Q132)</f>
        <v>500</v>
      </c>
      <c r="R128" s="129">
        <f t="shared" si="47"/>
        <v>252</v>
      </c>
      <c r="S128" s="129">
        <f t="shared" si="47"/>
        <v>108</v>
      </c>
      <c r="T128" s="129">
        <f t="shared" si="47"/>
        <v>144</v>
      </c>
      <c r="U128" s="129">
        <f t="shared" si="47"/>
        <v>0</v>
      </c>
      <c r="V128" s="129">
        <f t="shared" si="47"/>
        <v>248</v>
      </c>
      <c r="W128" s="78"/>
      <c r="X128" s="48"/>
      <c r="Y128" s="48"/>
      <c r="Z128" s="48"/>
      <c r="AA128" s="48"/>
      <c r="AB128" s="48"/>
      <c r="AC128" s="48"/>
      <c r="AD128" s="78"/>
      <c r="AE128" s="78"/>
      <c r="AF128" s="48"/>
      <c r="AG128" s="48"/>
      <c r="AH128" s="48"/>
      <c r="AI128" s="48"/>
      <c r="AJ128" s="48"/>
      <c r="AK128" s="48"/>
      <c r="AL128" s="78"/>
      <c r="AM128" s="78"/>
      <c r="AN128" s="48"/>
      <c r="AO128" s="48"/>
      <c r="AP128" s="48"/>
      <c r="AQ128" s="48"/>
      <c r="AR128" s="48"/>
      <c r="AS128" s="48"/>
      <c r="AT128" s="78"/>
      <c r="AU128" s="78"/>
      <c r="AV128" s="48"/>
      <c r="AW128" s="48"/>
      <c r="AX128" s="48"/>
      <c r="AY128" s="48"/>
      <c r="AZ128" s="48"/>
      <c r="BA128" s="48"/>
      <c r="BB128" s="78"/>
      <c r="BC128" s="78"/>
      <c r="BD128" s="48"/>
      <c r="BE128" s="48"/>
      <c r="BF128" s="48"/>
      <c r="BG128" s="48"/>
      <c r="BH128" s="48"/>
      <c r="BI128" s="48"/>
      <c r="BJ128" s="78"/>
    </row>
    <row r="129" spans="1:62" ht="15">
      <c r="A129" s="130" t="s">
        <v>226</v>
      </c>
      <c r="B129" s="33" t="s">
        <v>230</v>
      </c>
      <c r="C129" s="52" t="str">
        <f>D129&amp;" "&amp;E129&amp;" "&amp;F129&amp;" "&amp;G129</f>
        <v>   </v>
      </c>
      <c r="D129" s="53"/>
      <c r="E129" s="53"/>
      <c r="F129" s="53"/>
      <c r="G129" s="53"/>
      <c r="H129" s="52" t="str">
        <f>I129&amp;" "&amp;J129&amp;" "&amp;K129&amp;""&amp;L129&amp;" "&amp;M129&amp;""&amp;N129&amp;" "&amp;O129</f>
        <v>5    </v>
      </c>
      <c r="I129" s="53">
        <v>5</v>
      </c>
      <c r="J129" s="53"/>
      <c r="K129" s="53"/>
      <c r="L129" s="53"/>
      <c r="M129" s="53"/>
      <c r="N129" s="53"/>
      <c r="O129" s="53"/>
      <c r="P129" s="54"/>
      <c r="Q129" s="95">
        <v>110</v>
      </c>
      <c r="R129" s="72">
        <f>SUM(S129:U129)</f>
        <v>54</v>
      </c>
      <c r="S129" s="72">
        <f aca="true" t="shared" si="48" ref="S129:U132">X129*X$6+AA129*AA$6+AF129*AF$6+AI129*AI$6+AN129*AN$6+AQ129*AQ$6+AV129*AV$6+AY129*AY$6+BD129*BD$6+BG129*BG$6</f>
        <v>18</v>
      </c>
      <c r="T129" s="72">
        <f t="shared" si="48"/>
        <v>36</v>
      </c>
      <c r="U129" s="72">
        <f t="shared" si="48"/>
        <v>0</v>
      </c>
      <c r="V129" s="72">
        <f>Q129-R129</f>
        <v>56</v>
      </c>
      <c r="W129" s="64">
        <f>IF(SUM(X129:Z129)&gt;0,X129&amp;"/"&amp;Y129&amp;"/"&amp;Z129,"")</f>
      </c>
      <c r="X129" s="54"/>
      <c r="Y129" s="54"/>
      <c r="Z129" s="54"/>
      <c r="AA129" s="54"/>
      <c r="AB129" s="54"/>
      <c r="AC129" s="54"/>
      <c r="AD129" s="64">
        <f>IF(SUM(AA129:AC129)&gt;0,AA129&amp;"/"&amp;AB129&amp;"/"&amp;AC129,"")</f>
      </c>
      <c r="AE129" s="64">
        <f>IF(SUM(AF129:AH129)&gt;0,AF129&amp;"/"&amp;AG129&amp;"/"&amp;AH129,"")</f>
      </c>
      <c r="AF129" s="54"/>
      <c r="AG129" s="54"/>
      <c r="AH129" s="54"/>
      <c r="AI129" s="54"/>
      <c r="AJ129" s="54"/>
      <c r="AK129" s="54"/>
      <c r="AL129" s="64">
        <f>IF(SUM(AI129:AK129)&gt;0,AI129&amp;"/"&amp;AJ129&amp;"/"&amp;AK129,"")</f>
      </c>
      <c r="AM129" s="64" t="str">
        <f>IF(SUM(AN129:AP129)&gt;0,AN129&amp;"/"&amp;AO129&amp;"/"&amp;AP129,"")</f>
        <v>1/2/</v>
      </c>
      <c r="AN129" s="54">
        <v>1</v>
      </c>
      <c r="AO129" s="54">
        <v>2</v>
      </c>
      <c r="AP129" s="54"/>
      <c r="AQ129" s="54"/>
      <c r="AR129" s="54"/>
      <c r="AS129" s="54"/>
      <c r="AT129" s="64">
        <f>IF(SUM(AQ129:AS129)&gt;0,AQ129&amp;"/"&amp;AR129&amp;"/"&amp;AS129,"")</f>
      </c>
      <c r="AU129" s="64">
        <f>IF(SUM(AV129:AX129)&gt;0,AV129&amp;"/"&amp;AW129&amp;"/"&amp;AX129,"")</f>
      </c>
      <c r="AV129" s="54"/>
      <c r="AW129" s="54"/>
      <c r="AX129" s="54"/>
      <c r="AY129" s="54"/>
      <c r="AZ129" s="54"/>
      <c r="BA129" s="54"/>
      <c r="BB129" s="64">
        <f>IF(SUM(AY129:BA129)&gt;0,AY129&amp;"/"&amp;AZ129&amp;"/"&amp;BA129,"")</f>
      </c>
      <c r="BC129" s="64">
        <f>IF(SUM(BD129:BF129)&gt;0,BD129&amp;"/"&amp;BE129&amp;"/"&amp;BF129,"")</f>
      </c>
      <c r="BD129" s="54"/>
      <c r="BE129" s="54"/>
      <c r="BF129" s="54"/>
      <c r="BG129" s="54"/>
      <c r="BH129" s="54"/>
      <c r="BI129" s="54"/>
      <c r="BJ129" s="64">
        <f>IF(SUM(BG129:BI129)&gt;0,BG129&amp;"/"&amp;BH129&amp;"/"&amp;BI129,"")</f>
      </c>
    </row>
    <row r="130" spans="1:62" ht="15">
      <c r="A130" s="130" t="s">
        <v>227</v>
      </c>
      <c r="B130" s="33" t="s">
        <v>244</v>
      </c>
      <c r="C130" s="52" t="str">
        <f>D130&amp;" "&amp;E130&amp;" "&amp;F130&amp;" "&amp;G130</f>
        <v>5   </v>
      </c>
      <c r="D130" s="53">
        <v>5</v>
      </c>
      <c r="E130" s="53"/>
      <c r="F130" s="53"/>
      <c r="G130" s="53"/>
      <c r="H130" s="52" t="str">
        <f>I130&amp;" "&amp;M130&amp;" "&amp;N130&amp;" "&amp;O130</f>
        <v>   </v>
      </c>
      <c r="I130" s="53"/>
      <c r="J130" s="53"/>
      <c r="K130" s="53"/>
      <c r="L130" s="53"/>
      <c r="M130" s="53"/>
      <c r="N130" s="53"/>
      <c r="O130" s="53"/>
      <c r="P130" s="54"/>
      <c r="Q130" s="95">
        <v>140</v>
      </c>
      <c r="R130" s="72">
        <f>SUM(S130:U130)</f>
        <v>72</v>
      </c>
      <c r="S130" s="72">
        <f t="shared" si="48"/>
        <v>36</v>
      </c>
      <c r="T130" s="72">
        <f t="shared" si="48"/>
        <v>36</v>
      </c>
      <c r="U130" s="72">
        <f t="shared" si="48"/>
        <v>0</v>
      </c>
      <c r="V130" s="72">
        <f>Q130-R130</f>
        <v>68</v>
      </c>
      <c r="W130" s="64">
        <f>IF(SUM(X130:Z130)&gt;0,X130&amp;"/"&amp;Y130&amp;"/"&amp;Z130,"")</f>
      </c>
      <c r="X130" s="54"/>
      <c r="Y130" s="54"/>
      <c r="Z130" s="54"/>
      <c r="AA130" s="54"/>
      <c r="AB130" s="54"/>
      <c r="AC130" s="54"/>
      <c r="AD130" s="64">
        <f>IF(SUM(AA130:AC130)&gt;0,AA130&amp;"/"&amp;AB130&amp;"/"&amp;AC130,"")</f>
      </c>
      <c r="AE130" s="64">
        <f>IF(SUM(AF130:AH130)&gt;0,AF130&amp;"/"&amp;AG130&amp;"/"&amp;AH130,"")</f>
      </c>
      <c r="AF130" s="54"/>
      <c r="AG130" s="54"/>
      <c r="AH130" s="54"/>
      <c r="AI130" s="54"/>
      <c r="AJ130" s="54"/>
      <c r="AK130" s="54"/>
      <c r="AL130" s="64">
        <f>IF(SUM(AI130:AK130)&gt;0,AI130&amp;"/"&amp;AJ130&amp;"/"&amp;AK130,"")</f>
      </c>
      <c r="AM130" s="64" t="str">
        <f>IF(SUM(AN130:AP130)&gt;0,AN130&amp;"/"&amp;AO130&amp;"/"&amp;AP130,"")</f>
        <v>2/2/</v>
      </c>
      <c r="AN130" s="54">
        <v>2</v>
      </c>
      <c r="AO130" s="54">
        <v>2</v>
      </c>
      <c r="AP130" s="54"/>
      <c r="AQ130" s="54"/>
      <c r="AR130" s="54"/>
      <c r="AS130" s="54"/>
      <c r="AT130" s="64">
        <f>IF(SUM(AQ130:AS130)&gt;0,AQ130&amp;"/"&amp;AR130&amp;"/"&amp;AS130,"")</f>
      </c>
      <c r="AU130" s="64">
        <f>IF(SUM(AV130:AX130)&gt;0,AV130&amp;"/"&amp;AW130&amp;"/"&amp;AX130,"")</f>
      </c>
      <c r="AV130" s="54"/>
      <c r="AW130" s="54"/>
      <c r="AX130" s="54"/>
      <c r="AY130" s="54"/>
      <c r="AZ130" s="54"/>
      <c r="BA130" s="54"/>
      <c r="BB130" s="64">
        <f>IF(SUM(AY130:BA130)&gt;0,AY130&amp;"/"&amp;AZ130&amp;"/"&amp;BA130,"")</f>
      </c>
      <c r="BC130" s="64">
        <f>IF(SUM(BD130:BF130)&gt;0,BD130&amp;"/"&amp;BE130&amp;"/"&amp;BF130,"")</f>
      </c>
      <c r="BD130" s="54"/>
      <c r="BE130" s="54"/>
      <c r="BF130" s="54"/>
      <c r="BG130" s="54"/>
      <c r="BH130" s="54"/>
      <c r="BI130" s="54"/>
      <c r="BJ130" s="64">
        <f>IF(SUM(BG130:BI130)&gt;0,BG130&amp;"/"&amp;BH130&amp;"/"&amp;BI130,"")</f>
      </c>
    </row>
    <row r="131" spans="1:62" ht="15">
      <c r="A131" s="130" t="s">
        <v>228</v>
      </c>
      <c r="B131" s="33" t="s">
        <v>245</v>
      </c>
      <c r="C131" s="52" t="str">
        <f>D131&amp;" "&amp;E131&amp;" "&amp;F131&amp;" "&amp;G131</f>
        <v>   </v>
      </c>
      <c r="D131" s="53"/>
      <c r="E131" s="53"/>
      <c r="F131" s="53"/>
      <c r="G131" s="53"/>
      <c r="H131" s="52" t="str">
        <f>I131&amp;" "&amp;M131&amp;" "&amp;N131&amp;" "&amp;O131</f>
        <v>6   </v>
      </c>
      <c r="I131" s="53">
        <v>6</v>
      </c>
      <c r="J131" s="53"/>
      <c r="K131" s="53"/>
      <c r="L131" s="53"/>
      <c r="M131" s="53"/>
      <c r="N131" s="53"/>
      <c r="O131" s="53"/>
      <c r="P131" s="54"/>
      <c r="Q131" s="95">
        <v>110</v>
      </c>
      <c r="R131" s="72">
        <f>SUM(S131:U131)</f>
        <v>54</v>
      </c>
      <c r="S131" s="72">
        <f t="shared" si="48"/>
        <v>18</v>
      </c>
      <c r="T131" s="72">
        <f t="shared" si="48"/>
        <v>36</v>
      </c>
      <c r="U131" s="72">
        <f t="shared" si="48"/>
        <v>0</v>
      </c>
      <c r="V131" s="72">
        <f>Q131-R131</f>
        <v>56</v>
      </c>
      <c r="W131" s="64">
        <f>IF(SUM(X131:Z131)&gt;0,X131&amp;"/"&amp;Y131&amp;"/"&amp;Z131,"")</f>
      </c>
      <c r="X131" s="54"/>
      <c r="Y131" s="54"/>
      <c r="Z131" s="54"/>
      <c r="AA131" s="54"/>
      <c r="AB131" s="54"/>
      <c r="AC131" s="54"/>
      <c r="AD131" s="64">
        <f>IF(SUM(AA131:AC131)&gt;0,AA131&amp;"/"&amp;AB131&amp;"/"&amp;AC131,"")</f>
      </c>
      <c r="AE131" s="64">
        <f>IF(SUM(AF131:AH131)&gt;0,AF131&amp;"/"&amp;AG131&amp;"/"&amp;AH131,"")</f>
      </c>
      <c r="AF131" s="54"/>
      <c r="AG131" s="54"/>
      <c r="AH131" s="54"/>
      <c r="AI131" s="54"/>
      <c r="AJ131" s="54"/>
      <c r="AK131" s="54"/>
      <c r="AL131" s="64">
        <f>IF(SUM(AI131:AK131)&gt;0,AI131&amp;"/"&amp;AJ131&amp;"/"&amp;AK131,"")</f>
      </c>
      <c r="AM131" s="64">
        <f>IF(SUM(AN131:AP131)&gt;0,AN131&amp;"/"&amp;AO131&amp;"/"&amp;AP131,"")</f>
      </c>
      <c r="AN131" s="54"/>
      <c r="AO131" s="54"/>
      <c r="AP131" s="54"/>
      <c r="AQ131" s="54">
        <v>1</v>
      </c>
      <c r="AR131" s="54">
        <v>2</v>
      </c>
      <c r="AS131" s="54"/>
      <c r="AT131" s="64" t="str">
        <f>IF(SUM(AQ131:AS131)&gt;0,AQ131&amp;"/"&amp;AR131&amp;"/"&amp;AS131,"")</f>
        <v>1/2/</v>
      </c>
      <c r="AU131" s="64">
        <f>IF(SUM(AV131:AX131)&gt;0,AV131&amp;"/"&amp;AW131&amp;"/"&amp;AX131,"")</f>
      </c>
      <c r="AV131" s="54"/>
      <c r="AW131" s="54"/>
      <c r="AX131" s="54"/>
      <c r="AY131" s="54"/>
      <c r="AZ131" s="54"/>
      <c r="BA131" s="54"/>
      <c r="BB131" s="64">
        <f>IF(SUM(AY131:BA131)&gt;0,AY131&amp;"/"&amp;AZ131&amp;"/"&amp;BA131,"")</f>
      </c>
      <c r="BC131" s="64">
        <f>IF(SUM(BD131:BF131)&gt;0,BD131&amp;"/"&amp;BE131&amp;"/"&amp;BF131,"")</f>
      </c>
      <c r="BD131" s="54"/>
      <c r="BE131" s="54"/>
      <c r="BF131" s="54"/>
      <c r="BG131" s="54"/>
      <c r="BH131" s="54"/>
      <c r="BI131" s="54"/>
      <c r="BJ131" s="64">
        <f>IF(SUM(BG131:BI131)&gt;0,BG131&amp;"/"&amp;BH131&amp;"/"&amp;BI131,"")</f>
      </c>
    </row>
    <row r="132" spans="1:62" ht="15">
      <c r="A132" s="130" t="s">
        <v>229</v>
      </c>
      <c r="B132" s="33" t="s">
        <v>231</v>
      </c>
      <c r="C132" s="52" t="str">
        <f>D132&amp;" "&amp;E132&amp;" "&amp;F132&amp;" "&amp;G132</f>
        <v>6   </v>
      </c>
      <c r="D132" s="53">
        <v>6</v>
      </c>
      <c r="E132" s="53"/>
      <c r="F132" s="53"/>
      <c r="G132" s="53"/>
      <c r="H132" s="52" t="str">
        <f>I132&amp;" "&amp;M132&amp;" "&amp;N132&amp;" "&amp;O132</f>
        <v>   </v>
      </c>
      <c r="I132" s="53"/>
      <c r="J132" s="53"/>
      <c r="K132" s="53"/>
      <c r="L132" s="53"/>
      <c r="M132" s="53"/>
      <c r="N132" s="53"/>
      <c r="O132" s="53"/>
      <c r="P132" s="54"/>
      <c r="Q132" s="95">
        <v>140</v>
      </c>
      <c r="R132" s="72">
        <f>SUM(S132:U132)</f>
        <v>72</v>
      </c>
      <c r="S132" s="72">
        <f t="shared" si="48"/>
        <v>36</v>
      </c>
      <c r="T132" s="72">
        <f t="shared" si="48"/>
        <v>36</v>
      </c>
      <c r="U132" s="72">
        <f t="shared" si="48"/>
        <v>0</v>
      </c>
      <c r="V132" s="72">
        <f>Q132-R132</f>
        <v>68</v>
      </c>
      <c r="W132" s="64">
        <f>IF(SUM(X132:Z132)&gt;0,X132&amp;"/"&amp;Y132&amp;"/"&amp;Z132,"")</f>
      </c>
      <c r="X132" s="54"/>
      <c r="Y132" s="54"/>
      <c r="Z132" s="54"/>
      <c r="AA132" s="54"/>
      <c r="AB132" s="54"/>
      <c r="AC132" s="54"/>
      <c r="AD132" s="64">
        <f>IF(SUM(AA132:AC132)&gt;0,AA132&amp;"/"&amp;AB132&amp;"/"&amp;AC132,"")</f>
      </c>
      <c r="AE132" s="64">
        <f>IF(SUM(AF132:AH132)&gt;0,AF132&amp;"/"&amp;AG132&amp;"/"&amp;AH132,"")</f>
      </c>
      <c r="AF132" s="54"/>
      <c r="AG132" s="54"/>
      <c r="AH132" s="54"/>
      <c r="AI132" s="54"/>
      <c r="AJ132" s="54"/>
      <c r="AK132" s="54"/>
      <c r="AL132" s="64">
        <f>IF(SUM(AI132:AK132)&gt;0,AI132&amp;"/"&amp;AJ132&amp;"/"&amp;AK132,"")</f>
      </c>
      <c r="AM132" s="64">
        <f>IF(SUM(AN132:AP132)&gt;0,AN132&amp;"/"&amp;AO132&amp;"/"&amp;AP132,"")</f>
      </c>
      <c r="AN132" s="54"/>
      <c r="AO132" s="54"/>
      <c r="AP132" s="54"/>
      <c r="AQ132" s="54">
        <v>2</v>
      </c>
      <c r="AR132" s="54">
        <v>2</v>
      </c>
      <c r="AS132" s="54"/>
      <c r="AT132" s="64" t="str">
        <f>IF(SUM(AQ132:AS132)&gt;0,AQ132&amp;"/"&amp;AR132&amp;"/"&amp;AS132,"")</f>
        <v>2/2/</v>
      </c>
      <c r="AU132" s="64">
        <f>IF(SUM(AV132:AX132)&gt;0,AV132&amp;"/"&amp;AW132&amp;"/"&amp;AX132,"")</f>
      </c>
      <c r="AV132" s="54"/>
      <c r="AW132" s="54"/>
      <c r="AX132" s="54"/>
      <c r="AY132" s="54"/>
      <c r="AZ132" s="54"/>
      <c r="BA132" s="54"/>
      <c r="BB132" s="64">
        <f>IF(SUM(AY132:BA132)&gt;0,AY132&amp;"/"&amp;AZ132&amp;"/"&amp;BA132,"")</f>
      </c>
      <c r="BC132" s="64">
        <f>IF(SUM(BD132:BF132)&gt;0,BD132&amp;"/"&amp;BE132&amp;"/"&amp;BF132,"")</f>
      </c>
      <c r="BD132" s="54"/>
      <c r="BE132" s="54"/>
      <c r="BF132" s="54"/>
      <c r="BG132" s="54"/>
      <c r="BH132" s="54"/>
      <c r="BI132" s="54"/>
      <c r="BJ132" s="64">
        <f>IF(SUM(BG132:BI132)&gt;0,BG132&amp;"/"&amp;BH132&amp;"/"&amp;BI132,"")</f>
      </c>
    </row>
    <row r="133" spans="1:62" ht="15">
      <c r="A133" s="60"/>
      <c r="B133" s="60" t="s">
        <v>65</v>
      </c>
      <c r="C133" s="79"/>
      <c r="D133" s="90"/>
      <c r="E133" s="90"/>
      <c r="F133" s="90"/>
      <c r="G133" s="90"/>
      <c r="H133" s="79"/>
      <c r="I133" s="90"/>
      <c r="J133" s="90"/>
      <c r="K133" s="90"/>
      <c r="L133" s="90"/>
      <c r="M133" s="90"/>
      <c r="N133" s="90"/>
      <c r="O133" s="90"/>
      <c r="P133" s="79"/>
      <c r="Q133" s="91">
        <f aca="true" t="shared" si="49" ref="Q133:V133">Q128</f>
        <v>500</v>
      </c>
      <c r="R133" s="91">
        <f t="shared" si="49"/>
        <v>252</v>
      </c>
      <c r="S133" s="91">
        <f t="shared" si="49"/>
        <v>108</v>
      </c>
      <c r="T133" s="91">
        <f t="shared" si="49"/>
        <v>144</v>
      </c>
      <c r="U133" s="91">
        <f t="shared" si="49"/>
        <v>0</v>
      </c>
      <c r="V133" s="91">
        <f t="shared" si="49"/>
        <v>248</v>
      </c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</row>
    <row r="134" spans="1:62" ht="15">
      <c r="A134" s="60"/>
      <c r="B134" s="35"/>
      <c r="C134" s="52" t="s">
        <v>166</v>
      </c>
      <c r="D134" s="64"/>
      <c r="E134" s="64"/>
      <c r="F134" s="64"/>
      <c r="G134" s="64"/>
      <c r="H134" s="52"/>
      <c r="I134" s="53"/>
      <c r="J134" s="53"/>
      <c r="K134" s="53"/>
      <c r="L134" s="53"/>
      <c r="M134" s="53"/>
      <c r="N134" s="53"/>
      <c r="O134" s="53"/>
      <c r="P134" s="54"/>
      <c r="Q134" s="52"/>
      <c r="R134" s="52"/>
      <c r="S134" s="52"/>
      <c r="T134" s="52"/>
      <c r="U134" s="52"/>
      <c r="V134" s="52"/>
      <c r="W134" s="92">
        <f>SUM(X134:Z134)</f>
        <v>0</v>
      </c>
      <c r="X134" s="92">
        <f aca="true" t="shared" si="50" ref="X134:AC134">SUM(X129:X132)</f>
        <v>0</v>
      </c>
      <c r="Y134" s="92">
        <f t="shared" si="50"/>
        <v>0</v>
      </c>
      <c r="Z134" s="92">
        <f t="shared" si="50"/>
        <v>0</v>
      </c>
      <c r="AA134" s="92">
        <f t="shared" si="50"/>
        <v>0</v>
      </c>
      <c r="AB134" s="92">
        <f t="shared" si="50"/>
        <v>0</v>
      </c>
      <c r="AC134" s="92">
        <f t="shared" si="50"/>
        <v>0</v>
      </c>
      <c r="AD134" s="92">
        <f>SUM(AA134:AC134)</f>
        <v>0</v>
      </c>
      <c r="AE134" s="92">
        <f>SUM(AF134:AH134)</f>
        <v>0</v>
      </c>
      <c r="AF134" s="92">
        <f aca="true" t="shared" si="51" ref="AF134:AK134">SUM(AF129:AF132)</f>
        <v>0</v>
      </c>
      <c r="AG134" s="92">
        <f t="shared" si="51"/>
        <v>0</v>
      </c>
      <c r="AH134" s="92">
        <f t="shared" si="51"/>
        <v>0</v>
      </c>
      <c r="AI134" s="92">
        <f t="shared" si="51"/>
        <v>0</v>
      </c>
      <c r="AJ134" s="92">
        <f t="shared" si="51"/>
        <v>0</v>
      </c>
      <c r="AK134" s="92">
        <f t="shared" si="51"/>
        <v>0</v>
      </c>
      <c r="AL134" s="92">
        <f>SUM(AI134:AK134)</f>
        <v>0</v>
      </c>
      <c r="AM134" s="92">
        <f>SUM(AN134:AP134)</f>
        <v>7</v>
      </c>
      <c r="AN134" s="92">
        <f aca="true" t="shared" si="52" ref="AN134:AS134">SUM(AN129:AN132)</f>
        <v>3</v>
      </c>
      <c r="AO134" s="92">
        <f t="shared" si="52"/>
        <v>4</v>
      </c>
      <c r="AP134" s="92">
        <f t="shared" si="52"/>
        <v>0</v>
      </c>
      <c r="AQ134" s="92">
        <f t="shared" si="52"/>
        <v>3</v>
      </c>
      <c r="AR134" s="92">
        <f t="shared" si="52"/>
        <v>4</v>
      </c>
      <c r="AS134" s="92">
        <f t="shared" si="52"/>
        <v>0</v>
      </c>
      <c r="AT134" s="92">
        <f>SUM(AQ134:AS134)</f>
        <v>7</v>
      </c>
      <c r="AU134" s="92">
        <f>SUM(AV134:AX134)</f>
        <v>0</v>
      </c>
      <c r="AV134" s="92">
        <f aca="true" t="shared" si="53" ref="AV134:BA134">SUM(AV129:AV132)</f>
        <v>0</v>
      </c>
      <c r="AW134" s="92">
        <f t="shared" si="53"/>
        <v>0</v>
      </c>
      <c r="AX134" s="92">
        <f t="shared" si="53"/>
        <v>0</v>
      </c>
      <c r="AY134" s="92">
        <f t="shared" si="53"/>
        <v>0</v>
      </c>
      <c r="AZ134" s="92">
        <f t="shared" si="53"/>
        <v>0</v>
      </c>
      <c r="BA134" s="92">
        <f t="shared" si="53"/>
        <v>0</v>
      </c>
      <c r="BB134" s="92">
        <f>SUM(AY134:BA134)</f>
        <v>0</v>
      </c>
      <c r="BC134" s="92">
        <f>SUM(BD134:BF134)</f>
        <v>0</v>
      </c>
      <c r="BD134" s="92">
        <f aca="true" t="shared" si="54" ref="BD134:BI134">SUM(BD129:BD132)</f>
        <v>0</v>
      </c>
      <c r="BE134" s="92">
        <f t="shared" si="54"/>
        <v>0</v>
      </c>
      <c r="BF134" s="92">
        <f t="shared" si="54"/>
        <v>0</v>
      </c>
      <c r="BG134" s="92">
        <f t="shared" si="54"/>
        <v>0</v>
      </c>
      <c r="BH134" s="92">
        <f t="shared" si="54"/>
        <v>0</v>
      </c>
      <c r="BI134" s="92">
        <f t="shared" si="54"/>
        <v>0</v>
      </c>
      <c r="BJ134" s="92">
        <f>SUM(BG134:BI134)</f>
        <v>0</v>
      </c>
    </row>
    <row r="135" spans="1:62" ht="15">
      <c r="A135" s="60"/>
      <c r="B135" s="93"/>
      <c r="C135" s="94" t="s">
        <v>212</v>
      </c>
      <c r="D135" s="94"/>
      <c r="E135" s="94"/>
      <c r="F135" s="94"/>
      <c r="G135" s="94"/>
      <c r="H135" s="94"/>
      <c r="I135" s="53"/>
      <c r="J135" s="53"/>
      <c r="K135" s="53"/>
      <c r="L135" s="53"/>
      <c r="M135" s="53"/>
      <c r="N135" s="53"/>
      <c r="O135" s="53"/>
      <c r="P135" s="54"/>
      <c r="Q135" s="52"/>
      <c r="R135" s="52"/>
      <c r="S135" s="52"/>
      <c r="T135" s="52"/>
      <c r="U135" s="52"/>
      <c r="V135" s="52"/>
      <c r="W135" s="52">
        <f>SUM(X129:Z132)*W126</f>
        <v>0</v>
      </c>
      <c r="X135" s="52"/>
      <c r="Y135" s="52"/>
      <c r="Z135" s="52"/>
      <c r="AA135" s="52"/>
      <c r="AB135" s="52"/>
      <c r="AC135" s="52"/>
      <c r="AD135" s="52">
        <f>SUM(AA129:AC132)*AD126</f>
        <v>0</v>
      </c>
      <c r="AE135" s="52">
        <f>SUM(AF129:AH132)*AE126</f>
        <v>0</v>
      </c>
      <c r="AF135" s="52"/>
      <c r="AG135" s="52"/>
      <c r="AH135" s="52"/>
      <c r="AI135" s="52"/>
      <c r="AJ135" s="52"/>
      <c r="AK135" s="52"/>
      <c r="AL135" s="52">
        <f>SUM(AI129:AK132)*AL126</f>
        <v>0</v>
      </c>
      <c r="AM135" s="52">
        <f>SUM(AN129:AP132)*AM126</f>
        <v>126</v>
      </c>
      <c r="AN135" s="52"/>
      <c r="AO135" s="52"/>
      <c r="AP135" s="52"/>
      <c r="AQ135" s="52"/>
      <c r="AR135" s="52"/>
      <c r="AS135" s="52"/>
      <c r="AT135" s="52">
        <f>SUM(AQ129:AS132)*AT126</f>
        <v>126</v>
      </c>
      <c r="AU135" s="52">
        <f>SUM(AV129:AX132)*AU126</f>
        <v>0</v>
      </c>
      <c r="AV135" s="52"/>
      <c r="AW135" s="52"/>
      <c r="AX135" s="52"/>
      <c r="AY135" s="52"/>
      <c r="AZ135" s="52"/>
      <c r="BA135" s="52"/>
      <c r="BB135" s="52">
        <f>SUM(AY129:BA132)*BB126</f>
        <v>0</v>
      </c>
      <c r="BC135" s="52">
        <f>SUM(BD129:BF132)*BC126</f>
        <v>0</v>
      </c>
      <c r="BD135" s="52"/>
      <c r="BE135" s="52"/>
      <c r="BF135" s="52"/>
      <c r="BG135" s="52"/>
      <c r="BH135" s="52"/>
      <c r="BI135" s="52"/>
      <c r="BJ135" s="52">
        <f>SUM(BG129:BI132)*BJ126</f>
        <v>0</v>
      </c>
    </row>
    <row r="136" spans="1:62" ht="15">
      <c r="A136" s="60"/>
      <c r="B136" s="34"/>
      <c r="C136" s="94" t="s">
        <v>213</v>
      </c>
      <c r="D136" s="94"/>
      <c r="E136" s="94"/>
      <c r="F136" s="94"/>
      <c r="G136" s="94"/>
      <c r="H136" s="94"/>
      <c r="I136" s="53"/>
      <c r="J136" s="53"/>
      <c r="K136" s="53"/>
      <c r="L136" s="53"/>
      <c r="M136" s="53"/>
      <c r="N136" s="53"/>
      <c r="O136" s="53"/>
      <c r="P136" s="54"/>
      <c r="Q136" s="52"/>
      <c r="R136" s="52">
        <f>SUM(W136:BJ136)</f>
        <v>0</v>
      </c>
      <c r="S136" s="52"/>
      <c r="T136" s="52"/>
      <c r="U136" s="52"/>
      <c r="V136" s="52"/>
      <c r="W136" s="52"/>
      <c r="X136" s="54"/>
      <c r="Y136" s="54"/>
      <c r="Z136" s="54"/>
      <c r="AA136" s="54"/>
      <c r="AB136" s="54"/>
      <c r="AC136" s="54"/>
      <c r="AD136" s="52"/>
      <c r="AE136" s="52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</row>
    <row r="137" spans="1:62" ht="15">
      <c r="A137" s="60"/>
      <c r="B137" s="34"/>
      <c r="C137" s="94" t="s">
        <v>214</v>
      </c>
      <c r="D137" s="94"/>
      <c r="E137" s="94"/>
      <c r="F137" s="94"/>
      <c r="G137" s="94"/>
      <c r="H137" s="94"/>
      <c r="I137" s="53"/>
      <c r="J137" s="53"/>
      <c r="K137" s="53"/>
      <c r="L137" s="53"/>
      <c r="M137" s="53"/>
      <c r="N137" s="53"/>
      <c r="O137" s="53"/>
      <c r="P137" s="54"/>
      <c r="Q137" s="52"/>
      <c r="R137" s="52">
        <f>SUM(W137:BJ137)</f>
        <v>2</v>
      </c>
      <c r="S137" s="52"/>
      <c r="T137" s="52"/>
      <c r="U137" s="52"/>
      <c r="V137" s="52"/>
      <c r="W137" s="64">
        <f>COUNTIF($D$129:$G$132,W125)</f>
        <v>0</v>
      </c>
      <c r="X137" s="64">
        <f aca="true" t="shared" si="55" ref="X137:BJ137">COUNTIF($D$129:$G$132,X125)</f>
        <v>0</v>
      </c>
      <c r="Y137" s="64">
        <f t="shared" si="55"/>
        <v>0</v>
      </c>
      <c r="Z137" s="64">
        <f t="shared" si="55"/>
        <v>0</v>
      </c>
      <c r="AA137" s="64">
        <f t="shared" si="55"/>
        <v>0</v>
      </c>
      <c r="AB137" s="64">
        <f t="shared" si="55"/>
        <v>0</v>
      </c>
      <c r="AC137" s="64">
        <f t="shared" si="55"/>
        <v>0</v>
      </c>
      <c r="AD137" s="64">
        <f t="shared" si="55"/>
        <v>0</v>
      </c>
      <c r="AE137" s="64">
        <f t="shared" si="55"/>
        <v>0</v>
      </c>
      <c r="AF137" s="64">
        <f t="shared" si="55"/>
        <v>0</v>
      </c>
      <c r="AG137" s="64">
        <f t="shared" si="55"/>
        <v>0</v>
      </c>
      <c r="AH137" s="64">
        <f t="shared" si="55"/>
        <v>0</v>
      </c>
      <c r="AI137" s="64">
        <f t="shared" si="55"/>
        <v>0</v>
      </c>
      <c r="AJ137" s="64">
        <f t="shared" si="55"/>
        <v>0</v>
      </c>
      <c r="AK137" s="64">
        <f t="shared" si="55"/>
        <v>0</v>
      </c>
      <c r="AL137" s="64">
        <f t="shared" si="55"/>
        <v>0</v>
      </c>
      <c r="AM137" s="64">
        <f t="shared" si="55"/>
        <v>1</v>
      </c>
      <c r="AN137" s="64">
        <f t="shared" si="55"/>
        <v>0</v>
      </c>
      <c r="AO137" s="64">
        <f t="shared" si="55"/>
        <v>0</v>
      </c>
      <c r="AP137" s="64">
        <f t="shared" si="55"/>
        <v>0</v>
      </c>
      <c r="AQ137" s="64">
        <f t="shared" si="55"/>
        <v>0</v>
      </c>
      <c r="AR137" s="64">
        <f t="shared" si="55"/>
        <v>0</v>
      </c>
      <c r="AS137" s="64">
        <f t="shared" si="55"/>
        <v>0</v>
      </c>
      <c r="AT137" s="64">
        <f t="shared" si="55"/>
        <v>1</v>
      </c>
      <c r="AU137" s="64">
        <f t="shared" si="55"/>
        <v>0</v>
      </c>
      <c r="AV137" s="64">
        <f t="shared" si="55"/>
        <v>0</v>
      </c>
      <c r="AW137" s="64">
        <f t="shared" si="55"/>
        <v>0</v>
      </c>
      <c r="AX137" s="64">
        <f t="shared" si="55"/>
        <v>0</v>
      </c>
      <c r="AY137" s="64">
        <f t="shared" si="55"/>
        <v>0</v>
      </c>
      <c r="AZ137" s="64">
        <f t="shared" si="55"/>
        <v>0</v>
      </c>
      <c r="BA137" s="64">
        <f t="shared" si="55"/>
        <v>0</v>
      </c>
      <c r="BB137" s="64">
        <f t="shared" si="55"/>
        <v>0</v>
      </c>
      <c r="BC137" s="64">
        <f t="shared" si="55"/>
        <v>0</v>
      </c>
      <c r="BD137" s="64">
        <f t="shared" si="55"/>
        <v>0</v>
      </c>
      <c r="BE137" s="64">
        <f t="shared" si="55"/>
        <v>0</v>
      </c>
      <c r="BF137" s="64">
        <f t="shared" si="55"/>
        <v>0</v>
      </c>
      <c r="BG137" s="64">
        <f t="shared" si="55"/>
        <v>0</v>
      </c>
      <c r="BH137" s="64">
        <f t="shared" si="55"/>
        <v>0</v>
      </c>
      <c r="BI137" s="64">
        <f t="shared" si="55"/>
        <v>0</v>
      </c>
      <c r="BJ137" s="64">
        <f t="shared" si="55"/>
        <v>0</v>
      </c>
    </row>
    <row r="138" spans="1:62" ht="15">
      <c r="A138" s="60"/>
      <c r="B138" s="34"/>
      <c r="C138" s="94"/>
      <c r="D138" s="94"/>
      <c r="E138" s="94"/>
      <c r="F138" s="94"/>
      <c r="G138" s="94"/>
      <c r="H138" s="94"/>
      <c r="I138" s="53"/>
      <c r="J138" s="53"/>
      <c r="K138" s="53"/>
      <c r="L138" s="53"/>
      <c r="M138" s="53"/>
      <c r="N138" s="53"/>
      <c r="O138" s="53"/>
      <c r="P138" s="54"/>
      <c r="Q138" s="52"/>
      <c r="R138" s="52"/>
      <c r="S138" s="52"/>
      <c r="T138" s="52"/>
      <c r="U138" s="52"/>
      <c r="V138" s="52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</row>
    <row r="139" spans="1:62" ht="15">
      <c r="A139" s="60"/>
      <c r="B139" s="34"/>
      <c r="C139" s="94" t="s">
        <v>215</v>
      </c>
      <c r="D139" s="94"/>
      <c r="E139" s="94"/>
      <c r="F139" s="94"/>
      <c r="G139" s="94"/>
      <c r="H139" s="94"/>
      <c r="I139" s="53"/>
      <c r="J139" s="53"/>
      <c r="K139" s="53"/>
      <c r="L139" s="53"/>
      <c r="M139" s="53"/>
      <c r="N139" s="53"/>
      <c r="O139" s="53"/>
      <c r="P139" s="54"/>
      <c r="Q139" s="52"/>
      <c r="R139" s="52">
        <f>SUM(W139:BJ139)</f>
        <v>2</v>
      </c>
      <c r="S139" s="52"/>
      <c r="T139" s="52"/>
      <c r="U139" s="52"/>
      <c r="V139" s="52"/>
      <c r="W139" s="64">
        <f>COUNTIF($I$129:$O$132,W125)</f>
        <v>0</v>
      </c>
      <c r="X139" s="64">
        <f aca="true" t="shared" si="56" ref="X139:BJ139">COUNTIF($I$129:$O$132,X125)</f>
        <v>0</v>
      </c>
      <c r="Y139" s="64">
        <f t="shared" si="56"/>
        <v>0</v>
      </c>
      <c r="Z139" s="64">
        <f t="shared" si="56"/>
        <v>0</v>
      </c>
      <c r="AA139" s="64">
        <f t="shared" si="56"/>
        <v>0</v>
      </c>
      <c r="AB139" s="64">
        <f t="shared" si="56"/>
        <v>0</v>
      </c>
      <c r="AC139" s="64">
        <f t="shared" si="56"/>
        <v>0</v>
      </c>
      <c r="AD139" s="64">
        <f t="shared" si="56"/>
        <v>0</v>
      </c>
      <c r="AE139" s="64">
        <f t="shared" si="56"/>
        <v>0</v>
      </c>
      <c r="AF139" s="64">
        <f t="shared" si="56"/>
        <v>0</v>
      </c>
      <c r="AG139" s="64">
        <f t="shared" si="56"/>
        <v>0</v>
      </c>
      <c r="AH139" s="64">
        <f t="shared" si="56"/>
        <v>0</v>
      </c>
      <c r="AI139" s="64">
        <f t="shared" si="56"/>
        <v>0</v>
      </c>
      <c r="AJ139" s="64">
        <f t="shared" si="56"/>
        <v>0</v>
      </c>
      <c r="AK139" s="64">
        <f t="shared" si="56"/>
        <v>0</v>
      </c>
      <c r="AL139" s="64">
        <f t="shared" si="56"/>
        <v>0</v>
      </c>
      <c r="AM139" s="64">
        <f t="shared" si="56"/>
        <v>1</v>
      </c>
      <c r="AN139" s="64">
        <f t="shared" si="56"/>
        <v>0</v>
      </c>
      <c r="AO139" s="64">
        <f t="shared" si="56"/>
        <v>0</v>
      </c>
      <c r="AP139" s="64">
        <f t="shared" si="56"/>
        <v>0</v>
      </c>
      <c r="AQ139" s="64">
        <f t="shared" si="56"/>
        <v>0</v>
      </c>
      <c r="AR139" s="64">
        <f t="shared" si="56"/>
        <v>0</v>
      </c>
      <c r="AS139" s="64">
        <f t="shared" si="56"/>
        <v>0</v>
      </c>
      <c r="AT139" s="64">
        <f t="shared" si="56"/>
        <v>1</v>
      </c>
      <c r="AU139" s="64">
        <f t="shared" si="56"/>
        <v>0</v>
      </c>
      <c r="AV139" s="64">
        <f t="shared" si="56"/>
        <v>0</v>
      </c>
      <c r="AW139" s="64">
        <f t="shared" si="56"/>
        <v>0</v>
      </c>
      <c r="AX139" s="64">
        <f t="shared" si="56"/>
        <v>0</v>
      </c>
      <c r="AY139" s="64">
        <f t="shared" si="56"/>
        <v>0</v>
      </c>
      <c r="AZ139" s="64">
        <f t="shared" si="56"/>
        <v>0</v>
      </c>
      <c r="BA139" s="64">
        <f t="shared" si="56"/>
        <v>0</v>
      </c>
      <c r="BB139" s="64">
        <f t="shared" si="56"/>
        <v>0</v>
      </c>
      <c r="BC139" s="64">
        <f t="shared" si="56"/>
        <v>0</v>
      </c>
      <c r="BD139" s="64">
        <f t="shared" si="56"/>
        <v>0</v>
      </c>
      <c r="BE139" s="64">
        <f t="shared" si="56"/>
        <v>0</v>
      </c>
      <c r="BF139" s="64">
        <f t="shared" si="56"/>
        <v>0</v>
      </c>
      <c r="BG139" s="64">
        <f t="shared" si="56"/>
        <v>0</v>
      </c>
      <c r="BH139" s="64">
        <f t="shared" si="56"/>
        <v>0</v>
      </c>
      <c r="BI139" s="64">
        <f t="shared" si="56"/>
        <v>0</v>
      </c>
      <c r="BJ139" s="64">
        <f t="shared" si="56"/>
        <v>0</v>
      </c>
    </row>
    <row r="140" spans="1:62" ht="15">
      <c r="A140" s="128"/>
      <c r="B140" s="49"/>
      <c r="C140" s="75"/>
      <c r="D140" s="75"/>
      <c r="E140" s="75"/>
      <c r="F140" s="75"/>
      <c r="G140" s="75"/>
      <c r="H140" s="75"/>
      <c r="I140" s="43"/>
      <c r="J140" s="43"/>
      <c r="K140" s="43"/>
      <c r="L140" s="43"/>
      <c r="M140" s="43"/>
      <c r="N140" s="43"/>
      <c r="O140" s="43"/>
      <c r="P140" s="42"/>
      <c r="Q140" s="50"/>
      <c r="R140" s="50"/>
      <c r="S140" s="50"/>
      <c r="T140" s="50"/>
      <c r="U140" s="50"/>
      <c r="V140" s="50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</row>
    <row r="142" spans="2:38" ht="15">
      <c r="B142" s="16" t="s">
        <v>69</v>
      </c>
      <c r="C142" s="125"/>
      <c r="D142" s="126"/>
      <c r="E142" s="126"/>
      <c r="F142" s="126"/>
      <c r="G142" s="126"/>
      <c r="H142" s="125"/>
      <c r="I142" s="126"/>
      <c r="J142" s="126"/>
      <c r="K142" s="126"/>
      <c r="L142" s="126"/>
      <c r="M142" s="126"/>
      <c r="N142" s="126"/>
      <c r="O142" s="126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</row>
    <row r="143" spans="2:38" ht="15">
      <c r="B143" s="16"/>
      <c r="C143" s="125"/>
      <c r="D143" s="126"/>
      <c r="E143" s="126"/>
      <c r="F143" s="126"/>
      <c r="G143" s="126"/>
      <c r="H143" s="125"/>
      <c r="I143" s="126"/>
      <c r="J143" s="126"/>
      <c r="K143" s="126"/>
      <c r="L143" s="126"/>
      <c r="M143" s="126"/>
      <c r="N143" s="126"/>
      <c r="O143" s="126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</row>
    <row r="144" spans="2:38" ht="15">
      <c r="B144" s="125" t="s">
        <v>179</v>
      </c>
      <c r="C144" s="17" t="s">
        <v>211</v>
      </c>
      <c r="D144" s="17"/>
      <c r="E144" s="17"/>
      <c r="F144" s="17"/>
      <c r="G144" s="17"/>
      <c r="H144" s="17"/>
      <c r="I144" s="16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 t="s">
        <v>232</v>
      </c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2:38" ht="15">
      <c r="B145" s="125"/>
      <c r="C145" s="17"/>
      <c r="D145" s="17"/>
      <c r="E145" s="17"/>
      <c r="F145" s="17"/>
      <c r="G145" s="17"/>
      <c r="H145" s="17"/>
      <c r="I145" s="16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2:38" ht="15">
      <c r="B146" s="127" t="s">
        <v>162</v>
      </c>
      <c r="C146" s="16" t="s">
        <v>219</v>
      </c>
      <c r="D146" s="16"/>
      <c r="E146" s="16"/>
      <c r="F146" s="16"/>
      <c r="G146" s="16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6"/>
      <c r="T146" s="17"/>
      <c r="U146" s="17"/>
      <c r="V146" s="17" t="s">
        <v>218</v>
      </c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64" spans="1:62" ht="15.75">
      <c r="A164" s="18" t="s">
        <v>234</v>
      </c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1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16"/>
      <c r="AM164" s="16"/>
      <c r="AN164" s="16"/>
      <c r="AO164" s="16"/>
      <c r="AP164" s="16"/>
      <c r="AQ164" s="16"/>
      <c r="AR164" s="16"/>
      <c r="AS164" s="16"/>
      <c r="AT164" s="16"/>
      <c r="AU164" s="22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</row>
    <row r="165" spans="1:62" ht="15.75">
      <c r="A165" s="18"/>
      <c r="B165" s="24"/>
      <c r="C165" s="25"/>
      <c r="D165" s="26"/>
      <c r="E165" s="26"/>
      <c r="F165" s="26"/>
      <c r="G165" s="26"/>
      <c r="H165" s="25"/>
      <c r="I165" s="26"/>
      <c r="J165" s="26"/>
      <c r="K165" s="26"/>
      <c r="L165" s="26"/>
      <c r="M165" s="26"/>
      <c r="N165" s="26"/>
      <c r="O165" s="26"/>
      <c r="P165" s="25"/>
      <c r="Q165" s="27"/>
      <c r="R165" s="14"/>
      <c r="S165" s="25"/>
      <c r="T165" s="25"/>
      <c r="U165" s="47"/>
      <c r="V165" s="25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</row>
    <row r="166" spans="1:62" ht="15">
      <c r="A166" s="107"/>
      <c r="B166" s="107"/>
      <c r="C166" s="163" t="s">
        <v>151</v>
      </c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64" t="s">
        <v>167</v>
      </c>
      <c r="R166" s="165"/>
      <c r="S166" s="165"/>
      <c r="T166" s="165"/>
      <c r="U166" s="165"/>
      <c r="V166" s="166"/>
      <c r="W166" s="154" t="s">
        <v>116</v>
      </c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</row>
    <row r="167" spans="1:62" ht="15">
      <c r="A167" s="107"/>
      <c r="B167" s="107"/>
      <c r="C167" s="163" t="s">
        <v>152</v>
      </c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67" t="s">
        <v>20</v>
      </c>
      <c r="R167" s="167" t="s">
        <v>21</v>
      </c>
      <c r="S167" s="167"/>
      <c r="T167" s="167"/>
      <c r="U167" s="167"/>
      <c r="V167" s="109"/>
      <c r="W167" s="154" t="s">
        <v>22</v>
      </c>
      <c r="X167" s="154"/>
      <c r="Y167" s="154"/>
      <c r="Z167" s="154"/>
      <c r="AA167" s="154"/>
      <c r="AB167" s="154"/>
      <c r="AC167" s="154"/>
      <c r="AD167" s="154"/>
      <c r="AE167" s="154" t="s">
        <v>23</v>
      </c>
      <c r="AF167" s="154"/>
      <c r="AG167" s="154"/>
      <c r="AH167" s="154"/>
      <c r="AI167" s="154"/>
      <c r="AJ167" s="154"/>
      <c r="AK167" s="154"/>
      <c r="AL167" s="154"/>
      <c r="AM167" s="154" t="s">
        <v>24</v>
      </c>
      <c r="AN167" s="154"/>
      <c r="AO167" s="154"/>
      <c r="AP167" s="154"/>
      <c r="AQ167" s="154"/>
      <c r="AR167" s="154"/>
      <c r="AS167" s="154"/>
      <c r="AT167" s="154"/>
      <c r="AU167" s="154" t="s">
        <v>25</v>
      </c>
      <c r="AV167" s="154"/>
      <c r="AW167" s="154"/>
      <c r="AX167" s="154"/>
      <c r="AY167" s="154"/>
      <c r="AZ167" s="154"/>
      <c r="BA167" s="154"/>
      <c r="BB167" s="154"/>
      <c r="BC167" s="154" t="s">
        <v>26</v>
      </c>
      <c r="BD167" s="154"/>
      <c r="BE167" s="154"/>
      <c r="BF167" s="154"/>
      <c r="BG167" s="154"/>
      <c r="BH167" s="154"/>
      <c r="BI167" s="154"/>
      <c r="BJ167" s="154"/>
    </row>
    <row r="168" spans="1:62" ht="15">
      <c r="A168" s="107" t="s">
        <v>27</v>
      </c>
      <c r="B168" s="107" t="s">
        <v>28</v>
      </c>
      <c r="C168" s="154" t="s">
        <v>183</v>
      </c>
      <c r="D168" s="110"/>
      <c r="E168" s="110"/>
      <c r="F168" s="110"/>
      <c r="G168" s="110"/>
      <c r="H168" s="154" t="s">
        <v>184</v>
      </c>
      <c r="I168" s="110"/>
      <c r="J168" s="110"/>
      <c r="K168" s="110"/>
      <c r="L168" s="110"/>
      <c r="M168" s="110"/>
      <c r="N168" s="110"/>
      <c r="O168" s="110"/>
      <c r="P168" s="154" t="s">
        <v>192</v>
      </c>
      <c r="Q168" s="168"/>
      <c r="R168" s="156" t="s">
        <v>20</v>
      </c>
      <c r="S168" s="158" t="s">
        <v>185</v>
      </c>
      <c r="T168" s="160" t="s">
        <v>181</v>
      </c>
      <c r="U168" s="161" t="s">
        <v>225</v>
      </c>
      <c r="V168" s="160" t="s">
        <v>182</v>
      </c>
      <c r="W168" s="107">
        <v>1</v>
      </c>
      <c r="X168" s="107" t="s">
        <v>70</v>
      </c>
      <c r="Y168" s="107" t="s">
        <v>71</v>
      </c>
      <c r="Z168" s="107" t="s">
        <v>72</v>
      </c>
      <c r="AA168" s="107" t="s">
        <v>70</v>
      </c>
      <c r="AB168" s="107" t="s">
        <v>71</v>
      </c>
      <c r="AC168" s="107" t="s">
        <v>72</v>
      </c>
      <c r="AD168" s="107">
        <v>2</v>
      </c>
      <c r="AE168" s="107">
        <v>3</v>
      </c>
      <c r="AF168" s="107" t="s">
        <v>70</v>
      </c>
      <c r="AG168" s="107" t="s">
        <v>71</v>
      </c>
      <c r="AH168" s="107" t="s">
        <v>72</v>
      </c>
      <c r="AI168" s="107" t="s">
        <v>70</v>
      </c>
      <c r="AJ168" s="107" t="s">
        <v>71</v>
      </c>
      <c r="AK168" s="107" t="s">
        <v>72</v>
      </c>
      <c r="AL168" s="107">
        <v>4</v>
      </c>
      <c r="AM168" s="107">
        <v>5</v>
      </c>
      <c r="AN168" s="107" t="s">
        <v>70</v>
      </c>
      <c r="AO168" s="107" t="s">
        <v>71</v>
      </c>
      <c r="AP168" s="107" t="s">
        <v>72</v>
      </c>
      <c r="AQ168" s="107" t="s">
        <v>70</v>
      </c>
      <c r="AR168" s="107" t="s">
        <v>71</v>
      </c>
      <c r="AS168" s="107" t="s">
        <v>72</v>
      </c>
      <c r="AT168" s="107">
        <v>6</v>
      </c>
      <c r="AU168" s="107">
        <v>7</v>
      </c>
      <c r="AV168" s="107" t="s">
        <v>70</v>
      </c>
      <c r="AW168" s="107" t="s">
        <v>71</v>
      </c>
      <c r="AX168" s="107" t="s">
        <v>72</v>
      </c>
      <c r="AY168" s="107" t="s">
        <v>70</v>
      </c>
      <c r="AZ168" s="107" t="s">
        <v>71</v>
      </c>
      <c r="BA168" s="107" t="s">
        <v>72</v>
      </c>
      <c r="BB168" s="107">
        <v>8</v>
      </c>
      <c r="BC168" s="107">
        <v>9</v>
      </c>
      <c r="BD168" s="107" t="s">
        <v>70</v>
      </c>
      <c r="BE168" s="107" t="s">
        <v>71</v>
      </c>
      <c r="BF168" s="107" t="s">
        <v>72</v>
      </c>
      <c r="BG168" s="107" t="s">
        <v>70</v>
      </c>
      <c r="BH168" s="107" t="s">
        <v>71</v>
      </c>
      <c r="BI168" s="107" t="s">
        <v>72</v>
      </c>
      <c r="BJ168" s="107">
        <v>10</v>
      </c>
    </row>
    <row r="169" spans="1:62" ht="15">
      <c r="A169" s="107"/>
      <c r="B169" s="107"/>
      <c r="C169" s="155"/>
      <c r="D169" s="110"/>
      <c r="E169" s="110"/>
      <c r="F169" s="110"/>
      <c r="G169" s="110"/>
      <c r="H169" s="155"/>
      <c r="I169" s="110"/>
      <c r="J169" s="110"/>
      <c r="K169" s="110"/>
      <c r="L169" s="110"/>
      <c r="M169" s="110"/>
      <c r="N169" s="110"/>
      <c r="O169" s="110"/>
      <c r="P169" s="155"/>
      <c r="Q169" s="168"/>
      <c r="R169" s="157"/>
      <c r="S169" s="159"/>
      <c r="T169" s="160"/>
      <c r="U169" s="162"/>
      <c r="V169" s="155"/>
      <c r="W169" s="107">
        <v>18</v>
      </c>
      <c r="X169" s="107">
        <v>18</v>
      </c>
      <c r="Y169" s="107">
        <v>18</v>
      </c>
      <c r="Z169" s="107">
        <v>18</v>
      </c>
      <c r="AA169" s="107">
        <v>18</v>
      </c>
      <c r="AB169" s="107">
        <v>18</v>
      </c>
      <c r="AC169" s="107">
        <v>18</v>
      </c>
      <c r="AD169" s="107">
        <v>18</v>
      </c>
      <c r="AE169" s="107">
        <v>18</v>
      </c>
      <c r="AF169" s="107">
        <v>18</v>
      </c>
      <c r="AG169" s="107">
        <v>18</v>
      </c>
      <c r="AH169" s="107">
        <v>18</v>
      </c>
      <c r="AI169" s="107">
        <v>18</v>
      </c>
      <c r="AJ169" s="107">
        <v>18</v>
      </c>
      <c r="AK169" s="107">
        <v>18</v>
      </c>
      <c r="AL169" s="107">
        <v>18</v>
      </c>
      <c r="AM169" s="107">
        <v>18</v>
      </c>
      <c r="AN169" s="107">
        <v>18</v>
      </c>
      <c r="AO169" s="107">
        <v>18</v>
      </c>
      <c r="AP169" s="107">
        <v>18</v>
      </c>
      <c r="AQ169" s="107">
        <v>18</v>
      </c>
      <c r="AR169" s="107">
        <v>18</v>
      </c>
      <c r="AS169" s="107">
        <v>18</v>
      </c>
      <c r="AT169" s="107">
        <v>18</v>
      </c>
      <c r="AU169" s="107">
        <v>18</v>
      </c>
      <c r="AV169" s="107">
        <v>18</v>
      </c>
      <c r="AW169" s="107">
        <v>18</v>
      </c>
      <c r="AX169" s="107">
        <v>18</v>
      </c>
      <c r="AY169" s="107">
        <v>18</v>
      </c>
      <c r="AZ169" s="107">
        <v>18</v>
      </c>
      <c r="BA169" s="107">
        <v>18</v>
      </c>
      <c r="BB169" s="107">
        <v>18</v>
      </c>
      <c r="BC169" s="107">
        <v>7</v>
      </c>
      <c r="BD169" s="107">
        <v>7</v>
      </c>
      <c r="BE169" s="107">
        <v>7</v>
      </c>
      <c r="BF169" s="107">
        <v>7</v>
      </c>
      <c r="BG169" s="107">
        <v>5</v>
      </c>
      <c r="BH169" s="107">
        <v>5</v>
      </c>
      <c r="BI169" s="107">
        <v>5</v>
      </c>
      <c r="BJ169" s="107">
        <v>5</v>
      </c>
    </row>
    <row r="170" spans="1:62" ht="15">
      <c r="A170" s="107">
        <v>1</v>
      </c>
      <c r="B170" s="107">
        <v>2</v>
      </c>
      <c r="C170" s="107">
        <v>3</v>
      </c>
      <c r="D170" s="110"/>
      <c r="E170" s="110"/>
      <c r="F170" s="110"/>
      <c r="G170" s="110"/>
      <c r="H170" s="107">
        <v>4</v>
      </c>
      <c r="I170" s="110"/>
      <c r="J170" s="110"/>
      <c r="K170" s="110"/>
      <c r="L170" s="110"/>
      <c r="M170" s="110"/>
      <c r="N170" s="110"/>
      <c r="O170" s="110"/>
      <c r="P170" s="107">
        <v>5</v>
      </c>
      <c r="Q170" s="108">
        <v>6</v>
      </c>
      <c r="R170" s="108">
        <v>7</v>
      </c>
      <c r="S170" s="109">
        <v>8</v>
      </c>
      <c r="T170" s="109">
        <v>9</v>
      </c>
      <c r="U170" s="109">
        <v>10</v>
      </c>
      <c r="V170" s="109">
        <v>11</v>
      </c>
      <c r="W170" s="107">
        <v>12</v>
      </c>
      <c r="X170" s="107"/>
      <c r="Y170" s="107"/>
      <c r="Z170" s="107"/>
      <c r="AA170" s="107"/>
      <c r="AB170" s="107"/>
      <c r="AC170" s="107"/>
      <c r="AD170" s="107">
        <v>13</v>
      </c>
      <c r="AE170" s="107">
        <v>14</v>
      </c>
      <c r="AF170" s="107"/>
      <c r="AG170" s="107"/>
      <c r="AH170" s="107"/>
      <c r="AI170" s="107"/>
      <c r="AJ170" s="107"/>
      <c r="AK170" s="107"/>
      <c r="AL170" s="107">
        <v>15</v>
      </c>
      <c r="AM170" s="107">
        <v>16</v>
      </c>
      <c r="AN170" s="107"/>
      <c r="AO170" s="107"/>
      <c r="AP170" s="107"/>
      <c r="AQ170" s="107"/>
      <c r="AR170" s="107"/>
      <c r="AS170" s="107"/>
      <c r="AT170" s="107">
        <v>17</v>
      </c>
      <c r="AU170" s="107">
        <v>18</v>
      </c>
      <c r="AV170" s="107"/>
      <c r="AW170" s="107"/>
      <c r="AX170" s="107"/>
      <c r="AY170" s="107"/>
      <c r="AZ170" s="107"/>
      <c r="BA170" s="107"/>
      <c r="BB170" s="107">
        <v>19</v>
      </c>
      <c r="BC170" s="107">
        <v>20</v>
      </c>
      <c r="BD170" s="107"/>
      <c r="BE170" s="107"/>
      <c r="BF170" s="107"/>
      <c r="BG170" s="107"/>
      <c r="BH170" s="107"/>
      <c r="BI170" s="107"/>
      <c r="BJ170" s="107">
        <v>21</v>
      </c>
    </row>
    <row r="171" spans="1:62" ht="15">
      <c r="A171" s="114" t="s">
        <v>209</v>
      </c>
      <c r="B171" s="114" t="s">
        <v>210</v>
      </c>
      <c r="C171" s="48"/>
      <c r="D171" s="76"/>
      <c r="E171" s="76"/>
      <c r="F171" s="76"/>
      <c r="G171" s="76"/>
      <c r="H171" s="48"/>
      <c r="I171" s="76"/>
      <c r="J171" s="76"/>
      <c r="K171" s="76"/>
      <c r="L171" s="76"/>
      <c r="M171" s="76"/>
      <c r="N171" s="76"/>
      <c r="O171" s="76"/>
      <c r="P171" s="48"/>
      <c r="Q171" s="129">
        <f aca="true" t="shared" si="57" ref="Q171:V171">SUM(Q172:Q175)</f>
        <v>500</v>
      </c>
      <c r="R171" s="129">
        <f t="shared" si="57"/>
        <v>252</v>
      </c>
      <c r="S171" s="129">
        <f t="shared" si="57"/>
        <v>108</v>
      </c>
      <c r="T171" s="129">
        <f t="shared" si="57"/>
        <v>144</v>
      </c>
      <c r="U171" s="129">
        <f t="shared" si="57"/>
        <v>0</v>
      </c>
      <c r="V171" s="129">
        <f t="shared" si="57"/>
        <v>248</v>
      </c>
      <c r="W171" s="78"/>
      <c r="X171" s="48"/>
      <c r="Y171" s="48"/>
      <c r="Z171" s="48"/>
      <c r="AA171" s="48"/>
      <c r="AB171" s="48"/>
      <c r="AC171" s="48"/>
      <c r="AD171" s="78"/>
      <c r="AE171" s="78"/>
      <c r="AF171" s="48"/>
      <c r="AG171" s="48"/>
      <c r="AH171" s="48"/>
      <c r="AI171" s="48"/>
      <c r="AJ171" s="48"/>
      <c r="AK171" s="48"/>
      <c r="AL171" s="78"/>
      <c r="AM171" s="78"/>
      <c r="AN171" s="48"/>
      <c r="AO171" s="48"/>
      <c r="AP171" s="48"/>
      <c r="AQ171" s="48"/>
      <c r="AR171" s="48"/>
      <c r="AS171" s="48"/>
      <c r="AT171" s="78"/>
      <c r="AU171" s="78"/>
      <c r="AV171" s="48"/>
      <c r="AW171" s="48"/>
      <c r="AX171" s="48"/>
      <c r="AY171" s="48"/>
      <c r="AZ171" s="48"/>
      <c r="BA171" s="48"/>
      <c r="BB171" s="78"/>
      <c r="BC171" s="78"/>
      <c r="BD171" s="48"/>
      <c r="BE171" s="48"/>
      <c r="BF171" s="48"/>
      <c r="BG171" s="48"/>
      <c r="BH171" s="48"/>
      <c r="BI171" s="48"/>
      <c r="BJ171" s="78"/>
    </row>
    <row r="172" spans="1:62" ht="15">
      <c r="A172" s="130" t="s">
        <v>226</v>
      </c>
      <c r="B172" s="33" t="s">
        <v>246</v>
      </c>
      <c r="C172" s="52" t="str">
        <f>D172&amp;" "&amp;E172&amp;" "&amp;F172&amp;" "&amp;G172</f>
        <v>   </v>
      </c>
      <c r="D172" s="53"/>
      <c r="E172" s="53"/>
      <c r="F172" s="53"/>
      <c r="G172" s="53"/>
      <c r="H172" s="52" t="str">
        <f>I172&amp;" "&amp;J172&amp;" "&amp;K172&amp;""&amp;L172&amp;" "&amp;M172&amp;""&amp;N172&amp;" "&amp;O172</f>
        <v>5    </v>
      </c>
      <c r="I172" s="53">
        <v>5</v>
      </c>
      <c r="J172" s="53"/>
      <c r="K172" s="53"/>
      <c r="L172" s="53"/>
      <c r="M172" s="53"/>
      <c r="N172" s="53"/>
      <c r="O172" s="53"/>
      <c r="P172" s="54"/>
      <c r="Q172" s="95">
        <v>110</v>
      </c>
      <c r="R172" s="72">
        <f>SUM(S172:U172)</f>
        <v>54</v>
      </c>
      <c r="S172" s="72">
        <f aca="true" t="shared" si="58" ref="S172:U175">X172*X$6+AA172*AA$6+AF172*AF$6+AI172*AI$6+AN172*AN$6+AQ172*AQ$6+AV172*AV$6+AY172*AY$6+BD172*BD$6+BG172*BG$6</f>
        <v>18</v>
      </c>
      <c r="T172" s="72">
        <f t="shared" si="58"/>
        <v>36</v>
      </c>
      <c r="U172" s="72">
        <f t="shared" si="58"/>
        <v>0</v>
      </c>
      <c r="V172" s="72">
        <f>Q172-R172</f>
        <v>56</v>
      </c>
      <c r="W172" s="64">
        <f>IF(SUM(X172:Z172)&gt;0,X172&amp;"/"&amp;Y172&amp;"/"&amp;Z172,"")</f>
      </c>
      <c r="X172" s="54"/>
      <c r="Y172" s="54"/>
      <c r="Z172" s="54"/>
      <c r="AA172" s="54"/>
      <c r="AB172" s="54"/>
      <c r="AC172" s="54"/>
      <c r="AD172" s="64">
        <f>IF(SUM(AA172:AC172)&gt;0,AA172&amp;"/"&amp;AB172&amp;"/"&amp;AC172,"")</f>
      </c>
      <c r="AE172" s="64">
        <f>IF(SUM(AF172:AH172)&gt;0,AF172&amp;"/"&amp;AG172&amp;"/"&amp;AH172,"")</f>
      </c>
      <c r="AF172" s="54"/>
      <c r="AG172" s="54"/>
      <c r="AH172" s="54"/>
      <c r="AI172" s="54"/>
      <c r="AJ172" s="54"/>
      <c r="AK172" s="54"/>
      <c r="AL172" s="64">
        <f>IF(SUM(AI172:AK172)&gt;0,AI172&amp;"/"&amp;AJ172&amp;"/"&amp;AK172,"")</f>
      </c>
      <c r="AM172" s="64" t="str">
        <f>IF(SUM(AN172:AP172)&gt;0,AN172&amp;"/"&amp;AO172&amp;"/"&amp;AP172,"")</f>
        <v>1/2/</v>
      </c>
      <c r="AN172" s="54">
        <v>1</v>
      </c>
      <c r="AO172" s="54">
        <v>2</v>
      </c>
      <c r="AP172" s="54"/>
      <c r="AQ172" s="54"/>
      <c r="AR172" s="54"/>
      <c r="AS172" s="54"/>
      <c r="AT172" s="64">
        <f>IF(SUM(AQ172:AS172)&gt;0,AQ172&amp;"/"&amp;AR172&amp;"/"&amp;AS172,"")</f>
      </c>
      <c r="AU172" s="64">
        <f>IF(SUM(AV172:AX172)&gt;0,AV172&amp;"/"&amp;AW172&amp;"/"&amp;AX172,"")</f>
      </c>
      <c r="AV172" s="54"/>
      <c r="AW172" s="54"/>
      <c r="AX172" s="54"/>
      <c r="AY172" s="54"/>
      <c r="AZ172" s="54"/>
      <c r="BA172" s="54"/>
      <c r="BB172" s="64">
        <f>IF(SUM(AY172:BA172)&gt;0,AY172&amp;"/"&amp;AZ172&amp;"/"&amp;BA172,"")</f>
      </c>
      <c r="BC172" s="64">
        <f>IF(SUM(BD172:BF172)&gt;0,BD172&amp;"/"&amp;BE172&amp;"/"&amp;BF172,"")</f>
      </c>
      <c r="BD172" s="54"/>
      <c r="BE172" s="54"/>
      <c r="BF172" s="54"/>
      <c r="BG172" s="54"/>
      <c r="BH172" s="54"/>
      <c r="BI172" s="54"/>
      <c r="BJ172" s="64">
        <f>IF(SUM(BG172:BI172)&gt;0,BG172&amp;"/"&amp;BH172&amp;"/"&amp;BI172,"")</f>
      </c>
    </row>
    <row r="173" spans="1:62" ht="15">
      <c r="A173" s="130" t="s">
        <v>227</v>
      </c>
      <c r="B173" s="33" t="s">
        <v>237</v>
      </c>
      <c r="C173" s="52" t="str">
        <f>D173&amp;" "&amp;E173&amp;" "&amp;F173&amp;" "&amp;G173</f>
        <v>5   </v>
      </c>
      <c r="D173" s="53">
        <v>5</v>
      </c>
      <c r="E173" s="53"/>
      <c r="F173" s="53"/>
      <c r="G173" s="53"/>
      <c r="H173" s="52" t="str">
        <f>I173&amp;" "&amp;M173&amp;" "&amp;N173&amp;" "&amp;O173</f>
        <v>   </v>
      </c>
      <c r="I173" s="53"/>
      <c r="J173" s="53"/>
      <c r="K173" s="53"/>
      <c r="L173" s="53"/>
      <c r="M173" s="53"/>
      <c r="N173" s="53"/>
      <c r="O173" s="53"/>
      <c r="P173" s="54"/>
      <c r="Q173" s="95">
        <v>140</v>
      </c>
      <c r="R173" s="72">
        <f>SUM(S173:U173)</f>
        <v>72</v>
      </c>
      <c r="S173" s="72">
        <f t="shared" si="58"/>
        <v>36</v>
      </c>
      <c r="T173" s="72">
        <f t="shared" si="58"/>
        <v>36</v>
      </c>
      <c r="U173" s="72">
        <f t="shared" si="58"/>
        <v>0</v>
      </c>
      <c r="V173" s="72">
        <f>Q173-R173</f>
        <v>68</v>
      </c>
      <c r="W173" s="64">
        <f>IF(SUM(X173:Z173)&gt;0,X173&amp;"/"&amp;Y173&amp;"/"&amp;Z173,"")</f>
      </c>
      <c r="X173" s="54"/>
      <c r="Y173" s="54"/>
      <c r="Z173" s="54"/>
      <c r="AA173" s="54"/>
      <c r="AB173" s="54"/>
      <c r="AC173" s="54"/>
      <c r="AD173" s="64">
        <f>IF(SUM(AA173:AC173)&gt;0,AA173&amp;"/"&amp;AB173&amp;"/"&amp;AC173,"")</f>
      </c>
      <c r="AE173" s="64">
        <f>IF(SUM(AF173:AH173)&gt;0,AF173&amp;"/"&amp;AG173&amp;"/"&amp;AH173,"")</f>
      </c>
      <c r="AF173" s="54"/>
      <c r="AG173" s="54"/>
      <c r="AH173" s="54"/>
      <c r="AI173" s="54"/>
      <c r="AJ173" s="54"/>
      <c r="AK173" s="54"/>
      <c r="AL173" s="64">
        <f>IF(SUM(AI173:AK173)&gt;0,AI173&amp;"/"&amp;AJ173&amp;"/"&amp;AK173,"")</f>
      </c>
      <c r="AM173" s="64" t="str">
        <f>IF(SUM(AN173:AP173)&gt;0,AN173&amp;"/"&amp;AO173&amp;"/"&amp;AP173,"")</f>
        <v>2/2/</v>
      </c>
      <c r="AN173" s="54">
        <v>2</v>
      </c>
      <c r="AO173" s="54">
        <v>2</v>
      </c>
      <c r="AP173" s="54"/>
      <c r="AQ173" s="54"/>
      <c r="AR173" s="54"/>
      <c r="AS173" s="54"/>
      <c r="AT173" s="64">
        <f>IF(SUM(AQ173:AS173)&gt;0,AQ173&amp;"/"&amp;AR173&amp;"/"&amp;AS173,"")</f>
      </c>
      <c r="AU173" s="64">
        <f>IF(SUM(AV173:AX173)&gt;0,AV173&amp;"/"&amp;AW173&amp;"/"&amp;AX173,"")</f>
      </c>
      <c r="AV173" s="54"/>
      <c r="AW173" s="54"/>
      <c r="AX173" s="54"/>
      <c r="AY173" s="54"/>
      <c r="AZ173" s="54"/>
      <c r="BA173" s="54"/>
      <c r="BB173" s="64">
        <f>IF(SUM(AY173:BA173)&gt;0,AY173&amp;"/"&amp;AZ173&amp;"/"&amp;BA173,"")</f>
      </c>
      <c r="BC173" s="64">
        <f>IF(SUM(BD173:BF173)&gt;0,BD173&amp;"/"&amp;BE173&amp;"/"&amp;BF173,"")</f>
      </c>
      <c r="BD173" s="54"/>
      <c r="BE173" s="54"/>
      <c r="BF173" s="54"/>
      <c r="BG173" s="54"/>
      <c r="BH173" s="54"/>
      <c r="BI173" s="54"/>
      <c r="BJ173" s="64">
        <f>IF(SUM(BG173:BI173)&gt;0,BG173&amp;"/"&amp;BH173&amp;"/"&amp;BI173,"")</f>
      </c>
    </row>
    <row r="174" spans="1:62" ht="15">
      <c r="A174" s="130" t="s">
        <v>228</v>
      </c>
      <c r="B174" s="33" t="s">
        <v>245</v>
      </c>
      <c r="C174" s="52" t="str">
        <f>D174&amp;" "&amp;E174&amp;" "&amp;F174&amp;" "&amp;G174</f>
        <v>   </v>
      </c>
      <c r="D174" s="53"/>
      <c r="E174" s="53"/>
      <c r="F174" s="53"/>
      <c r="G174" s="53"/>
      <c r="H174" s="52" t="str">
        <f>I174&amp;" "&amp;M174&amp;" "&amp;N174&amp;" "&amp;O174</f>
        <v>6   </v>
      </c>
      <c r="I174" s="53">
        <v>6</v>
      </c>
      <c r="J174" s="53"/>
      <c r="K174" s="53"/>
      <c r="L174" s="53"/>
      <c r="M174" s="53"/>
      <c r="N174" s="53"/>
      <c r="O174" s="53"/>
      <c r="P174" s="54"/>
      <c r="Q174" s="95">
        <v>110</v>
      </c>
      <c r="R174" s="72">
        <f>SUM(S174:U174)</f>
        <v>54</v>
      </c>
      <c r="S174" s="72">
        <f t="shared" si="58"/>
        <v>18</v>
      </c>
      <c r="T174" s="72">
        <f t="shared" si="58"/>
        <v>36</v>
      </c>
      <c r="U174" s="72">
        <f t="shared" si="58"/>
        <v>0</v>
      </c>
      <c r="V174" s="72">
        <f>Q174-R174</f>
        <v>56</v>
      </c>
      <c r="W174" s="64">
        <f>IF(SUM(X174:Z174)&gt;0,X174&amp;"/"&amp;Y174&amp;"/"&amp;Z174,"")</f>
      </c>
      <c r="X174" s="54"/>
      <c r="Y174" s="54"/>
      <c r="Z174" s="54"/>
      <c r="AA174" s="54"/>
      <c r="AB174" s="54"/>
      <c r="AC174" s="54"/>
      <c r="AD174" s="64">
        <f>IF(SUM(AA174:AC174)&gt;0,AA174&amp;"/"&amp;AB174&amp;"/"&amp;AC174,"")</f>
      </c>
      <c r="AE174" s="64">
        <f>IF(SUM(AF174:AH174)&gt;0,AF174&amp;"/"&amp;AG174&amp;"/"&amp;AH174,"")</f>
      </c>
      <c r="AF174" s="54"/>
      <c r="AG174" s="54"/>
      <c r="AH174" s="54"/>
      <c r="AI174" s="54"/>
      <c r="AJ174" s="54"/>
      <c r="AK174" s="54"/>
      <c r="AL174" s="64">
        <f>IF(SUM(AI174:AK174)&gt;0,AI174&amp;"/"&amp;AJ174&amp;"/"&amp;AK174,"")</f>
      </c>
      <c r="AM174" s="64">
        <f>IF(SUM(AN174:AP174)&gt;0,AN174&amp;"/"&amp;AO174&amp;"/"&amp;AP174,"")</f>
      </c>
      <c r="AN174" s="54"/>
      <c r="AO174" s="54"/>
      <c r="AP174" s="54"/>
      <c r="AQ174" s="54">
        <v>1</v>
      </c>
      <c r="AR174" s="54">
        <v>2</v>
      </c>
      <c r="AS174" s="54"/>
      <c r="AT174" s="64" t="str">
        <f>IF(SUM(AQ174:AS174)&gt;0,AQ174&amp;"/"&amp;AR174&amp;"/"&amp;AS174,"")</f>
        <v>1/2/</v>
      </c>
      <c r="AU174" s="64">
        <f>IF(SUM(AV174:AX174)&gt;0,AV174&amp;"/"&amp;AW174&amp;"/"&amp;AX174,"")</f>
      </c>
      <c r="AV174" s="54"/>
      <c r="AW174" s="54"/>
      <c r="AX174" s="54"/>
      <c r="AY174" s="54"/>
      <c r="AZ174" s="54"/>
      <c r="BA174" s="54"/>
      <c r="BB174" s="64">
        <f>IF(SUM(AY174:BA174)&gt;0,AY174&amp;"/"&amp;AZ174&amp;"/"&amp;BA174,"")</f>
      </c>
      <c r="BC174" s="64">
        <f>IF(SUM(BD174:BF174)&gt;0,BD174&amp;"/"&amp;BE174&amp;"/"&amp;BF174,"")</f>
      </c>
      <c r="BD174" s="54"/>
      <c r="BE174" s="54"/>
      <c r="BF174" s="54"/>
      <c r="BG174" s="54"/>
      <c r="BH174" s="54"/>
      <c r="BI174" s="54"/>
      <c r="BJ174" s="64">
        <f>IF(SUM(BG174:BI174)&gt;0,BG174&amp;"/"&amp;BH174&amp;"/"&amp;BI174,"")</f>
      </c>
    </row>
    <row r="175" spans="1:62" ht="15">
      <c r="A175" s="130" t="s">
        <v>229</v>
      </c>
      <c r="B175" s="33" t="s">
        <v>231</v>
      </c>
      <c r="C175" s="52" t="str">
        <f>D175&amp;" "&amp;E175&amp;" "&amp;F175&amp;" "&amp;G175</f>
        <v>6   </v>
      </c>
      <c r="D175" s="53">
        <v>6</v>
      </c>
      <c r="E175" s="53"/>
      <c r="F175" s="53"/>
      <c r="G175" s="53"/>
      <c r="H175" s="52" t="str">
        <f>I175&amp;" "&amp;M175&amp;" "&amp;N175&amp;" "&amp;O175</f>
        <v>   </v>
      </c>
      <c r="I175" s="53"/>
      <c r="J175" s="53"/>
      <c r="K175" s="53"/>
      <c r="L175" s="53"/>
      <c r="M175" s="53"/>
      <c r="N175" s="53"/>
      <c r="O175" s="53"/>
      <c r="P175" s="54"/>
      <c r="Q175" s="95">
        <v>140</v>
      </c>
      <c r="R175" s="72">
        <f>SUM(S175:U175)</f>
        <v>72</v>
      </c>
      <c r="S175" s="72">
        <f t="shared" si="58"/>
        <v>36</v>
      </c>
      <c r="T175" s="72">
        <f t="shared" si="58"/>
        <v>36</v>
      </c>
      <c r="U175" s="72">
        <f t="shared" si="58"/>
        <v>0</v>
      </c>
      <c r="V175" s="72">
        <f>Q175-R175</f>
        <v>68</v>
      </c>
      <c r="W175" s="64">
        <f>IF(SUM(X175:Z175)&gt;0,X175&amp;"/"&amp;Y175&amp;"/"&amp;Z175,"")</f>
      </c>
      <c r="X175" s="54"/>
      <c r="Y175" s="54"/>
      <c r="Z175" s="54"/>
      <c r="AA175" s="54"/>
      <c r="AB175" s="54"/>
      <c r="AC175" s="54"/>
      <c r="AD175" s="64">
        <f>IF(SUM(AA175:AC175)&gt;0,AA175&amp;"/"&amp;AB175&amp;"/"&amp;AC175,"")</f>
      </c>
      <c r="AE175" s="64">
        <f>IF(SUM(AF175:AH175)&gt;0,AF175&amp;"/"&amp;AG175&amp;"/"&amp;AH175,"")</f>
      </c>
      <c r="AF175" s="54"/>
      <c r="AG175" s="54"/>
      <c r="AH175" s="54"/>
      <c r="AI175" s="54"/>
      <c r="AJ175" s="54"/>
      <c r="AK175" s="54"/>
      <c r="AL175" s="64">
        <f>IF(SUM(AI175:AK175)&gt;0,AI175&amp;"/"&amp;AJ175&amp;"/"&amp;AK175,"")</f>
      </c>
      <c r="AM175" s="64">
        <f>IF(SUM(AN175:AP175)&gt;0,AN175&amp;"/"&amp;AO175&amp;"/"&amp;AP175,"")</f>
      </c>
      <c r="AN175" s="54"/>
      <c r="AO175" s="54"/>
      <c r="AP175" s="54"/>
      <c r="AQ175" s="54">
        <v>2</v>
      </c>
      <c r="AR175" s="54">
        <v>2</v>
      </c>
      <c r="AS175" s="54"/>
      <c r="AT175" s="64" t="str">
        <f>IF(SUM(AQ175:AS175)&gt;0,AQ175&amp;"/"&amp;AR175&amp;"/"&amp;AS175,"")</f>
        <v>2/2/</v>
      </c>
      <c r="AU175" s="64">
        <f>IF(SUM(AV175:AX175)&gt;0,AV175&amp;"/"&amp;AW175&amp;"/"&amp;AX175,"")</f>
      </c>
      <c r="AV175" s="54"/>
      <c r="AW175" s="54"/>
      <c r="AX175" s="54"/>
      <c r="AY175" s="54"/>
      <c r="AZ175" s="54"/>
      <c r="BA175" s="54"/>
      <c r="BB175" s="64">
        <f>IF(SUM(AY175:BA175)&gt;0,AY175&amp;"/"&amp;AZ175&amp;"/"&amp;BA175,"")</f>
      </c>
      <c r="BC175" s="64">
        <f>IF(SUM(BD175:BF175)&gt;0,BD175&amp;"/"&amp;BE175&amp;"/"&amp;BF175,"")</f>
      </c>
      <c r="BD175" s="54"/>
      <c r="BE175" s="54"/>
      <c r="BF175" s="54"/>
      <c r="BG175" s="54"/>
      <c r="BH175" s="54"/>
      <c r="BI175" s="54"/>
      <c r="BJ175" s="64">
        <f>IF(SUM(BG175:BI175)&gt;0,BG175&amp;"/"&amp;BH175&amp;"/"&amp;BI175,"")</f>
      </c>
    </row>
    <row r="176" spans="1:62" ht="15">
      <c r="A176" s="60"/>
      <c r="B176" s="60" t="s">
        <v>65</v>
      </c>
      <c r="C176" s="79"/>
      <c r="D176" s="90"/>
      <c r="E176" s="90"/>
      <c r="F176" s="90"/>
      <c r="G176" s="90"/>
      <c r="H176" s="79"/>
      <c r="I176" s="90"/>
      <c r="J176" s="90"/>
      <c r="K176" s="90"/>
      <c r="L176" s="90"/>
      <c r="M176" s="90"/>
      <c r="N176" s="90"/>
      <c r="O176" s="90"/>
      <c r="P176" s="79"/>
      <c r="Q176" s="91">
        <f aca="true" t="shared" si="59" ref="Q176:V176">Q171</f>
        <v>500</v>
      </c>
      <c r="R176" s="91">
        <f t="shared" si="59"/>
        <v>252</v>
      </c>
      <c r="S176" s="91">
        <f t="shared" si="59"/>
        <v>108</v>
      </c>
      <c r="T176" s="91">
        <f t="shared" si="59"/>
        <v>144</v>
      </c>
      <c r="U176" s="91">
        <f t="shared" si="59"/>
        <v>0</v>
      </c>
      <c r="V176" s="91">
        <f t="shared" si="59"/>
        <v>248</v>
      </c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</row>
    <row r="177" spans="1:62" ht="15">
      <c r="A177" s="60"/>
      <c r="B177" s="35"/>
      <c r="C177" s="52" t="s">
        <v>166</v>
      </c>
      <c r="D177" s="64"/>
      <c r="E177" s="64"/>
      <c r="F177" s="64"/>
      <c r="G177" s="64"/>
      <c r="H177" s="52"/>
      <c r="I177" s="53"/>
      <c r="J177" s="53"/>
      <c r="K177" s="53"/>
      <c r="L177" s="53"/>
      <c r="M177" s="53"/>
      <c r="N177" s="53"/>
      <c r="O177" s="53"/>
      <c r="P177" s="54"/>
      <c r="Q177" s="52"/>
      <c r="R177" s="52"/>
      <c r="S177" s="52"/>
      <c r="T177" s="52"/>
      <c r="U177" s="52"/>
      <c r="V177" s="52"/>
      <c r="W177" s="92">
        <f>SUM(X177:Z177)</f>
        <v>0</v>
      </c>
      <c r="X177" s="92">
        <f aca="true" t="shared" si="60" ref="X177:AC177">SUM(X172:X175)</f>
        <v>0</v>
      </c>
      <c r="Y177" s="92">
        <f t="shared" si="60"/>
        <v>0</v>
      </c>
      <c r="Z177" s="92">
        <f t="shared" si="60"/>
        <v>0</v>
      </c>
      <c r="AA177" s="92">
        <f t="shared" si="60"/>
        <v>0</v>
      </c>
      <c r="AB177" s="92">
        <f t="shared" si="60"/>
        <v>0</v>
      </c>
      <c r="AC177" s="92">
        <f t="shared" si="60"/>
        <v>0</v>
      </c>
      <c r="AD177" s="92">
        <f>SUM(AA177:AC177)</f>
        <v>0</v>
      </c>
      <c r="AE177" s="92">
        <f>SUM(AF177:AH177)</f>
        <v>0</v>
      </c>
      <c r="AF177" s="92">
        <f aca="true" t="shared" si="61" ref="AF177:AK177">SUM(AF172:AF175)</f>
        <v>0</v>
      </c>
      <c r="AG177" s="92">
        <f t="shared" si="61"/>
        <v>0</v>
      </c>
      <c r="AH177" s="92">
        <f t="shared" si="61"/>
        <v>0</v>
      </c>
      <c r="AI177" s="92">
        <f t="shared" si="61"/>
        <v>0</v>
      </c>
      <c r="AJ177" s="92">
        <f t="shared" si="61"/>
        <v>0</v>
      </c>
      <c r="AK177" s="92">
        <f t="shared" si="61"/>
        <v>0</v>
      </c>
      <c r="AL177" s="92">
        <f>SUM(AI177:AK177)</f>
        <v>0</v>
      </c>
      <c r="AM177" s="92">
        <f>SUM(AN177:AP177)</f>
        <v>7</v>
      </c>
      <c r="AN177" s="92">
        <f aca="true" t="shared" si="62" ref="AN177:AS177">SUM(AN172:AN175)</f>
        <v>3</v>
      </c>
      <c r="AO177" s="92">
        <f t="shared" si="62"/>
        <v>4</v>
      </c>
      <c r="AP177" s="92">
        <f t="shared" si="62"/>
        <v>0</v>
      </c>
      <c r="AQ177" s="92">
        <f t="shared" si="62"/>
        <v>3</v>
      </c>
      <c r="AR177" s="92">
        <f t="shared" si="62"/>
        <v>4</v>
      </c>
      <c r="AS177" s="92">
        <f t="shared" si="62"/>
        <v>0</v>
      </c>
      <c r="AT177" s="92">
        <f>SUM(AQ177:AS177)</f>
        <v>7</v>
      </c>
      <c r="AU177" s="92">
        <f>SUM(AV177:AX177)</f>
        <v>0</v>
      </c>
      <c r="AV177" s="92">
        <f aca="true" t="shared" si="63" ref="AV177:BA177">SUM(AV172:AV175)</f>
        <v>0</v>
      </c>
      <c r="AW177" s="92">
        <f t="shared" si="63"/>
        <v>0</v>
      </c>
      <c r="AX177" s="92">
        <f t="shared" si="63"/>
        <v>0</v>
      </c>
      <c r="AY177" s="92">
        <f t="shared" si="63"/>
        <v>0</v>
      </c>
      <c r="AZ177" s="92">
        <f t="shared" si="63"/>
        <v>0</v>
      </c>
      <c r="BA177" s="92">
        <f t="shared" si="63"/>
        <v>0</v>
      </c>
      <c r="BB177" s="92">
        <f>SUM(AY177:BA177)</f>
        <v>0</v>
      </c>
      <c r="BC177" s="92">
        <f>SUM(BD177:BF177)</f>
        <v>0</v>
      </c>
      <c r="BD177" s="92">
        <f aca="true" t="shared" si="64" ref="BD177:BI177">SUM(BD172:BD175)</f>
        <v>0</v>
      </c>
      <c r="BE177" s="92">
        <f t="shared" si="64"/>
        <v>0</v>
      </c>
      <c r="BF177" s="92">
        <f t="shared" si="64"/>
        <v>0</v>
      </c>
      <c r="BG177" s="92">
        <f t="shared" si="64"/>
        <v>0</v>
      </c>
      <c r="BH177" s="92">
        <f t="shared" si="64"/>
        <v>0</v>
      </c>
      <c r="BI177" s="92">
        <f t="shared" si="64"/>
        <v>0</v>
      </c>
      <c r="BJ177" s="92">
        <f>SUM(BG177:BI177)</f>
        <v>0</v>
      </c>
    </row>
    <row r="178" spans="1:62" ht="15">
      <c r="A178" s="60"/>
      <c r="B178" s="93"/>
      <c r="C178" s="94" t="s">
        <v>212</v>
      </c>
      <c r="D178" s="94"/>
      <c r="E178" s="94"/>
      <c r="F178" s="94"/>
      <c r="G178" s="94"/>
      <c r="H178" s="94"/>
      <c r="I178" s="53"/>
      <c r="J178" s="53"/>
      <c r="K178" s="53"/>
      <c r="L178" s="53"/>
      <c r="M178" s="53"/>
      <c r="N178" s="53"/>
      <c r="O178" s="53"/>
      <c r="P178" s="54"/>
      <c r="Q178" s="52"/>
      <c r="R178" s="52"/>
      <c r="S178" s="52"/>
      <c r="T178" s="52"/>
      <c r="U178" s="52"/>
      <c r="V178" s="52"/>
      <c r="W178" s="52">
        <f>SUM(X172:Z175)*W169</f>
        <v>0</v>
      </c>
      <c r="X178" s="52"/>
      <c r="Y178" s="52"/>
      <c r="Z178" s="52"/>
      <c r="AA178" s="52"/>
      <c r="AB178" s="52"/>
      <c r="AC178" s="52"/>
      <c r="AD178" s="52">
        <f>SUM(AA172:AC175)*AD169</f>
        <v>0</v>
      </c>
      <c r="AE178" s="52">
        <f>SUM(AF172:AH175)*AE169</f>
        <v>0</v>
      </c>
      <c r="AF178" s="52"/>
      <c r="AG178" s="52"/>
      <c r="AH178" s="52"/>
      <c r="AI178" s="52"/>
      <c r="AJ178" s="52"/>
      <c r="AK178" s="52"/>
      <c r="AL178" s="52">
        <f>SUM(AI172:AK175)*AL169</f>
        <v>0</v>
      </c>
      <c r="AM178" s="52">
        <f>SUM(AN172:AP175)*AM169</f>
        <v>126</v>
      </c>
      <c r="AN178" s="52"/>
      <c r="AO178" s="52"/>
      <c r="AP178" s="52"/>
      <c r="AQ178" s="52"/>
      <c r="AR178" s="52"/>
      <c r="AS178" s="52"/>
      <c r="AT178" s="52">
        <f>SUM(AQ172:AS175)*AT169</f>
        <v>126</v>
      </c>
      <c r="AU178" s="52">
        <f>SUM(AV172:AX175)*AU169</f>
        <v>0</v>
      </c>
      <c r="AV178" s="52"/>
      <c r="AW178" s="52"/>
      <c r="AX178" s="52"/>
      <c r="AY178" s="52"/>
      <c r="AZ178" s="52"/>
      <c r="BA178" s="52"/>
      <c r="BB178" s="52">
        <f>SUM(AY172:BA175)*BB169</f>
        <v>0</v>
      </c>
      <c r="BC178" s="52">
        <f>SUM(BD172:BF175)*BC169</f>
        <v>0</v>
      </c>
      <c r="BD178" s="52"/>
      <c r="BE178" s="52"/>
      <c r="BF178" s="52"/>
      <c r="BG178" s="52"/>
      <c r="BH178" s="52"/>
      <c r="BI178" s="52"/>
      <c r="BJ178" s="52">
        <f>SUM(BG172:BI175)*BJ169</f>
        <v>0</v>
      </c>
    </row>
    <row r="179" spans="1:62" ht="15">
      <c r="A179" s="60"/>
      <c r="B179" s="34"/>
      <c r="C179" s="94" t="s">
        <v>213</v>
      </c>
      <c r="D179" s="94"/>
      <c r="E179" s="94"/>
      <c r="F179" s="94"/>
      <c r="G179" s="94"/>
      <c r="H179" s="94"/>
      <c r="I179" s="53"/>
      <c r="J179" s="53"/>
      <c r="K179" s="53"/>
      <c r="L179" s="53"/>
      <c r="M179" s="53"/>
      <c r="N179" s="53"/>
      <c r="O179" s="53"/>
      <c r="P179" s="54"/>
      <c r="Q179" s="52"/>
      <c r="R179" s="52">
        <f>SUM(W179:BJ179)</f>
        <v>0</v>
      </c>
      <c r="S179" s="52"/>
      <c r="T179" s="52"/>
      <c r="U179" s="52"/>
      <c r="V179" s="52"/>
      <c r="W179" s="52"/>
      <c r="X179" s="54"/>
      <c r="Y179" s="54"/>
      <c r="Z179" s="54"/>
      <c r="AA179" s="54"/>
      <c r="AB179" s="54"/>
      <c r="AC179" s="54"/>
      <c r="AD179" s="52"/>
      <c r="AE179" s="52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</row>
    <row r="180" spans="1:62" ht="15">
      <c r="A180" s="60"/>
      <c r="B180" s="34"/>
      <c r="C180" s="94" t="s">
        <v>214</v>
      </c>
      <c r="D180" s="94"/>
      <c r="E180" s="94"/>
      <c r="F180" s="94"/>
      <c r="G180" s="94"/>
      <c r="H180" s="94"/>
      <c r="I180" s="53"/>
      <c r="J180" s="53"/>
      <c r="K180" s="53"/>
      <c r="L180" s="53"/>
      <c r="M180" s="53"/>
      <c r="N180" s="53"/>
      <c r="O180" s="53"/>
      <c r="P180" s="54"/>
      <c r="Q180" s="52"/>
      <c r="R180" s="52">
        <f>SUM(W180:BJ180)</f>
        <v>2</v>
      </c>
      <c r="S180" s="52"/>
      <c r="T180" s="52"/>
      <c r="U180" s="52"/>
      <c r="V180" s="52"/>
      <c r="W180" s="64">
        <f>COUNTIF($D$172:$G$175,W168)</f>
        <v>0</v>
      </c>
      <c r="X180" s="64">
        <f aca="true" t="shared" si="65" ref="X180:BJ180">COUNTIF($D$172:$G$175,X168)</f>
        <v>0</v>
      </c>
      <c r="Y180" s="64">
        <f t="shared" si="65"/>
        <v>0</v>
      </c>
      <c r="Z180" s="64">
        <f t="shared" si="65"/>
        <v>0</v>
      </c>
      <c r="AA180" s="64">
        <f t="shared" si="65"/>
        <v>0</v>
      </c>
      <c r="AB180" s="64">
        <f t="shared" si="65"/>
        <v>0</v>
      </c>
      <c r="AC180" s="64">
        <f t="shared" si="65"/>
        <v>0</v>
      </c>
      <c r="AD180" s="64">
        <f t="shared" si="65"/>
        <v>0</v>
      </c>
      <c r="AE180" s="64">
        <f t="shared" si="65"/>
        <v>0</v>
      </c>
      <c r="AF180" s="64">
        <f t="shared" si="65"/>
        <v>0</v>
      </c>
      <c r="AG180" s="64">
        <f t="shared" si="65"/>
        <v>0</v>
      </c>
      <c r="AH180" s="64">
        <f t="shared" si="65"/>
        <v>0</v>
      </c>
      <c r="AI180" s="64">
        <f t="shared" si="65"/>
        <v>0</v>
      </c>
      <c r="AJ180" s="64">
        <f t="shared" si="65"/>
        <v>0</v>
      </c>
      <c r="AK180" s="64">
        <f t="shared" si="65"/>
        <v>0</v>
      </c>
      <c r="AL180" s="64">
        <f t="shared" si="65"/>
        <v>0</v>
      </c>
      <c r="AM180" s="64">
        <f t="shared" si="65"/>
        <v>1</v>
      </c>
      <c r="AN180" s="64">
        <f t="shared" si="65"/>
        <v>0</v>
      </c>
      <c r="AO180" s="64">
        <f t="shared" si="65"/>
        <v>0</v>
      </c>
      <c r="AP180" s="64">
        <f t="shared" si="65"/>
        <v>0</v>
      </c>
      <c r="AQ180" s="64">
        <f t="shared" si="65"/>
        <v>0</v>
      </c>
      <c r="AR180" s="64">
        <f t="shared" si="65"/>
        <v>0</v>
      </c>
      <c r="AS180" s="64">
        <f t="shared" si="65"/>
        <v>0</v>
      </c>
      <c r="AT180" s="64">
        <f t="shared" si="65"/>
        <v>1</v>
      </c>
      <c r="AU180" s="64">
        <f t="shared" si="65"/>
        <v>0</v>
      </c>
      <c r="AV180" s="64">
        <f t="shared" si="65"/>
        <v>0</v>
      </c>
      <c r="AW180" s="64">
        <f t="shared" si="65"/>
        <v>0</v>
      </c>
      <c r="AX180" s="64">
        <f t="shared" si="65"/>
        <v>0</v>
      </c>
      <c r="AY180" s="64">
        <f t="shared" si="65"/>
        <v>0</v>
      </c>
      <c r="AZ180" s="64">
        <f t="shared" si="65"/>
        <v>0</v>
      </c>
      <c r="BA180" s="64">
        <f t="shared" si="65"/>
        <v>0</v>
      </c>
      <c r="BB180" s="64">
        <f t="shared" si="65"/>
        <v>0</v>
      </c>
      <c r="BC180" s="64">
        <f t="shared" si="65"/>
        <v>0</v>
      </c>
      <c r="BD180" s="64">
        <f t="shared" si="65"/>
        <v>0</v>
      </c>
      <c r="BE180" s="64">
        <f t="shared" si="65"/>
        <v>0</v>
      </c>
      <c r="BF180" s="64">
        <f t="shared" si="65"/>
        <v>0</v>
      </c>
      <c r="BG180" s="64">
        <f t="shared" si="65"/>
        <v>0</v>
      </c>
      <c r="BH180" s="64">
        <f t="shared" si="65"/>
        <v>0</v>
      </c>
      <c r="BI180" s="64">
        <f t="shared" si="65"/>
        <v>0</v>
      </c>
      <c r="BJ180" s="64">
        <f t="shared" si="65"/>
        <v>0</v>
      </c>
    </row>
    <row r="181" spans="1:62" ht="15">
      <c r="A181" s="60"/>
      <c r="B181" s="34"/>
      <c r="C181" s="94" t="s">
        <v>215</v>
      </c>
      <c r="D181" s="94"/>
      <c r="E181" s="94"/>
      <c r="F181" s="94"/>
      <c r="G181" s="94"/>
      <c r="H181" s="94"/>
      <c r="I181" s="53"/>
      <c r="J181" s="53"/>
      <c r="K181" s="53"/>
      <c r="L181" s="53"/>
      <c r="M181" s="53"/>
      <c r="N181" s="53"/>
      <c r="O181" s="53"/>
      <c r="P181" s="54"/>
      <c r="Q181" s="52"/>
      <c r="R181" s="52">
        <f>SUM(W181:BJ181)</f>
        <v>2</v>
      </c>
      <c r="S181" s="52"/>
      <c r="T181" s="52"/>
      <c r="U181" s="52"/>
      <c r="V181" s="52"/>
      <c r="W181" s="64">
        <f>COUNTIF($I$172:$O$175,W168)</f>
        <v>0</v>
      </c>
      <c r="X181" s="64">
        <f aca="true" t="shared" si="66" ref="X181:BJ181">COUNTIF($I$172:$O$175,X168)</f>
        <v>0</v>
      </c>
      <c r="Y181" s="64">
        <f t="shared" si="66"/>
        <v>0</v>
      </c>
      <c r="Z181" s="64">
        <f t="shared" si="66"/>
        <v>0</v>
      </c>
      <c r="AA181" s="64">
        <f t="shared" si="66"/>
        <v>0</v>
      </c>
      <c r="AB181" s="64">
        <f t="shared" si="66"/>
        <v>0</v>
      </c>
      <c r="AC181" s="64">
        <f t="shared" si="66"/>
        <v>0</v>
      </c>
      <c r="AD181" s="64">
        <f t="shared" si="66"/>
        <v>0</v>
      </c>
      <c r="AE181" s="64">
        <f t="shared" si="66"/>
        <v>0</v>
      </c>
      <c r="AF181" s="64">
        <f t="shared" si="66"/>
        <v>0</v>
      </c>
      <c r="AG181" s="64">
        <f t="shared" si="66"/>
        <v>0</v>
      </c>
      <c r="AH181" s="64">
        <f t="shared" si="66"/>
        <v>0</v>
      </c>
      <c r="AI181" s="64">
        <f t="shared" si="66"/>
        <v>0</v>
      </c>
      <c r="AJ181" s="64">
        <f t="shared" si="66"/>
        <v>0</v>
      </c>
      <c r="AK181" s="64">
        <f t="shared" si="66"/>
        <v>0</v>
      </c>
      <c r="AL181" s="64">
        <f t="shared" si="66"/>
        <v>0</v>
      </c>
      <c r="AM181" s="64">
        <f t="shared" si="66"/>
        <v>1</v>
      </c>
      <c r="AN181" s="64">
        <f t="shared" si="66"/>
        <v>0</v>
      </c>
      <c r="AO181" s="64">
        <f t="shared" si="66"/>
        <v>0</v>
      </c>
      <c r="AP181" s="64">
        <f t="shared" si="66"/>
        <v>0</v>
      </c>
      <c r="AQ181" s="64">
        <f t="shared" si="66"/>
        <v>0</v>
      </c>
      <c r="AR181" s="64">
        <f t="shared" si="66"/>
        <v>0</v>
      </c>
      <c r="AS181" s="64">
        <f t="shared" si="66"/>
        <v>0</v>
      </c>
      <c r="AT181" s="64">
        <f t="shared" si="66"/>
        <v>1</v>
      </c>
      <c r="AU181" s="64">
        <f t="shared" si="66"/>
        <v>0</v>
      </c>
      <c r="AV181" s="64">
        <f t="shared" si="66"/>
        <v>0</v>
      </c>
      <c r="AW181" s="64">
        <f t="shared" si="66"/>
        <v>0</v>
      </c>
      <c r="AX181" s="64">
        <f t="shared" si="66"/>
        <v>0</v>
      </c>
      <c r="AY181" s="64">
        <f t="shared" si="66"/>
        <v>0</v>
      </c>
      <c r="AZ181" s="64">
        <f t="shared" si="66"/>
        <v>0</v>
      </c>
      <c r="BA181" s="64">
        <f t="shared" si="66"/>
        <v>0</v>
      </c>
      <c r="BB181" s="64">
        <f t="shared" si="66"/>
        <v>0</v>
      </c>
      <c r="BC181" s="64">
        <f t="shared" si="66"/>
        <v>0</v>
      </c>
      <c r="BD181" s="64">
        <f t="shared" si="66"/>
        <v>0</v>
      </c>
      <c r="BE181" s="64">
        <f t="shared" si="66"/>
        <v>0</v>
      </c>
      <c r="BF181" s="64">
        <f t="shared" si="66"/>
        <v>0</v>
      </c>
      <c r="BG181" s="64">
        <f t="shared" si="66"/>
        <v>0</v>
      </c>
      <c r="BH181" s="64">
        <f t="shared" si="66"/>
        <v>0</v>
      </c>
      <c r="BI181" s="64">
        <f t="shared" si="66"/>
        <v>0</v>
      </c>
      <c r="BJ181" s="64">
        <f t="shared" si="66"/>
        <v>0</v>
      </c>
    </row>
    <row r="182" spans="1:62" ht="15">
      <c r="A182" s="128"/>
      <c r="B182" s="49"/>
      <c r="C182" s="75"/>
      <c r="D182" s="75"/>
      <c r="E182" s="75"/>
      <c r="F182" s="75"/>
      <c r="G182" s="75"/>
      <c r="H182" s="75"/>
      <c r="I182" s="43"/>
      <c r="J182" s="43"/>
      <c r="K182" s="43"/>
      <c r="L182" s="43"/>
      <c r="M182" s="43"/>
      <c r="N182" s="43"/>
      <c r="O182" s="43"/>
      <c r="P182" s="42"/>
      <c r="Q182" s="50"/>
      <c r="R182" s="50"/>
      <c r="S182" s="50"/>
      <c r="T182" s="50"/>
      <c r="U182" s="50"/>
      <c r="V182" s="50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</row>
    <row r="183" spans="1:62" ht="15">
      <c r="A183" s="128"/>
      <c r="B183" s="49"/>
      <c r="C183" s="75"/>
      <c r="D183" s="75"/>
      <c r="E183" s="75"/>
      <c r="F183" s="75"/>
      <c r="G183" s="75"/>
      <c r="H183" s="75"/>
      <c r="I183" s="43"/>
      <c r="J183" s="43"/>
      <c r="K183" s="43"/>
      <c r="L183" s="43"/>
      <c r="M183" s="43"/>
      <c r="N183" s="43"/>
      <c r="O183" s="43"/>
      <c r="P183" s="42"/>
      <c r="Q183" s="50"/>
      <c r="R183" s="50"/>
      <c r="S183" s="50"/>
      <c r="T183" s="50"/>
      <c r="U183" s="50"/>
      <c r="V183" s="50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</row>
    <row r="185" spans="2:38" ht="15">
      <c r="B185" s="16" t="s">
        <v>69</v>
      </c>
      <c r="C185" s="125"/>
      <c r="D185" s="126"/>
      <c r="E185" s="126"/>
      <c r="F185" s="126"/>
      <c r="G185" s="126"/>
      <c r="H185" s="125"/>
      <c r="I185" s="126"/>
      <c r="J185" s="126"/>
      <c r="K185" s="126"/>
      <c r="L185" s="126"/>
      <c r="M185" s="126"/>
      <c r="N185" s="126"/>
      <c r="O185" s="126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</row>
    <row r="186" spans="2:38" ht="15">
      <c r="B186" s="16"/>
      <c r="C186" s="125"/>
      <c r="D186" s="126"/>
      <c r="E186" s="126"/>
      <c r="F186" s="126"/>
      <c r="G186" s="126"/>
      <c r="H186" s="125"/>
      <c r="I186" s="126"/>
      <c r="J186" s="126"/>
      <c r="K186" s="126"/>
      <c r="L186" s="126"/>
      <c r="M186" s="126"/>
      <c r="N186" s="126"/>
      <c r="O186" s="126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</row>
    <row r="187" spans="2:38" ht="15">
      <c r="B187" s="125" t="s">
        <v>179</v>
      </c>
      <c r="C187" s="17" t="s">
        <v>211</v>
      </c>
      <c r="D187" s="17"/>
      <c r="E187" s="17"/>
      <c r="F187" s="17"/>
      <c r="G187" s="17"/>
      <c r="H187" s="17"/>
      <c r="I187" s="16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 t="s">
        <v>232</v>
      </c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</row>
    <row r="188" spans="2:38" ht="15">
      <c r="B188" s="125"/>
      <c r="C188" s="17"/>
      <c r="D188" s="17"/>
      <c r="E188" s="17"/>
      <c r="F188" s="17"/>
      <c r="G188" s="17"/>
      <c r="H188" s="17"/>
      <c r="I188" s="16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</row>
    <row r="189" spans="2:38" ht="15">
      <c r="B189" s="127" t="s">
        <v>162</v>
      </c>
      <c r="C189" s="16" t="s">
        <v>219</v>
      </c>
      <c r="D189" s="16"/>
      <c r="E189" s="16"/>
      <c r="F189" s="16"/>
      <c r="G189" s="16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6"/>
      <c r="T189" s="17"/>
      <c r="U189" s="17"/>
      <c r="V189" s="17" t="s">
        <v>218</v>
      </c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</row>
    <row r="190" spans="2:38" ht="15">
      <c r="B190" s="127"/>
      <c r="C190" s="16"/>
      <c r="D190" s="16"/>
      <c r="E190" s="16"/>
      <c r="F190" s="16"/>
      <c r="G190" s="16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6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</row>
    <row r="191" spans="2:38" ht="15">
      <c r="B191" s="127"/>
      <c r="C191" s="16"/>
      <c r="D191" s="16"/>
      <c r="E191" s="16"/>
      <c r="F191" s="16"/>
      <c r="G191" s="16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6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</row>
    <row r="192" spans="2:38" ht="15">
      <c r="B192" s="127"/>
      <c r="C192" s="16"/>
      <c r="D192" s="16"/>
      <c r="E192" s="16"/>
      <c r="F192" s="16"/>
      <c r="G192" s="16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6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</row>
    <row r="193" spans="2:38" ht="15">
      <c r="B193" s="127"/>
      <c r="C193" s="16"/>
      <c r="D193" s="16"/>
      <c r="E193" s="16"/>
      <c r="F193" s="16"/>
      <c r="G193" s="16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6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</row>
    <row r="194" spans="2:38" ht="15">
      <c r="B194" s="127"/>
      <c r="C194" s="16"/>
      <c r="D194" s="16"/>
      <c r="E194" s="16"/>
      <c r="F194" s="16"/>
      <c r="G194" s="16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6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</row>
    <row r="195" spans="2:38" ht="15">
      <c r="B195" s="127"/>
      <c r="C195" s="16"/>
      <c r="D195" s="16"/>
      <c r="E195" s="16"/>
      <c r="F195" s="16"/>
      <c r="G195" s="16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6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</row>
    <row r="196" spans="2:38" ht="15">
      <c r="B196" s="127"/>
      <c r="C196" s="16"/>
      <c r="D196" s="16"/>
      <c r="E196" s="16"/>
      <c r="F196" s="16"/>
      <c r="G196" s="16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6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</row>
    <row r="197" spans="2:38" ht="15">
      <c r="B197" s="127"/>
      <c r="C197" s="16"/>
      <c r="D197" s="16"/>
      <c r="E197" s="16"/>
      <c r="F197" s="16"/>
      <c r="G197" s="16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6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</row>
    <row r="198" spans="2:38" ht="15">
      <c r="B198" s="127"/>
      <c r="C198" s="16"/>
      <c r="D198" s="16"/>
      <c r="E198" s="16"/>
      <c r="F198" s="16"/>
      <c r="G198" s="16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6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</row>
    <row r="199" spans="2:38" ht="15">
      <c r="B199" s="127"/>
      <c r="C199" s="16"/>
      <c r="D199" s="16"/>
      <c r="E199" s="16"/>
      <c r="F199" s="16"/>
      <c r="G199" s="16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6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</row>
    <row r="200" spans="2:38" ht="15">
      <c r="B200" s="127"/>
      <c r="C200" s="16"/>
      <c r="D200" s="16"/>
      <c r="E200" s="16"/>
      <c r="F200" s="16"/>
      <c r="G200" s="16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6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</row>
    <row r="201" spans="2:38" ht="15">
      <c r="B201" s="127"/>
      <c r="C201" s="16"/>
      <c r="D201" s="16"/>
      <c r="E201" s="16"/>
      <c r="F201" s="16"/>
      <c r="G201" s="16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6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</row>
    <row r="202" spans="2:38" ht="15">
      <c r="B202" s="127"/>
      <c r="C202" s="16"/>
      <c r="D202" s="16"/>
      <c r="E202" s="16"/>
      <c r="F202" s="16"/>
      <c r="G202" s="16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6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</row>
    <row r="203" spans="2:38" ht="15">
      <c r="B203" s="127"/>
      <c r="C203" s="16"/>
      <c r="D203" s="16"/>
      <c r="E203" s="16"/>
      <c r="F203" s="16"/>
      <c r="G203" s="16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6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</row>
    <row r="207" spans="1:62" ht="15.75">
      <c r="A207" s="18" t="s">
        <v>235</v>
      </c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1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16"/>
      <c r="AM207" s="16"/>
      <c r="AN207" s="16"/>
      <c r="AO207" s="16"/>
      <c r="AP207" s="16"/>
      <c r="AQ207" s="16"/>
      <c r="AR207" s="16"/>
      <c r="AS207" s="16"/>
      <c r="AT207" s="16"/>
      <c r="AU207" s="22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</row>
    <row r="208" spans="1:62" ht="15.75">
      <c r="A208" s="18"/>
      <c r="B208" s="24"/>
      <c r="C208" s="25"/>
      <c r="D208" s="26"/>
      <c r="E208" s="26"/>
      <c r="F208" s="26"/>
      <c r="G208" s="26"/>
      <c r="H208" s="25"/>
      <c r="I208" s="26"/>
      <c r="J208" s="26"/>
      <c r="K208" s="26"/>
      <c r="L208" s="26"/>
      <c r="M208" s="26"/>
      <c r="N208" s="26"/>
      <c r="O208" s="26"/>
      <c r="P208" s="25"/>
      <c r="Q208" s="27"/>
      <c r="R208" s="14"/>
      <c r="S208" s="25"/>
      <c r="T208" s="25"/>
      <c r="U208" s="47"/>
      <c r="V208" s="25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</row>
    <row r="209" spans="1:62" ht="15">
      <c r="A209" s="107"/>
      <c r="B209" s="107"/>
      <c r="C209" s="163" t="s">
        <v>151</v>
      </c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64" t="s">
        <v>167</v>
      </c>
      <c r="R209" s="165"/>
      <c r="S209" s="165"/>
      <c r="T209" s="165"/>
      <c r="U209" s="165"/>
      <c r="V209" s="166"/>
      <c r="W209" s="154" t="s">
        <v>116</v>
      </c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</row>
    <row r="210" spans="1:62" ht="15">
      <c r="A210" s="107"/>
      <c r="B210" s="107"/>
      <c r="C210" s="163" t="s">
        <v>152</v>
      </c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67" t="s">
        <v>20</v>
      </c>
      <c r="R210" s="167" t="s">
        <v>21</v>
      </c>
      <c r="S210" s="167"/>
      <c r="T210" s="167"/>
      <c r="U210" s="167"/>
      <c r="V210" s="109"/>
      <c r="W210" s="154" t="s">
        <v>22</v>
      </c>
      <c r="X210" s="154"/>
      <c r="Y210" s="154"/>
      <c r="Z210" s="154"/>
      <c r="AA210" s="154"/>
      <c r="AB210" s="154"/>
      <c r="AC210" s="154"/>
      <c r="AD210" s="154"/>
      <c r="AE210" s="154" t="s">
        <v>23</v>
      </c>
      <c r="AF210" s="154"/>
      <c r="AG210" s="154"/>
      <c r="AH210" s="154"/>
      <c r="AI210" s="154"/>
      <c r="AJ210" s="154"/>
      <c r="AK210" s="154"/>
      <c r="AL210" s="154"/>
      <c r="AM210" s="154" t="s">
        <v>24</v>
      </c>
      <c r="AN210" s="154"/>
      <c r="AO210" s="154"/>
      <c r="AP210" s="154"/>
      <c r="AQ210" s="154"/>
      <c r="AR210" s="154"/>
      <c r="AS210" s="154"/>
      <c r="AT210" s="154"/>
      <c r="AU210" s="154" t="s">
        <v>25</v>
      </c>
      <c r="AV210" s="154"/>
      <c r="AW210" s="154"/>
      <c r="AX210" s="154"/>
      <c r="AY210" s="154"/>
      <c r="AZ210" s="154"/>
      <c r="BA210" s="154"/>
      <c r="BB210" s="154"/>
      <c r="BC210" s="154" t="s">
        <v>26</v>
      </c>
      <c r="BD210" s="154"/>
      <c r="BE210" s="154"/>
      <c r="BF210" s="154"/>
      <c r="BG210" s="154"/>
      <c r="BH210" s="154"/>
      <c r="BI210" s="154"/>
      <c r="BJ210" s="154"/>
    </row>
    <row r="211" spans="1:62" ht="15">
      <c r="A211" s="107" t="s">
        <v>27</v>
      </c>
      <c r="B211" s="107" t="s">
        <v>28</v>
      </c>
      <c r="C211" s="154" t="s">
        <v>183</v>
      </c>
      <c r="D211" s="110"/>
      <c r="E211" s="110"/>
      <c r="F211" s="110"/>
      <c r="G211" s="110"/>
      <c r="H211" s="154" t="s">
        <v>184</v>
      </c>
      <c r="I211" s="110"/>
      <c r="J211" s="110"/>
      <c r="K211" s="110"/>
      <c r="L211" s="110"/>
      <c r="M211" s="110"/>
      <c r="N211" s="110"/>
      <c r="O211" s="110"/>
      <c r="P211" s="154" t="s">
        <v>192</v>
      </c>
      <c r="Q211" s="168"/>
      <c r="R211" s="156" t="s">
        <v>20</v>
      </c>
      <c r="S211" s="158" t="s">
        <v>185</v>
      </c>
      <c r="T211" s="160" t="s">
        <v>181</v>
      </c>
      <c r="U211" s="161" t="s">
        <v>225</v>
      </c>
      <c r="V211" s="160" t="s">
        <v>182</v>
      </c>
      <c r="W211" s="107">
        <v>1</v>
      </c>
      <c r="X211" s="107" t="s">
        <v>70</v>
      </c>
      <c r="Y211" s="107" t="s">
        <v>71</v>
      </c>
      <c r="Z211" s="107" t="s">
        <v>72</v>
      </c>
      <c r="AA211" s="107" t="s">
        <v>70</v>
      </c>
      <c r="AB211" s="107" t="s">
        <v>71</v>
      </c>
      <c r="AC211" s="107" t="s">
        <v>72</v>
      </c>
      <c r="AD211" s="107">
        <v>2</v>
      </c>
      <c r="AE211" s="107">
        <v>3</v>
      </c>
      <c r="AF211" s="107" t="s">
        <v>70</v>
      </c>
      <c r="AG211" s="107" t="s">
        <v>71</v>
      </c>
      <c r="AH211" s="107" t="s">
        <v>72</v>
      </c>
      <c r="AI211" s="107" t="s">
        <v>70</v>
      </c>
      <c r="AJ211" s="107" t="s">
        <v>71</v>
      </c>
      <c r="AK211" s="107" t="s">
        <v>72</v>
      </c>
      <c r="AL211" s="107">
        <v>4</v>
      </c>
      <c r="AM211" s="107">
        <v>5</v>
      </c>
      <c r="AN211" s="107" t="s">
        <v>70</v>
      </c>
      <c r="AO211" s="107" t="s">
        <v>71</v>
      </c>
      <c r="AP211" s="107" t="s">
        <v>72</v>
      </c>
      <c r="AQ211" s="107" t="s">
        <v>70</v>
      </c>
      <c r="AR211" s="107" t="s">
        <v>71</v>
      </c>
      <c r="AS211" s="107" t="s">
        <v>72</v>
      </c>
      <c r="AT211" s="107">
        <v>6</v>
      </c>
      <c r="AU211" s="107">
        <v>7</v>
      </c>
      <c r="AV211" s="107" t="s">
        <v>70</v>
      </c>
      <c r="AW211" s="107" t="s">
        <v>71</v>
      </c>
      <c r="AX211" s="107" t="s">
        <v>72</v>
      </c>
      <c r="AY211" s="107" t="s">
        <v>70</v>
      </c>
      <c r="AZ211" s="107" t="s">
        <v>71</v>
      </c>
      <c r="BA211" s="107" t="s">
        <v>72</v>
      </c>
      <c r="BB211" s="107">
        <v>8</v>
      </c>
      <c r="BC211" s="107">
        <v>9</v>
      </c>
      <c r="BD211" s="107" t="s">
        <v>70</v>
      </c>
      <c r="BE211" s="107" t="s">
        <v>71</v>
      </c>
      <c r="BF211" s="107" t="s">
        <v>72</v>
      </c>
      <c r="BG211" s="107" t="s">
        <v>70</v>
      </c>
      <c r="BH211" s="107" t="s">
        <v>71</v>
      </c>
      <c r="BI211" s="107" t="s">
        <v>72</v>
      </c>
      <c r="BJ211" s="107">
        <v>10</v>
      </c>
    </row>
    <row r="212" spans="1:62" ht="15">
      <c r="A212" s="107"/>
      <c r="B212" s="107"/>
      <c r="C212" s="155"/>
      <c r="D212" s="110"/>
      <c r="E212" s="110"/>
      <c r="F212" s="110"/>
      <c r="G212" s="110"/>
      <c r="H212" s="155"/>
      <c r="I212" s="110"/>
      <c r="J212" s="110"/>
      <c r="K212" s="110"/>
      <c r="L212" s="110"/>
      <c r="M212" s="110"/>
      <c r="N212" s="110"/>
      <c r="O212" s="110"/>
      <c r="P212" s="155"/>
      <c r="Q212" s="168"/>
      <c r="R212" s="157"/>
      <c r="S212" s="159"/>
      <c r="T212" s="160"/>
      <c r="U212" s="162"/>
      <c r="V212" s="155"/>
      <c r="W212" s="107">
        <v>18</v>
      </c>
      <c r="X212" s="107">
        <v>18</v>
      </c>
      <c r="Y212" s="107">
        <v>18</v>
      </c>
      <c r="Z212" s="107">
        <v>18</v>
      </c>
      <c r="AA212" s="107">
        <v>18</v>
      </c>
      <c r="AB212" s="107">
        <v>18</v>
      </c>
      <c r="AC212" s="107">
        <v>18</v>
      </c>
      <c r="AD212" s="107">
        <v>18</v>
      </c>
      <c r="AE212" s="107">
        <v>18</v>
      </c>
      <c r="AF212" s="107">
        <v>18</v>
      </c>
      <c r="AG212" s="107">
        <v>18</v>
      </c>
      <c r="AH212" s="107">
        <v>18</v>
      </c>
      <c r="AI212" s="107">
        <v>18</v>
      </c>
      <c r="AJ212" s="107">
        <v>18</v>
      </c>
      <c r="AK212" s="107">
        <v>18</v>
      </c>
      <c r="AL212" s="107">
        <v>18</v>
      </c>
      <c r="AM212" s="107">
        <v>18</v>
      </c>
      <c r="AN212" s="107">
        <v>18</v>
      </c>
      <c r="AO212" s="107">
        <v>18</v>
      </c>
      <c r="AP212" s="107">
        <v>18</v>
      </c>
      <c r="AQ212" s="107">
        <v>18</v>
      </c>
      <c r="AR212" s="107">
        <v>18</v>
      </c>
      <c r="AS212" s="107">
        <v>18</v>
      </c>
      <c r="AT212" s="107">
        <v>18</v>
      </c>
      <c r="AU212" s="107">
        <v>18</v>
      </c>
      <c r="AV212" s="107">
        <v>18</v>
      </c>
      <c r="AW212" s="107">
        <v>18</v>
      </c>
      <c r="AX212" s="107">
        <v>18</v>
      </c>
      <c r="AY212" s="107">
        <v>18</v>
      </c>
      <c r="AZ212" s="107">
        <v>18</v>
      </c>
      <c r="BA212" s="107">
        <v>18</v>
      </c>
      <c r="BB212" s="107">
        <v>18</v>
      </c>
      <c r="BC212" s="107">
        <v>7</v>
      </c>
      <c r="BD212" s="107">
        <v>7</v>
      </c>
      <c r="BE212" s="107">
        <v>7</v>
      </c>
      <c r="BF212" s="107">
        <v>7</v>
      </c>
      <c r="BG212" s="107">
        <v>5</v>
      </c>
      <c r="BH212" s="107">
        <v>5</v>
      </c>
      <c r="BI212" s="107">
        <v>5</v>
      </c>
      <c r="BJ212" s="107">
        <v>5</v>
      </c>
    </row>
    <row r="213" spans="1:62" ht="15">
      <c r="A213" s="107">
        <v>1</v>
      </c>
      <c r="B213" s="107">
        <v>2</v>
      </c>
      <c r="C213" s="107">
        <v>3</v>
      </c>
      <c r="D213" s="110"/>
      <c r="E213" s="110"/>
      <c r="F213" s="110"/>
      <c r="G213" s="110"/>
      <c r="H213" s="107">
        <v>4</v>
      </c>
      <c r="I213" s="110"/>
      <c r="J213" s="110"/>
      <c r="K213" s="110"/>
      <c r="L213" s="110"/>
      <c r="M213" s="110"/>
      <c r="N213" s="110"/>
      <c r="O213" s="110"/>
      <c r="P213" s="107">
        <v>5</v>
      </c>
      <c r="Q213" s="108">
        <v>6</v>
      </c>
      <c r="R213" s="108">
        <v>7</v>
      </c>
      <c r="S213" s="109">
        <v>8</v>
      </c>
      <c r="T213" s="109">
        <v>9</v>
      </c>
      <c r="U213" s="109">
        <v>10</v>
      </c>
      <c r="V213" s="109">
        <v>11</v>
      </c>
      <c r="W213" s="107">
        <v>12</v>
      </c>
      <c r="X213" s="107"/>
      <c r="Y213" s="107"/>
      <c r="Z213" s="107"/>
      <c r="AA213" s="107"/>
      <c r="AB213" s="107"/>
      <c r="AC213" s="107"/>
      <c r="AD213" s="107">
        <v>13</v>
      </c>
      <c r="AE213" s="107">
        <v>14</v>
      </c>
      <c r="AF213" s="107"/>
      <c r="AG213" s="107"/>
      <c r="AH213" s="107"/>
      <c r="AI213" s="107"/>
      <c r="AJ213" s="107"/>
      <c r="AK213" s="107"/>
      <c r="AL213" s="107">
        <v>15</v>
      </c>
      <c r="AM213" s="107">
        <v>16</v>
      </c>
      <c r="AN213" s="107"/>
      <c r="AO213" s="107"/>
      <c r="AP213" s="107"/>
      <c r="AQ213" s="107"/>
      <c r="AR213" s="107"/>
      <c r="AS213" s="107"/>
      <c r="AT213" s="107">
        <v>17</v>
      </c>
      <c r="AU213" s="107">
        <v>18</v>
      </c>
      <c r="AV213" s="107"/>
      <c r="AW213" s="107"/>
      <c r="AX213" s="107"/>
      <c r="AY213" s="107"/>
      <c r="AZ213" s="107"/>
      <c r="BA213" s="107"/>
      <c r="BB213" s="107">
        <v>19</v>
      </c>
      <c r="BC213" s="107">
        <v>20</v>
      </c>
      <c r="BD213" s="107"/>
      <c r="BE213" s="107"/>
      <c r="BF213" s="107"/>
      <c r="BG213" s="107"/>
      <c r="BH213" s="107"/>
      <c r="BI213" s="107"/>
      <c r="BJ213" s="107">
        <v>21</v>
      </c>
    </row>
    <row r="214" spans="1:62" ht="15">
      <c r="A214" s="114" t="s">
        <v>209</v>
      </c>
      <c r="B214" s="114" t="s">
        <v>210</v>
      </c>
      <c r="C214" s="48"/>
      <c r="D214" s="76"/>
      <c r="E214" s="76"/>
      <c r="F214" s="76"/>
      <c r="G214" s="76"/>
      <c r="H214" s="48"/>
      <c r="I214" s="76"/>
      <c r="J214" s="76"/>
      <c r="K214" s="76"/>
      <c r="L214" s="76"/>
      <c r="M214" s="76"/>
      <c r="N214" s="76"/>
      <c r="O214" s="76"/>
      <c r="P214" s="48"/>
      <c r="Q214" s="129">
        <f aca="true" t="shared" si="67" ref="Q214:V214">SUM(Q215:Q218)</f>
        <v>500</v>
      </c>
      <c r="R214" s="129">
        <f t="shared" si="67"/>
        <v>252</v>
      </c>
      <c r="S214" s="129">
        <f t="shared" si="67"/>
        <v>108</v>
      </c>
      <c r="T214" s="129">
        <f t="shared" si="67"/>
        <v>144</v>
      </c>
      <c r="U214" s="129">
        <f t="shared" si="67"/>
        <v>0</v>
      </c>
      <c r="V214" s="129">
        <f t="shared" si="67"/>
        <v>248</v>
      </c>
      <c r="W214" s="78"/>
      <c r="X214" s="48"/>
      <c r="Y214" s="48"/>
      <c r="Z214" s="48"/>
      <c r="AA214" s="48"/>
      <c r="AB214" s="48"/>
      <c r="AC214" s="48"/>
      <c r="AD214" s="78"/>
      <c r="AE214" s="78"/>
      <c r="AF214" s="48"/>
      <c r="AG214" s="48"/>
      <c r="AH214" s="48"/>
      <c r="AI214" s="48"/>
      <c r="AJ214" s="48"/>
      <c r="AK214" s="48"/>
      <c r="AL214" s="78"/>
      <c r="AM214" s="78"/>
      <c r="AN214" s="48"/>
      <c r="AO214" s="48"/>
      <c r="AP214" s="48"/>
      <c r="AQ214" s="48"/>
      <c r="AR214" s="48"/>
      <c r="AS214" s="48"/>
      <c r="AT214" s="78"/>
      <c r="AU214" s="78"/>
      <c r="AV214" s="48"/>
      <c r="AW214" s="48"/>
      <c r="AX214" s="48"/>
      <c r="AY214" s="48"/>
      <c r="AZ214" s="48"/>
      <c r="BA214" s="48"/>
      <c r="BB214" s="78"/>
      <c r="BC214" s="78"/>
      <c r="BD214" s="48"/>
      <c r="BE214" s="48"/>
      <c r="BF214" s="48"/>
      <c r="BG214" s="48"/>
      <c r="BH214" s="48"/>
      <c r="BI214" s="48"/>
      <c r="BJ214" s="78"/>
    </row>
    <row r="215" spans="1:62" ht="15">
      <c r="A215" s="130" t="s">
        <v>226</v>
      </c>
      <c r="B215" s="33" t="s">
        <v>238</v>
      </c>
      <c r="C215" s="52" t="str">
        <f>D215&amp;" "&amp;E215&amp;" "&amp;F215&amp;" "&amp;G215</f>
        <v>   </v>
      </c>
      <c r="D215" s="53"/>
      <c r="E215" s="53"/>
      <c r="F215" s="53"/>
      <c r="G215" s="53"/>
      <c r="H215" s="52" t="str">
        <f>I215&amp;" "&amp;J215&amp;" "&amp;K215&amp;""&amp;L215&amp;" "&amp;M215&amp;""&amp;N215&amp;" "&amp;O215</f>
        <v>5    </v>
      </c>
      <c r="I215" s="53">
        <v>5</v>
      </c>
      <c r="J215" s="53"/>
      <c r="K215" s="53"/>
      <c r="L215" s="53"/>
      <c r="M215" s="53"/>
      <c r="N215" s="53"/>
      <c r="O215" s="53"/>
      <c r="P215" s="54"/>
      <c r="Q215" s="95">
        <v>110</v>
      </c>
      <c r="R215" s="72">
        <f>SUM(S215:U215)</f>
        <v>54</v>
      </c>
      <c r="S215" s="72">
        <f aca="true" t="shared" si="68" ref="S215:U218">X215*X$6+AA215*AA$6+AF215*AF$6+AI215*AI$6+AN215*AN$6+AQ215*AQ$6+AV215*AV$6+AY215*AY$6+BD215*BD$6+BG215*BG$6</f>
        <v>18</v>
      </c>
      <c r="T215" s="72">
        <f t="shared" si="68"/>
        <v>36</v>
      </c>
      <c r="U215" s="72">
        <f t="shared" si="68"/>
        <v>0</v>
      </c>
      <c r="V215" s="72">
        <f>Q215-R215</f>
        <v>56</v>
      </c>
      <c r="W215" s="64">
        <f>IF(SUM(X215:Z215)&gt;0,X215&amp;"/"&amp;Y215&amp;"/"&amp;Z215,"")</f>
      </c>
      <c r="X215" s="54"/>
      <c r="Y215" s="54"/>
      <c r="Z215" s="54"/>
      <c r="AA215" s="54"/>
      <c r="AB215" s="54"/>
      <c r="AC215" s="54"/>
      <c r="AD215" s="64">
        <f>IF(SUM(AA215:AC215)&gt;0,AA215&amp;"/"&amp;AB215&amp;"/"&amp;AC215,"")</f>
      </c>
      <c r="AE215" s="64">
        <f>IF(SUM(AF215:AH215)&gt;0,AF215&amp;"/"&amp;AG215&amp;"/"&amp;AH215,"")</f>
      </c>
      <c r="AF215" s="54"/>
      <c r="AG215" s="54"/>
      <c r="AH215" s="54"/>
      <c r="AI215" s="54"/>
      <c r="AJ215" s="54"/>
      <c r="AK215" s="54"/>
      <c r="AL215" s="64">
        <f>IF(SUM(AI215:AK215)&gt;0,AI215&amp;"/"&amp;AJ215&amp;"/"&amp;AK215,"")</f>
      </c>
      <c r="AM215" s="64" t="str">
        <f>IF(SUM(AN215:AP215)&gt;0,AN215&amp;"/"&amp;AO215&amp;"/"&amp;AP215,"")</f>
        <v>1/2/</v>
      </c>
      <c r="AN215" s="54">
        <v>1</v>
      </c>
      <c r="AO215" s="54">
        <v>2</v>
      </c>
      <c r="AP215" s="54"/>
      <c r="AQ215" s="54"/>
      <c r="AR215" s="54"/>
      <c r="AS215" s="54"/>
      <c r="AT215" s="64">
        <f>IF(SUM(AQ215:AS215)&gt;0,AQ215&amp;"/"&amp;AR215&amp;"/"&amp;AS215,"")</f>
      </c>
      <c r="AU215" s="64">
        <f>IF(SUM(AV215:AX215)&gt;0,AV215&amp;"/"&amp;AW215&amp;"/"&amp;AX215,"")</f>
      </c>
      <c r="AV215" s="54"/>
      <c r="AW215" s="54"/>
      <c r="AX215" s="54"/>
      <c r="AY215" s="54"/>
      <c r="AZ215" s="54"/>
      <c r="BA215" s="54"/>
      <c r="BB215" s="64">
        <f>IF(SUM(AY215:BA215)&gt;0,AY215&amp;"/"&amp;AZ215&amp;"/"&amp;BA215,"")</f>
      </c>
      <c r="BC215" s="64">
        <f>IF(SUM(BD215:BF215)&gt;0,BD215&amp;"/"&amp;BE215&amp;"/"&amp;BF215,"")</f>
      </c>
      <c r="BD215" s="54"/>
      <c r="BE215" s="54"/>
      <c r="BF215" s="54"/>
      <c r="BG215" s="54"/>
      <c r="BH215" s="54"/>
      <c r="BI215" s="54"/>
      <c r="BJ215" s="64">
        <f>IF(SUM(BG215:BI215)&gt;0,BG215&amp;"/"&amp;BH215&amp;"/"&amp;BI215,"")</f>
      </c>
    </row>
    <row r="216" spans="1:62" ht="15">
      <c r="A216" s="130" t="s">
        <v>227</v>
      </c>
      <c r="B216" s="33" t="s">
        <v>247</v>
      </c>
      <c r="C216" s="52" t="str">
        <f>D216&amp;" "&amp;E216&amp;" "&amp;F216&amp;" "&amp;G216</f>
        <v>5   </v>
      </c>
      <c r="D216" s="53">
        <v>5</v>
      </c>
      <c r="E216" s="53"/>
      <c r="F216" s="53"/>
      <c r="G216" s="53"/>
      <c r="H216" s="52" t="str">
        <f>I216&amp;" "&amp;M216&amp;" "&amp;N216&amp;" "&amp;O216</f>
        <v>   </v>
      </c>
      <c r="I216" s="53"/>
      <c r="J216" s="53"/>
      <c r="K216" s="53"/>
      <c r="L216" s="53"/>
      <c r="M216" s="53"/>
      <c r="N216" s="53"/>
      <c r="O216" s="53"/>
      <c r="P216" s="54"/>
      <c r="Q216" s="95">
        <v>140</v>
      </c>
      <c r="R216" s="72">
        <f>SUM(S216:U216)</f>
        <v>72</v>
      </c>
      <c r="S216" s="72">
        <f t="shared" si="68"/>
        <v>36</v>
      </c>
      <c r="T216" s="72">
        <f t="shared" si="68"/>
        <v>36</v>
      </c>
      <c r="U216" s="72">
        <f t="shared" si="68"/>
        <v>0</v>
      </c>
      <c r="V216" s="72">
        <f>Q216-R216</f>
        <v>68</v>
      </c>
      <c r="W216" s="64">
        <f>IF(SUM(X216:Z216)&gt;0,X216&amp;"/"&amp;Y216&amp;"/"&amp;Z216,"")</f>
      </c>
      <c r="X216" s="54"/>
      <c r="Y216" s="54"/>
      <c r="Z216" s="54"/>
      <c r="AA216" s="54"/>
      <c r="AB216" s="54"/>
      <c r="AC216" s="54"/>
      <c r="AD216" s="64">
        <f>IF(SUM(AA216:AC216)&gt;0,AA216&amp;"/"&amp;AB216&amp;"/"&amp;AC216,"")</f>
      </c>
      <c r="AE216" s="64">
        <f>IF(SUM(AF216:AH216)&gt;0,AF216&amp;"/"&amp;AG216&amp;"/"&amp;AH216,"")</f>
      </c>
      <c r="AF216" s="54"/>
      <c r="AG216" s="54"/>
      <c r="AH216" s="54"/>
      <c r="AI216" s="54"/>
      <c r="AJ216" s="54"/>
      <c r="AK216" s="54"/>
      <c r="AL216" s="64">
        <f>IF(SUM(AI216:AK216)&gt;0,AI216&amp;"/"&amp;AJ216&amp;"/"&amp;AK216,"")</f>
      </c>
      <c r="AM216" s="64" t="str">
        <f>IF(SUM(AN216:AP216)&gt;0,AN216&amp;"/"&amp;AO216&amp;"/"&amp;AP216,"")</f>
        <v>2/2/</v>
      </c>
      <c r="AN216" s="54">
        <v>2</v>
      </c>
      <c r="AO216" s="54">
        <v>2</v>
      </c>
      <c r="AP216" s="54"/>
      <c r="AQ216" s="54"/>
      <c r="AR216" s="54"/>
      <c r="AS216" s="54"/>
      <c r="AT216" s="64">
        <f>IF(SUM(AQ216:AS216)&gt;0,AQ216&amp;"/"&amp;AR216&amp;"/"&amp;AS216,"")</f>
      </c>
      <c r="AU216" s="64">
        <f>IF(SUM(AV216:AX216)&gt;0,AV216&amp;"/"&amp;AW216&amp;"/"&amp;AX216,"")</f>
      </c>
      <c r="AV216" s="54"/>
      <c r="AW216" s="54"/>
      <c r="AX216" s="54"/>
      <c r="AY216" s="54"/>
      <c r="AZ216" s="54"/>
      <c r="BA216" s="54"/>
      <c r="BB216" s="64">
        <f>IF(SUM(AY216:BA216)&gt;0,AY216&amp;"/"&amp;AZ216&amp;"/"&amp;BA216,"")</f>
      </c>
      <c r="BC216" s="64">
        <f>IF(SUM(BD216:BF216)&gt;0,BD216&amp;"/"&amp;BE216&amp;"/"&amp;BF216,"")</f>
      </c>
      <c r="BD216" s="54"/>
      <c r="BE216" s="54"/>
      <c r="BF216" s="54"/>
      <c r="BG216" s="54"/>
      <c r="BH216" s="54"/>
      <c r="BI216" s="54"/>
      <c r="BJ216" s="64">
        <f>IF(SUM(BG216:BI216)&gt;0,BG216&amp;"/"&amp;BH216&amp;"/"&amp;BI216,"")</f>
      </c>
    </row>
    <row r="217" spans="1:62" ht="15">
      <c r="A217" s="130" t="s">
        <v>228</v>
      </c>
      <c r="B217" s="33" t="s">
        <v>239</v>
      </c>
      <c r="C217" s="52" t="str">
        <f>D217&amp;" "&amp;E217&amp;" "&amp;F217&amp;" "&amp;G217</f>
        <v>   </v>
      </c>
      <c r="D217" s="53"/>
      <c r="E217" s="53"/>
      <c r="F217" s="53"/>
      <c r="G217" s="53"/>
      <c r="H217" s="52" t="str">
        <f>I217&amp;" "&amp;M217&amp;" "&amp;N217&amp;" "&amp;O217</f>
        <v>6   </v>
      </c>
      <c r="I217" s="53">
        <v>6</v>
      </c>
      <c r="J217" s="53"/>
      <c r="K217" s="53"/>
      <c r="L217" s="53"/>
      <c r="M217" s="53"/>
      <c r="N217" s="53"/>
      <c r="O217" s="53"/>
      <c r="P217" s="54"/>
      <c r="Q217" s="95">
        <v>110</v>
      </c>
      <c r="R217" s="72">
        <f>SUM(S217:U217)</f>
        <v>54</v>
      </c>
      <c r="S217" s="72">
        <f t="shared" si="68"/>
        <v>18</v>
      </c>
      <c r="T217" s="72">
        <f t="shared" si="68"/>
        <v>36</v>
      </c>
      <c r="U217" s="72">
        <f t="shared" si="68"/>
        <v>0</v>
      </c>
      <c r="V217" s="72">
        <f>Q217-R217</f>
        <v>56</v>
      </c>
      <c r="W217" s="64">
        <f>IF(SUM(X217:Z217)&gt;0,X217&amp;"/"&amp;Y217&amp;"/"&amp;Z217,"")</f>
      </c>
      <c r="X217" s="54"/>
      <c r="Y217" s="54"/>
      <c r="Z217" s="54"/>
      <c r="AA217" s="54"/>
      <c r="AB217" s="54"/>
      <c r="AC217" s="54"/>
      <c r="AD217" s="64">
        <f>IF(SUM(AA217:AC217)&gt;0,AA217&amp;"/"&amp;AB217&amp;"/"&amp;AC217,"")</f>
      </c>
      <c r="AE217" s="64">
        <f>IF(SUM(AF217:AH217)&gt;0,AF217&amp;"/"&amp;AG217&amp;"/"&amp;AH217,"")</f>
      </c>
      <c r="AF217" s="54"/>
      <c r="AG217" s="54"/>
      <c r="AH217" s="54"/>
      <c r="AI217" s="54"/>
      <c r="AJ217" s="54"/>
      <c r="AK217" s="54"/>
      <c r="AL217" s="64">
        <f>IF(SUM(AI217:AK217)&gt;0,AI217&amp;"/"&amp;AJ217&amp;"/"&amp;AK217,"")</f>
      </c>
      <c r="AM217" s="64">
        <f>IF(SUM(AN217:AP217)&gt;0,AN217&amp;"/"&amp;AO217&amp;"/"&amp;AP217,"")</f>
      </c>
      <c r="AN217" s="54"/>
      <c r="AO217" s="54"/>
      <c r="AP217" s="54"/>
      <c r="AQ217" s="54">
        <v>1</v>
      </c>
      <c r="AR217" s="54">
        <v>2</v>
      </c>
      <c r="AS217" s="54"/>
      <c r="AT217" s="64" t="str">
        <f>IF(SUM(AQ217:AS217)&gt;0,AQ217&amp;"/"&amp;AR217&amp;"/"&amp;AS217,"")</f>
        <v>1/2/</v>
      </c>
      <c r="AU217" s="64">
        <f>IF(SUM(AV217:AX217)&gt;0,AV217&amp;"/"&amp;AW217&amp;"/"&amp;AX217,"")</f>
      </c>
      <c r="AV217" s="54"/>
      <c r="AW217" s="54"/>
      <c r="AX217" s="54"/>
      <c r="AY217" s="54"/>
      <c r="AZ217" s="54"/>
      <c r="BA217" s="54"/>
      <c r="BB217" s="64">
        <f>IF(SUM(AY217:BA217)&gt;0,AY217&amp;"/"&amp;AZ217&amp;"/"&amp;BA217,"")</f>
      </c>
      <c r="BC217" s="64">
        <f>IF(SUM(BD217:BF217)&gt;0,BD217&amp;"/"&amp;BE217&amp;"/"&amp;BF217,"")</f>
      </c>
      <c r="BD217" s="54"/>
      <c r="BE217" s="54"/>
      <c r="BF217" s="54"/>
      <c r="BG217" s="54"/>
      <c r="BH217" s="54"/>
      <c r="BI217" s="54"/>
      <c r="BJ217" s="64">
        <f>IF(SUM(BG217:BI217)&gt;0,BG217&amp;"/"&amp;BH217&amp;"/"&amp;BI217,"")</f>
      </c>
    </row>
    <row r="218" spans="1:62" ht="15">
      <c r="A218" s="130" t="s">
        <v>229</v>
      </c>
      <c r="B218" s="33" t="s">
        <v>240</v>
      </c>
      <c r="C218" s="52" t="str">
        <f>D218&amp;" "&amp;E218&amp;" "&amp;F218&amp;" "&amp;G218</f>
        <v>6   </v>
      </c>
      <c r="D218" s="53">
        <v>6</v>
      </c>
      <c r="E218" s="53"/>
      <c r="F218" s="53"/>
      <c r="G218" s="53"/>
      <c r="H218" s="52" t="str">
        <f>I218&amp;" "&amp;M218&amp;" "&amp;N218&amp;" "&amp;O218</f>
        <v>   </v>
      </c>
      <c r="I218" s="53"/>
      <c r="J218" s="53"/>
      <c r="K218" s="53"/>
      <c r="L218" s="53"/>
      <c r="M218" s="53"/>
      <c r="N218" s="53"/>
      <c r="O218" s="53"/>
      <c r="P218" s="54"/>
      <c r="Q218" s="95">
        <v>140</v>
      </c>
      <c r="R218" s="72">
        <f>SUM(S218:U218)</f>
        <v>72</v>
      </c>
      <c r="S218" s="72">
        <f t="shared" si="68"/>
        <v>36</v>
      </c>
      <c r="T218" s="72">
        <f t="shared" si="68"/>
        <v>36</v>
      </c>
      <c r="U218" s="72">
        <f t="shared" si="68"/>
        <v>0</v>
      </c>
      <c r="V218" s="72">
        <f>Q218-R218</f>
        <v>68</v>
      </c>
      <c r="W218" s="64">
        <f>IF(SUM(X218:Z218)&gt;0,X218&amp;"/"&amp;Y218&amp;"/"&amp;Z218,"")</f>
      </c>
      <c r="X218" s="54"/>
      <c r="Y218" s="54"/>
      <c r="Z218" s="54"/>
      <c r="AA218" s="54"/>
      <c r="AB218" s="54"/>
      <c r="AC218" s="54"/>
      <c r="AD218" s="64">
        <f>IF(SUM(AA218:AC218)&gt;0,AA218&amp;"/"&amp;AB218&amp;"/"&amp;AC218,"")</f>
      </c>
      <c r="AE218" s="64">
        <f>IF(SUM(AF218:AH218)&gt;0,AF218&amp;"/"&amp;AG218&amp;"/"&amp;AH218,"")</f>
      </c>
      <c r="AF218" s="54"/>
      <c r="AG218" s="54"/>
      <c r="AH218" s="54"/>
      <c r="AI218" s="54"/>
      <c r="AJ218" s="54"/>
      <c r="AK218" s="54"/>
      <c r="AL218" s="64">
        <f>IF(SUM(AI218:AK218)&gt;0,AI218&amp;"/"&amp;AJ218&amp;"/"&amp;AK218,"")</f>
      </c>
      <c r="AM218" s="64">
        <f>IF(SUM(AN218:AP218)&gt;0,AN218&amp;"/"&amp;AO218&amp;"/"&amp;AP218,"")</f>
      </c>
      <c r="AN218" s="54"/>
      <c r="AO218" s="54"/>
      <c r="AP218" s="54"/>
      <c r="AQ218" s="54">
        <v>2</v>
      </c>
      <c r="AR218" s="54">
        <v>2</v>
      </c>
      <c r="AS218" s="54"/>
      <c r="AT218" s="64" t="str">
        <f>IF(SUM(AQ218:AS218)&gt;0,AQ218&amp;"/"&amp;AR218&amp;"/"&amp;AS218,"")</f>
        <v>2/2/</v>
      </c>
      <c r="AU218" s="64">
        <f>IF(SUM(AV218:AX218)&gt;0,AV218&amp;"/"&amp;AW218&amp;"/"&amp;AX218,"")</f>
      </c>
      <c r="AV218" s="54"/>
      <c r="AW218" s="54"/>
      <c r="AX218" s="54"/>
      <c r="AY218" s="54"/>
      <c r="AZ218" s="54"/>
      <c r="BA218" s="54"/>
      <c r="BB218" s="64">
        <f>IF(SUM(AY218:BA218)&gt;0,AY218&amp;"/"&amp;AZ218&amp;"/"&amp;BA218,"")</f>
      </c>
      <c r="BC218" s="64">
        <f>IF(SUM(BD218:BF218)&gt;0,BD218&amp;"/"&amp;BE218&amp;"/"&amp;BF218,"")</f>
      </c>
      <c r="BD218" s="54"/>
      <c r="BE218" s="54"/>
      <c r="BF218" s="54"/>
      <c r="BG218" s="54"/>
      <c r="BH218" s="54"/>
      <c r="BI218" s="54"/>
      <c r="BJ218" s="64">
        <f>IF(SUM(BG218:BI218)&gt;0,BG218&amp;"/"&amp;BH218&amp;"/"&amp;BI218,"")</f>
      </c>
    </row>
    <row r="219" spans="1:62" ht="15">
      <c r="A219" s="60"/>
      <c r="B219" s="60" t="s">
        <v>65</v>
      </c>
      <c r="C219" s="79"/>
      <c r="D219" s="90"/>
      <c r="E219" s="90"/>
      <c r="F219" s="90"/>
      <c r="G219" s="90"/>
      <c r="H219" s="79"/>
      <c r="I219" s="90"/>
      <c r="J219" s="90"/>
      <c r="K219" s="90"/>
      <c r="L219" s="90"/>
      <c r="M219" s="90"/>
      <c r="N219" s="90"/>
      <c r="O219" s="90"/>
      <c r="P219" s="79"/>
      <c r="Q219" s="91">
        <f aca="true" t="shared" si="69" ref="Q219:V219">Q214</f>
        <v>500</v>
      </c>
      <c r="R219" s="91">
        <f t="shared" si="69"/>
        <v>252</v>
      </c>
      <c r="S219" s="91">
        <f t="shared" si="69"/>
        <v>108</v>
      </c>
      <c r="T219" s="91">
        <f t="shared" si="69"/>
        <v>144</v>
      </c>
      <c r="U219" s="91">
        <f t="shared" si="69"/>
        <v>0</v>
      </c>
      <c r="V219" s="91">
        <f t="shared" si="69"/>
        <v>248</v>
      </c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</row>
    <row r="220" spans="1:62" ht="15">
      <c r="A220" s="60"/>
      <c r="B220" s="35"/>
      <c r="C220" s="52" t="s">
        <v>166</v>
      </c>
      <c r="D220" s="64"/>
      <c r="E220" s="64"/>
      <c r="F220" s="64"/>
      <c r="G220" s="64"/>
      <c r="H220" s="52"/>
      <c r="I220" s="53"/>
      <c r="J220" s="53"/>
      <c r="K220" s="53"/>
      <c r="L220" s="53"/>
      <c r="M220" s="53"/>
      <c r="N220" s="53"/>
      <c r="O220" s="53"/>
      <c r="P220" s="54"/>
      <c r="Q220" s="52"/>
      <c r="R220" s="52"/>
      <c r="S220" s="52"/>
      <c r="T220" s="52"/>
      <c r="U220" s="52"/>
      <c r="V220" s="52"/>
      <c r="W220" s="92">
        <f>SUM(X220:Z220)</f>
        <v>0</v>
      </c>
      <c r="X220" s="92">
        <f aca="true" t="shared" si="70" ref="X220:AC220">SUM(X215:X218)</f>
        <v>0</v>
      </c>
      <c r="Y220" s="92">
        <f t="shared" si="70"/>
        <v>0</v>
      </c>
      <c r="Z220" s="92">
        <f t="shared" si="70"/>
        <v>0</v>
      </c>
      <c r="AA220" s="92">
        <f t="shared" si="70"/>
        <v>0</v>
      </c>
      <c r="AB220" s="92">
        <f t="shared" si="70"/>
        <v>0</v>
      </c>
      <c r="AC220" s="92">
        <f t="shared" si="70"/>
        <v>0</v>
      </c>
      <c r="AD220" s="92">
        <f>SUM(AA220:AC220)</f>
        <v>0</v>
      </c>
      <c r="AE220" s="92">
        <f>SUM(AF220:AH220)</f>
        <v>0</v>
      </c>
      <c r="AF220" s="92">
        <f aca="true" t="shared" si="71" ref="AF220:AK220">SUM(AF215:AF218)</f>
        <v>0</v>
      </c>
      <c r="AG220" s="92">
        <f t="shared" si="71"/>
        <v>0</v>
      </c>
      <c r="AH220" s="92">
        <f t="shared" si="71"/>
        <v>0</v>
      </c>
      <c r="AI220" s="92">
        <f t="shared" si="71"/>
        <v>0</v>
      </c>
      <c r="AJ220" s="92">
        <f t="shared" si="71"/>
        <v>0</v>
      </c>
      <c r="AK220" s="92">
        <f t="shared" si="71"/>
        <v>0</v>
      </c>
      <c r="AL220" s="92">
        <f>SUM(AI220:AK220)</f>
        <v>0</v>
      </c>
      <c r="AM220" s="92">
        <f>SUM(AN220:AP220)</f>
        <v>7</v>
      </c>
      <c r="AN220" s="92">
        <f aca="true" t="shared" si="72" ref="AN220:AS220">SUM(AN215:AN218)</f>
        <v>3</v>
      </c>
      <c r="AO220" s="92">
        <f t="shared" si="72"/>
        <v>4</v>
      </c>
      <c r="AP220" s="92">
        <f t="shared" si="72"/>
        <v>0</v>
      </c>
      <c r="AQ220" s="92">
        <f t="shared" si="72"/>
        <v>3</v>
      </c>
      <c r="AR220" s="92">
        <f t="shared" si="72"/>
        <v>4</v>
      </c>
      <c r="AS220" s="92">
        <f t="shared" si="72"/>
        <v>0</v>
      </c>
      <c r="AT220" s="92">
        <f>SUM(AQ220:AS220)</f>
        <v>7</v>
      </c>
      <c r="AU220" s="92">
        <f>SUM(AV220:AX220)</f>
        <v>0</v>
      </c>
      <c r="AV220" s="92">
        <f aca="true" t="shared" si="73" ref="AV220:BA220">SUM(AV215:AV218)</f>
        <v>0</v>
      </c>
      <c r="AW220" s="92">
        <f t="shared" si="73"/>
        <v>0</v>
      </c>
      <c r="AX220" s="92">
        <f t="shared" si="73"/>
        <v>0</v>
      </c>
      <c r="AY220" s="92">
        <f t="shared" si="73"/>
        <v>0</v>
      </c>
      <c r="AZ220" s="92">
        <f t="shared" si="73"/>
        <v>0</v>
      </c>
      <c r="BA220" s="92">
        <f t="shared" si="73"/>
        <v>0</v>
      </c>
      <c r="BB220" s="92">
        <f>SUM(AY220:BA220)</f>
        <v>0</v>
      </c>
      <c r="BC220" s="92">
        <f>SUM(BD220:BF220)</f>
        <v>0</v>
      </c>
      <c r="BD220" s="92">
        <f aca="true" t="shared" si="74" ref="BD220:BI220">SUM(BD215:BD218)</f>
        <v>0</v>
      </c>
      <c r="BE220" s="92">
        <f t="shared" si="74"/>
        <v>0</v>
      </c>
      <c r="BF220" s="92">
        <f t="shared" si="74"/>
        <v>0</v>
      </c>
      <c r="BG220" s="92">
        <f t="shared" si="74"/>
        <v>0</v>
      </c>
      <c r="BH220" s="92">
        <f t="shared" si="74"/>
        <v>0</v>
      </c>
      <c r="BI220" s="92">
        <f t="shared" si="74"/>
        <v>0</v>
      </c>
      <c r="BJ220" s="92">
        <f>SUM(BG220:BI220)</f>
        <v>0</v>
      </c>
    </row>
    <row r="221" spans="1:62" ht="15">
      <c r="A221" s="60"/>
      <c r="B221" s="93"/>
      <c r="C221" s="94" t="s">
        <v>212</v>
      </c>
      <c r="D221" s="94"/>
      <c r="E221" s="94"/>
      <c r="F221" s="94"/>
      <c r="G221" s="94"/>
      <c r="H221" s="94"/>
      <c r="I221" s="53"/>
      <c r="J221" s="53"/>
      <c r="K221" s="53"/>
      <c r="L221" s="53"/>
      <c r="M221" s="53"/>
      <c r="N221" s="53"/>
      <c r="O221" s="53"/>
      <c r="P221" s="54"/>
      <c r="Q221" s="52"/>
      <c r="R221" s="52"/>
      <c r="S221" s="52"/>
      <c r="T221" s="52"/>
      <c r="U221" s="52"/>
      <c r="V221" s="52"/>
      <c r="W221" s="52">
        <f>SUM(X215:Z218)*W212</f>
        <v>0</v>
      </c>
      <c r="X221" s="52"/>
      <c r="Y221" s="52"/>
      <c r="Z221" s="52"/>
      <c r="AA221" s="52"/>
      <c r="AB221" s="52"/>
      <c r="AC221" s="52"/>
      <c r="AD221" s="52">
        <f>SUM(AA215:AC218)*AD212</f>
        <v>0</v>
      </c>
      <c r="AE221" s="52">
        <f>SUM(AF215:AH218)*AE212</f>
        <v>0</v>
      </c>
      <c r="AF221" s="52"/>
      <c r="AG221" s="52"/>
      <c r="AH221" s="52"/>
      <c r="AI221" s="52"/>
      <c r="AJ221" s="52"/>
      <c r="AK221" s="52"/>
      <c r="AL221" s="52">
        <f>SUM(AI215:AK218)*AL212</f>
        <v>0</v>
      </c>
      <c r="AM221" s="52">
        <f>SUM(AN215:AP218)*AM212</f>
        <v>126</v>
      </c>
      <c r="AN221" s="52"/>
      <c r="AO221" s="52"/>
      <c r="AP221" s="52"/>
      <c r="AQ221" s="52"/>
      <c r="AR221" s="52"/>
      <c r="AS221" s="52"/>
      <c r="AT221" s="52">
        <f>SUM(AQ215:AS218)*AT212</f>
        <v>126</v>
      </c>
      <c r="AU221" s="52">
        <f>SUM(AV215:AX218)*AU212</f>
        <v>0</v>
      </c>
      <c r="AV221" s="52"/>
      <c r="AW221" s="52"/>
      <c r="AX221" s="52"/>
      <c r="AY221" s="52"/>
      <c r="AZ221" s="52"/>
      <c r="BA221" s="52"/>
      <c r="BB221" s="52">
        <f>SUM(AY215:BA218)*BB212</f>
        <v>0</v>
      </c>
      <c r="BC221" s="52">
        <f>SUM(BD215:BF218)*BC212</f>
        <v>0</v>
      </c>
      <c r="BD221" s="52"/>
      <c r="BE221" s="52"/>
      <c r="BF221" s="52"/>
      <c r="BG221" s="52"/>
      <c r="BH221" s="52"/>
      <c r="BI221" s="52"/>
      <c r="BJ221" s="52">
        <f>SUM(BG215:BI218)*BJ212</f>
        <v>0</v>
      </c>
    </row>
    <row r="222" spans="1:62" ht="15">
      <c r="A222" s="60"/>
      <c r="B222" s="34"/>
      <c r="C222" s="94" t="s">
        <v>213</v>
      </c>
      <c r="D222" s="94"/>
      <c r="E222" s="94"/>
      <c r="F222" s="94"/>
      <c r="G222" s="94"/>
      <c r="H222" s="94"/>
      <c r="I222" s="53"/>
      <c r="J222" s="53"/>
      <c r="K222" s="53"/>
      <c r="L222" s="53"/>
      <c r="M222" s="53"/>
      <c r="N222" s="53"/>
      <c r="O222" s="53"/>
      <c r="P222" s="54"/>
      <c r="Q222" s="52"/>
      <c r="R222" s="52">
        <f>SUM(W222:BJ222)</f>
        <v>0</v>
      </c>
      <c r="S222" s="52"/>
      <c r="T222" s="52"/>
      <c r="U222" s="52"/>
      <c r="V222" s="52"/>
      <c r="W222" s="52"/>
      <c r="X222" s="54"/>
      <c r="Y222" s="54"/>
      <c r="Z222" s="54"/>
      <c r="AA222" s="54"/>
      <c r="AB222" s="54"/>
      <c r="AC222" s="54"/>
      <c r="AD222" s="52"/>
      <c r="AE222" s="52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</row>
    <row r="223" spans="1:62" ht="15">
      <c r="A223" s="60"/>
      <c r="B223" s="34"/>
      <c r="C223" s="94" t="s">
        <v>214</v>
      </c>
      <c r="D223" s="94"/>
      <c r="E223" s="94"/>
      <c r="F223" s="94"/>
      <c r="G223" s="94"/>
      <c r="H223" s="94"/>
      <c r="I223" s="53"/>
      <c r="J223" s="53"/>
      <c r="K223" s="53"/>
      <c r="L223" s="53"/>
      <c r="M223" s="53"/>
      <c r="N223" s="53"/>
      <c r="O223" s="53"/>
      <c r="P223" s="54"/>
      <c r="Q223" s="52"/>
      <c r="R223" s="52">
        <f>SUM(W223:BJ223)</f>
        <v>2</v>
      </c>
      <c r="S223" s="52"/>
      <c r="T223" s="52"/>
      <c r="U223" s="52"/>
      <c r="V223" s="52"/>
      <c r="W223" s="64">
        <f>COUNTIF($D$215:$G$219,W211)</f>
        <v>0</v>
      </c>
      <c r="X223" s="64">
        <f aca="true" t="shared" si="75" ref="X223:BI223">COUNTIF($D$215:$G$219,X211)</f>
        <v>0</v>
      </c>
      <c r="Y223" s="64">
        <f t="shared" si="75"/>
        <v>0</v>
      </c>
      <c r="Z223" s="64">
        <f t="shared" si="75"/>
        <v>0</v>
      </c>
      <c r="AA223" s="64">
        <f t="shared" si="75"/>
        <v>0</v>
      </c>
      <c r="AB223" s="64">
        <f t="shared" si="75"/>
        <v>0</v>
      </c>
      <c r="AC223" s="64">
        <f t="shared" si="75"/>
        <v>0</v>
      </c>
      <c r="AD223" s="64">
        <f t="shared" si="75"/>
        <v>0</v>
      </c>
      <c r="AE223" s="64">
        <f t="shared" si="75"/>
        <v>0</v>
      </c>
      <c r="AF223" s="64">
        <f t="shared" si="75"/>
        <v>0</v>
      </c>
      <c r="AG223" s="64">
        <f t="shared" si="75"/>
        <v>0</v>
      </c>
      <c r="AH223" s="64">
        <f t="shared" si="75"/>
        <v>0</v>
      </c>
      <c r="AI223" s="64">
        <f t="shared" si="75"/>
        <v>0</v>
      </c>
      <c r="AJ223" s="64">
        <f t="shared" si="75"/>
        <v>0</v>
      </c>
      <c r="AK223" s="64">
        <f t="shared" si="75"/>
        <v>0</v>
      </c>
      <c r="AL223" s="64">
        <f t="shared" si="75"/>
        <v>0</v>
      </c>
      <c r="AM223" s="64">
        <f t="shared" si="75"/>
        <v>1</v>
      </c>
      <c r="AN223" s="64">
        <f t="shared" si="75"/>
        <v>0</v>
      </c>
      <c r="AO223" s="64">
        <f t="shared" si="75"/>
        <v>0</v>
      </c>
      <c r="AP223" s="64">
        <f t="shared" si="75"/>
        <v>0</v>
      </c>
      <c r="AQ223" s="64">
        <f t="shared" si="75"/>
        <v>0</v>
      </c>
      <c r="AR223" s="64">
        <f t="shared" si="75"/>
        <v>0</v>
      </c>
      <c r="AS223" s="64">
        <f t="shared" si="75"/>
        <v>0</v>
      </c>
      <c r="AT223" s="64">
        <f t="shared" si="75"/>
        <v>1</v>
      </c>
      <c r="AU223" s="64">
        <f t="shared" si="75"/>
        <v>0</v>
      </c>
      <c r="AV223" s="64">
        <f t="shared" si="75"/>
        <v>0</v>
      </c>
      <c r="AW223" s="64">
        <f t="shared" si="75"/>
        <v>0</v>
      </c>
      <c r="AX223" s="64">
        <f t="shared" si="75"/>
        <v>0</v>
      </c>
      <c r="AY223" s="64">
        <f t="shared" si="75"/>
        <v>0</v>
      </c>
      <c r="AZ223" s="64">
        <f t="shared" si="75"/>
        <v>0</v>
      </c>
      <c r="BA223" s="64">
        <f t="shared" si="75"/>
        <v>0</v>
      </c>
      <c r="BB223" s="64">
        <f t="shared" si="75"/>
        <v>0</v>
      </c>
      <c r="BC223" s="64">
        <f t="shared" si="75"/>
        <v>0</v>
      </c>
      <c r="BD223" s="64">
        <f t="shared" si="75"/>
        <v>0</v>
      </c>
      <c r="BE223" s="64">
        <f t="shared" si="75"/>
        <v>0</v>
      </c>
      <c r="BF223" s="64">
        <f t="shared" si="75"/>
        <v>0</v>
      </c>
      <c r="BG223" s="64">
        <f t="shared" si="75"/>
        <v>0</v>
      </c>
      <c r="BH223" s="64">
        <f t="shared" si="75"/>
        <v>0</v>
      </c>
      <c r="BI223" s="64">
        <f t="shared" si="75"/>
        <v>0</v>
      </c>
      <c r="BJ223" s="64">
        <f>COUNTIF($D$215:$G$219,BJ211)</f>
        <v>0</v>
      </c>
    </row>
    <row r="224" spans="1:62" ht="15">
      <c r="A224" s="60"/>
      <c r="B224" s="34"/>
      <c r="C224" s="94" t="s">
        <v>215</v>
      </c>
      <c r="D224" s="94"/>
      <c r="E224" s="94"/>
      <c r="F224" s="94"/>
      <c r="G224" s="94"/>
      <c r="H224" s="94"/>
      <c r="I224" s="53"/>
      <c r="J224" s="53"/>
      <c r="K224" s="53"/>
      <c r="L224" s="53"/>
      <c r="M224" s="53"/>
      <c r="N224" s="53"/>
      <c r="O224" s="53"/>
      <c r="P224" s="54"/>
      <c r="Q224" s="52"/>
      <c r="R224" s="52">
        <f>SUM(W224:BJ224)</f>
        <v>2</v>
      </c>
      <c r="S224" s="52"/>
      <c r="T224" s="52"/>
      <c r="U224" s="52"/>
      <c r="V224" s="52"/>
      <c r="W224" s="64">
        <f>COUNTIF($I$215:$O$218,W211)</f>
        <v>0</v>
      </c>
      <c r="X224" s="64">
        <f aca="true" t="shared" si="76" ref="X224:BJ224">COUNTIF($I$215:$O$218,X211)</f>
        <v>0</v>
      </c>
      <c r="Y224" s="64">
        <f t="shared" si="76"/>
        <v>0</v>
      </c>
      <c r="Z224" s="64">
        <f t="shared" si="76"/>
        <v>0</v>
      </c>
      <c r="AA224" s="64">
        <f t="shared" si="76"/>
        <v>0</v>
      </c>
      <c r="AB224" s="64">
        <f t="shared" si="76"/>
        <v>0</v>
      </c>
      <c r="AC224" s="64">
        <f t="shared" si="76"/>
        <v>0</v>
      </c>
      <c r="AD224" s="64">
        <f t="shared" si="76"/>
        <v>0</v>
      </c>
      <c r="AE224" s="64">
        <f t="shared" si="76"/>
        <v>0</v>
      </c>
      <c r="AF224" s="64">
        <f t="shared" si="76"/>
        <v>0</v>
      </c>
      <c r="AG224" s="64">
        <f t="shared" si="76"/>
        <v>0</v>
      </c>
      <c r="AH224" s="64">
        <f t="shared" si="76"/>
        <v>0</v>
      </c>
      <c r="AI224" s="64">
        <f t="shared" si="76"/>
        <v>0</v>
      </c>
      <c r="AJ224" s="64">
        <f t="shared" si="76"/>
        <v>0</v>
      </c>
      <c r="AK224" s="64">
        <f t="shared" si="76"/>
        <v>0</v>
      </c>
      <c r="AL224" s="64">
        <f t="shared" si="76"/>
        <v>0</v>
      </c>
      <c r="AM224" s="64">
        <f t="shared" si="76"/>
        <v>1</v>
      </c>
      <c r="AN224" s="64">
        <f t="shared" si="76"/>
        <v>0</v>
      </c>
      <c r="AO224" s="64">
        <f t="shared" si="76"/>
        <v>0</v>
      </c>
      <c r="AP224" s="64">
        <f t="shared" si="76"/>
        <v>0</v>
      </c>
      <c r="AQ224" s="64">
        <f t="shared" si="76"/>
        <v>0</v>
      </c>
      <c r="AR224" s="64">
        <f t="shared" si="76"/>
        <v>0</v>
      </c>
      <c r="AS224" s="64">
        <f t="shared" si="76"/>
        <v>0</v>
      </c>
      <c r="AT224" s="64">
        <f t="shared" si="76"/>
        <v>1</v>
      </c>
      <c r="AU224" s="64">
        <f t="shared" si="76"/>
        <v>0</v>
      </c>
      <c r="AV224" s="64">
        <f t="shared" si="76"/>
        <v>0</v>
      </c>
      <c r="AW224" s="64">
        <f t="shared" si="76"/>
        <v>0</v>
      </c>
      <c r="AX224" s="64">
        <f t="shared" si="76"/>
        <v>0</v>
      </c>
      <c r="AY224" s="64">
        <f t="shared" si="76"/>
        <v>0</v>
      </c>
      <c r="AZ224" s="64">
        <f t="shared" si="76"/>
        <v>0</v>
      </c>
      <c r="BA224" s="64">
        <f t="shared" si="76"/>
        <v>0</v>
      </c>
      <c r="BB224" s="64">
        <f t="shared" si="76"/>
        <v>0</v>
      </c>
      <c r="BC224" s="64">
        <f t="shared" si="76"/>
        <v>0</v>
      </c>
      <c r="BD224" s="64">
        <f t="shared" si="76"/>
        <v>0</v>
      </c>
      <c r="BE224" s="64">
        <f t="shared" si="76"/>
        <v>0</v>
      </c>
      <c r="BF224" s="64">
        <f t="shared" si="76"/>
        <v>0</v>
      </c>
      <c r="BG224" s="64">
        <f t="shared" si="76"/>
        <v>0</v>
      </c>
      <c r="BH224" s="64">
        <f t="shared" si="76"/>
        <v>0</v>
      </c>
      <c r="BI224" s="64">
        <f t="shared" si="76"/>
        <v>0</v>
      </c>
      <c r="BJ224" s="64">
        <f t="shared" si="76"/>
        <v>0</v>
      </c>
    </row>
    <row r="225" spans="1:62" ht="15">
      <c r="A225" s="128"/>
      <c r="B225" s="49"/>
      <c r="C225" s="75"/>
      <c r="D225" s="75"/>
      <c r="E225" s="75"/>
      <c r="F225" s="75"/>
      <c r="G225" s="75"/>
      <c r="H225" s="75"/>
      <c r="I225" s="43"/>
      <c r="J225" s="43"/>
      <c r="K225" s="43"/>
      <c r="L225" s="43"/>
      <c r="M225" s="43"/>
      <c r="N225" s="43"/>
      <c r="O225" s="43"/>
      <c r="P225" s="42"/>
      <c r="Q225" s="50"/>
      <c r="R225" s="50"/>
      <c r="S225" s="50"/>
      <c r="T225" s="50"/>
      <c r="U225" s="50"/>
      <c r="V225" s="50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</row>
    <row r="226" spans="1:62" ht="15">
      <c r="A226" s="128"/>
      <c r="B226" s="49"/>
      <c r="C226" s="75"/>
      <c r="D226" s="75"/>
      <c r="E226" s="75"/>
      <c r="F226" s="75"/>
      <c r="G226" s="75"/>
      <c r="H226" s="75"/>
      <c r="I226" s="43"/>
      <c r="J226" s="43"/>
      <c r="K226" s="43"/>
      <c r="L226" s="43"/>
      <c r="M226" s="43"/>
      <c r="N226" s="43"/>
      <c r="O226" s="43"/>
      <c r="P226" s="42"/>
      <c r="Q226" s="50"/>
      <c r="R226" s="50"/>
      <c r="S226" s="50"/>
      <c r="T226" s="50"/>
      <c r="U226" s="50"/>
      <c r="V226" s="50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</row>
    <row r="228" spans="2:38" ht="15">
      <c r="B228" s="16" t="s">
        <v>69</v>
      </c>
      <c r="C228" s="125"/>
      <c r="D228" s="126"/>
      <c r="E228" s="126"/>
      <c r="F228" s="126"/>
      <c r="G228" s="126"/>
      <c r="H228" s="125"/>
      <c r="I228" s="126"/>
      <c r="J228" s="126"/>
      <c r="K228" s="126"/>
      <c r="L228" s="126"/>
      <c r="M228" s="126"/>
      <c r="N228" s="126"/>
      <c r="O228" s="126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</row>
    <row r="229" spans="2:38" ht="15">
      <c r="B229" s="16"/>
      <c r="C229" s="125"/>
      <c r="D229" s="126"/>
      <c r="E229" s="126"/>
      <c r="F229" s="126"/>
      <c r="G229" s="126"/>
      <c r="H229" s="125"/>
      <c r="I229" s="126"/>
      <c r="J229" s="126"/>
      <c r="K229" s="126"/>
      <c r="L229" s="126"/>
      <c r="M229" s="126"/>
      <c r="N229" s="126"/>
      <c r="O229" s="126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</row>
    <row r="230" spans="2:38" ht="15">
      <c r="B230" s="125" t="s">
        <v>179</v>
      </c>
      <c r="C230" s="17" t="s">
        <v>211</v>
      </c>
      <c r="D230" s="17"/>
      <c r="E230" s="17"/>
      <c r="F230" s="17"/>
      <c r="G230" s="17"/>
      <c r="H230" s="17"/>
      <c r="I230" s="16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 t="s">
        <v>232</v>
      </c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</row>
    <row r="231" spans="2:38" ht="15">
      <c r="B231" s="125"/>
      <c r="C231" s="17"/>
      <c r="D231" s="17"/>
      <c r="E231" s="17"/>
      <c r="F231" s="17"/>
      <c r="G231" s="17"/>
      <c r="H231" s="17"/>
      <c r="I231" s="16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</row>
    <row r="232" spans="2:38" ht="15">
      <c r="B232" s="127" t="s">
        <v>162</v>
      </c>
      <c r="C232" s="16" t="s">
        <v>219</v>
      </c>
      <c r="D232" s="16"/>
      <c r="E232" s="16"/>
      <c r="F232" s="16"/>
      <c r="G232" s="16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6"/>
      <c r="T232" s="17"/>
      <c r="U232" s="17"/>
      <c r="V232" s="17" t="s">
        <v>218</v>
      </c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</row>
    <row r="249" spans="1:62" ht="15.75">
      <c r="A249" s="18" t="s">
        <v>236</v>
      </c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1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16"/>
      <c r="AM249" s="16"/>
      <c r="AN249" s="16"/>
      <c r="AO249" s="16"/>
      <c r="AP249" s="16"/>
      <c r="AQ249" s="16"/>
      <c r="AR249" s="16"/>
      <c r="AS249" s="16"/>
      <c r="AT249" s="16"/>
      <c r="AU249" s="22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</row>
    <row r="250" spans="1:62" ht="15.75">
      <c r="A250" s="18"/>
      <c r="B250" s="24"/>
      <c r="C250" s="25"/>
      <c r="D250" s="26"/>
      <c r="E250" s="26"/>
      <c r="F250" s="26"/>
      <c r="G250" s="26"/>
      <c r="H250" s="25"/>
      <c r="I250" s="26"/>
      <c r="J250" s="26"/>
      <c r="K250" s="26"/>
      <c r="L250" s="26"/>
      <c r="M250" s="26"/>
      <c r="N250" s="26"/>
      <c r="O250" s="26"/>
      <c r="P250" s="25"/>
      <c r="Q250" s="27"/>
      <c r="R250" s="14"/>
      <c r="S250" s="25"/>
      <c r="T250" s="25"/>
      <c r="U250" s="47"/>
      <c r="V250" s="25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</row>
    <row r="251" spans="1:62" ht="15">
      <c r="A251" s="107"/>
      <c r="B251" s="107"/>
      <c r="C251" s="163" t="s">
        <v>151</v>
      </c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64" t="s">
        <v>167</v>
      </c>
      <c r="R251" s="165"/>
      <c r="S251" s="165"/>
      <c r="T251" s="165"/>
      <c r="U251" s="165"/>
      <c r="V251" s="166"/>
      <c r="W251" s="154" t="s">
        <v>116</v>
      </c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</row>
    <row r="252" spans="1:62" ht="15">
      <c r="A252" s="107"/>
      <c r="B252" s="107"/>
      <c r="C252" s="163" t="s">
        <v>152</v>
      </c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67" t="s">
        <v>20</v>
      </c>
      <c r="R252" s="167" t="s">
        <v>21</v>
      </c>
      <c r="S252" s="167"/>
      <c r="T252" s="167"/>
      <c r="U252" s="167"/>
      <c r="V252" s="109"/>
      <c r="W252" s="154" t="s">
        <v>22</v>
      </c>
      <c r="X252" s="154"/>
      <c r="Y252" s="154"/>
      <c r="Z252" s="154"/>
      <c r="AA252" s="154"/>
      <c r="AB252" s="154"/>
      <c r="AC252" s="154"/>
      <c r="AD252" s="154"/>
      <c r="AE252" s="154" t="s">
        <v>23</v>
      </c>
      <c r="AF252" s="154"/>
      <c r="AG252" s="154"/>
      <c r="AH252" s="154"/>
      <c r="AI252" s="154"/>
      <c r="AJ252" s="154"/>
      <c r="AK252" s="154"/>
      <c r="AL252" s="154"/>
      <c r="AM252" s="154" t="s">
        <v>24</v>
      </c>
      <c r="AN252" s="154"/>
      <c r="AO252" s="154"/>
      <c r="AP252" s="154"/>
      <c r="AQ252" s="154"/>
      <c r="AR252" s="154"/>
      <c r="AS252" s="154"/>
      <c r="AT252" s="154"/>
      <c r="AU252" s="154" t="s">
        <v>25</v>
      </c>
      <c r="AV252" s="154"/>
      <c r="AW252" s="154"/>
      <c r="AX252" s="154"/>
      <c r="AY252" s="154"/>
      <c r="AZ252" s="154"/>
      <c r="BA252" s="154"/>
      <c r="BB252" s="154"/>
      <c r="BC252" s="154" t="s">
        <v>26</v>
      </c>
      <c r="BD252" s="154"/>
      <c r="BE252" s="154"/>
      <c r="BF252" s="154"/>
      <c r="BG252" s="154"/>
      <c r="BH252" s="154"/>
      <c r="BI252" s="154"/>
      <c r="BJ252" s="154"/>
    </row>
    <row r="253" spans="1:62" ht="15">
      <c r="A253" s="107" t="s">
        <v>27</v>
      </c>
      <c r="B253" s="107" t="s">
        <v>28</v>
      </c>
      <c r="C253" s="154" t="s">
        <v>183</v>
      </c>
      <c r="D253" s="110"/>
      <c r="E253" s="110"/>
      <c r="F253" s="110"/>
      <c r="G253" s="110"/>
      <c r="H253" s="154" t="s">
        <v>184</v>
      </c>
      <c r="I253" s="110"/>
      <c r="J253" s="110"/>
      <c r="K253" s="110"/>
      <c r="L253" s="110"/>
      <c r="M253" s="110"/>
      <c r="N253" s="110"/>
      <c r="O253" s="110"/>
      <c r="P253" s="154" t="s">
        <v>192</v>
      </c>
      <c r="Q253" s="168"/>
      <c r="R253" s="156" t="s">
        <v>20</v>
      </c>
      <c r="S253" s="158" t="s">
        <v>185</v>
      </c>
      <c r="T253" s="160" t="s">
        <v>181</v>
      </c>
      <c r="U253" s="161" t="s">
        <v>225</v>
      </c>
      <c r="V253" s="160" t="s">
        <v>182</v>
      </c>
      <c r="W253" s="107">
        <v>1</v>
      </c>
      <c r="X253" s="107" t="s">
        <v>70</v>
      </c>
      <c r="Y253" s="107" t="s">
        <v>71</v>
      </c>
      <c r="Z253" s="107" t="s">
        <v>72</v>
      </c>
      <c r="AA253" s="107" t="s">
        <v>70</v>
      </c>
      <c r="AB253" s="107" t="s">
        <v>71</v>
      </c>
      <c r="AC253" s="107" t="s">
        <v>72</v>
      </c>
      <c r="AD253" s="107">
        <v>2</v>
      </c>
      <c r="AE253" s="107">
        <v>3</v>
      </c>
      <c r="AF253" s="107" t="s">
        <v>70</v>
      </c>
      <c r="AG253" s="107" t="s">
        <v>71</v>
      </c>
      <c r="AH253" s="107" t="s">
        <v>72</v>
      </c>
      <c r="AI253" s="107" t="s">
        <v>70</v>
      </c>
      <c r="AJ253" s="107" t="s">
        <v>71</v>
      </c>
      <c r="AK253" s="107" t="s">
        <v>72</v>
      </c>
      <c r="AL253" s="107">
        <v>4</v>
      </c>
      <c r="AM253" s="107">
        <v>5</v>
      </c>
      <c r="AN253" s="107" t="s">
        <v>70</v>
      </c>
      <c r="AO253" s="107" t="s">
        <v>71</v>
      </c>
      <c r="AP253" s="107" t="s">
        <v>72</v>
      </c>
      <c r="AQ253" s="107" t="s">
        <v>70</v>
      </c>
      <c r="AR253" s="107" t="s">
        <v>71</v>
      </c>
      <c r="AS253" s="107" t="s">
        <v>72</v>
      </c>
      <c r="AT253" s="107">
        <v>6</v>
      </c>
      <c r="AU253" s="107">
        <v>7</v>
      </c>
      <c r="AV253" s="107" t="s">
        <v>70</v>
      </c>
      <c r="AW253" s="107" t="s">
        <v>71</v>
      </c>
      <c r="AX253" s="107" t="s">
        <v>72</v>
      </c>
      <c r="AY253" s="107" t="s">
        <v>70</v>
      </c>
      <c r="AZ253" s="107" t="s">
        <v>71</v>
      </c>
      <c r="BA253" s="107" t="s">
        <v>72</v>
      </c>
      <c r="BB253" s="107">
        <v>8</v>
      </c>
      <c r="BC253" s="107">
        <v>9</v>
      </c>
      <c r="BD253" s="107" t="s">
        <v>70</v>
      </c>
      <c r="BE253" s="107" t="s">
        <v>71</v>
      </c>
      <c r="BF253" s="107" t="s">
        <v>72</v>
      </c>
      <c r="BG253" s="107" t="s">
        <v>70</v>
      </c>
      <c r="BH253" s="107" t="s">
        <v>71</v>
      </c>
      <c r="BI253" s="107" t="s">
        <v>72</v>
      </c>
      <c r="BJ253" s="107">
        <v>10</v>
      </c>
    </row>
    <row r="254" spans="1:62" ht="15">
      <c r="A254" s="107"/>
      <c r="B254" s="107"/>
      <c r="C254" s="155"/>
      <c r="D254" s="110"/>
      <c r="E254" s="110"/>
      <c r="F254" s="110"/>
      <c r="G254" s="110"/>
      <c r="H254" s="155"/>
      <c r="I254" s="110"/>
      <c r="J254" s="110"/>
      <c r="K254" s="110"/>
      <c r="L254" s="110"/>
      <c r="M254" s="110"/>
      <c r="N254" s="110"/>
      <c r="O254" s="110"/>
      <c r="P254" s="155"/>
      <c r="Q254" s="168"/>
      <c r="R254" s="157"/>
      <c r="S254" s="159"/>
      <c r="T254" s="160"/>
      <c r="U254" s="162"/>
      <c r="V254" s="155"/>
      <c r="W254" s="107">
        <v>18</v>
      </c>
      <c r="X254" s="107">
        <v>18</v>
      </c>
      <c r="Y254" s="107">
        <v>18</v>
      </c>
      <c r="Z254" s="107">
        <v>18</v>
      </c>
      <c r="AA254" s="107">
        <v>18</v>
      </c>
      <c r="AB254" s="107">
        <v>18</v>
      </c>
      <c r="AC254" s="107">
        <v>18</v>
      </c>
      <c r="AD254" s="107">
        <v>18</v>
      </c>
      <c r="AE254" s="107">
        <v>18</v>
      </c>
      <c r="AF254" s="107">
        <v>18</v>
      </c>
      <c r="AG254" s="107">
        <v>18</v>
      </c>
      <c r="AH254" s="107">
        <v>18</v>
      </c>
      <c r="AI254" s="107">
        <v>18</v>
      </c>
      <c r="AJ254" s="107">
        <v>18</v>
      </c>
      <c r="AK254" s="107">
        <v>18</v>
      </c>
      <c r="AL254" s="107">
        <v>18</v>
      </c>
      <c r="AM254" s="107">
        <v>18</v>
      </c>
      <c r="AN254" s="107">
        <v>18</v>
      </c>
      <c r="AO254" s="107">
        <v>18</v>
      </c>
      <c r="AP254" s="107">
        <v>18</v>
      </c>
      <c r="AQ254" s="107">
        <v>18</v>
      </c>
      <c r="AR254" s="107">
        <v>18</v>
      </c>
      <c r="AS254" s="107">
        <v>18</v>
      </c>
      <c r="AT254" s="107">
        <v>18</v>
      </c>
      <c r="AU254" s="107">
        <v>18</v>
      </c>
      <c r="AV254" s="107">
        <v>18</v>
      </c>
      <c r="AW254" s="107">
        <v>18</v>
      </c>
      <c r="AX254" s="107">
        <v>18</v>
      </c>
      <c r="AY254" s="107">
        <v>18</v>
      </c>
      <c r="AZ254" s="107">
        <v>18</v>
      </c>
      <c r="BA254" s="107">
        <v>18</v>
      </c>
      <c r="BB254" s="107">
        <v>18</v>
      </c>
      <c r="BC254" s="107">
        <v>7</v>
      </c>
      <c r="BD254" s="107">
        <v>7</v>
      </c>
      <c r="BE254" s="107">
        <v>7</v>
      </c>
      <c r="BF254" s="107">
        <v>7</v>
      </c>
      <c r="BG254" s="107">
        <v>5</v>
      </c>
      <c r="BH254" s="107">
        <v>5</v>
      </c>
      <c r="BI254" s="107">
        <v>5</v>
      </c>
      <c r="BJ254" s="107">
        <v>5</v>
      </c>
    </row>
    <row r="255" spans="1:62" ht="15">
      <c r="A255" s="107">
        <v>1</v>
      </c>
      <c r="B255" s="107">
        <v>2</v>
      </c>
      <c r="C255" s="107">
        <v>3</v>
      </c>
      <c r="D255" s="110"/>
      <c r="E255" s="110"/>
      <c r="F255" s="110"/>
      <c r="G255" s="110"/>
      <c r="H255" s="107">
        <v>4</v>
      </c>
      <c r="I255" s="110"/>
      <c r="J255" s="110"/>
      <c r="K255" s="110"/>
      <c r="L255" s="110"/>
      <c r="M255" s="110"/>
      <c r="N255" s="110"/>
      <c r="O255" s="110"/>
      <c r="P255" s="107">
        <v>5</v>
      </c>
      <c r="Q255" s="108">
        <v>6</v>
      </c>
      <c r="R255" s="108">
        <v>7</v>
      </c>
      <c r="S255" s="109">
        <v>8</v>
      </c>
      <c r="T255" s="109">
        <v>9</v>
      </c>
      <c r="U255" s="109">
        <v>10</v>
      </c>
      <c r="V255" s="109">
        <v>11</v>
      </c>
      <c r="W255" s="107">
        <v>12</v>
      </c>
      <c r="X255" s="107"/>
      <c r="Y255" s="107"/>
      <c r="Z255" s="107"/>
      <c r="AA255" s="107"/>
      <c r="AB255" s="107"/>
      <c r="AC255" s="107"/>
      <c r="AD255" s="107">
        <v>13</v>
      </c>
      <c r="AE255" s="107">
        <v>14</v>
      </c>
      <c r="AF255" s="107"/>
      <c r="AG255" s="107"/>
      <c r="AH255" s="107"/>
      <c r="AI255" s="107"/>
      <c r="AJ255" s="107"/>
      <c r="AK255" s="107"/>
      <c r="AL255" s="107">
        <v>15</v>
      </c>
      <c r="AM255" s="107">
        <v>16</v>
      </c>
      <c r="AN255" s="107"/>
      <c r="AO255" s="107"/>
      <c r="AP255" s="107"/>
      <c r="AQ255" s="107"/>
      <c r="AR255" s="107"/>
      <c r="AS255" s="107"/>
      <c r="AT255" s="107">
        <v>17</v>
      </c>
      <c r="AU255" s="107">
        <v>18</v>
      </c>
      <c r="AV255" s="107"/>
      <c r="AW255" s="107"/>
      <c r="AX255" s="107"/>
      <c r="AY255" s="107"/>
      <c r="AZ255" s="107"/>
      <c r="BA255" s="107"/>
      <c r="BB255" s="107">
        <v>19</v>
      </c>
      <c r="BC255" s="107">
        <v>20</v>
      </c>
      <c r="BD255" s="107"/>
      <c r="BE255" s="107"/>
      <c r="BF255" s="107"/>
      <c r="BG255" s="107"/>
      <c r="BH255" s="107"/>
      <c r="BI255" s="107"/>
      <c r="BJ255" s="107">
        <v>21</v>
      </c>
    </row>
    <row r="256" spans="1:62" ht="15">
      <c r="A256" s="114" t="s">
        <v>209</v>
      </c>
      <c r="B256" s="114" t="s">
        <v>210</v>
      </c>
      <c r="C256" s="48"/>
      <c r="D256" s="76"/>
      <c r="E256" s="76"/>
      <c r="F256" s="76"/>
      <c r="G256" s="76"/>
      <c r="H256" s="48"/>
      <c r="I256" s="76"/>
      <c r="J256" s="76"/>
      <c r="K256" s="76"/>
      <c r="L256" s="76"/>
      <c r="M256" s="76"/>
      <c r="N256" s="76"/>
      <c r="O256" s="76"/>
      <c r="P256" s="48"/>
      <c r="Q256" s="129">
        <f aca="true" t="shared" si="77" ref="Q256:V256">SUM(Q257:Q260)</f>
        <v>500</v>
      </c>
      <c r="R256" s="129">
        <f t="shared" si="77"/>
        <v>252</v>
      </c>
      <c r="S256" s="129">
        <f t="shared" si="77"/>
        <v>108</v>
      </c>
      <c r="T256" s="129">
        <f t="shared" si="77"/>
        <v>144</v>
      </c>
      <c r="U256" s="129">
        <f t="shared" si="77"/>
        <v>0</v>
      </c>
      <c r="V256" s="129">
        <f t="shared" si="77"/>
        <v>248</v>
      </c>
      <c r="W256" s="78"/>
      <c r="X256" s="48"/>
      <c r="Y256" s="48"/>
      <c r="Z256" s="48"/>
      <c r="AA256" s="48"/>
      <c r="AB256" s="48"/>
      <c r="AC256" s="48"/>
      <c r="AD256" s="78"/>
      <c r="AE256" s="78"/>
      <c r="AF256" s="48"/>
      <c r="AG256" s="48"/>
      <c r="AH256" s="48"/>
      <c r="AI256" s="48"/>
      <c r="AJ256" s="48"/>
      <c r="AK256" s="48"/>
      <c r="AL256" s="78"/>
      <c r="AM256" s="78"/>
      <c r="AN256" s="48"/>
      <c r="AO256" s="48"/>
      <c r="AP256" s="48"/>
      <c r="AQ256" s="48"/>
      <c r="AR256" s="48"/>
      <c r="AS256" s="48"/>
      <c r="AT256" s="78"/>
      <c r="AU256" s="78"/>
      <c r="AV256" s="48"/>
      <c r="AW256" s="48"/>
      <c r="AX256" s="48"/>
      <c r="AY256" s="48"/>
      <c r="AZ256" s="48"/>
      <c r="BA256" s="48"/>
      <c r="BB256" s="78"/>
      <c r="BC256" s="78"/>
      <c r="BD256" s="48"/>
      <c r="BE256" s="48"/>
      <c r="BF256" s="48"/>
      <c r="BG256" s="48"/>
      <c r="BH256" s="48"/>
      <c r="BI256" s="48"/>
      <c r="BJ256" s="78"/>
    </row>
    <row r="257" spans="1:62" ht="15">
      <c r="A257" s="130" t="s">
        <v>226</v>
      </c>
      <c r="B257" s="33" t="s">
        <v>241</v>
      </c>
      <c r="C257" s="52" t="str">
        <f>D257&amp;" "&amp;E257&amp;" "&amp;F257&amp;" "&amp;G257</f>
        <v>   </v>
      </c>
      <c r="D257" s="53"/>
      <c r="E257" s="53"/>
      <c r="F257" s="53"/>
      <c r="G257" s="53"/>
      <c r="H257" s="52" t="str">
        <f>I257&amp;" "&amp;J257&amp;" "&amp;K257&amp;""&amp;L257&amp;" "&amp;M257&amp;""&amp;N257&amp;" "&amp;O257</f>
        <v>5    </v>
      </c>
      <c r="I257" s="53">
        <v>5</v>
      </c>
      <c r="J257" s="53"/>
      <c r="K257" s="53"/>
      <c r="L257" s="53"/>
      <c r="M257" s="53"/>
      <c r="N257" s="53"/>
      <c r="O257" s="53"/>
      <c r="P257" s="54"/>
      <c r="Q257" s="95">
        <v>110</v>
      </c>
      <c r="R257" s="72">
        <f>SUM(S257:U257)</f>
        <v>54</v>
      </c>
      <c r="S257" s="72">
        <f aca="true" t="shared" si="78" ref="S257:U260">X257*X$6+AA257*AA$6+AF257*AF$6+AI257*AI$6+AN257*AN$6+AQ257*AQ$6+AV257*AV$6+AY257*AY$6+BD257*BD$6+BG257*BG$6</f>
        <v>18</v>
      </c>
      <c r="T257" s="72">
        <f t="shared" si="78"/>
        <v>36</v>
      </c>
      <c r="U257" s="72">
        <f t="shared" si="78"/>
        <v>0</v>
      </c>
      <c r="V257" s="72">
        <f>Q257-R257</f>
        <v>56</v>
      </c>
      <c r="W257" s="64">
        <f>IF(SUM(X257:Z257)&gt;0,X257&amp;"/"&amp;Y257&amp;"/"&amp;Z257,"")</f>
      </c>
      <c r="X257" s="54"/>
      <c r="Y257" s="54"/>
      <c r="Z257" s="54"/>
      <c r="AA257" s="54"/>
      <c r="AB257" s="54"/>
      <c r="AC257" s="54"/>
      <c r="AD257" s="64">
        <f>IF(SUM(AA257:AC257)&gt;0,AA257&amp;"/"&amp;AB257&amp;"/"&amp;AC257,"")</f>
      </c>
      <c r="AE257" s="64">
        <f>IF(SUM(AF257:AH257)&gt;0,AF257&amp;"/"&amp;AG257&amp;"/"&amp;AH257,"")</f>
      </c>
      <c r="AF257" s="54"/>
      <c r="AG257" s="54"/>
      <c r="AH257" s="54"/>
      <c r="AI257" s="54"/>
      <c r="AJ257" s="54"/>
      <c r="AK257" s="54"/>
      <c r="AL257" s="64">
        <f>IF(SUM(AI257:AK257)&gt;0,AI257&amp;"/"&amp;AJ257&amp;"/"&amp;AK257,"")</f>
      </c>
      <c r="AM257" s="64" t="str">
        <f>IF(SUM(AN257:AP257)&gt;0,AN257&amp;"/"&amp;AO257&amp;"/"&amp;AP257,"")</f>
        <v>1/2/</v>
      </c>
      <c r="AN257" s="54">
        <v>1</v>
      </c>
      <c r="AO257" s="54">
        <v>2</v>
      </c>
      <c r="AP257" s="54"/>
      <c r="AQ257" s="54"/>
      <c r="AR257" s="54"/>
      <c r="AS257" s="54"/>
      <c r="AT257" s="64">
        <f>IF(SUM(AQ257:AS257)&gt;0,AQ257&amp;"/"&amp;AR257&amp;"/"&amp;AS257,"")</f>
      </c>
      <c r="AU257" s="64">
        <f>IF(SUM(AV257:AX257)&gt;0,AV257&amp;"/"&amp;AW257&amp;"/"&amp;AX257,"")</f>
      </c>
      <c r="AV257" s="54"/>
      <c r="AW257" s="54"/>
      <c r="AX257" s="54"/>
      <c r="AY257" s="54"/>
      <c r="AZ257" s="54"/>
      <c r="BA257" s="54"/>
      <c r="BB257" s="64">
        <f>IF(SUM(AY257:BA257)&gt;0,AY257&amp;"/"&amp;AZ257&amp;"/"&amp;BA257,"")</f>
      </c>
      <c r="BC257" s="64">
        <f>IF(SUM(BD257:BF257)&gt;0,BD257&amp;"/"&amp;BE257&amp;"/"&amp;BF257,"")</f>
      </c>
      <c r="BD257" s="54"/>
      <c r="BE257" s="54"/>
      <c r="BF257" s="54"/>
      <c r="BG257" s="54"/>
      <c r="BH257" s="54"/>
      <c r="BI257" s="54"/>
      <c r="BJ257" s="64">
        <f>IF(SUM(BG257:BI257)&gt;0,BG257&amp;"/"&amp;BH257&amp;"/"&amp;BI257,"")</f>
      </c>
    </row>
    <row r="258" spans="1:62" ht="15">
      <c r="A258" s="130" t="s">
        <v>227</v>
      </c>
      <c r="B258" s="33" t="s">
        <v>231</v>
      </c>
      <c r="C258" s="52" t="str">
        <f>D258&amp;" "&amp;E258&amp;" "&amp;F258&amp;" "&amp;G258</f>
        <v>5   </v>
      </c>
      <c r="D258" s="53">
        <v>5</v>
      </c>
      <c r="E258" s="53"/>
      <c r="F258" s="53"/>
      <c r="G258" s="53"/>
      <c r="H258" s="52" t="str">
        <f>I258&amp;" "&amp;M258&amp;" "&amp;N258&amp;" "&amp;O258</f>
        <v>   </v>
      </c>
      <c r="I258" s="53"/>
      <c r="J258" s="53"/>
      <c r="K258" s="53"/>
      <c r="L258" s="53"/>
      <c r="M258" s="53"/>
      <c r="N258" s="53"/>
      <c r="O258" s="53"/>
      <c r="P258" s="54"/>
      <c r="Q258" s="95">
        <v>140</v>
      </c>
      <c r="R258" s="72">
        <f>SUM(S258:U258)</f>
        <v>72</v>
      </c>
      <c r="S258" s="72">
        <f t="shared" si="78"/>
        <v>36</v>
      </c>
      <c r="T258" s="72">
        <f t="shared" si="78"/>
        <v>36</v>
      </c>
      <c r="U258" s="72">
        <f t="shared" si="78"/>
        <v>0</v>
      </c>
      <c r="V258" s="72">
        <f>Q258-R258</f>
        <v>68</v>
      </c>
      <c r="W258" s="64">
        <f>IF(SUM(X258:Z258)&gt;0,X258&amp;"/"&amp;Y258&amp;"/"&amp;Z258,"")</f>
      </c>
      <c r="X258" s="54"/>
      <c r="Y258" s="54"/>
      <c r="Z258" s="54"/>
      <c r="AA258" s="54"/>
      <c r="AB258" s="54"/>
      <c r="AC258" s="54"/>
      <c r="AD258" s="64">
        <f>IF(SUM(AA258:AC258)&gt;0,AA258&amp;"/"&amp;AB258&amp;"/"&amp;AC258,"")</f>
      </c>
      <c r="AE258" s="64">
        <f>IF(SUM(AF258:AH258)&gt;0,AF258&amp;"/"&amp;AG258&amp;"/"&amp;AH258,"")</f>
      </c>
      <c r="AF258" s="54"/>
      <c r="AG258" s="54"/>
      <c r="AH258" s="54"/>
      <c r="AI258" s="54"/>
      <c r="AJ258" s="54"/>
      <c r="AK258" s="54"/>
      <c r="AL258" s="64">
        <f>IF(SUM(AI258:AK258)&gt;0,AI258&amp;"/"&amp;AJ258&amp;"/"&amp;AK258,"")</f>
      </c>
      <c r="AM258" s="64" t="str">
        <f>IF(SUM(AN258:AP258)&gt;0,AN258&amp;"/"&amp;AO258&amp;"/"&amp;AP258,"")</f>
        <v>2/2/</v>
      </c>
      <c r="AN258" s="54">
        <v>2</v>
      </c>
      <c r="AO258" s="54">
        <v>2</v>
      </c>
      <c r="AP258" s="54"/>
      <c r="AQ258" s="54"/>
      <c r="AR258" s="54"/>
      <c r="AS258" s="54"/>
      <c r="AT258" s="64">
        <f>IF(SUM(AQ258:AS258)&gt;0,AQ258&amp;"/"&amp;AR258&amp;"/"&amp;AS258,"")</f>
      </c>
      <c r="AU258" s="64">
        <f>IF(SUM(AV258:AX258)&gt;0,AV258&amp;"/"&amp;AW258&amp;"/"&amp;AX258,"")</f>
      </c>
      <c r="AV258" s="54"/>
      <c r="AW258" s="54"/>
      <c r="AX258" s="54"/>
      <c r="AY258" s="54"/>
      <c r="AZ258" s="54"/>
      <c r="BA258" s="54"/>
      <c r="BB258" s="64">
        <f>IF(SUM(AY258:BA258)&gt;0,AY258&amp;"/"&amp;AZ258&amp;"/"&amp;BA258,"")</f>
      </c>
      <c r="BC258" s="64">
        <f>IF(SUM(BD258:BF258)&gt;0,BD258&amp;"/"&amp;BE258&amp;"/"&amp;BF258,"")</f>
      </c>
      <c r="BD258" s="54"/>
      <c r="BE258" s="54"/>
      <c r="BF258" s="54"/>
      <c r="BG258" s="54"/>
      <c r="BH258" s="54"/>
      <c r="BI258" s="54"/>
      <c r="BJ258" s="64">
        <f>IF(SUM(BG258:BI258)&gt;0,BG258&amp;"/"&amp;BH258&amp;"/"&amp;BI258,"")</f>
      </c>
    </row>
    <row r="259" spans="1:62" ht="15">
      <c r="A259" s="130" t="s">
        <v>228</v>
      </c>
      <c r="B259" s="33" t="s">
        <v>242</v>
      </c>
      <c r="C259" s="52" t="str">
        <f>D259&amp;" "&amp;E259&amp;" "&amp;F259&amp;" "&amp;G259</f>
        <v>   </v>
      </c>
      <c r="D259" s="53"/>
      <c r="E259" s="53"/>
      <c r="F259" s="53"/>
      <c r="G259" s="53"/>
      <c r="H259" s="52" t="str">
        <f>I259&amp;" "&amp;M259&amp;" "&amp;N259&amp;" "&amp;O259</f>
        <v>6   </v>
      </c>
      <c r="I259" s="53">
        <v>6</v>
      </c>
      <c r="J259" s="53"/>
      <c r="K259" s="53"/>
      <c r="L259" s="53"/>
      <c r="M259" s="53"/>
      <c r="N259" s="53"/>
      <c r="O259" s="53"/>
      <c r="P259" s="54"/>
      <c r="Q259" s="95">
        <v>110</v>
      </c>
      <c r="R259" s="72">
        <f>SUM(S259:U259)</f>
        <v>54</v>
      </c>
      <c r="S259" s="72">
        <f t="shared" si="78"/>
        <v>18</v>
      </c>
      <c r="T259" s="72">
        <f t="shared" si="78"/>
        <v>36</v>
      </c>
      <c r="U259" s="72">
        <f t="shared" si="78"/>
        <v>0</v>
      </c>
      <c r="V259" s="72">
        <f>Q259-R259</f>
        <v>56</v>
      </c>
      <c r="W259" s="64">
        <f>IF(SUM(X259:Z259)&gt;0,X259&amp;"/"&amp;Y259&amp;"/"&amp;Z259,"")</f>
      </c>
      <c r="X259" s="54"/>
      <c r="Y259" s="54"/>
      <c r="Z259" s="54"/>
      <c r="AA259" s="54"/>
      <c r="AB259" s="54"/>
      <c r="AC259" s="54"/>
      <c r="AD259" s="64">
        <f>IF(SUM(AA259:AC259)&gt;0,AA259&amp;"/"&amp;AB259&amp;"/"&amp;AC259,"")</f>
      </c>
      <c r="AE259" s="64">
        <f>IF(SUM(AF259:AH259)&gt;0,AF259&amp;"/"&amp;AG259&amp;"/"&amp;AH259,"")</f>
      </c>
      <c r="AF259" s="54"/>
      <c r="AG259" s="54"/>
      <c r="AH259" s="54"/>
      <c r="AI259" s="54"/>
      <c r="AJ259" s="54"/>
      <c r="AK259" s="54"/>
      <c r="AL259" s="64">
        <f>IF(SUM(AI259:AK259)&gt;0,AI259&amp;"/"&amp;AJ259&amp;"/"&amp;AK259,"")</f>
      </c>
      <c r="AM259" s="64">
        <f>IF(SUM(AN259:AP259)&gt;0,AN259&amp;"/"&amp;AO259&amp;"/"&amp;AP259,"")</f>
      </c>
      <c r="AN259" s="54"/>
      <c r="AO259" s="54"/>
      <c r="AP259" s="54"/>
      <c r="AQ259" s="54">
        <v>1</v>
      </c>
      <c r="AR259" s="54">
        <v>2</v>
      </c>
      <c r="AS259" s="54"/>
      <c r="AT259" s="64" t="str">
        <f>IF(SUM(AQ259:AS259)&gt;0,AQ259&amp;"/"&amp;AR259&amp;"/"&amp;AS259,"")</f>
        <v>1/2/</v>
      </c>
      <c r="AU259" s="64">
        <f>IF(SUM(AV259:AX259)&gt;0,AV259&amp;"/"&amp;AW259&amp;"/"&amp;AX259,"")</f>
      </c>
      <c r="AV259" s="54"/>
      <c r="AW259" s="54"/>
      <c r="AX259" s="54"/>
      <c r="AY259" s="54"/>
      <c r="AZ259" s="54"/>
      <c r="BA259" s="54"/>
      <c r="BB259" s="64">
        <f>IF(SUM(AY259:BA259)&gt;0,AY259&amp;"/"&amp;AZ259&amp;"/"&amp;BA259,"")</f>
      </c>
      <c r="BC259" s="64">
        <f>IF(SUM(BD259:BF259)&gt;0,BD259&amp;"/"&amp;BE259&amp;"/"&amp;BF259,"")</f>
      </c>
      <c r="BD259" s="54"/>
      <c r="BE259" s="54"/>
      <c r="BF259" s="54"/>
      <c r="BG259" s="54"/>
      <c r="BH259" s="54"/>
      <c r="BI259" s="54"/>
      <c r="BJ259" s="64">
        <f>IF(SUM(BG259:BI259)&gt;0,BG259&amp;"/"&amp;BH259&amp;"/"&amp;BI259,"")</f>
      </c>
    </row>
    <row r="260" spans="1:62" ht="15">
      <c r="A260" s="130" t="s">
        <v>229</v>
      </c>
      <c r="B260" s="33" t="s">
        <v>248</v>
      </c>
      <c r="C260" s="52" t="str">
        <f>D260&amp;" "&amp;E260&amp;" "&amp;F260&amp;" "&amp;G260</f>
        <v>6   </v>
      </c>
      <c r="D260" s="53">
        <v>6</v>
      </c>
      <c r="E260" s="53"/>
      <c r="F260" s="53"/>
      <c r="G260" s="53"/>
      <c r="H260" s="52" t="str">
        <f>I260&amp;" "&amp;M260&amp;" "&amp;N260&amp;" "&amp;O260</f>
        <v>   </v>
      </c>
      <c r="I260" s="53"/>
      <c r="J260" s="53"/>
      <c r="K260" s="53"/>
      <c r="L260" s="53"/>
      <c r="M260" s="53"/>
      <c r="N260" s="53"/>
      <c r="O260" s="53"/>
      <c r="P260" s="54"/>
      <c r="Q260" s="95">
        <v>140</v>
      </c>
      <c r="R260" s="72">
        <f>SUM(S260:U260)</f>
        <v>72</v>
      </c>
      <c r="S260" s="72">
        <f t="shared" si="78"/>
        <v>36</v>
      </c>
      <c r="T260" s="72">
        <f t="shared" si="78"/>
        <v>36</v>
      </c>
      <c r="U260" s="72">
        <f t="shared" si="78"/>
        <v>0</v>
      </c>
      <c r="V260" s="72">
        <f>Q260-R260</f>
        <v>68</v>
      </c>
      <c r="W260" s="64">
        <f>IF(SUM(X260:Z260)&gt;0,X260&amp;"/"&amp;Y260&amp;"/"&amp;Z260,"")</f>
      </c>
      <c r="X260" s="54"/>
      <c r="Y260" s="54"/>
      <c r="Z260" s="54"/>
      <c r="AA260" s="54"/>
      <c r="AB260" s="54"/>
      <c r="AC260" s="54"/>
      <c r="AD260" s="64">
        <f>IF(SUM(AA260:AC260)&gt;0,AA260&amp;"/"&amp;AB260&amp;"/"&amp;AC260,"")</f>
      </c>
      <c r="AE260" s="64">
        <f>IF(SUM(AF260:AH260)&gt;0,AF260&amp;"/"&amp;AG260&amp;"/"&amp;AH260,"")</f>
      </c>
      <c r="AF260" s="54"/>
      <c r="AG260" s="54"/>
      <c r="AH260" s="54"/>
      <c r="AI260" s="54"/>
      <c r="AJ260" s="54"/>
      <c r="AK260" s="54"/>
      <c r="AL260" s="64">
        <f>IF(SUM(AI260:AK260)&gt;0,AI260&amp;"/"&amp;AJ260&amp;"/"&amp;AK260,"")</f>
      </c>
      <c r="AM260" s="64">
        <f>IF(SUM(AN260:AP260)&gt;0,AN260&amp;"/"&amp;AO260&amp;"/"&amp;AP260,"")</f>
      </c>
      <c r="AN260" s="54"/>
      <c r="AO260" s="54"/>
      <c r="AP260" s="54"/>
      <c r="AQ260" s="54">
        <v>2</v>
      </c>
      <c r="AR260" s="54">
        <v>2</v>
      </c>
      <c r="AS260" s="54"/>
      <c r="AT260" s="64" t="str">
        <f>IF(SUM(AQ260:AS260)&gt;0,AQ260&amp;"/"&amp;AR260&amp;"/"&amp;AS260,"")</f>
        <v>2/2/</v>
      </c>
      <c r="AU260" s="64">
        <f>IF(SUM(AV260:AX260)&gt;0,AV260&amp;"/"&amp;AW260&amp;"/"&amp;AX260,"")</f>
      </c>
      <c r="AV260" s="54"/>
      <c r="AW260" s="54"/>
      <c r="AX260" s="54"/>
      <c r="AY260" s="54"/>
      <c r="AZ260" s="54"/>
      <c r="BA260" s="54"/>
      <c r="BB260" s="64">
        <f>IF(SUM(AY260:BA260)&gt;0,AY260&amp;"/"&amp;AZ260&amp;"/"&amp;BA260,"")</f>
      </c>
      <c r="BC260" s="64">
        <f>IF(SUM(BD260:BF260)&gt;0,BD260&amp;"/"&amp;BE260&amp;"/"&amp;BF260,"")</f>
      </c>
      <c r="BD260" s="54"/>
      <c r="BE260" s="54"/>
      <c r="BF260" s="54"/>
      <c r="BG260" s="54"/>
      <c r="BH260" s="54"/>
      <c r="BI260" s="54"/>
      <c r="BJ260" s="64">
        <f>IF(SUM(BG260:BI260)&gt;0,BG260&amp;"/"&amp;BH260&amp;"/"&amp;BI260,"")</f>
      </c>
    </row>
    <row r="261" spans="1:62" ht="15">
      <c r="A261" s="60"/>
      <c r="B261" s="60" t="s">
        <v>65</v>
      </c>
      <c r="C261" s="79"/>
      <c r="D261" s="90"/>
      <c r="E261" s="90"/>
      <c r="F261" s="90"/>
      <c r="G261" s="90"/>
      <c r="H261" s="79"/>
      <c r="I261" s="90"/>
      <c r="J261" s="90"/>
      <c r="K261" s="90"/>
      <c r="L261" s="90"/>
      <c r="M261" s="90"/>
      <c r="N261" s="90"/>
      <c r="O261" s="90"/>
      <c r="P261" s="79"/>
      <c r="Q261" s="91">
        <f aca="true" t="shared" si="79" ref="Q261:V261">Q256</f>
        <v>500</v>
      </c>
      <c r="R261" s="91">
        <f t="shared" si="79"/>
        <v>252</v>
      </c>
      <c r="S261" s="91">
        <f t="shared" si="79"/>
        <v>108</v>
      </c>
      <c r="T261" s="91">
        <f t="shared" si="79"/>
        <v>144</v>
      </c>
      <c r="U261" s="91">
        <f t="shared" si="79"/>
        <v>0</v>
      </c>
      <c r="V261" s="91">
        <f t="shared" si="79"/>
        <v>248</v>
      </c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</row>
    <row r="262" spans="1:62" ht="15">
      <c r="A262" s="60"/>
      <c r="B262" s="35"/>
      <c r="C262" s="52" t="s">
        <v>166</v>
      </c>
      <c r="D262" s="64"/>
      <c r="E262" s="64"/>
      <c r="F262" s="64"/>
      <c r="G262" s="64"/>
      <c r="H262" s="52"/>
      <c r="I262" s="53"/>
      <c r="J262" s="53"/>
      <c r="K262" s="53"/>
      <c r="L262" s="53"/>
      <c r="M262" s="53"/>
      <c r="N262" s="53"/>
      <c r="O262" s="53"/>
      <c r="P262" s="54"/>
      <c r="Q262" s="52"/>
      <c r="R262" s="52"/>
      <c r="S262" s="52"/>
      <c r="T262" s="52"/>
      <c r="U262" s="52"/>
      <c r="V262" s="52"/>
      <c r="W262" s="92">
        <f>SUM(X262:Z262)</f>
        <v>0</v>
      </c>
      <c r="X262" s="92">
        <f aca="true" t="shared" si="80" ref="X262:AC262">SUM(X257:X260)</f>
        <v>0</v>
      </c>
      <c r="Y262" s="92">
        <f t="shared" si="80"/>
        <v>0</v>
      </c>
      <c r="Z262" s="92">
        <f t="shared" si="80"/>
        <v>0</v>
      </c>
      <c r="AA262" s="92">
        <f t="shared" si="80"/>
        <v>0</v>
      </c>
      <c r="AB262" s="92">
        <f t="shared" si="80"/>
        <v>0</v>
      </c>
      <c r="AC262" s="92">
        <f t="shared" si="80"/>
        <v>0</v>
      </c>
      <c r="AD262" s="92">
        <f>SUM(AA262:AC262)</f>
        <v>0</v>
      </c>
      <c r="AE262" s="92">
        <f>SUM(AF262:AH262)</f>
        <v>0</v>
      </c>
      <c r="AF262" s="92">
        <f aca="true" t="shared" si="81" ref="AF262:AK262">SUM(AF257:AF260)</f>
        <v>0</v>
      </c>
      <c r="AG262" s="92">
        <f t="shared" si="81"/>
        <v>0</v>
      </c>
      <c r="AH262" s="92">
        <f t="shared" si="81"/>
        <v>0</v>
      </c>
      <c r="AI262" s="92">
        <f t="shared" si="81"/>
        <v>0</v>
      </c>
      <c r="AJ262" s="92">
        <f t="shared" si="81"/>
        <v>0</v>
      </c>
      <c r="AK262" s="92">
        <f t="shared" si="81"/>
        <v>0</v>
      </c>
      <c r="AL262" s="92">
        <f>SUM(AI262:AK262)</f>
        <v>0</v>
      </c>
      <c r="AM262" s="92">
        <f>SUM(AN262:AP262)</f>
        <v>7</v>
      </c>
      <c r="AN262" s="92">
        <f aca="true" t="shared" si="82" ref="AN262:AS262">SUM(AN257:AN260)</f>
        <v>3</v>
      </c>
      <c r="AO262" s="92">
        <f t="shared" si="82"/>
        <v>4</v>
      </c>
      <c r="AP262" s="92">
        <f t="shared" si="82"/>
        <v>0</v>
      </c>
      <c r="AQ262" s="92">
        <f t="shared" si="82"/>
        <v>3</v>
      </c>
      <c r="AR262" s="92">
        <f t="shared" si="82"/>
        <v>4</v>
      </c>
      <c r="AS262" s="92">
        <f t="shared" si="82"/>
        <v>0</v>
      </c>
      <c r="AT262" s="92">
        <f>SUM(AQ262:AS262)</f>
        <v>7</v>
      </c>
      <c r="AU262" s="92">
        <f>SUM(AV262:AX262)</f>
        <v>0</v>
      </c>
      <c r="AV262" s="92">
        <f aca="true" t="shared" si="83" ref="AV262:BA262">SUM(AV257:AV260)</f>
        <v>0</v>
      </c>
      <c r="AW262" s="92">
        <f t="shared" si="83"/>
        <v>0</v>
      </c>
      <c r="AX262" s="92">
        <f t="shared" si="83"/>
        <v>0</v>
      </c>
      <c r="AY262" s="92">
        <f t="shared" si="83"/>
        <v>0</v>
      </c>
      <c r="AZ262" s="92">
        <f t="shared" si="83"/>
        <v>0</v>
      </c>
      <c r="BA262" s="92">
        <f t="shared" si="83"/>
        <v>0</v>
      </c>
      <c r="BB262" s="92">
        <f>SUM(AY262:BA262)</f>
        <v>0</v>
      </c>
      <c r="BC262" s="92">
        <f>SUM(BD262:BF262)</f>
        <v>0</v>
      </c>
      <c r="BD262" s="92">
        <f aca="true" t="shared" si="84" ref="BD262:BI262">SUM(BD257:BD260)</f>
        <v>0</v>
      </c>
      <c r="BE262" s="92">
        <f t="shared" si="84"/>
        <v>0</v>
      </c>
      <c r="BF262" s="92">
        <f t="shared" si="84"/>
        <v>0</v>
      </c>
      <c r="BG262" s="92">
        <f t="shared" si="84"/>
        <v>0</v>
      </c>
      <c r="BH262" s="92">
        <f t="shared" si="84"/>
        <v>0</v>
      </c>
      <c r="BI262" s="92">
        <f t="shared" si="84"/>
        <v>0</v>
      </c>
      <c r="BJ262" s="92">
        <f>SUM(BG262:BI262)</f>
        <v>0</v>
      </c>
    </row>
    <row r="263" spans="1:62" ht="15">
      <c r="A263" s="60"/>
      <c r="B263" s="93"/>
      <c r="C263" s="94" t="s">
        <v>212</v>
      </c>
      <c r="D263" s="94"/>
      <c r="E263" s="94"/>
      <c r="F263" s="94"/>
      <c r="G263" s="94"/>
      <c r="H263" s="94"/>
      <c r="I263" s="53"/>
      <c r="J263" s="53"/>
      <c r="K263" s="53"/>
      <c r="L263" s="53"/>
      <c r="M263" s="53"/>
      <c r="N263" s="53"/>
      <c r="O263" s="53"/>
      <c r="P263" s="54"/>
      <c r="Q263" s="52"/>
      <c r="R263" s="52"/>
      <c r="S263" s="52"/>
      <c r="T263" s="52"/>
      <c r="U263" s="52"/>
      <c r="V263" s="52"/>
      <c r="W263" s="52">
        <f>SUM(X257:Z260)*W254</f>
        <v>0</v>
      </c>
      <c r="X263" s="52"/>
      <c r="Y263" s="52"/>
      <c r="Z263" s="52"/>
      <c r="AA263" s="52"/>
      <c r="AB263" s="52"/>
      <c r="AC263" s="52"/>
      <c r="AD263" s="52">
        <f>SUM(AA257:AC260)*AD254</f>
        <v>0</v>
      </c>
      <c r="AE263" s="52">
        <f>SUM(AF257:AH260)*AE254</f>
        <v>0</v>
      </c>
      <c r="AF263" s="52"/>
      <c r="AG263" s="52"/>
      <c r="AH263" s="52"/>
      <c r="AI263" s="52"/>
      <c r="AJ263" s="52"/>
      <c r="AK263" s="52"/>
      <c r="AL263" s="52">
        <f>SUM(AI257:AK260)*AL254</f>
        <v>0</v>
      </c>
      <c r="AM263" s="52">
        <f>SUM(AN257:AP260)*AM254</f>
        <v>126</v>
      </c>
      <c r="AN263" s="52"/>
      <c r="AO263" s="52"/>
      <c r="AP263" s="52"/>
      <c r="AQ263" s="52"/>
      <c r="AR263" s="52"/>
      <c r="AS263" s="52"/>
      <c r="AT263" s="52">
        <f>SUM(AQ257:AS260)*AT254</f>
        <v>126</v>
      </c>
      <c r="AU263" s="52">
        <f>SUM(AV257:AX260)*AU254</f>
        <v>0</v>
      </c>
      <c r="AV263" s="52"/>
      <c r="AW263" s="52"/>
      <c r="AX263" s="52"/>
      <c r="AY263" s="52"/>
      <c r="AZ263" s="52"/>
      <c r="BA263" s="52"/>
      <c r="BB263" s="52">
        <f>SUM(AY257:BA260)*BB254</f>
        <v>0</v>
      </c>
      <c r="BC263" s="52">
        <f>SUM(BD257:BF260)*BC254</f>
        <v>0</v>
      </c>
      <c r="BD263" s="52"/>
      <c r="BE263" s="52"/>
      <c r="BF263" s="52"/>
      <c r="BG263" s="52"/>
      <c r="BH263" s="52"/>
      <c r="BI263" s="52"/>
      <c r="BJ263" s="52">
        <f>SUM(BG257:BI260)*BJ254</f>
        <v>0</v>
      </c>
    </row>
    <row r="264" spans="1:62" ht="15">
      <c r="A264" s="60"/>
      <c r="B264" s="34"/>
      <c r="C264" s="94" t="s">
        <v>213</v>
      </c>
      <c r="D264" s="94"/>
      <c r="E264" s="94"/>
      <c r="F264" s="94"/>
      <c r="G264" s="94"/>
      <c r="H264" s="94"/>
      <c r="I264" s="53"/>
      <c r="J264" s="53"/>
      <c r="K264" s="53"/>
      <c r="L264" s="53"/>
      <c r="M264" s="53"/>
      <c r="N264" s="53"/>
      <c r="O264" s="53"/>
      <c r="P264" s="54"/>
      <c r="Q264" s="52"/>
      <c r="R264" s="52">
        <f>SUM(W264:BJ264)</f>
        <v>0</v>
      </c>
      <c r="S264" s="52"/>
      <c r="T264" s="52"/>
      <c r="U264" s="52"/>
      <c r="V264" s="52"/>
      <c r="W264" s="52"/>
      <c r="X264" s="54"/>
      <c r="Y264" s="54"/>
      <c r="Z264" s="54"/>
      <c r="AA264" s="54"/>
      <c r="AB264" s="54"/>
      <c r="AC264" s="54"/>
      <c r="AD264" s="52"/>
      <c r="AE264" s="52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</row>
    <row r="265" spans="1:62" ht="15">
      <c r="A265" s="60"/>
      <c r="B265" s="34"/>
      <c r="C265" s="94" t="s">
        <v>214</v>
      </c>
      <c r="D265" s="94"/>
      <c r="E265" s="94"/>
      <c r="F265" s="94"/>
      <c r="G265" s="94"/>
      <c r="H265" s="94"/>
      <c r="I265" s="53"/>
      <c r="J265" s="53"/>
      <c r="K265" s="53"/>
      <c r="L265" s="53"/>
      <c r="M265" s="53"/>
      <c r="N265" s="53"/>
      <c r="O265" s="53"/>
      <c r="P265" s="54"/>
      <c r="Q265" s="52"/>
      <c r="R265" s="52">
        <f>SUM(W265:BJ265)</f>
        <v>2</v>
      </c>
      <c r="S265" s="52"/>
      <c r="T265" s="52"/>
      <c r="U265" s="52"/>
      <c r="V265" s="52"/>
      <c r="W265" s="64">
        <f>COUNTIF($D$257:$G$261,W253)</f>
        <v>0</v>
      </c>
      <c r="X265" s="64">
        <f aca="true" t="shared" si="85" ref="X265:BJ265">COUNTIF($D$257:$G$261,X253)</f>
        <v>0</v>
      </c>
      <c r="Y265" s="64">
        <f t="shared" si="85"/>
        <v>0</v>
      </c>
      <c r="Z265" s="64">
        <f t="shared" si="85"/>
        <v>0</v>
      </c>
      <c r="AA265" s="64">
        <f t="shared" si="85"/>
        <v>0</v>
      </c>
      <c r="AB265" s="64">
        <f t="shared" si="85"/>
        <v>0</v>
      </c>
      <c r="AC265" s="64">
        <f t="shared" si="85"/>
        <v>0</v>
      </c>
      <c r="AD265" s="64">
        <f t="shared" si="85"/>
        <v>0</v>
      </c>
      <c r="AE265" s="64">
        <f t="shared" si="85"/>
        <v>0</v>
      </c>
      <c r="AF265" s="64">
        <f t="shared" si="85"/>
        <v>0</v>
      </c>
      <c r="AG265" s="64">
        <f t="shared" si="85"/>
        <v>0</v>
      </c>
      <c r="AH265" s="64">
        <f t="shared" si="85"/>
        <v>0</v>
      </c>
      <c r="AI265" s="64">
        <f t="shared" si="85"/>
        <v>0</v>
      </c>
      <c r="AJ265" s="64">
        <f t="shared" si="85"/>
        <v>0</v>
      </c>
      <c r="AK265" s="64">
        <f t="shared" si="85"/>
        <v>0</v>
      </c>
      <c r="AL265" s="64">
        <f t="shared" si="85"/>
        <v>0</v>
      </c>
      <c r="AM265" s="64">
        <f t="shared" si="85"/>
        <v>1</v>
      </c>
      <c r="AN265" s="64">
        <f t="shared" si="85"/>
        <v>0</v>
      </c>
      <c r="AO265" s="64">
        <f t="shared" si="85"/>
        <v>0</v>
      </c>
      <c r="AP265" s="64">
        <f t="shared" si="85"/>
        <v>0</v>
      </c>
      <c r="AQ265" s="64">
        <f t="shared" si="85"/>
        <v>0</v>
      </c>
      <c r="AR265" s="64">
        <f t="shared" si="85"/>
        <v>0</v>
      </c>
      <c r="AS265" s="64">
        <f t="shared" si="85"/>
        <v>0</v>
      </c>
      <c r="AT265" s="64">
        <f t="shared" si="85"/>
        <v>1</v>
      </c>
      <c r="AU265" s="64">
        <f t="shared" si="85"/>
        <v>0</v>
      </c>
      <c r="AV265" s="64">
        <f t="shared" si="85"/>
        <v>0</v>
      </c>
      <c r="AW265" s="64">
        <f t="shared" si="85"/>
        <v>0</v>
      </c>
      <c r="AX265" s="64">
        <f t="shared" si="85"/>
        <v>0</v>
      </c>
      <c r="AY265" s="64">
        <f t="shared" si="85"/>
        <v>0</v>
      </c>
      <c r="AZ265" s="64">
        <f t="shared" si="85"/>
        <v>0</v>
      </c>
      <c r="BA265" s="64">
        <f t="shared" si="85"/>
        <v>0</v>
      </c>
      <c r="BB265" s="64">
        <f t="shared" si="85"/>
        <v>0</v>
      </c>
      <c r="BC265" s="64">
        <f t="shared" si="85"/>
        <v>0</v>
      </c>
      <c r="BD265" s="64">
        <f t="shared" si="85"/>
        <v>0</v>
      </c>
      <c r="BE265" s="64">
        <f t="shared" si="85"/>
        <v>0</v>
      </c>
      <c r="BF265" s="64">
        <f t="shared" si="85"/>
        <v>0</v>
      </c>
      <c r="BG265" s="64">
        <f t="shared" si="85"/>
        <v>0</v>
      </c>
      <c r="BH265" s="64">
        <f t="shared" si="85"/>
        <v>0</v>
      </c>
      <c r="BI265" s="64">
        <f t="shared" si="85"/>
        <v>0</v>
      </c>
      <c r="BJ265" s="64">
        <f t="shared" si="85"/>
        <v>0</v>
      </c>
    </row>
    <row r="266" spans="1:62" ht="15">
      <c r="A266" s="60"/>
      <c r="B266" s="34"/>
      <c r="C266" s="94"/>
      <c r="D266" s="94"/>
      <c r="E266" s="94"/>
      <c r="F266" s="94"/>
      <c r="G266" s="94"/>
      <c r="H266" s="94"/>
      <c r="I266" s="53"/>
      <c r="J266" s="53"/>
      <c r="K266" s="53"/>
      <c r="L266" s="53"/>
      <c r="M266" s="53"/>
      <c r="N266" s="53"/>
      <c r="O266" s="53"/>
      <c r="P266" s="54"/>
      <c r="Q266" s="52"/>
      <c r="R266" s="52"/>
      <c r="S266" s="52"/>
      <c r="T266" s="52"/>
      <c r="U266" s="52"/>
      <c r="V266" s="52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</row>
    <row r="267" spans="1:62" ht="15">
      <c r="A267" s="60"/>
      <c r="B267" s="34"/>
      <c r="C267" s="94" t="s">
        <v>215</v>
      </c>
      <c r="D267" s="94"/>
      <c r="E267" s="94"/>
      <c r="F267" s="94"/>
      <c r="G267" s="94"/>
      <c r="H267" s="94"/>
      <c r="I267" s="53"/>
      <c r="J267" s="53"/>
      <c r="K267" s="53"/>
      <c r="L267" s="53"/>
      <c r="M267" s="53"/>
      <c r="N267" s="53"/>
      <c r="O267" s="53"/>
      <c r="P267" s="54"/>
      <c r="Q267" s="52"/>
      <c r="R267" s="52">
        <f>SUM(W267:BJ267)</f>
        <v>2</v>
      </c>
      <c r="S267" s="52"/>
      <c r="T267" s="52"/>
      <c r="U267" s="52"/>
      <c r="V267" s="52"/>
      <c r="W267" s="64">
        <f>COUNTIF($I$257:$O$261,W253)</f>
        <v>0</v>
      </c>
      <c r="X267" s="64">
        <f aca="true" t="shared" si="86" ref="X267:BJ267">COUNTIF($I$257:$O$261,X253)</f>
        <v>0</v>
      </c>
      <c r="Y267" s="64">
        <f t="shared" si="86"/>
        <v>0</v>
      </c>
      <c r="Z267" s="64">
        <f t="shared" si="86"/>
        <v>0</v>
      </c>
      <c r="AA267" s="64">
        <f t="shared" si="86"/>
        <v>0</v>
      </c>
      <c r="AB267" s="64">
        <f t="shared" si="86"/>
        <v>0</v>
      </c>
      <c r="AC267" s="64">
        <f t="shared" si="86"/>
        <v>0</v>
      </c>
      <c r="AD267" s="64">
        <f t="shared" si="86"/>
        <v>0</v>
      </c>
      <c r="AE267" s="64">
        <f t="shared" si="86"/>
        <v>0</v>
      </c>
      <c r="AF267" s="64">
        <f t="shared" si="86"/>
        <v>0</v>
      </c>
      <c r="AG267" s="64">
        <f t="shared" si="86"/>
        <v>0</v>
      </c>
      <c r="AH267" s="64">
        <f t="shared" si="86"/>
        <v>0</v>
      </c>
      <c r="AI267" s="64">
        <f t="shared" si="86"/>
        <v>0</v>
      </c>
      <c r="AJ267" s="64">
        <f t="shared" si="86"/>
        <v>0</v>
      </c>
      <c r="AK267" s="64">
        <f t="shared" si="86"/>
        <v>0</v>
      </c>
      <c r="AL267" s="64">
        <f t="shared" si="86"/>
        <v>0</v>
      </c>
      <c r="AM267" s="64">
        <f t="shared" si="86"/>
        <v>1</v>
      </c>
      <c r="AN267" s="64">
        <f t="shared" si="86"/>
        <v>0</v>
      </c>
      <c r="AO267" s="64">
        <f t="shared" si="86"/>
        <v>0</v>
      </c>
      <c r="AP267" s="64">
        <f t="shared" si="86"/>
        <v>0</v>
      </c>
      <c r="AQ267" s="64">
        <f t="shared" si="86"/>
        <v>0</v>
      </c>
      <c r="AR267" s="64">
        <f t="shared" si="86"/>
        <v>0</v>
      </c>
      <c r="AS267" s="64">
        <f t="shared" si="86"/>
        <v>0</v>
      </c>
      <c r="AT267" s="64">
        <f t="shared" si="86"/>
        <v>1</v>
      </c>
      <c r="AU267" s="64">
        <f t="shared" si="86"/>
        <v>0</v>
      </c>
      <c r="AV267" s="64">
        <f t="shared" si="86"/>
        <v>0</v>
      </c>
      <c r="AW267" s="64">
        <f t="shared" si="86"/>
        <v>0</v>
      </c>
      <c r="AX267" s="64">
        <f t="shared" si="86"/>
        <v>0</v>
      </c>
      <c r="AY267" s="64">
        <f t="shared" si="86"/>
        <v>0</v>
      </c>
      <c r="AZ267" s="64">
        <f t="shared" si="86"/>
        <v>0</v>
      </c>
      <c r="BA267" s="64">
        <f t="shared" si="86"/>
        <v>0</v>
      </c>
      <c r="BB267" s="64">
        <f t="shared" si="86"/>
        <v>0</v>
      </c>
      <c r="BC267" s="64">
        <f t="shared" si="86"/>
        <v>0</v>
      </c>
      <c r="BD267" s="64">
        <f t="shared" si="86"/>
        <v>0</v>
      </c>
      <c r="BE267" s="64">
        <f t="shared" si="86"/>
        <v>0</v>
      </c>
      <c r="BF267" s="64">
        <f t="shared" si="86"/>
        <v>0</v>
      </c>
      <c r="BG267" s="64">
        <f t="shared" si="86"/>
        <v>0</v>
      </c>
      <c r="BH267" s="64">
        <f t="shared" si="86"/>
        <v>0</v>
      </c>
      <c r="BI267" s="64">
        <f t="shared" si="86"/>
        <v>0</v>
      </c>
      <c r="BJ267" s="64">
        <f t="shared" si="86"/>
        <v>0</v>
      </c>
    </row>
    <row r="268" spans="1:62" ht="15">
      <c r="A268" s="128"/>
      <c r="B268" s="49"/>
      <c r="C268" s="75"/>
      <c r="D268" s="75"/>
      <c r="E268" s="75"/>
      <c r="F268" s="75"/>
      <c r="G268" s="75"/>
      <c r="H268" s="75"/>
      <c r="I268" s="43"/>
      <c r="J268" s="43"/>
      <c r="K268" s="43"/>
      <c r="L268" s="43"/>
      <c r="M268" s="43"/>
      <c r="N268" s="43"/>
      <c r="O268" s="43"/>
      <c r="P268" s="42"/>
      <c r="Q268" s="50"/>
      <c r="R268" s="50"/>
      <c r="S268" s="50"/>
      <c r="T268" s="50"/>
      <c r="U268" s="50"/>
      <c r="V268" s="50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</row>
    <row r="270" spans="2:38" ht="15">
      <c r="B270" s="16" t="s">
        <v>69</v>
      </c>
      <c r="C270" s="125"/>
      <c r="D270" s="126"/>
      <c r="E270" s="126"/>
      <c r="F270" s="126"/>
      <c r="G270" s="126"/>
      <c r="H270" s="125"/>
      <c r="I270" s="126"/>
      <c r="J270" s="126"/>
      <c r="K270" s="126"/>
      <c r="L270" s="126"/>
      <c r="M270" s="126"/>
      <c r="N270" s="126"/>
      <c r="O270" s="126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</row>
    <row r="271" spans="2:38" ht="15">
      <c r="B271" s="16"/>
      <c r="C271" s="125"/>
      <c r="D271" s="126"/>
      <c r="E271" s="126"/>
      <c r="F271" s="126"/>
      <c r="G271" s="126"/>
      <c r="H271" s="125"/>
      <c r="I271" s="126"/>
      <c r="J271" s="126"/>
      <c r="K271" s="126"/>
      <c r="L271" s="126"/>
      <c r="M271" s="126"/>
      <c r="N271" s="126"/>
      <c r="O271" s="126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</row>
    <row r="272" spans="2:38" ht="15">
      <c r="B272" s="125" t="s">
        <v>179</v>
      </c>
      <c r="C272" s="17" t="s">
        <v>211</v>
      </c>
      <c r="D272" s="17"/>
      <c r="E272" s="17"/>
      <c r="F272" s="17"/>
      <c r="G272" s="17"/>
      <c r="H272" s="17"/>
      <c r="I272" s="16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 t="s">
        <v>232</v>
      </c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</row>
    <row r="273" spans="2:38" ht="15">
      <c r="B273" s="125"/>
      <c r="C273" s="17"/>
      <c r="D273" s="17"/>
      <c r="E273" s="17"/>
      <c r="F273" s="17"/>
      <c r="G273" s="17"/>
      <c r="H273" s="17"/>
      <c r="I273" s="16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</row>
    <row r="274" spans="2:38" ht="15">
      <c r="B274" s="127" t="s">
        <v>162</v>
      </c>
      <c r="C274" s="16" t="s">
        <v>219</v>
      </c>
      <c r="D274" s="16"/>
      <c r="E274" s="16"/>
      <c r="F274" s="16"/>
      <c r="G274" s="16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6"/>
      <c r="T274" s="17"/>
      <c r="U274" s="17"/>
      <c r="V274" s="17" t="s">
        <v>218</v>
      </c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</row>
  </sheetData>
  <mergeCells count="110">
    <mergeCell ref="BC252:BJ252"/>
    <mergeCell ref="C253:C254"/>
    <mergeCell ref="H253:H254"/>
    <mergeCell ref="P253:P254"/>
    <mergeCell ref="R253:R254"/>
    <mergeCell ref="S253:S254"/>
    <mergeCell ref="T253:T254"/>
    <mergeCell ref="U253:U254"/>
    <mergeCell ref="V253:V254"/>
    <mergeCell ref="C251:P251"/>
    <mergeCell ref="Q251:V251"/>
    <mergeCell ref="W251:BJ251"/>
    <mergeCell ref="C252:P252"/>
    <mergeCell ref="Q252:Q254"/>
    <mergeCell ref="R252:U252"/>
    <mergeCell ref="W252:AD252"/>
    <mergeCell ref="AE252:AL252"/>
    <mergeCell ref="AM252:AT252"/>
    <mergeCell ref="AU252:BB252"/>
    <mergeCell ref="BC210:BJ210"/>
    <mergeCell ref="C211:C212"/>
    <mergeCell ref="H211:H212"/>
    <mergeCell ref="P211:P212"/>
    <mergeCell ref="R211:R212"/>
    <mergeCell ref="S211:S212"/>
    <mergeCell ref="T211:T212"/>
    <mergeCell ref="U211:U212"/>
    <mergeCell ref="V211:V212"/>
    <mergeCell ref="C209:P209"/>
    <mergeCell ref="Q209:V209"/>
    <mergeCell ref="W209:BJ209"/>
    <mergeCell ref="C210:P210"/>
    <mergeCell ref="Q210:Q212"/>
    <mergeCell ref="R210:U210"/>
    <mergeCell ref="W210:AD210"/>
    <mergeCell ref="AE210:AL210"/>
    <mergeCell ref="AM210:AT210"/>
    <mergeCell ref="AU210:BB210"/>
    <mergeCell ref="BC167:BJ167"/>
    <mergeCell ref="C168:C169"/>
    <mergeCell ref="H168:H169"/>
    <mergeCell ref="P168:P169"/>
    <mergeCell ref="R168:R169"/>
    <mergeCell ref="S168:S169"/>
    <mergeCell ref="T168:T169"/>
    <mergeCell ref="U168:U169"/>
    <mergeCell ref="V168:V169"/>
    <mergeCell ref="C166:P166"/>
    <mergeCell ref="Q166:V166"/>
    <mergeCell ref="W166:BJ166"/>
    <mergeCell ref="C167:P167"/>
    <mergeCell ref="Q167:Q169"/>
    <mergeCell ref="R167:U167"/>
    <mergeCell ref="W167:AD167"/>
    <mergeCell ref="AE167:AL167"/>
    <mergeCell ref="AM167:AT167"/>
    <mergeCell ref="AU167:BB167"/>
    <mergeCell ref="S85:S86"/>
    <mergeCell ref="C3:P3"/>
    <mergeCell ref="W3:BJ3"/>
    <mergeCell ref="C4:P4"/>
    <mergeCell ref="R4:U4"/>
    <mergeCell ref="W4:AD4"/>
    <mergeCell ref="AE4:AL4"/>
    <mergeCell ref="AM4:AT4"/>
    <mergeCell ref="AU4:BB4"/>
    <mergeCell ref="Q3:V3"/>
    <mergeCell ref="H85:H86"/>
    <mergeCell ref="B84:H84"/>
    <mergeCell ref="B85:B86"/>
    <mergeCell ref="C85:C86"/>
    <mergeCell ref="BC4:BJ4"/>
    <mergeCell ref="Q4:Q6"/>
    <mergeCell ref="C5:C6"/>
    <mergeCell ref="U5:U6"/>
    <mergeCell ref="H5:H6"/>
    <mergeCell ref="P5:P6"/>
    <mergeCell ref="T5:T6"/>
    <mergeCell ref="R5:R6"/>
    <mergeCell ref="S5:S6"/>
    <mergeCell ref="V5:V6"/>
    <mergeCell ref="AE85:AT86"/>
    <mergeCell ref="AE87:AT88"/>
    <mergeCell ref="U85:AD86"/>
    <mergeCell ref="P84:T84"/>
    <mergeCell ref="U87:AD88"/>
    <mergeCell ref="U84:AT84"/>
    <mergeCell ref="T85:T86"/>
    <mergeCell ref="P87:R87"/>
    <mergeCell ref="P85:R86"/>
    <mergeCell ref="P88:R88"/>
    <mergeCell ref="C123:P123"/>
    <mergeCell ref="Q123:V123"/>
    <mergeCell ref="W123:BJ123"/>
    <mergeCell ref="C124:P124"/>
    <mergeCell ref="Q124:Q126"/>
    <mergeCell ref="R124:U124"/>
    <mergeCell ref="W124:AD124"/>
    <mergeCell ref="AE124:AL124"/>
    <mergeCell ref="AM124:AT124"/>
    <mergeCell ref="AU124:BB124"/>
    <mergeCell ref="BC124:BJ124"/>
    <mergeCell ref="C125:C126"/>
    <mergeCell ref="H125:H126"/>
    <mergeCell ref="P125:P126"/>
    <mergeCell ref="R125:R126"/>
    <mergeCell ref="S125:S126"/>
    <mergeCell ref="T125:T126"/>
    <mergeCell ref="U125:U126"/>
    <mergeCell ref="V125:V126"/>
  </mergeCells>
  <printOptions/>
  <pageMargins left="0.1968503937007874" right="0.15748031496062992" top="0.1968503937007874" bottom="0.15748031496062992" header="0.1968503937007874" footer="0.15748031496062992"/>
  <pageSetup fitToHeight="0" horizontalDpi="600" verticalDpi="600" orientation="landscape" paperSize="9" scale="90" r:id="rId1"/>
  <rowBreaks count="2" manualBreakCount="2">
    <brk id="42" max="61" man="1"/>
    <brk id="82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2006-11-08T04:56:09Z</cp:lastPrinted>
  <dcterms:created xsi:type="dcterms:W3CDTF">1997-10-13T08:55:40Z</dcterms:created>
  <dcterms:modified xsi:type="dcterms:W3CDTF">2007-07-25T09:31:12Z</dcterms:modified>
  <cp:category/>
  <cp:version/>
  <cp:contentType/>
  <cp:contentStatus/>
</cp:coreProperties>
</file>