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50" windowWidth="11970" windowHeight="6075" tabRatio="535" activeTab="1"/>
  </bookViews>
  <sheets>
    <sheet name="Титул" sheetId="1" r:id="rId1"/>
    <sheet name="план" sheetId="2" r:id="rId2"/>
    <sheet name="Спецкурсы" sheetId="3" r:id="rId3"/>
  </sheets>
  <definedNames>
    <definedName name="_xlnm.Print_Titles" localSheetId="1">'план'!$4:$6</definedName>
    <definedName name="_xlnm.Print_Area" localSheetId="1">'план'!$A$1:$BN$103</definedName>
  </definedNames>
  <calcPr fullCalcOnLoad="1"/>
</workbook>
</file>

<file path=xl/sharedStrings.xml><?xml version="1.0" encoding="utf-8"?>
<sst xmlns="http://schemas.openxmlformats.org/spreadsheetml/2006/main" count="458" uniqueCount="298">
  <si>
    <t>Учебный план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</si>
  <si>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</si>
  <si>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</si>
  <si>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</si>
  <si>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</si>
  <si>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</si>
  <si>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</si>
  <si>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</si>
  <si>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</si>
  <si>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</si>
  <si>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</si>
  <si>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</si>
  <si>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</si>
  <si>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Курсы</t>
  </si>
  <si>
    <t>I</t>
  </si>
  <si>
    <t>II</t>
  </si>
  <si>
    <t>III</t>
  </si>
  <si>
    <t>IV</t>
  </si>
  <si>
    <t>V</t>
  </si>
  <si>
    <t>Учебная</t>
  </si>
  <si>
    <t>Каникулы</t>
  </si>
  <si>
    <t>Всего</t>
  </si>
  <si>
    <t>обучение</t>
  </si>
  <si>
    <t>сессия</t>
  </si>
  <si>
    <t>практика</t>
  </si>
  <si>
    <t xml:space="preserve">      I</t>
  </si>
  <si>
    <t xml:space="preserve">      II</t>
  </si>
  <si>
    <t xml:space="preserve">      III</t>
  </si>
  <si>
    <t xml:space="preserve">      IV</t>
  </si>
  <si>
    <t xml:space="preserve">      V</t>
  </si>
  <si>
    <t>Аудиторные занятия</t>
  </si>
  <si>
    <t>1 курс</t>
  </si>
  <si>
    <t>2 курс</t>
  </si>
  <si>
    <t>3 курс</t>
  </si>
  <si>
    <t>4 курс</t>
  </si>
  <si>
    <t>5 курс</t>
  </si>
  <si>
    <t>Индекс</t>
  </si>
  <si>
    <t>Название дисциплины</t>
  </si>
  <si>
    <t xml:space="preserve"> Число экзаменов</t>
  </si>
  <si>
    <t xml:space="preserve"> Число зачетов</t>
  </si>
  <si>
    <t>Философия</t>
  </si>
  <si>
    <t>Химия</t>
  </si>
  <si>
    <t>Среднее число часов в неделю</t>
  </si>
  <si>
    <t>ГСЭ</t>
  </si>
  <si>
    <t>Федеральный компонент</t>
  </si>
  <si>
    <t>ГСЭ.Ф.01</t>
  </si>
  <si>
    <t>ГСЭ.Ф.02</t>
  </si>
  <si>
    <t>ГСЭ.Ф.03</t>
  </si>
  <si>
    <t>Отечественная история</t>
  </si>
  <si>
    <t>ГСЭ.Ф.10</t>
  </si>
  <si>
    <t>ГСЭ.Р.00</t>
  </si>
  <si>
    <t>Национально-региональный (вузовский) компонент</t>
  </si>
  <si>
    <t>ГСЭ.В.00</t>
  </si>
  <si>
    <t>ЕН</t>
  </si>
  <si>
    <t>ЕН.Ф.00</t>
  </si>
  <si>
    <t>ЕН.Ф.01</t>
  </si>
  <si>
    <t>Биология с основами экологии</t>
  </si>
  <si>
    <t>ЕН.Р.00</t>
  </si>
  <si>
    <t>ОПД</t>
  </si>
  <si>
    <t>ОПД.Ф.01</t>
  </si>
  <si>
    <t>Психология</t>
  </si>
  <si>
    <t>ОПД.Ф.02</t>
  </si>
  <si>
    <t>Педагогика</t>
  </si>
  <si>
    <t>ОПД.Ф.03</t>
  </si>
  <si>
    <t>ОПД.Ф.05</t>
  </si>
  <si>
    <t>ОПД.Ф.06</t>
  </si>
  <si>
    <t>ОПД.Ф.07</t>
  </si>
  <si>
    <t>Безопасность жизнедеятельности</t>
  </si>
  <si>
    <t>ОПД.Ф.08</t>
  </si>
  <si>
    <t>ОПД.Р.00</t>
  </si>
  <si>
    <t>ОПД.В.00</t>
  </si>
  <si>
    <t>Дисциплины предметной подготовки</t>
  </si>
  <si>
    <t>ДПП.Ф.00</t>
  </si>
  <si>
    <t>ДПП.Р.00</t>
  </si>
  <si>
    <t>ДПП.В.00</t>
  </si>
  <si>
    <t>ФТД.00</t>
  </si>
  <si>
    <t>ОПД.Р.01</t>
  </si>
  <si>
    <t>Итого</t>
  </si>
  <si>
    <t>______________ В.В. Обухов</t>
  </si>
  <si>
    <t>ГСЭ.В.02</t>
  </si>
  <si>
    <t>Русский язык и культура речи</t>
  </si>
  <si>
    <t xml:space="preserve">3. План учебного процесса </t>
  </si>
  <si>
    <t>Лекции</t>
  </si>
  <si>
    <t>Согласовано:</t>
  </si>
  <si>
    <t>лек</t>
  </si>
  <si>
    <t>лаб</t>
  </si>
  <si>
    <t>пр</t>
  </si>
  <si>
    <t xml:space="preserve"> Число курсовых работ</t>
  </si>
  <si>
    <t>__________________________</t>
  </si>
  <si>
    <t>ГСЭ.Р.01</t>
  </si>
  <si>
    <t>ГСЭ.Р.02</t>
  </si>
  <si>
    <t>История образования в Сибири</t>
  </si>
  <si>
    <t>Общие гуманитарные и социально - экономические дисциплины</t>
  </si>
  <si>
    <t>ГСЭ.Ф.00</t>
  </si>
  <si>
    <t>Общие математические и естественно-научные дисциплины</t>
  </si>
  <si>
    <t>Математика</t>
  </si>
  <si>
    <t>ЕН.Ф.03</t>
  </si>
  <si>
    <t>ЕН.Ф.04</t>
  </si>
  <si>
    <t>ЕН.Р.01</t>
  </si>
  <si>
    <t>ОПД.Ф.00</t>
  </si>
  <si>
    <t>Возрастная анатомия, физиология и гигиена</t>
  </si>
  <si>
    <t>Основы медицинских знаний</t>
  </si>
  <si>
    <t>Технические и аудиовизуальные средства обучения</t>
  </si>
  <si>
    <t>ОПД.Р.04</t>
  </si>
  <si>
    <t>ДПП</t>
  </si>
  <si>
    <t>ДПП.Ф.02</t>
  </si>
  <si>
    <t>ДПП.Ф.03</t>
  </si>
  <si>
    <t>ДПП.Ф.04</t>
  </si>
  <si>
    <t>ДПП.Ф.05</t>
  </si>
  <si>
    <t>ДПП.Р.01</t>
  </si>
  <si>
    <t xml:space="preserve"> Учебная практика</t>
  </si>
  <si>
    <t>Производственная практика</t>
  </si>
  <si>
    <t>Итоговая государственная аттестация</t>
  </si>
  <si>
    <t xml:space="preserve"> Итого</t>
  </si>
  <si>
    <t>Культурология</t>
  </si>
  <si>
    <t>Политология</t>
  </si>
  <si>
    <t>ГСЭ.Ф.08</t>
  </si>
  <si>
    <t>Социология</t>
  </si>
  <si>
    <t>ГСЭ.В.01</t>
  </si>
  <si>
    <t>ГСЭ.В.03</t>
  </si>
  <si>
    <t>ЕН.Ф.02</t>
  </si>
  <si>
    <t>Информатика</t>
  </si>
  <si>
    <t>ОПД.Ф.04.1</t>
  </si>
  <si>
    <t>ОПД.Ф.04.2</t>
  </si>
  <si>
    <t>ОПД.В.01</t>
  </si>
  <si>
    <t>ОПД.В.02</t>
  </si>
  <si>
    <t>ОПД.В.03</t>
  </si>
  <si>
    <t>ДПП Ф.01</t>
  </si>
  <si>
    <t>ДПП.Р.02</t>
  </si>
  <si>
    <t>Дисциплины и курсы по выбору студента, устанавливаемые вузом</t>
  </si>
  <si>
    <t>ДПП.В.01</t>
  </si>
  <si>
    <t>ДПП.В.02</t>
  </si>
  <si>
    <t>ДДС.00</t>
  </si>
  <si>
    <t>ДДС.01</t>
  </si>
  <si>
    <t>ДДС.03</t>
  </si>
  <si>
    <t>ДДС.04</t>
  </si>
  <si>
    <t>ДДС.05</t>
  </si>
  <si>
    <t xml:space="preserve">Форма </t>
  </si>
  <si>
    <t>контроля</t>
  </si>
  <si>
    <t>Иностранный язык*</t>
  </si>
  <si>
    <t>ЕН.Р.02</t>
  </si>
  <si>
    <t>*- лекции/лабораторные/практические</t>
  </si>
  <si>
    <t>ее преподавания</t>
  </si>
  <si>
    <t>Физическая культура**</t>
  </si>
  <si>
    <t>Культурно-историческое пространство Томска</t>
  </si>
  <si>
    <t>Теория и методика обучения физике</t>
  </si>
  <si>
    <t>Основы теоретической физики</t>
  </si>
  <si>
    <t xml:space="preserve">Электрорадиотехника </t>
  </si>
  <si>
    <t>ГСЭ.Р.03</t>
  </si>
  <si>
    <t>Экономика Сибирского региона</t>
  </si>
  <si>
    <t>Общая и экспериментальная физика</t>
  </si>
  <si>
    <t>** - не входит в число экзаменов, зачетов, среднее число часов в неделю</t>
  </si>
  <si>
    <t>Дисциплины дополнительной специальности</t>
  </si>
  <si>
    <t>ГСЭ.В.04</t>
  </si>
  <si>
    <t>Психология  человека</t>
  </si>
  <si>
    <t>Спецкурс на кафедре педагогики</t>
  </si>
  <si>
    <t>Название практики</t>
  </si>
  <si>
    <t>Семестр</t>
  </si>
  <si>
    <t>Государственные экзамены</t>
  </si>
  <si>
    <t>Распределение по семестрам (час/ неделю)</t>
  </si>
  <si>
    <t>Экзамен</t>
  </si>
  <si>
    <t>Зачет</t>
  </si>
  <si>
    <t>Практ. занятия</t>
  </si>
  <si>
    <t>Общепрофессиональные дисциплины</t>
  </si>
  <si>
    <t>Основы специальной педагогики и психологии</t>
  </si>
  <si>
    <t>ОПД.Ф.04</t>
  </si>
  <si>
    <t>Функциональные основы обучения</t>
  </si>
  <si>
    <t>1…8</t>
  </si>
  <si>
    <t>Самост. занятия</t>
  </si>
  <si>
    <t>ДДС.02</t>
  </si>
  <si>
    <t>ДДС.06</t>
  </si>
  <si>
    <t>Практикум по решению физических задач</t>
  </si>
  <si>
    <t>История физики</t>
  </si>
  <si>
    <t>Утверждено</t>
  </si>
  <si>
    <t xml:space="preserve">Ученым советом ТГПУ  </t>
  </si>
  <si>
    <t xml:space="preserve">Квалификация специалиста - </t>
  </si>
  <si>
    <t>Факультет: физико-математический</t>
  </si>
  <si>
    <t>Срок обучения  -  5 лет</t>
  </si>
  <si>
    <t>I.График  учебного процесса</t>
  </si>
  <si>
    <t>II.Сводные данные по бюджету времени (недели)</t>
  </si>
  <si>
    <t>Теор.</t>
  </si>
  <si>
    <t>Экзамен.</t>
  </si>
  <si>
    <t>Производ</t>
  </si>
  <si>
    <r>
      <t xml:space="preserve">  "</t>
    </r>
    <r>
      <rPr>
        <sz val="12"/>
        <rFont val="Times New Roman Cyr"/>
        <family val="1"/>
      </rPr>
      <t>____" ___________ 200   г.</t>
    </r>
  </si>
  <si>
    <t>Приложение</t>
  </si>
  <si>
    <t>Общие гуманитарные и социально-экономические дисциплины</t>
  </si>
  <si>
    <t>Мировая художественная культура</t>
  </si>
  <si>
    <t>Психология семейных отношений</t>
  </si>
  <si>
    <t>Этика и эстетика</t>
  </si>
  <si>
    <t>Имиджелогия</t>
  </si>
  <si>
    <t>История религий</t>
  </si>
  <si>
    <t>Конфликтология</t>
  </si>
  <si>
    <t>История мировых цивилизаций</t>
  </si>
  <si>
    <t>Психология творчества</t>
  </si>
  <si>
    <t>Природа и цивилизация</t>
  </si>
  <si>
    <t>Теория и методика педагогического исследования</t>
  </si>
  <si>
    <t>История русской культуры</t>
  </si>
  <si>
    <t>Театральная педагогика</t>
  </si>
  <si>
    <t>Налоговая система</t>
  </si>
  <si>
    <t>Инновационная работа в школе</t>
  </si>
  <si>
    <t>Деловая этика</t>
  </si>
  <si>
    <t>Проектирование педагогической деятельности</t>
  </si>
  <si>
    <t>Политика доходов и заработной платы</t>
  </si>
  <si>
    <t>Сравнительная педагогика</t>
  </si>
  <si>
    <t>Планирование карьеры для школ</t>
  </si>
  <si>
    <t>Методика работы классного руководителя</t>
  </si>
  <si>
    <t>Международная коммерция</t>
  </si>
  <si>
    <t>Возрастные особенности сенсорных систем и психофизиологического статуса детей и подростков</t>
  </si>
  <si>
    <t>Социология труда</t>
  </si>
  <si>
    <t>Структурно-функциональные основы обучения</t>
  </si>
  <si>
    <t>Политический экстремизм</t>
  </si>
  <si>
    <t>Практические навыки первой медицинской помощи</t>
  </si>
  <si>
    <t>Логика</t>
  </si>
  <si>
    <t>Философий религии</t>
  </si>
  <si>
    <t>Методика преподавания философии в школе</t>
  </si>
  <si>
    <t>Восточная философия</t>
  </si>
  <si>
    <t>Философия культуры</t>
  </si>
  <si>
    <t>Картина мира в науке философии и религии</t>
  </si>
  <si>
    <t>Аналитическая геометрия и линейная алгебра</t>
  </si>
  <si>
    <t>Ядерная физика и физика элементарных частиц</t>
  </si>
  <si>
    <t xml:space="preserve">Астрономия </t>
  </si>
  <si>
    <t>ДДС.07</t>
  </si>
  <si>
    <t>Курс современной физики</t>
  </si>
  <si>
    <t>ДДС.08</t>
  </si>
  <si>
    <t>ДДС.09</t>
  </si>
  <si>
    <t>ДДС.10</t>
  </si>
  <si>
    <t>Основы компьютерных технологий в методике преподавания физики</t>
  </si>
  <si>
    <t>По основной специальности</t>
  </si>
  <si>
    <t xml:space="preserve">Методы математической физики </t>
  </si>
  <si>
    <t xml:space="preserve">Начальник Учебного управления </t>
  </si>
  <si>
    <t>Декан_____________________</t>
  </si>
  <si>
    <t xml:space="preserve">с дополнительной специальностью        </t>
  </si>
  <si>
    <t>Теоретические основы информатики</t>
  </si>
  <si>
    <t>Исследование операций</t>
  </si>
  <si>
    <t>Основы искусственного интеллекта</t>
  </si>
  <si>
    <t>Компьютерное моделирование</t>
  </si>
  <si>
    <t>Основы микроэлектроники</t>
  </si>
  <si>
    <t>Архитектура компьютера</t>
  </si>
  <si>
    <t>Программное обеспечение ЭВМ</t>
  </si>
  <si>
    <t>Программирование</t>
  </si>
  <si>
    <t>Информационные системы</t>
  </si>
  <si>
    <t>ДДС.11</t>
  </si>
  <si>
    <t>Информационные и коммуникационные технологии в образовании</t>
  </si>
  <si>
    <t>ДДС.12</t>
  </si>
  <si>
    <t>ДДС.13</t>
  </si>
  <si>
    <t>Практикум по решению задач на ЭВМ</t>
  </si>
  <si>
    <t xml:space="preserve">Теория и методика обучения физике и информатике </t>
  </si>
  <si>
    <t>Теория и методика обучения информатике</t>
  </si>
  <si>
    <t>Методика преподавания информатики</t>
  </si>
  <si>
    <t>Элементы абстрактной и компьютерной алгебры</t>
  </si>
  <si>
    <t>Специальность:  032200.01 Физика</t>
  </si>
  <si>
    <t>Вводный курс математики</t>
  </si>
  <si>
    <t>ДДС.14</t>
  </si>
  <si>
    <t>учитель  физики и информатики</t>
  </si>
  <si>
    <t>У</t>
  </si>
  <si>
    <t>П</t>
  </si>
  <si>
    <t>Методы математической физики</t>
  </si>
  <si>
    <t>Государств.</t>
  </si>
  <si>
    <t>аттестация</t>
  </si>
  <si>
    <t>Условные обозначения:</t>
  </si>
  <si>
    <t>У    - учебная практика,</t>
  </si>
  <si>
    <t xml:space="preserve"> - производственная практика,</t>
  </si>
  <si>
    <t>Э - сессии,</t>
  </si>
  <si>
    <t>К - каникулы,</t>
  </si>
  <si>
    <t>Э</t>
  </si>
  <si>
    <t>К</t>
  </si>
  <si>
    <t>Г</t>
  </si>
  <si>
    <t xml:space="preserve">Проректор по УР         В.Я. Эпп </t>
  </si>
  <si>
    <t>__________________________________</t>
  </si>
  <si>
    <t xml:space="preserve">Зам.  проректора по УР    О.А.Швабауэр </t>
  </si>
  <si>
    <t>Начальник Учебного управления А.Ю. Михайличенко</t>
  </si>
  <si>
    <t xml:space="preserve"> Директор ИПП        М.П.Войтеховская</t>
  </si>
  <si>
    <t>Декан_____________________________ Г.К. Разина</t>
  </si>
  <si>
    <t>История и культура народов Сибири</t>
  </si>
  <si>
    <t>Председатель Ученого совета, ректор</t>
  </si>
  <si>
    <t>Форма обучения - очная</t>
  </si>
  <si>
    <t>Базовое образование - среднее</t>
  </si>
  <si>
    <t>(полное) общее</t>
  </si>
  <si>
    <t>Министерство образования Российской Федерации</t>
  </si>
  <si>
    <t>Государственное образовательное учреждение высшего профессионального образования</t>
  </si>
  <si>
    <t>"Томский  государственный педагогический университет"</t>
  </si>
  <si>
    <t>(ТГПУ)</t>
  </si>
  <si>
    <t>Педагогическая практика</t>
  </si>
  <si>
    <t>Педагогическая практика по основной специальности</t>
  </si>
  <si>
    <t xml:space="preserve">Число недель </t>
  </si>
  <si>
    <t xml:space="preserve"> Название практики</t>
  </si>
  <si>
    <t>Защита выпускной квалификационной (дипломной) работы</t>
  </si>
  <si>
    <t>1.Физика и методика ее преподавания</t>
  </si>
  <si>
    <t>2. Информатика и методика ее преподавания</t>
  </si>
  <si>
    <t>Педагогическая практика по дополнительной специальности</t>
  </si>
  <si>
    <t>Г - государственная аттестация, включая подготовку и защиту выпускной квалификационной (дипломной) работы</t>
  </si>
  <si>
    <t>Факультативы**</t>
  </si>
  <si>
    <t>Число часов в неделю</t>
  </si>
  <si>
    <t>Объем (час)</t>
  </si>
  <si>
    <t>Курсовая работа</t>
  </si>
  <si>
    <t>Лаб. работы</t>
  </si>
  <si>
    <t>Компьютерные сети, Интернет и мультимедиа технологии</t>
  </si>
  <si>
    <t xml:space="preserve"> Число часов учебных занятий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</si>
</sst>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0"/>
    <numFmt numFmtId="189" formatCode="##"/>
    <numFmt numFmtId="190" formatCode="#,##0&quot;руб.&quot;;\-#,##0&quot;руб.&quot;"/>
    <numFmt numFmtId="191" formatCode="#,##0&quot;руб.&quot;;[Red]\-#,##0&quot;руб.&quot;"/>
    <numFmt numFmtId="192" formatCode="#,##0.00&quot;руб.&quot;;\-#,##0.00&quot;руб.&quot;"/>
    <numFmt numFmtId="193" formatCode="#,##0.00&quot;руб.&quot;;[Red]\-#,##0.00&quot;руб.&quot;"/>
    <numFmt numFmtId="194" formatCode="_-* #,##0&quot;руб.&quot;_-;\-* #,##0&quot;руб.&quot;_-;_-* &quot;-&quot;&quot;руб.&quot;_-;_-@_-"/>
    <numFmt numFmtId="195" formatCode="_-* #,##0_р_у_б_._-;\-* #,##0_р_у_б_._-;_-* &quot;-&quot;_р_у_б_._-;_-@_-"/>
    <numFmt numFmtId="196" formatCode="_-* #,##0.00&quot;руб.&quot;_-;\-* #,##0.00&quot;руб.&quot;_-;_-* &quot;-&quot;??&quot;руб.&quot;_-;_-@_-"/>
    <numFmt numFmtId="197" formatCode="_-* #,##0.00_р_у_б_._-;\-* #,##0.00_р_у_б_._-;_-* &quot;-&quot;??_р_у_б_._-;_-@_-"/>
    <numFmt numFmtId="198" formatCode="[$-FC19]d\ mmmm\ yyyy\ &quot;г.&quot;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</numFmts>
  <fonts count="27">
    <font>
      <sz val="12"/>
      <name val="Academy"/>
      <family val="0"/>
    </font>
    <font>
      <b/>
      <sz val="12"/>
      <name val="Academy"/>
      <family val="0"/>
    </font>
    <font>
      <i/>
      <sz val="12"/>
      <name val="Academy"/>
      <family val="0"/>
    </font>
    <font>
      <b/>
      <i/>
      <sz val="12"/>
      <name val="Academy"/>
      <family val="0"/>
    </font>
    <font>
      <sz val="10"/>
      <name val="Arial Cyr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sz val="12"/>
      <name val="Times New Roman Cyr"/>
      <family val="1"/>
    </font>
    <font>
      <sz val="16"/>
      <name val="Times New Roman Cyr"/>
      <family val="1"/>
    </font>
    <font>
      <sz val="14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0"/>
      <name val="Times New Roman"/>
      <family val="1"/>
    </font>
    <font>
      <u val="single"/>
      <sz val="7.2"/>
      <color indexed="12"/>
      <name val="Academy"/>
      <family val="0"/>
    </font>
    <font>
      <u val="single"/>
      <sz val="7.2"/>
      <color indexed="36"/>
      <name val="Academy"/>
      <family val="0"/>
    </font>
    <font>
      <sz val="9"/>
      <name val="Times New Roman"/>
      <family val="1"/>
    </font>
    <font>
      <sz val="10"/>
      <name val="Arial CYR"/>
      <family val="2"/>
    </font>
    <font>
      <sz val="10"/>
      <name val="Academy"/>
      <family val="0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cademy"/>
      <family val="0"/>
    </font>
    <font>
      <sz val="10"/>
      <name val="CG Times"/>
      <family val="1"/>
    </font>
    <font>
      <b/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>
      <alignment/>
      <protection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3">
    <xf numFmtId="0" fontId="0" fillId="0" borderId="0" xfId="0" applyAlignment="1">
      <alignment/>
    </xf>
    <xf numFmtId="0" fontId="5" fillId="0" borderId="0" xfId="18" applyFont="1">
      <alignment/>
      <protection/>
    </xf>
    <xf numFmtId="0" fontId="6" fillId="0" borderId="0" xfId="18" applyFont="1">
      <alignment/>
      <protection/>
    </xf>
    <xf numFmtId="0" fontId="7" fillId="0" borderId="0" xfId="18" applyFont="1">
      <alignment/>
      <protection/>
    </xf>
    <xf numFmtId="0" fontId="6" fillId="0" borderId="0" xfId="18" applyFont="1" applyBorder="1">
      <alignment/>
      <protection/>
    </xf>
    <xf numFmtId="0" fontId="8" fillId="0" borderId="0" xfId="18" applyFont="1">
      <alignment/>
      <protection/>
    </xf>
    <xf numFmtId="0" fontId="9" fillId="0" borderId="0" xfId="18" applyFont="1">
      <alignment/>
      <protection/>
    </xf>
    <xf numFmtId="0" fontId="10" fillId="0" borderId="0" xfId="18" applyFont="1">
      <alignment/>
      <protection/>
    </xf>
    <xf numFmtId="0" fontId="6" fillId="0" borderId="1" xfId="18" applyFont="1" applyBorder="1">
      <alignment/>
      <protection/>
    </xf>
    <xf numFmtId="0" fontId="6" fillId="0" borderId="2" xfId="18" applyFont="1" applyBorder="1">
      <alignment/>
      <protection/>
    </xf>
    <xf numFmtId="0" fontId="6" fillId="0" borderId="3" xfId="18" applyFont="1" applyBorder="1">
      <alignment/>
      <protection/>
    </xf>
    <xf numFmtId="0" fontId="6" fillId="0" borderId="4" xfId="18" applyFont="1" applyBorder="1">
      <alignment/>
      <protection/>
    </xf>
    <xf numFmtId="0" fontId="6" fillId="0" borderId="5" xfId="18" applyFont="1" applyBorder="1">
      <alignment/>
      <protection/>
    </xf>
    <xf numFmtId="0" fontId="6" fillId="0" borderId="5" xfId="18" applyNumberFormat="1" applyFont="1" applyBorder="1">
      <alignment/>
      <protection/>
    </xf>
    <xf numFmtId="0" fontId="7" fillId="0" borderId="0" xfId="18" applyFont="1" applyBorder="1">
      <alignment/>
      <protection/>
    </xf>
    <xf numFmtId="0" fontId="16" fillId="0" borderId="0" xfId="0" applyFont="1" applyAlignment="1" applyProtection="1">
      <alignment/>
      <protection locked="0"/>
    </xf>
    <xf numFmtId="0" fontId="16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12" fillId="0" borderId="6" xfId="0" applyFont="1" applyBorder="1" applyAlignment="1">
      <alignment horizontal="left"/>
    </xf>
    <xf numFmtId="0" fontId="16" fillId="0" borderId="0" xfId="0" applyFont="1" applyAlignment="1" applyProtection="1">
      <alignment wrapText="1"/>
      <protection locked="0"/>
    </xf>
    <xf numFmtId="0" fontId="16" fillId="0" borderId="0" xfId="0" applyNumberFormat="1" applyFont="1" applyAlignment="1" applyProtection="1">
      <alignment/>
      <protection locked="0"/>
    </xf>
    <xf numFmtId="0" fontId="16" fillId="0" borderId="0" xfId="0" applyFont="1" applyFill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>
      <alignment/>
    </xf>
    <xf numFmtId="0" fontId="12" fillId="0" borderId="7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8" xfId="0" applyFont="1" applyBorder="1" applyAlignment="1" applyProtection="1">
      <alignment/>
      <protection locked="0"/>
    </xf>
    <xf numFmtId="0" fontId="18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 horizontal="center" wrapText="1"/>
      <protection locked="0"/>
    </xf>
    <xf numFmtId="0" fontId="18" fillId="0" borderId="0" xfId="0" applyFont="1" applyAlignment="1" applyProtection="1">
      <alignment horizontal="center"/>
      <protection locked="0"/>
    </xf>
    <xf numFmtId="0" fontId="18" fillId="0" borderId="0" xfId="0" applyFont="1" applyFill="1" applyAlignment="1" applyProtection="1">
      <alignment horizontal="center"/>
      <protection locked="0"/>
    </xf>
    <xf numFmtId="0" fontId="19" fillId="0" borderId="0" xfId="0" applyFont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0" xfId="0" applyNumberFormat="1" applyFont="1" applyBorder="1" applyAlignment="1" applyProtection="1">
      <alignment horizontal="left"/>
      <protection locked="0"/>
    </xf>
    <xf numFmtId="0" fontId="12" fillId="0" borderId="0" xfId="0" applyFont="1" applyFill="1" applyBorder="1" applyAlignment="1">
      <alignment horizontal="left"/>
    </xf>
    <xf numFmtId="0" fontId="12" fillId="0" borderId="0" xfId="0" applyFont="1" applyAlignment="1" applyProtection="1">
      <alignment horizontal="left"/>
      <protection locked="0"/>
    </xf>
    <xf numFmtId="0" fontId="15" fillId="0" borderId="0" xfId="0" applyFont="1" applyFill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5" fillId="0" borderId="5" xfId="0" applyFont="1" applyBorder="1" applyAlignment="1" applyProtection="1">
      <alignment horizontal="left"/>
      <protection locked="0"/>
    </xf>
    <xf numFmtId="0" fontId="15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20" fillId="2" borderId="9" xfId="0" applyFont="1" applyFill="1" applyBorder="1" applyAlignment="1" applyProtection="1">
      <alignment horizontal="justify" wrapText="1"/>
      <protection locked="0"/>
    </xf>
    <xf numFmtId="0" fontId="12" fillId="2" borderId="9" xfId="0" applyFont="1" applyFill="1" applyBorder="1" applyAlignment="1" applyProtection="1">
      <alignment/>
      <protection locked="0"/>
    </xf>
    <xf numFmtId="0" fontId="12" fillId="2" borderId="9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0" fontId="12" fillId="0" borderId="0" xfId="0" applyFont="1" applyAlignment="1" applyProtection="1">
      <alignment wrapText="1"/>
      <protection locked="0"/>
    </xf>
    <xf numFmtId="0" fontId="12" fillId="0" borderId="0" xfId="0" applyNumberFormat="1" applyFont="1" applyAlignment="1" applyProtection="1">
      <alignment/>
      <protection locked="0"/>
    </xf>
    <xf numFmtId="0" fontId="12" fillId="0" borderId="0" xfId="0" applyFont="1" applyFill="1" applyAlignment="1">
      <alignment/>
    </xf>
    <xf numFmtId="0" fontId="12" fillId="0" borderId="10" xfId="0" applyFont="1" applyBorder="1" applyAlignment="1" applyProtection="1">
      <alignment/>
      <protection locked="0"/>
    </xf>
    <xf numFmtId="0" fontId="12" fillId="0" borderId="11" xfId="0" applyFont="1" applyBorder="1" applyAlignment="1">
      <alignment horizontal="left"/>
    </xf>
    <xf numFmtId="0" fontId="12" fillId="0" borderId="6" xfId="0" applyFont="1" applyBorder="1" applyAlignment="1" applyProtection="1">
      <alignment horizontal="left"/>
      <protection locked="0"/>
    </xf>
    <xf numFmtId="0" fontId="12" fillId="0" borderId="8" xfId="0" applyFont="1" applyBorder="1" applyAlignment="1">
      <alignment horizontal="left"/>
    </xf>
    <xf numFmtId="0" fontId="12" fillId="0" borderId="10" xfId="0" applyFont="1" applyBorder="1" applyAlignment="1">
      <alignment/>
    </xf>
    <xf numFmtId="0" fontId="12" fillId="0" borderId="8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15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wrapText="1"/>
      <protection locked="0"/>
    </xf>
    <xf numFmtId="0" fontId="15" fillId="0" borderId="0" xfId="0" applyNumberFormat="1" applyFont="1" applyAlignment="1" applyProtection="1">
      <alignment/>
      <protection locked="0"/>
    </xf>
    <xf numFmtId="0" fontId="15" fillId="0" borderId="0" xfId="0" applyFont="1" applyFill="1" applyAlignment="1">
      <alignment/>
    </xf>
    <xf numFmtId="0" fontId="15" fillId="0" borderId="0" xfId="0" applyFont="1" applyAlignment="1" applyProtection="1">
      <alignment horizontal="left"/>
      <protection locked="0"/>
    </xf>
    <xf numFmtId="0" fontId="15" fillId="0" borderId="0" xfId="0" applyFont="1" applyBorder="1" applyAlignment="1" applyProtection="1">
      <alignment/>
      <protection locked="0"/>
    </xf>
    <xf numFmtId="0" fontId="15" fillId="0" borderId="0" xfId="0" applyNumberFormat="1" applyFont="1" applyBorder="1" applyAlignment="1">
      <alignment/>
    </xf>
    <xf numFmtId="0" fontId="12" fillId="0" borderId="0" xfId="0" applyFont="1" applyAlignment="1" applyProtection="1">
      <alignment horizontal="left" wrapText="1" indent="6"/>
      <protection locked="0"/>
    </xf>
    <xf numFmtId="0" fontId="21" fillId="0" borderId="0" xfId="0" applyFont="1" applyAlignment="1">
      <alignment horizontal="left" indent="6"/>
    </xf>
    <xf numFmtId="0" fontId="21" fillId="0" borderId="0" xfId="0" applyFont="1" applyAlignment="1">
      <alignment horizontal="left"/>
    </xf>
    <xf numFmtId="0" fontId="12" fillId="2" borderId="13" xfId="0" applyFont="1" applyFill="1" applyBorder="1" applyAlignment="1" applyProtection="1">
      <alignment/>
      <protection/>
    </xf>
    <xf numFmtId="0" fontId="12" fillId="2" borderId="14" xfId="0" applyFont="1" applyFill="1" applyBorder="1" applyAlignment="1" applyProtection="1">
      <alignment/>
      <protection/>
    </xf>
    <xf numFmtId="0" fontId="12" fillId="2" borderId="14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21" fillId="0" borderId="0" xfId="0" applyFont="1" applyFill="1" applyBorder="1" applyAlignment="1">
      <alignment horizontal="left" indent="6"/>
    </xf>
    <xf numFmtId="0" fontId="12" fillId="0" borderId="15" xfId="0" applyFont="1" applyFill="1" applyBorder="1" applyAlignment="1" applyProtection="1">
      <alignment/>
      <protection locked="0"/>
    </xf>
    <xf numFmtId="0" fontId="12" fillId="0" borderId="16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justify" wrapText="1"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15" fillId="0" borderId="6" xfId="0" applyFont="1" applyBorder="1" applyAlignment="1" applyProtection="1">
      <alignment/>
      <protection locked="0"/>
    </xf>
    <xf numFmtId="0" fontId="15" fillId="0" borderId="6" xfId="0" applyFont="1" applyBorder="1" applyAlignment="1">
      <alignment/>
    </xf>
    <xf numFmtId="0" fontId="15" fillId="0" borderId="6" xfId="0" applyNumberFormat="1" applyFont="1" applyBorder="1" applyAlignment="1" applyProtection="1">
      <alignment/>
      <protection locked="0"/>
    </xf>
    <xf numFmtId="0" fontId="22" fillId="0" borderId="0" xfId="0" applyFont="1" applyBorder="1" applyAlignment="1" applyProtection="1">
      <alignment/>
      <protection locked="0"/>
    </xf>
    <xf numFmtId="0" fontId="12" fillId="2" borderId="13" xfId="0" applyFont="1" applyFill="1" applyBorder="1" applyAlignment="1" applyProtection="1">
      <alignment/>
      <protection locked="0"/>
    </xf>
    <xf numFmtId="0" fontId="15" fillId="2" borderId="9" xfId="0" applyFont="1" applyFill="1" applyBorder="1" applyAlignment="1">
      <alignment/>
    </xf>
    <xf numFmtId="0" fontId="12" fillId="2" borderId="9" xfId="0" applyFont="1" applyFill="1" applyBorder="1" applyAlignment="1" applyProtection="1">
      <alignment/>
      <protection/>
    </xf>
    <xf numFmtId="0" fontId="15" fillId="2" borderId="17" xfId="0" applyFont="1" applyFill="1" applyBorder="1" applyAlignment="1">
      <alignment/>
    </xf>
    <xf numFmtId="0" fontId="15" fillId="2" borderId="17" xfId="0" applyNumberFormat="1" applyFont="1" applyFill="1" applyBorder="1" applyAlignment="1" applyProtection="1">
      <alignment/>
      <protection locked="0"/>
    </xf>
    <xf numFmtId="0" fontId="15" fillId="2" borderId="17" xfId="0" applyFont="1" applyFill="1" applyBorder="1" applyAlignment="1" applyProtection="1">
      <alignment/>
      <protection locked="0"/>
    </xf>
    <xf numFmtId="0" fontId="15" fillId="2" borderId="18" xfId="0" applyFont="1" applyFill="1" applyBorder="1" applyAlignment="1" applyProtection="1">
      <alignment/>
      <protection locked="0"/>
    </xf>
    <xf numFmtId="1" fontId="20" fillId="2" borderId="7" xfId="0" applyNumberFormat="1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/>
    </xf>
    <xf numFmtId="0" fontId="12" fillId="0" borderId="16" xfId="0" applyFont="1" applyFill="1" applyBorder="1" applyAlignment="1" applyProtection="1">
      <alignment/>
      <protection locked="0"/>
    </xf>
    <xf numFmtId="0" fontId="12" fillId="0" borderId="19" xfId="0" applyFont="1" applyFill="1" applyBorder="1" applyAlignment="1">
      <alignment wrapText="1"/>
    </xf>
    <xf numFmtId="0" fontId="15" fillId="0" borderId="5" xfId="0" applyFont="1" applyBorder="1" applyAlignment="1">
      <alignment horizontal="left"/>
    </xf>
    <xf numFmtId="0" fontId="12" fillId="0" borderId="20" xfId="0" applyFont="1" applyFill="1" applyBorder="1" applyAlignment="1" applyProtection="1">
      <alignment/>
      <protection locked="0"/>
    </xf>
    <xf numFmtId="0" fontId="15" fillId="0" borderId="21" xfId="0" applyFont="1" applyBorder="1" applyAlignment="1">
      <alignment horizontal="left"/>
    </xf>
    <xf numFmtId="0" fontId="15" fillId="0" borderId="22" xfId="0" applyFont="1" applyBorder="1" applyAlignment="1">
      <alignment horizontal="left"/>
    </xf>
    <xf numFmtId="0" fontId="12" fillId="0" borderId="23" xfId="0" applyFont="1" applyFill="1" applyBorder="1" applyAlignment="1" applyProtection="1">
      <alignment/>
      <protection locked="0"/>
    </xf>
    <xf numFmtId="0" fontId="12" fillId="0" borderId="24" xfId="0" applyFont="1" applyFill="1" applyBorder="1" applyAlignment="1" applyProtection="1">
      <alignment horizontal="justify" wrapText="1"/>
      <protection locked="0"/>
    </xf>
    <xf numFmtId="0" fontId="12" fillId="0" borderId="6" xfId="0" applyFont="1" applyBorder="1" applyAlignment="1" applyProtection="1">
      <alignment/>
      <protection locked="0"/>
    </xf>
    <xf numFmtId="0" fontId="12" fillId="0" borderId="7" xfId="0" applyFont="1" applyBorder="1" applyAlignment="1" applyProtection="1">
      <alignment/>
      <protection locked="0"/>
    </xf>
    <xf numFmtId="0" fontId="12" fillId="0" borderId="11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25" xfId="0" applyFont="1" applyBorder="1" applyAlignment="1" applyProtection="1">
      <alignment wrapText="1"/>
      <protection locked="0"/>
    </xf>
    <xf numFmtId="0" fontId="12" fillId="0" borderId="0" xfId="0" applyFont="1" applyBorder="1" applyAlignment="1" applyProtection="1">
      <alignment horizontal="left" vertical="top" wrapText="1"/>
      <protection locked="0"/>
    </xf>
    <xf numFmtId="0" fontId="15" fillId="0" borderId="5" xfId="0" applyFont="1" applyBorder="1" applyAlignment="1" applyProtection="1">
      <alignment horizontal="center"/>
      <protection locked="0"/>
    </xf>
    <xf numFmtId="0" fontId="12" fillId="2" borderId="13" xfId="0" applyNumberFormat="1" applyFont="1" applyFill="1" applyBorder="1" applyAlignment="1" applyProtection="1">
      <alignment/>
      <protection/>
    </xf>
    <xf numFmtId="0" fontId="12" fillId="2" borderId="26" xfId="0" applyNumberFormat="1" applyFont="1" applyFill="1" applyBorder="1" applyAlignment="1" applyProtection="1">
      <alignment/>
      <protection/>
    </xf>
    <xf numFmtId="0" fontId="12" fillId="3" borderId="0" xfId="0" applyFont="1" applyFill="1" applyBorder="1" applyAlignment="1" applyProtection="1">
      <alignment/>
      <protection locked="0"/>
    </xf>
    <xf numFmtId="0" fontId="18" fillId="0" borderId="0" xfId="0" applyFont="1" applyBorder="1" applyAlignment="1" applyProtection="1">
      <alignment/>
      <protection locked="0"/>
    </xf>
    <xf numFmtId="0" fontId="12" fillId="0" borderId="0" xfId="0" applyNumberFormat="1" applyFont="1" applyBorder="1" applyAlignment="1" applyProtection="1">
      <alignment/>
      <protection locked="0"/>
    </xf>
    <xf numFmtId="0" fontId="12" fillId="0" borderId="0" xfId="0" applyNumberFormat="1" applyFont="1" applyBorder="1" applyAlignment="1" applyProtection="1">
      <alignment/>
      <protection locked="0"/>
    </xf>
    <xf numFmtId="0" fontId="12" fillId="3" borderId="0" xfId="0" applyFont="1" applyFill="1" applyBorder="1" applyAlignment="1" applyProtection="1">
      <alignment/>
      <protection/>
    </xf>
    <xf numFmtId="0" fontId="12" fillId="3" borderId="0" xfId="0" applyNumberFormat="1" applyFont="1" applyFill="1" applyBorder="1" applyAlignment="1" applyProtection="1">
      <alignment/>
      <protection/>
    </xf>
    <xf numFmtId="0" fontId="12" fillId="3" borderId="0" xfId="0" applyFont="1" applyFill="1" applyBorder="1" applyAlignment="1" applyProtection="1">
      <alignment/>
      <protection locked="0"/>
    </xf>
    <xf numFmtId="0" fontId="12" fillId="3" borderId="0" xfId="0" applyFont="1" applyFill="1" applyBorder="1" applyAlignment="1">
      <alignment/>
    </xf>
    <xf numFmtId="0" fontId="12" fillId="0" borderId="0" xfId="0" applyFont="1" applyFill="1" applyBorder="1" applyAlignment="1" applyProtection="1">
      <alignment horizontal="justify" wrapText="1"/>
      <protection locked="0"/>
    </xf>
    <xf numFmtId="0" fontId="12" fillId="0" borderId="19" xfId="0" applyFont="1" applyFill="1" applyBorder="1" applyAlignment="1" applyProtection="1">
      <alignment/>
      <protection/>
    </xf>
    <xf numFmtId="0" fontId="12" fillId="0" borderId="27" xfId="0" applyFont="1" applyFill="1" applyBorder="1" applyAlignment="1" applyProtection="1">
      <alignment/>
      <protection locked="0"/>
    </xf>
    <xf numFmtId="0" fontId="12" fillId="0" borderId="24" xfId="0" applyFont="1" applyFill="1" applyBorder="1" applyAlignment="1" applyProtection="1">
      <alignment/>
      <protection locked="0"/>
    </xf>
    <xf numFmtId="0" fontId="12" fillId="2" borderId="7" xfId="0" applyFont="1" applyFill="1" applyBorder="1" applyAlignment="1" applyProtection="1">
      <alignment/>
      <protection/>
    </xf>
    <xf numFmtId="0" fontId="12" fillId="2" borderId="28" xfId="0" applyNumberFormat="1" applyFont="1" applyFill="1" applyBorder="1" applyAlignment="1" applyProtection="1">
      <alignment/>
      <protection locked="0"/>
    </xf>
    <xf numFmtId="0" fontId="12" fillId="2" borderId="26" xfId="0" applyFont="1" applyFill="1" applyBorder="1" applyAlignment="1" applyProtection="1">
      <alignment/>
      <protection locked="0"/>
    </xf>
    <xf numFmtId="0" fontId="12" fillId="2" borderId="29" xfId="0" applyFont="1" applyFill="1" applyBorder="1" applyAlignment="1" applyProtection="1">
      <alignment/>
      <protection/>
    </xf>
    <xf numFmtId="1" fontId="20" fillId="2" borderId="30" xfId="0" applyNumberFormat="1" applyFont="1" applyFill="1" applyBorder="1" applyAlignment="1">
      <alignment horizontal="center" vertical="center" wrapText="1"/>
    </xf>
    <xf numFmtId="1" fontId="12" fillId="0" borderId="31" xfId="0" applyNumberFormat="1" applyFont="1" applyFill="1" applyBorder="1" applyAlignment="1">
      <alignment horizontal="right" vertical="center" wrapText="1"/>
    </xf>
    <xf numFmtId="0" fontId="12" fillId="0" borderId="10" xfId="0" applyFont="1" applyFill="1" applyBorder="1" applyAlignment="1" applyProtection="1">
      <alignment/>
      <protection/>
    </xf>
    <xf numFmtId="0" fontId="12" fillId="0" borderId="32" xfId="0" applyFont="1" applyFill="1" applyBorder="1" applyAlignment="1" applyProtection="1">
      <alignment/>
      <protection/>
    </xf>
    <xf numFmtId="0" fontId="12" fillId="2" borderId="33" xfId="0" applyFont="1" applyFill="1" applyBorder="1" applyAlignment="1" applyProtection="1">
      <alignment/>
      <protection/>
    </xf>
    <xf numFmtId="0" fontId="12" fillId="2" borderId="34" xfId="0" applyFont="1" applyFill="1" applyBorder="1" applyAlignment="1" applyProtection="1">
      <alignment/>
      <protection/>
    </xf>
    <xf numFmtId="0" fontId="12" fillId="2" borderId="23" xfId="0" applyNumberFormat="1" applyFont="1" applyFill="1" applyBorder="1" applyAlignment="1" applyProtection="1">
      <alignment/>
      <protection/>
    </xf>
    <xf numFmtId="0" fontId="12" fillId="2" borderId="35" xfId="0" applyNumberFormat="1" applyFont="1" applyFill="1" applyBorder="1" applyAlignment="1" applyProtection="1">
      <alignment/>
      <protection/>
    </xf>
    <xf numFmtId="0" fontId="12" fillId="2" borderId="24" xfId="0" applyFont="1" applyFill="1" applyBorder="1" applyAlignment="1" applyProtection="1">
      <alignment/>
      <protection locked="0"/>
    </xf>
    <xf numFmtId="0" fontId="12" fillId="2" borderId="15" xfId="0" applyNumberFormat="1" applyFont="1" applyFill="1" applyBorder="1" applyAlignment="1" applyProtection="1">
      <alignment/>
      <protection/>
    </xf>
    <xf numFmtId="0" fontId="12" fillId="2" borderId="5" xfId="0" applyFont="1" applyFill="1" applyBorder="1" applyAlignment="1" applyProtection="1">
      <alignment/>
      <protection locked="0"/>
    </xf>
    <xf numFmtId="0" fontId="12" fillId="2" borderId="36" xfId="0" applyNumberFormat="1" applyFont="1" applyFill="1" applyBorder="1" applyAlignment="1" applyProtection="1">
      <alignment/>
      <protection/>
    </xf>
    <xf numFmtId="0" fontId="12" fillId="3" borderId="0" xfId="0" applyFont="1" applyFill="1" applyBorder="1" applyAlignment="1">
      <alignment/>
    </xf>
    <xf numFmtId="0" fontId="15" fillId="0" borderId="24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Fill="1" applyBorder="1" applyAlignment="1" applyProtection="1">
      <alignment wrapText="1"/>
      <protection locked="0"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15" fillId="0" borderId="0" xfId="0" applyNumberFormat="1" applyFont="1" applyFill="1" applyBorder="1" applyAlignment="1" applyProtection="1">
      <alignment/>
      <protection locked="0"/>
    </xf>
    <xf numFmtId="0" fontId="15" fillId="0" borderId="0" xfId="0" applyFont="1" applyFill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1" fontId="20" fillId="0" borderId="0" xfId="0" applyNumberFormat="1" applyFont="1" applyFill="1" applyBorder="1" applyAlignment="1" applyProtection="1">
      <alignment/>
      <protection locked="0"/>
    </xf>
    <xf numFmtId="0" fontId="18" fillId="0" borderId="0" xfId="0" applyFont="1" applyFill="1" applyBorder="1" applyAlignment="1">
      <alignment/>
    </xf>
    <xf numFmtId="0" fontId="12" fillId="0" borderId="0" xfId="0" applyFont="1" applyFill="1" applyBorder="1" applyAlignment="1" applyProtection="1">
      <alignment horizontal="left"/>
      <protection locked="0"/>
    </xf>
    <xf numFmtId="0" fontId="12" fillId="0" borderId="0" xfId="0" applyNumberFormat="1" applyFont="1" applyFill="1" applyBorder="1" applyAlignment="1" applyProtection="1">
      <alignment horizontal="lef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Font="1" applyFill="1" applyBorder="1" applyAlignment="1">
      <alignment horizontal="right"/>
    </xf>
    <xf numFmtId="0" fontId="12" fillId="0" borderId="37" xfId="0" applyNumberFormat="1" applyFont="1" applyFill="1" applyBorder="1" applyAlignment="1" applyProtection="1">
      <alignment/>
      <protection locked="0"/>
    </xf>
    <xf numFmtId="0" fontId="12" fillId="0" borderId="37" xfId="0" applyFont="1" applyFill="1" applyBorder="1" applyAlignment="1" applyProtection="1">
      <alignment/>
      <protection locked="0"/>
    </xf>
    <xf numFmtId="0" fontId="12" fillId="0" borderId="5" xfId="0" applyFont="1" applyFill="1" applyBorder="1" applyAlignment="1" applyProtection="1">
      <alignment/>
      <protection/>
    </xf>
    <xf numFmtId="0" fontId="12" fillId="0" borderId="5" xfId="0" applyNumberFormat="1" applyFont="1" applyFill="1" applyBorder="1" applyAlignment="1" applyProtection="1">
      <alignment/>
      <protection locked="0"/>
    </xf>
    <xf numFmtId="0" fontId="12" fillId="0" borderId="38" xfId="0" applyFont="1" applyFill="1" applyBorder="1" applyAlignment="1" applyProtection="1">
      <alignment/>
      <protection/>
    </xf>
    <xf numFmtId="0" fontId="12" fillId="0" borderId="15" xfId="0" applyNumberFormat="1" applyFont="1" applyFill="1" applyBorder="1" applyAlignment="1" applyProtection="1">
      <alignment/>
      <protection/>
    </xf>
    <xf numFmtId="0" fontId="12" fillId="0" borderId="36" xfId="0" applyNumberFormat="1" applyFont="1" applyFill="1" applyBorder="1" applyAlignment="1" applyProtection="1">
      <alignment/>
      <protection/>
    </xf>
    <xf numFmtId="0" fontId="12" fillId="0" borderId="39" xfId="0" applyFont="1" applyFill="1" applyBorder="1" applyAlignment="1" applyProtection="1">
      <alignment/>
      <protection/>
    </xf>
    <xf numFmtId="0" fontId="12" fillId="0" borderId="24" xfId="0" applyFont="1" applyFill="1" applyBorder="1" applyAlignment="1" applyProtection="1">
      <alignment/>
      <protection/>
    </xf>
    <xf numFmtId="0" fontId="12" fillId="0" borderId="34" xfId="0" applyFont="1" applyFill="1" applyBorder="1" applyAlignment="1" applyProtection="1">
      <alignment/>
      <protection/>
    </xf>
    <xf numFmtId="0" fontId="12" fillId="0" borderId="40" xfId="0" applyFont="1" applyFill="1" applyBorder="1" applyAlignment="1" applyProtection="1">
      <alignment/>
      <protection/>
    </xf>
    <xf numFmtId="0" fontId="12" fillId="0" borderId="5" xfId="0" applyFont="1" applyFill="1" applyBorder="1" applyAlignment="1" applyProtection="1">
      <alignment/>
      <protection locked="0"/>
    </xf>
    <xf numFmtId="0" fontId="12" fillId="0" borderId="15" xfId="0" applyFont="1" applyFill="1" applyBorder="1" applyAlignment="1" applyProtection="1">
      <alignment/>
      <protection/>
    </xf>
    <xf numFmtId="0" fontId="12" fillId="0" borderId="41" xfId="0" applyFont="1" applyFill="1" applyBorder="1" applyAlignment="1" applyProtection="1">
      <alignment/>
      <protection/>
    </xf>
    <xf numFmtId="0" fontId="12" fillId="0" borderId="35" xfId="0" applyNumberFormat="1" applyFont="1" applyFill="1" applyBorder="1" applyAlignment="1" applyProtection="1">
      <alignment/>
      <protection/>
    </xf>
    <xf numFmtId="0" fontId="12" fillId="0" borderId="23" xfId="0" applyNumberFormat="1" applyFont="1" applyFill="1" applyBorder="1" applyAlignment="1" applyProtection="1">
      <alignment/>
      <protection/>
    </xf>
    <xf numFmtId="0" fontId="12" fillId="0" borderId="19" xfId="0" applyNumberFormat="1" applyFont="1" applyFill="1" applyBorder="1" applyAlignment="1" applyProtection="1">
      <alignment/>
      <protection locked="0"/>
    </xf>
    <xf numFmtId="0" fontId="12" fillId="0" borderId="42" xfId="0" applyFont="1" applyFill="1" applyBorder="1" applyAlignment="1" applyProtection="1">
      <alignment/>
      <protection locked="0"/>
    </xf>
    <xf numFmtId="0" fontId="12" fillId="0" borderId="16" xfId="0" applyNumberFormat="1" applyFont="1" applyFill="1" applyBorder="1" applyAlignment="1" applyProtection="1">
      <alignment/>
      <protection/>
    </xf>
    <xf numFmtId="0" fontId="12" fillId="0" borderId="42" xfId="0" applyNumberFormat="1" applyFont="1" applyFill="1" applyBorder="1" applyAlignment="1" applyProtection="1">
      <alignment/>
      <protection/>
    </xf>
    <xf numFmtId="0" fontId="15" fillId="0" borderId="5" xfId="0" applyNumberFormat="1" applyFont="1" applyFill="1" applyBorder="1" applyAlignment="1" applyProtection="1">
      <alignment/>
      <protection locked="0"/>
    </xf>
    <xf numFmtId="0" fontId="15" fillId="0" borderId="5" xfId="0" applyFont="1" applyFill="1" applyBorder="1" applyAlignment="1" applyProtection="1">
      <alignment/>
      <protection locked="0"/>
    </xf>
    <xf numFmtId="0" fontId="15" fillId="0" borderId="36" xfId="0" applyFont="1" applyFill="1" applyBorder="1" applyAlignment="1" applyProtection="1">
      <alignment/>
      <protection locked="0"/>
    </xf>
    <xf numFmtId="0" fontId="12" fillId="0" borderId="43" xfId="0" applyFont="1" applyFill="1" applyBorder="1" applyAlignment="1" applyProtection="1">
      <alignment/>
      <protection locked="0"/>
    </xf>
    <xf numFmtId="0" fontId="12" fillId="0" borderId="21" xfId="0" applyFont="1" applyFill="1" applyBorder="1" applyAlignment="1" applyProtection="1">
      <alignment/>
      <protection/>
    </xf>
    <xf numFmtId="0" fontId="12" fillId="0" borderId="44" xfId="0" applyNumberFormat="1" applyFont="1" applyFill="1" applyBorder="1" applyAlignment="1" applyProtection="1">
      <alignment/>
      <protection locked="0"/>
    </xf>
    <xf numFmtId="0" fontId="15" fillId="0" borderId="3" xfId="0" applyFont="1" applyFill="1" applyBorder="1" applyAlignment="1">
      <alignment/>
    </xf>
    <xf numFmtId="0" fontId="15" fillId="0" borderId="21" xfId="0" applyFont="1" applyFill="1" applyBorder="1" applyAlignment="1">
      <alignment/>
    </xf>
    <xf numFmtId="0" fontId="15" fillId="0" borderId="21" xfId="0" applyNumberFormat="1" applyFont="1" applyFill="1" applyBorder="1" applyAlignment="1" applyProtection="1">
      <alignment/>
      <protection locked="0"/>
    </xf>
    <xf numFmtId="0" fontId="15" fillId="0" borderId="21" xfId="0" applyFont="1" applyFill="1" applyBorder="1" applyAlignment="1" applyProtection="1">
      <alignment/>
      <protection locked="0"/>
    </xf>
    <xf numFmtId="0" fontId="15" fillId="0" borderId="45" xfId="0" applyFont="1" applyFill="1" applyBorder="1" applyAlignment="1" applyProtection="1">
      <alignment/>
      <protection locked="0"/>
    </xf>
    <xf numFmtId="0" fontId="12" fillId="0" borderId="33" xfId="0" applyFont="1" applyFill="1" applyBorder="1" applyAlignment="1" applyProtection="1">
      <alignment/>
      <protection locked="0"/>
    </xf>
    <xf numFmtId="0" fontId="12" fillId="0" borderId="3" xfId="0" applyFont="1" applyFill="1" applyBorder="1" applyAlignment="1" applyProtection="1">
      <alignment/>
      <protection/>
    </xf>
    <xf numFmtId="0" fontId="12" fillId="0" borderId="2" xfId="0" applyFont="1" applyFill="1" applyBorder="1" applyAlignment="1" applyProtection="1">
      <alignment/>
      <protection/>
    </xf>
    <xf numFmtId="0" fontId="12" fillId="0" borderId="20" xfId="0" applyNumberFormat="1" applyFont="1" applyFill="1" applyBorder="1" applyAlignment="1" applyProtection="1">
      <alignment/>
      <protection/>
    </xf>
    <xf numFmtId="0" fontId="12" fillId="0" borderId="45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Alignment="1" applyProtection="1">
      <alignment/>
      <protection locked="0"/>
    </xf>
    <xf numFmtId="0" fontId="15" fillId="0" borderId="0" xfId="0" applyFont="1" applyFill="1" applyAlignment="1" applyProtection="1">
      <alignment/>
      <protection locked="0"/>
    </xf>
    <xf numFmtId="0" fontId="15" fillId="0" borderId="46" xfId="0" applyFont="1" applyFill="1" applyBorder="1" applyAlignment="1" applyProtection="1">
      <alignment/>
      <protection locked="0"/>
    </xf>
    <xf numFmtId="0" fontId="12" fillId="0" borderId="46" xfId="0" applyFont="1" applyFill="1" applyBorder="1" applyAlignment="1" applyProtection="1">
      <alignment/>
      <protection locked="0"/>
    </xf>
    <xf numFmtId="0" fontId="12" fillId="0" borderId="47" xfId="0" applyNumberFormat="1" applyFont="1" applyFill="1" applyBorder="1" applyAlignment="1" applyProtection="1">
      <alignment/>
      <protection locked="0"/>
    </xf>
    <xf numFmtId="0" fontId="15" fillId="0" borderId="48" xfId="0" applyFont="1" applyFill="1" applyBorder="1" applyAlignment="1" applyProtection="1">
      <alignment/>
      <protection locked="0"/>
    </xf>
    <xf numFmtId="0" fontId="12" fillId="0" borderId="48" xfId="0" applyFont="1" applyFill="1" applyBorder="1" applyAlignment="1" applyProtection="1">
      <alignment/>
      <protection locked="0"/>
    </xf>
    <xf numFmtId="0" fontId="15" fillId="0" borderId="17" xfId="0" applyFont="1" applyFill="1" applyBorder="1" applyAlignment="1">
      <alignment/>
    </xf>
    <xf numFmtId="0" fontId="15" fillId="0" borderId="6" xfId="0" applyFont="1" applyFill="1" applyBorder="1" applyAlignment="1">
      <alignment/>
    </xf>
    <xf numFmtId="0" fontId="15" fillId="0" borderId="49" xfId="0" applyFont="1" applyFill="1" applyBorder="1" applyAlignment="1" applyProtection="1">
      <alignment/>
      <protection locked="0"/>
    </xf>
    <xf numFmtId="0" fontId="15" fillId="0" borderId="6" xfId="0" applyNumberFormat="1" applyFont="1" applyFill="1" applyBorder="1" applyAlignment="1" applyProtection="1">
      <alignment/>
      <protection locked="0"/>
    </xf>
    <xf numFmtId="0" fontId="15" fillId="0" borderId="6" xfId="0" applyFont="1" applyFill="1" applyBorder="1" applyAlignment="1" applyProtection="1">
      <alignment/>
      <protection locked="0"/>
    </xf>
    <xf numFmtId="0" fontId="15" fillId="0" borderId="8" xfId="0" applyFont="1" applyFill="1" applyBorder="1" applyAlignment="1" applyProtection="1">
      <alignment/>
      <protection locked="0"/>
    </xf>
    <xf numFmtId="0" fontId="12" fillId="0" borderId="23" xfId="0" applyFont="1" applyFill="1" applyBorder="1" applyAlignment="1" applyProtection="1">
      <alignment/>
      <protection/>
    </xf>
    <xf numFmtId="0" fontId="12" fillId="0" borderId="9" xfId="0" applyFont="1" applyFill="1" applyBorder="1" applyAlignment="1" applyProtection="1">
      <alignment/>
      <protection locked="0"/>
    </xf>
    <xf numFmtId="0" fontId="15" fillId="0" borderId="19" xfId="0" applyFont="1" applyFill="1" applyBorder="1" applyAlignment="1" applyProtection="1">
      <alignment/>
      <protection locked="0"/>
    </xf>
    <xf numFmtId="0" fontId="12" fillId="0" borderId="43" xfId="0" applyFont="1" applyFill="1" applyBorder="1" applyAlignment="1" applyProtection="1">
      <alignment/>
      <protection/>
    </xf>
    <xf numFmtId="0" fontId="15" fillId="0" borderId="38" xfId="0" applyFont="1" applyFill="1" applyBorder="1" applyAlignment="1" applyProtection="1">
      <alignment/>
      <protection locked="0"/>
    </xf>
    <xf numFmtId="0" fontId="15" fillId="0" borderId="24" xfId="0" applyFont="1" applyFill="1" applyBorder="1" applyAlignment="1">
      <alignment/>
    </xf>
    <xf numFmtId="0" fontId="15" fillId="0" borderId="24" xfId="0" applyNumberFormat="1" applyFont="1" applyFill="1" applyBorder="1" applyAlignment="1" applyProtection="1">
      <alignment/>
      <protection locked="0"/>
    </xf>
    <xf numFmtId="0" fontId="15" fillId="0" borderId="24" xfId="0" applyFont="1" applyFill="1" applyBorder="1" applyAlignment="1" applyProtection="1">
      <alignment/>
      <protection locked="0"/>
    </xf>
    <xf numFmtId="0" fontId="15" fillId="0" borderId="35" xfId="0" applyFont="1" applyFill="1" applyBorder="1" applyAlignment="1" applyProtection="1">
      <alignment/>
      <protection locked="0"/>
    </xf>
    <xf numFmtId="0" fontId="15" fillId="0" borderId="50" xfId="0" applyFont="1" applyFill="1" applyBorder="1" applyAlignment="1" applyProtection="1">
      <alignment/>
      <protection locked="0"/>
    </xf>
    <xf numFmtId="0" fontId="12" fillId="0" borderId="33" xfId="0" applyFont="1" applyFill="1" applyBorder="1" applyAlignment="1" applyProtection="1">
      <alignment/>
      <protection/>
    </xf>
    <xf numFmtId="0" fontId="15" fillId="0" borderId="34" xfId="0" applyFont="1" applyFill="1" applyBorder="1" applyAlignment="1" applyProtection="1">
      <alignment/>
      <protection locked="0"/>
    </xf>
    <xf numFmtId="0" fontId="17" fillId="0" borderId="0" xfId="18" applyFont="1">
      <alignment/>
      <protection/>
    </xf>
    <xf numFmtId="0" fontId="4" fillId="0" borderId="0" xfId="18">
      <alignment/>
      <protection/>
    </xf>
    <xf numFmtId="0" fontId="24" fillId="0" borderId="0" xfId="18" applyFont="1">
      <alignment/>
      <protection/>
    </xf>
    <xf numFmtId="0" fontId="6" fillId="0" borderId="0" xfId="18" applyFont="1" applyAlignment="1">
      <alignment vertical="top"/>
      <protection/>
    </xf>
    <xf numFmtId="0" fontId="0" fillId="0" borderId="0" xfId="18" applyFont="1">
      <alignment/>
      <protection/>
    </xf>
    <xf numFmtId="0" fontId="6" fillId="0" borderId="10" xfId="18" applyFont="1" applyBorder="1">
      <alignment/>
      <protection/>
    </xf>
    <xf numFmtId="0" fontId="6" fillId="0" borderId="40" xfId="18" applyFont="1" applyBorder="1">
      <alignment/>
      <protection/>
    </xf>
    <xf numFmtId="0" fontId="23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25" fillId="0" borderId="0" xfId="0" applyFont="1" applyBorder="1" applyAlignment="1">
      <alignment/>
    </xf>
    <xf numFmtId="0" fontId="11" fillId="0" borderId="5" xfId="0" applyFont="1" applyBorder="1" applyAlignment="1">
      <alignment/>
    </xf>
    <xf numFmtId="0" fontId="25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5" xfId="0" applyFont="1" applyBorder="1" applyAlignment="1">
      <alignment horizontal="justify"/>
    </xf>
    <xf numFmtId="0" fontId="25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0" xfId="0" applyFill="1" applyAlignment="1">
      <alignment/>
    </xf>
    <xf numFmtId="0" fontId="15" fillId="0" borderId="19" xfId="0" applyFont="1" applyBorder="1" applyAlignment="1">
      <alignment/>
    </xf>
    <xf numFmtId="0" fontId="15" fillId="0" borderId="19" xfId="0" applyFont="1" applyFill="1" applyBorder="1" applyAlignment="1">
      <alignment/>
    </xf>
    <xf numFmtId="0" fontId="15" fillId="0" borderId="19" xfId="0" applyNumberFormat="1" applyFont="1" applyFill="1" applyBorder="1" applyAlignment="1" applyProtection="1">
      <alignment/>
      <protection locked="0"/>
    </xf>
    <xf numFmtId="0" fontId="15" fillId="0" borderId="42" xfId="0" applyFont="1" applyFill="1" applyBorder="1" applyAlignment="1" applyProtection="1">
      <alignment/>
      <protection locked="0"/>
    </xf>
    <xf numFmtId="0" fontId="15" fillId="0" borderId="40" xfId="0" applyFont="1" applyFill="1" applyBorder="1" applyAlignment="1" applyProtection="1">
      <alignment/>
      <protection locked="0"/>
    </xf>
    <xf numFmtId="0" fontId="12" fillId="2" borderId="30" xfId="0" applyFont="1" applyFill="1" applyBorder="1" applyAlignment="1" applyProtection="1">
      <alignment/>
      <protection/>
    </xf>
    <xf numFmtId="0" fontId="15" fillId="0" borderId="24" xfId="0" applyFont="1" applyBorder="1" applyAlignment="1">
      <alignment wrapText="1"/>
    </xf>
    <xf numFmtId="1" fontId="12" fillId="0" borderId="0" xfId="0" applyNumberFormat="1" applyFont="1" applyFill="1" applyBorder="1" applyAlignment="1">
      <alignment/>
    </xf>
    <xf numFmtId="49" fontId="12" fillId="0" borderId="5" xfId="0" applyNumberFormat="1" applyFont="1" applyFill="1" applyBorder="1" applyAlignment="1" applyProtection="1">
      <alignment/>
      <protection/>
    </xf>
    <xf numFmtId="1" fontId="12" fillId="0" borderId="5" xfId="0" applyNumberFormat="1" applyFont="1" applyFill="1" applyBorder="1" applyAlignment="1" applyProtection="1">
      <alignment/>
      <protection/>
    </xf>
    <xf numFmtId="0" fontId="12" fillId="0" borderId="5" xfId="0" applyNumberFormat="1" applyFont="1" applyFill="1" applyBorder="1" applyAlignment="1" applyProtection="1">
      <alignment/>
      <protection/>
    </xf>
    <xf numFmtId="0" fontId="7" fillId="0" borderId="0" xfId="18" applyFont="1" applyProtection="1">
      <alignment/>
      <protection locked="0"/>
    </xf>
    <xf numFmtId="0" fontId="6" fillId="0" borderId="0" xfId="18" applyFont="1" applyProtection="1">
      <alignment/>
      <protection locked="0"/>
    </xf>
    <xf numFmtId="0" fontId="7" fillId="0" borderId="0" xfId="18" applyFont="1" applyBorder="1" applyProtection="1">
      <alignment/>
      <protection locked="0"/>
    </xf>
    <xf numFmtId="0" fontId="11" fillId="0" borderId="0" xfId="18" applyFont="1" applyProtection="1">
      <alignment/>
      <protection locked="0"/>
    </xf>
    <xf numFmtId="0" fontId="10" fillId="0" borderId="0" xfId="18" applyFont="1" applyProtection="1">
      <alignment/>
      <protection locked="0"/>
    </xf>
    <xf numFmtId="1" fontId="6" fillId="0" borderId="10" xfId="18" applyNumberFormat="1" applyFont="1" applyFill="1" applyBorder="1" applyProtection="1">
      <alignment/>
      <protection/>
    </xf>
    <xf numFmtId="0" fontId="6" fillId="0" borderId="10" xfId="18" applyFont="1" applyFill="1" applyBorder="1" applyProtection="1">
      <alignment/>
      <protection/>
    </xf>
    <xf numFmtId="0" fontId="6" fillId="0" borderId="4" xfId="18" applyFont="1" applyFill="1" applyBorder="1" applyProtection="1">
      <alignment/>
      <protection/>
    </xf>
    <xf numFmtId="0" fontId="6" fillId="0" borderId="38" xfId="0" applyNumberFormat="1" applyFont="1" applyFill="1" applyBorder="1" applyAlignment="1" applyProtection="1">
      <alignment/>
      <protection/>
    </xf>
    <xf numFmtId="0" fontId="6" fillId="0" borderId="38" xfId="18" applyFont="1" applyFill="1" applyBorder="1" applyProtection="1">
      <alignment/>
      <protection/>
    </xf>
    <xf numFmtId="0" fontId="6" fillId="0" borderId="51" xfId="18" applyFont="1" applyFill="1" applyBorder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/>
      <protection/>
    </xf>
    <xf numFmtId="0" fontId="6" fillId="0" borderId="5" xfId="18" applyFont="1" applyBorder="1">
      <alignment/>
      <protection/>
    </xf>
    <xf numFmtId="0" fontId="26" fillId="0" borderId="0" xfId="0" applyFont="1" applyAlignment="1" applyProtection="1">
      <alignment/>
      <protection locked="0"/>
    </xf>
    <xf numFmtId="1" fontId="20" fillId="0" borderId="5" xfId="0" applyNumberFormat="1" applyFont="1" applyFill="1" applyBorder="1" applyAlignment="1">
      <alignment horizontal="center" wrapText="1"/>
    </xf>
    <xf numFmtId="0" fontId="12" fillId="0" borderId="5" xfId="0" applyFont="1" applyFill="1" applyBorder="1" applyAlignment="1" applyProtection="1">
      <alignment horizontal="center"/>
      <protection/>
    </xf>
    <xf numFmtId="0" fontId="12" fillId="0" borderId="5" xfId="0" applyFont="1" applyFill="1" applyBorder="1" applyAlignment="1" applyProtection="1">
      <alignment horizontal="center"/>
      <protection/>
    </xf>
    <xf numFmtId="0" fontId="20" fillId="0" borderId="5" xfId="0" applyFont="1" applyFill="1" applyBorder="1" applyAlignment="1" applyProtection="1">
      <alignment horizontal="center"/>
      <protection/>
    </xf>
    <xf numFmtId="0" fontId="12" fillId="0" borderId="5" xfId="0" applyFont="1" applyFill="1" applyBorder="1" applyAlignment="1" applyProtection="1" quotePrefix="1">
      <alignment horizontal="left" wrapText="1"/>
      <protection locked="0"/>
    </xf>
    <xf numFmtId="0" fontId="7" fillId="0" borderId="0" xfId="18" applyFont="1" applyBorder="1" applyAlignment="1" quotePrefix="1">
      <alignment horizontal="left"/>
      <protection/>
    </xf>
    <xf numFmtId="0" fontId="22" fillId="0" borderId="0" xfId="18" applyFont="1" applyAlignment="1" quotePrefix="1">
      <alignment horizontal="left"/>
      <protection/>
    </xf>
    <xf numFmtId="0" fontId="22" fillId="0" borderId="0" xfId="18" applyFont="1">
      <alignment/>
      <protection/>
    </xf>
    <xf numFmtId="0" fontId="20" fillId="0" borderId="5" xfId="0" applyFont="1" applyBorder="1" applyAlignment="1">
      <alignment horizontal="center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12" fillId="0" borderId="5" xfId="0" applyFont="1" applyFill="1" applyBorder="1" applyAlignment="1" applyProtection="1">
      <alignment wrapText="1"/>
      <protection/>
    </xf>
    <xf numFmtId="0" fontId="15" fillId="0" borderId="5" xfId="0" applyFont="1" applyBorder="1" applyAlignment="1" applyProtection="1">
      <alignment horizontal="left" wrapText="1"/>
      <protection locked="0"/>
    </xf>
    <xf numFmtId="0" fontId="15" fillId="0" borderId="5" xfId="0" applyFont="1" applyFill="1" applyBorder="1" applyAlignment="1">
      <alignment horizontal="left"/>
    </xf>
    <xf numFmtId="0" fontId="15" fillId="0" borderId="5" xfId="0" applyFont="1" applyFill="1" applyBorder="1" applyAlignment="1" applyProtection="1">
      <alignment horizontal="left"/>
      <protection locked="0"/>
    </xf>
    <xf numFmtId="0" fontId="15" fillId="0" borderId="5" xfId="0" applyFont="1" applyFill="1" applyBorder="1" applyAlignment="1">
      <alignment horizontal="center"/>
    </xf>
    <xf numFmtId="0" fontId="15" fillId="0" borderId="5" xfId="0" applyFont="1" applyBorder="1" applyAlignment="1" applyProtection="1">
      <alignment horizontal="center" wrapText="1"/>
      <protection locked="0"/>
    </xf>
    <xf numFmtId="0" fontId="15" fillId="0" borderId="5" xfId="0" applyNumberFormat="1" applyFont="1" applyBorder="1" applyAlignment="1" applyProtection="1">
      <alignment horizontal="left" vertical="top"/>
      <protection locked="0"/>
    </xf>
    <xf numFmtId="0" fontId="15" fillId="0" borderId="5" xfId="0" applyNumberFormat="1" applyFont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/>
    </xf>
    <xf numFmtId="0" fontId="15" fillId="0" borderId="5" xfId="0" applyNumberFormat="1" applyFont="1" applyBorder="1" applyAlignment="1" applyProtection="1">
      <alignment horizontal="center"/>
      <protection locked="0"/>
    </xf>
    <xf numFmtId="0" fontId="15" fillId="0" borderId="5" xfId="0" applyFont="1" applyFill="1" applyBorder="1" applyAlignment="1" applyProtection="1">
      <alignment horizontal="center"/>
      <protection locked="0"/>
    </xf>
    <xf numFmtId="0" fontId="12" fillId="2" borderId="5" xfId="0" applyNumberFormat="1" applyFont="1" applyFill="1" applyBorder="1" applyAlignment="1" applyProtection="1">
      <alignment/>
      <protection locked="0"/>
    </xf>
    <xf numFmtId="1" fontId="20" fillId="2" borderId="5" xfId="0" applyNumberFormat="1" applyFont="1" applyFill="1" applyBorder="1" applyAlignment="1" applyProtection="1">
      <alignment horizontal="center"/>
      <protection locked="0"/>
    </xf>
    <xf numFmtId="0" fontId="12" fillId="2" borderId="5" xfId="0" applyFont="1" applyFill="1" applyBorder="1" applyAlignment="1" applyProtection="1">
      <alignment/>
      <protection/>
    </xf>
    <xf numFmtId="0" fontId="12" fillId="0" borderId="5" xfId="0" applyFont="1" applyBorder="1" applyAlignment="1" applyProtection="1">
      <alignment/>
      <protection locked="0"/>
    </xf>
    <xf numFmtId="0" fontId="12" fillId="0" borderId="5" xfId="0" applyFont="1" applyFill="1" applyBorder="1" applyAlignment="1">
      <alignment/>
    </xf>
    <xf numFmtId="0" fontId="12" fillId="0" borderId="5" xfId="0" applyFont="1" applyFill="1" applyBorder="1" applyAlignment="1">
      <alignment/>
    </xf>
    <xf numFmtId="0" fontId="12" fillId="0" borderId="5" xfId="0" applyFont="1" applyFill="1" applyBorder="1" applyAlignment="1" applyProtection="1">
      <alignment/>
      <protection locked="0"/>
    </xf>
    <xf numFmtId="1" fontId="20" fillId="0" borderId="5" xfId="0" applyNumberFormat="1" applyFont="1" applyFill="1" applyBorder="1" applyAlignment="1">
      <alignment horizontal="center" wrapText="1"/>
    </xf>
    <xf numFmtId="1" fontId="12" fillId="0" borderId="5" xfId="0" applyNumberFormat="1" applyFont="1" applyFill="1" applyBorder="1" applyAlignment="1" applyProtection="1">
      <alignment horizontal="center"/>
      <protection/>
    </xf>
    <xf numFmtId="1" fontId="12" fillId="0" borderId="5" xfId="0" applyNumberFormat="1" applyFont="1" applyFill="1" applyBorder="1" applyAlignment="1">
      <alignment horizontal="center" wrapText="1"/>
    </xf>
    <xf numFmtId="0" fontId="20" fillId="2" borderId="5" xfId="0" applyFont="1" applyFill="1" applyBorder="1" applyAlignment="1" applyProtection="1">
      <alignment horizontal="center"/>
      <protection/>
    </xf>
    <xf numFmtId="0" fontId="15" fillId="0" borderId="5" xfId="0" applyFont="1" applyBorder="1" applyAlignment="1">
      <alignment/>
    </xf>
    <xf numFmtId="0" fontId="12" fillId="2" borderId="5" xfId="0" applyFont="1" applyFill="1" applyBorder="1" applyAlignment="1" applyProtection="1">
      <alignment/>
      <protection locked="0"/>
    </xf>
    <xf numFmtId="0" fontId="12" fillId="2" borderId="5" xfId="0" applyNumberFormat="1" applyFont="1" applyFill="1" applyBorder="1" applyAlignment="1" applyProtection="1">
      <alignment/>
      <protection locked="0"/>
    </xf>
    <xf numFmtId="0" fontId="6" fillId="2" borderId="5" xfId="0" applyFont="1" applyFill="1" applyBorder="1" applyAlignment="1" applyProtection="1">
      <alignment/>
      <protection/>
    </xf>
    <xf numFmtId="0" fontId="6" fillId="2" borderId="5" xfId="0" applyFont="1" applyFill="1" applyBorder="1" applyAlignment="1" applyProtection="1">
      <alignment/>
      <protection locked="0"/>
    </xf>
    <xf numFmtId="0" fontId="12" fillId="0" borderId="5" xfId="0" applyNumberFormat="1" applyFont="1" applyBorder="1" applyAlignment="1" applyProtection="1">
      <alignment/>
      <protection locked="0"/>
    </xf>
    <xf numFmtId="2" fontId="12" fillId="0" borderId="5" xfId="0" applyNumberFormat="1" applyFont="1" applyFill="1" applyBorder="1" applyAlignment="1" applyProtection="1">
      <alignment horizontal="left" wrapText="1"/>
      <protection/>
    </xf>
    <xf numFmtId="0" fontId="12" fillId="0" borderId="5" xfId="0" applyFont="1" applyFill="1" applyBorder="1" applyAlignment="1" applyProtection="1">
      <alignment horizontal="left"/>
      <protection/>
    </xf>
    <xf numFmtId="1" fontId="20" fillId="0" borderId="5" xfId="0" applyNumberFormat="1" applyFont="1" applyFill="1" applyBorder="1" applyAlignment="1" applyProtection="1">
      <alignment horizontal="center"/>
      <protection/>
    </xf>
    <xf numFmtId="0" fontId="20" fillId="0" borderId="5" xfId="0" applyFont="1" applyFill="1" applyBorder="1" applyAlignment="1" applyProtection="1">
      <alignment horizontal="center"/>
      <protection/>
    </xf>
    <xf numFmtId="0" fontId="20" fillId="0" borderId="5" xfId="0" applyFont="1" applyFill="1" applyBorder="1" applyAlignment="1" applyProtection="1">
      <alignment horizontal="center"/>
      <protection locked="0"/>
    </xf>
    <xf numFmtId="0" fontId="12" fillId="0" borderId="5" xfId="0" applyFont="1" applyBorder="1" applyAlignment="1" quotePrefix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26" fillId="0" borderId="5" xfId="0" applyFont="1" applyFill="1" applyBorder="1" applyAlignment="1" applyProtection="1">
      <alignment horizontal="center"/>
      <protection locked="0"/>
    </xf>
    <xf numFmtId="0" fontId="20" fillId="2" borderId="5" xfId="0" applyFont="1" applyFill="1" applyBorder="1" applyAlignment="1" applyProtection="1">
      <alignment horizontal="left" wrapText="1"/>
      <protection locked="0"/>
    </xf>
    <xf numFmtId="0" fontId="20" fillId="0" borderId="5" xfId="0" applyFont="1" applyBorder="1" applyAlignment="1" applyProtection="1">
      <alignment horizontal="left" wrapText="1"/>
      <protection locked="0"/>
    </xf>
    <xf numFmtId="0" fontId="12" fillId="0" borderId="5" xfId="0" applyFont="1" applyFill="1" applyBorder="1" applyAlignment="1">
      <alignment horizontal="left" wrapText="1"/>
    </xf>
    <xf numFmtId="0" fontId="20" fillId="0" borderId="5" xfId="0" applyFont="1" applyFill="1" applyBorder="1" applyAlignment="1" applyProtection="1">
      <alignment horizontal="left" wrapText="1"/>
      <protection locked="0"/>
    </xf>
    <xf numFmtId="0" fontId="12" fillId="0" borderId="5" xfId="0" applyFont="1" applyFill="1" applyBorder="1" applyAlignment="1" applyProtection="1">
      <alignment horizontal="left" wrapText="1"/>
      <protection locked="0"/>
    </xf>
    <xf numFmtId="0" fontId="20" fillId="0" borderId="5" xfId="0" applyFont="1" applyFill="1" applyBorder="1" applyAlignment="1">
      <alignment horizontal="left" wrapText="1"/>
    </xf>
    <xf numFmtId="0" fontId="12" fillId="0" borderId="5" xfId="0" applyFont="1" applyFill="1" applyBorder="1" applyAlignment="1" applyProtection="1">
      <alignment horizontal="left" wrapText="1"/>
      <protection/>
    </xf>
    <xf numFmtId="0" fontId="6" fillId="0" borderId="5" xfId="0" applyFont="1" applyBorder="1" applyAlignment="1">
      <alignment horizontal="left" wrapText="1"/>
    </xf>
    <xf numFmtId="0" fontId="20" fillId="2" borderId="5" xfId="0" applyFont="1" applyFill="1" applyBorder="1" applyAlignment="1" applyProtection="1">
      <alignment horizontal="left" wrapText="1"/>
      <protection locked="0"/>
    </xf>
    <xf numFmtId="0" fontId="12" fillId="0" borderId="5" xfId="0" applyFont="1" applyBorder="1" applyAlignment="1" applyProtection="1">
      <alignment horizontal="left" wrapText="1"/>
      <protection locked="0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1" xfId="0" applyFont="1" applyBorder="1" applyAlignment="1" quotePrefix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21" xfId="0" applyFont="1" applyBorder="1" applyAlignment="1" quotePrefix="1">
      <alignment horizontal="center" vertical="center" wrapText="1"/>
    </xf>
    <xf numFmtId="0" fontId="12" fillId="0" borderId="37" xfId="0" applyFont="1" applyBorder="1" applyAlignment="1" quotePrefix="1">
      <alignment horizontal="center" vertical="center" wrapText="1"/>
    </xf>
    <xf numFmtId="0" fontId="12" fillId="0" borderId="19" xfId="0" applyFont="1" applyBorder="1" applyAlignment="1" quotePrefix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3" xfId="0" applyFont="1" applyBorder="1" applyAlignment="1" quotePrefix="1">
      <alignment horizontal="center" vertical="center" wrapText="1"/>
    </xf>
    <xf numFmtId="0" fontId="12" fillId="0" borderId="4" xfId="0" applyFont="1" applyBorder="1" applyAlignment="1" quotePrefix="1">
      <alignment horizontal="center" vertical="center" wrapText="1"/>
    </xf>
    <xf numFmtId="0" fontId="12" fillId="0" borderId="40" xfId="0" applyFont="1" applyBorder="1" applyAlignment="1" quotePrefix="1">
      <alignment horizontal="center" vertical="center" wrapText="1"/>
    </xf>
    <xf numFmtId="0" fontId="20" fillId="0" borderId="38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12" fillId="0" borderId="21" xfId="0" applyFont="1" applyBorder="1" applyAlignment="1" applyProtection="1">
      <alignment horizontal="center" vertical="center" wrapText="1"/>
      <protection locked="0"/>
    </xf>
    <xf numFmtId="0" fontId="12" fillId="0" borderId="19" xfId="0" applyFont="1" applyBorder="1" applyAlignment="1" applyProtection="1">
      <alignment horizontal="center" vertical="center" wrapText="1"/>
      <protection locked="0"/>
    </xf>
    <xf numFmtId="0" fontId="12" fillId="0" borderId="21" xfId="0" applyFont="1" applyBorder="1" applyAlignment="1" applyProtection="1" quotePrefix="1">
      <alignment horizontal="center" vertical="center" wrapText="1"/>
      <protection locked="0"/>
    </xf>
    <xf numFmtId="0" fontId="12" fillId="0" borderId="1" xfId="0" applyFont="1" applyBorder="1" applyAlignment="1" applyProtection="1" quotePrefix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center" vertical="center" wrapText="1"/>
      <protection locked="0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12" fillId="0" borderId="40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/>
      <protection locked="0"/>
    </xf>
    <xf numFmtId="0" fontId="15" fillId="0" borderId="5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left"/>
    </xf>
    <xf numFmtId="0" fontId="15" fillId="0" borderId="5" xfId="0" applyFont="1" applyBorder="1" applyAlignment="1">
      <alignment horizontal="left"/>
    </xf>
    <xf numFmtId="0" fontId="15" fillId="0" borderId="5" xfId="0" applyFont="1" applyFill="1" applyBorder="1" applyAlignment="1" applyProtection="1">
      <alignment horizontal="left" vertical="top" wrapText="1"/>
      <protection locked="0"/>
    </xf>
    <xf numFmtId="0" fontId="0" fillId="0" borderId="5" xfId="0" applyBorder="1" applyAlignment="1">
      <alignment horizontal="left" vertical="top" wrapText="1"/>
    </xf>
    <xf numFmtId="0" fontId="15" fillId="0" borderId="5" xfId="0" applyFont="1" applyBorder="1" applyAlignment="1" applyProtection="1">
      <alignment horizontal="left" vertical="top"/>
      <protection locked="0"/>
    </xf>
    <xf numFmtId="0" fontId="0" fillId="0" borderId="5" xfId="0" applyBorder="1" applyAlignment="1">
      <alignment horizontal="left" vertical="top"/>
    </xf>
    <xf numFmtId="0" fontId="15" fillId="0" borderId="5" xfId="0" applyFont="1" applyBorder="1" applyAlignment="1" applyProtection="1">
      <alignment horizontal="center" vertical="top"/>
      <protection locked="0"/>
    </xf>
    <xf numFmtId="0" fontId="0" fillId="0" borderId="5" xfId="0" applyBorder="1" applyAlignment="1">
      <alignment vertical="top"/>
    </xf>
    <xf numFmtId="0" fontId="15" fillId="0" borderId="5" xfId="0" applyFont="1" applyBorder="1" applyAlignment="1" applyProtection="1">
      <alignment horizontal="left" vertical="top" wrapText="1"/>
      <protection locked="0"/>
    </xf>
    <xf numFmtId="0" fontId="15" fillId="0" borderId="5" xfId="0" applyFont="1" applyFill="1" applyBorder="1" applyAlignment="1" applyProtection="1">
      <alignment horizontal="center" vertical="top" wrapText="1"/>
      <protection locked="0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37"/>
  <sheetViews>
    <sheetView zoomScale="75" zoomScaleNormal="75" workbookViewId="0" topLeftCell="A1">
      <selection activeCell="N14" sqref="N14"/>
    </sheetView>
  </sheetViews>
  <sheetFormatPr defaultColWidth="8.796875" defaultRowHeight="15"/>
  <cols>
    <col min="1" max="1" width="5.19921875" style="225" customWidth="1"/>
    <col min="2" max="7" width="2.296875" style="225" customWidth="1"/>
    <col min="8" max="8" width="3.19921875" style="225" customWidth="1"/>
    <col min="9" max="10" width="2.296875" style="225" customWidth="1"/>
    <col min="11" max="11" width="2.69921875" style="225" customWidth="1"/>
    <col min="12" max="12" width="2.796875" style="225" customWidth="1"/>
    <col min="13" max="21" width="2.69921875" style="225" customWidth="1"/>
    <col min="22" max="23" width="2.796875" style="225" customWidth="1"/>
    <col min="24" max="24" width="2.69921875" style="225" customWidth="1"/>
    <col min="25" max="28" width="2.796875" style="225" customWidth="1"/>
    <col min="29" max="29" width="2.69921875" style="225" customWidth="1"/>
    <col min="30" max="30" width="2.796875" style="225" customWidth="1"/>
    <col min="31" max="31" width="2.69921875" style="225" customWidth="1"/>
    <col min="32" max="32" width="3.3984375" style="225" customWidth="1"/>
    <col min="33" max="33" width="2.69921875" style="225" customWidth="1"/>
    <col min="34" max="35" width="3" style="225" customWidth="1"/>
    <col min="36" max="36" width="2.8984375" style="225" customWidth="1"/>
    <col min="37" max="38" width="2.69921875" style="225" customWidth="1"/>
    <col min="39" max="39" width="2.796875" style="225" customWidth="1"/>
    <col min="40" max="40" width="3" style="225" customWidth="1"/>
    <col min="41" max="41" width="2.69921875" style="225" customWidth="1"/>
    <col min="42" max="42" width="2.296875" style="225" customWidth="1"/>
    <col min="43" max="43" width="2.796875" style="225" customWidth="1"/>
    <col min="44" max="45" width="2.69921875" style="225" customWidth="1"/>
    <col min="46" max="46" width="3" style="225" customWidth="1"/>
    <col min="47" max="53" width="2.69921875" style="225" customWidth="1"/>
    <col min="54" max="58" width="2.296875" style="225" customWidth="1"/>
    <col min="59" max="16384" width="9" style="225" customWidth="1"/>
  </cols>
  <sheetData>
    <row r="1" ht="18.75">
      <c r="Q1" s="275" t="s">
        <v>278</v>
      </c>
    </row>
    <row r="2" ht="18.75">
      <c r="N2" s="275" t="s">
        <v>279</v>
      </c>
    </row>
    <row r="3" spans="1:41" ht="18.75">
      <c r="A3" s="3" t="s">
        <v>173</v>
      </c>
      <c r="C3" s="226"/>
      <c r="I3" s="226"/>
      <c r="M3" s="1"/>
      <c r="N3" s="2"/>
      <c r="O3" s="2"/>
      <c r="P3" s="2"/>
      <c r="Q3" s="275" t="s">
        <v>280</v>
      </c>
      <c r="R3" s="2"/>
      <c r="S3" s="2"/>
      <c r="T3" s="1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O3" s="227"/>
    </row>
    <row r="4" spans="1:41" ht="18.75">
      <c r="A4" s="14" t="s">
        <v>174</v>
      </c>
      <c r="C4" s="226"/>
      <c r="I4" s="226"/>
      <c r="M4" s="1"/>
      <c r="N4" s="2"/>
      <c r="O4" s="2"/>
      <c r="P4" s="2"/>
      <c r="Q4" s="2"/>
      <c r="R4" s="2"/>
      <c r="S4" s="2"/>
      <c r="T4" s="2"/>
      <c r="U4" s="2"/>
      <c r="V4" s="2"/>
      <c r="W4" s="2"/>
      <c r="X4" s="276" t="s">
        <v>281</v>
      </c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O4" s="227"/>
    </row>
    <row r="5" spans="1:60" ht="18.75">
      <c r="A5" s="4" t="s">
        <v>183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1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</row>
    <row r="6" spans="1:60" ht="20.25">
      <c r="A6" s="274" t="s">
        <v>274</v>
      </c>
      <c r="B6" s="4"/>
      <c r="C6" s="4"/>
      <c r="D6" s="4"/>
      <c r="E6" s="4"/>
      <c r="F6" s="4"/>
      <c r="G6" s="4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5"/>
      <c r="T6" s="5" t="s">
        <v>0</v>
      </c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</row>
    <row r="7" spans="1:60" ht="18.75">
      <c r="A7" s="3"/>
      <c r="B7" s="14"/>
      <c r="C7" s="14"/>
      <c r="D7" s="14"/>
      <c r="E7" s="3"/>
      <c r="F7" s="3"/>
      <c r="G7" s="3"/>
      <c r="H7" s="3"/>
      <c r="I7" s="2"/>
      <c r="J7" s="2"/>
      <c r="K7" s="6"/>
      <c r="L7" s="2"/>
      <c r="M7" s="2"/>
      <c r="N7" s="2"/>
      <c r="O7" s="2"/>
      <c r="P7" s="2"/>
      <c r="Q7" s="2"/>
      <c r="R7" s="2"/>
      <c r="S7" s="2"/>
      <c r="T7" s="228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3" t="s">
        <v>175</v>
      </c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</row>
    <row r="8" spans="1:60" ht="18.75">
      <c r="A8" s="3" t="s">
        <v>78</v>
      </c>
      <c r="B8" s="14"/>
      <c r="C8" s="14"/>
      <c r="D8" s="14"/>
      <c r="E8" s="3"/>
      <c r="F8" s="3"/>
      <c r="G8" s="3"/>
      <c r="H8" s="3"/>
      <c r="I8" s="2"/>
      <c r="J8" s="2"/>
      <c r="K8" s="6"/>
      <c r="L8" s="2"/>
      <c r="M8" s="2"/>
      <c r="N8" s="2"/>
      <c r="O8" s="2"/>
      <c r="P8" s="6" t="s">
        <v>176</v>
      </c>
      <c r="Q8" s="3"/>
      <c r="R8" s="3"/>
      <c r="S8" s="2"/>
      <c r="T8" s="228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3" t="s">
        <v>253</v>
      </c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</row>
    <row r="9" spans="1:60" ht="18.75">
      <c r="A9" s="2"/>
      <c r="B9" s="4"/>
      <c r="C9" s="4"/>
      <c r="D9" s="4"/>
      <c r="E9" s="4"/>
      <c r="F9" s="4"/>
      <c r="G9" s="4"/>
      <c r="H9" s="4"/>
      <c r="I9" s="2"/>
      <c r="J9" s="2"/>
      <c r="K9" s="2"/>
      <c r="L9" s="2"/>
      <c r="M9" s="2"/>
      <c r="N9" s="2"/>
      <c r="O9" s="2"/>
      <c r="P9" s="6" t="s">
        <v>250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3" t="s">
        <v>177</v>
      </c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</row>
    <row r="10" spans="2:60" ht="18.75">
      <c r="B10" s="2"/>
      <c r="C10" s="2"/>
      <c r="D10" s="2"/>
      <c r="E10" s="2"/>
      <c r="F10" s="2"/>
      <c r="G10" s="2"/>
      <c r="H10" s="2"/>
      <c r="I10" s="2"/>
      <c r="J10" s="2"/>
      <c r="K10" s="2"/>
      <c r="L10" s="6" t="s">
        <v>231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6" t="s">
        <v>121</v>
      </c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3" t="s">
        <v>275</v>
      </c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</row>
    <row r="11" spans="2:60" s="229" customFormat="1" ht="15.7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 t="s">
        <v>276</v>
      </c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</row>
    <row r="12" spans="2:60" s="229" customFormat="1" ht="15.7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 t="s">
        <v>277</v>
      </c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</row>
    <row r="13" spans="1:60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7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</row>
    <row r="14" spans="1:60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7" t="s">
        <v>178</v>
      </c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</row>
    <row r="15" spans="1:60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</row>
    <row r="16" spans="1:60" ht="12.75">
      <c r="A16" s="8"/>
      <c r="B16" s="8" t="s">
        <v>1</v>
      </c>
      <c r="C16" s="9"/>
      <c r="D16" s="9"/>
      <c r="E16" s="9"/>
      <c r="F16" s="9"/>
      <c r="G16" s="8" t="s">
        <v>2</v>
      </c>
      <c r="H16" s="9"/>
      <c r="I16" s="9"/>
      <c r="J16" s="9"/>
      <c r="K16" s="8" t="s">
        <v>3</v>
      </c>
      <c r="L16" s="9"/>
      <c r="M16" s="9"/>
      <c r="N16" s="9"/>
      <c r="O16" s="8" t="s">
        <v>4</v>
      </c>
      <c r="P16" s="9"/>
      <c r="Q16" s="9"/>
      <c r="R16" s="9"/>
      <c r="S16" s="9"/>
      <c r="T16" s="8" t="s">
        <v>5</v>
      </c>
      <c r="U16" s="9"/>
      <c r="V16" s="9"/>
      <c r="W16" s="9"/>
      <c r="X16" s="8" t="s">
        <v>6</v>
      </c>
      <c r="Y16" s="9"/>
      <c r="Z16" s="9"/>
      <c r="AA16" s="9"/>
      <c r="AB16" s="8" t="s">
        <v>7</v>
      </c>
      <c r="AC16" s="9"/>
      <c r="AD16" s="9"/>
      <c r="AE16" s="9"/>
      <c r="AF16" s="9"/>
      <c r="AG16" s="8" t="s">
        <v>8</v>
      </c>
      <c r="AH16" s="9"/>
      <c r="AI16" s="9"/>
      <c r="AJ16" s="9"/>
      <c r="AK16" s="8" t="s">
        <v>9</v>
      </c>
      <c r="AL16" s="9"/>
      <c r="AM16" s="9"/>
      <c r="AN16" s="9"/>
      <c r="AO16" s="8" t="s">
        <v>10</v>
      </c>
      <c r="AP16" s="9"/>
      <c r="AQ16" s="9"/>
      <c r="AR16" s="9"/>
      <c r="AS16" s="9"/>
      <c r="AT16" s="8" t="s">
        <v>11</v>
      </c>
      <c r="AU16" s="9"/>
      <c r="AV16" s="9"/>
      <c r="AW16" s="9"/>
      <c r="AX16" s="8" t="s">
        <v>12</v>
      </c>
      <c r="AY16" s="9"/>
      <c r="AZ16" s="9"/>
      <c r="BA16" s="10"/>
      <c r="BB16" s="2"/>
      <c r="BC16" s="2"/>
      <c r="BD16" s="2"/>
      <c r="BE16" s="2"/>
      <c r="BF16" s="2"/>
      <c r="BG16" s="2"/>
      <c r="BH16" s="2"/>
    </row>
    <row r="17" spans="1:60" ht="12.75">
      <c r="A17" s="11" t="s">
        <v>13</v>
      </c>
      <c r="B17" s="12">
        <v>1</v>
      </c>
      <c r="C17" s="12">
        <v>2</v>
      </c>
      <c r="D17" s="12">
        <v>3</v>
      </c>
      <c r="E17" s="12">
        <v>4</v>
      </c>
      <c r="F17" s="12">
        <v>5</v>
      </c>
      <c r="G17" s="12">
        <v>6</v>
      </c>
      <c r="H17" s="12">
        <v>7</v>
      </c>
      <c r="I17" s="12">
        <v>8</v>
      </c>
      <c r="J17" s="12">
        <v>9</v>
      </c>
      <c r="K17" s="12">
        <v>10</v>
      </c>
      <c r="L17" s="12">
        <v>11</v>
      </c>
      <c r="M17" s="12">
        <v>12</v>
      </c>
      <c r="N17" s="12">
        <v>13</v>
      </c>
      <c r="O17" s="12">
        <v>14</v>
      </c>
      <c r="P17" s="12">
        <v>15</v>
      </c>
      <c r="Q17" s="12">
        <v>16</v>
      </c>
      <c r="R17" s="12">
        <v>17</v>
      </c>
      <c r="S17" s="12">
        <v>18</v>
      </c>
      <c r="T17" s="12">
        <v>19</v>
      </c>
      <c r="U17" s="13">
        <v>20</v>
      </c>
      <c r="V17" s="12">
        <v>21</v>
      </c>
      <c r="W17" s="12">
        <v>22</v>
      </c>
      <c r="X17" s="12">
        <v>23</v>
      </c>
      <c r="Y17" s="12">
        <v>24</v>
      </c>
      <c r="Z17" s="12">
        <v>25</v>
      </c>
      <c r="AA17" s="12">
        <v>26</v>
      </c>
      <c r="AB17" s="12">
        <v>27</v>
      </c>
      <c r="AC17" s="12">
        <v>28</v>
      </c>
      <c r="AD17" s="12">
        <v>29</v>
      </c>
      <c r="AE17" s="12">
        <v>30</v>
      </c>
      <c r="AF17" s="12">
        <v>31</v>
      </c>
      <c r="AG17" s="12">
        <v>32</v>
      </c>
      <c r="AH17" s="12">
        <v>33</v>
      </c>
      <c r="AI17" s="12">
        <v>34</v>
      </c>
      <c r="AJ17" s="12">
        <v>35</v>
      </c>
      <c r="AK17" s="12">
        <v>36</v>
      </c>
      <c r="AL17" s="12">
        <v>37</v>
      </c>
      <c r="AM17" s="12">
        <v>38</v>
      </c>
      <c r="AN17" s="12">
        <v>39</v>
      </c>
      <c r="AO17" s="12">
        <v>40</v>
      </c>
      <c r="AP17" s="12">
        <v>41</v>
      </c>
      <c r="AQ17" s="12">
        <v>42</v>
      </c>
      <c r="AR17" s="12">
        <v>43</v>
      </c>
      <c r="AS17" s="12">
        <v>44</v>
      </c>
      <c r="AT17" s="12">
        <v>45</v>
      </c>
      <c r="AU17" s="12">
        <v>46</v>
      </c>
      <c r="AV17" s="12">
        <v>47</v>
      </c>
      <c r="AW17" s="12">
        <v>48</v>
      </c>
      <c r="AX17" s="12">
        <v>49</v>
      </c>
      <c r="AY17" s="12">
        <v>50</v>
      </c>
      <c r="AZ17" s="12">
        <v>51</v>
      </c>
      <c r="BA17" s="12">
        <v>52</v>
      </c>
      <c r="BB17" s="2"/>
      <c r="BC17" s="2"/>
      <c r="BD17" s="2"/>
      <c r="BE17" s="2"/>
      <c r="BF17" s="2"/>
      <c r="BG17" s="2"/>
      <c r="BH17" s="2"/>
    </row>
    <row r="18" spans="1:60" ht="12.75">
      <c r="A18" s="11" t="s">
        <v>14</v>
      </c>
      <c r="B18" s="267"/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N18" s="267"/>
      <c r="O18" s="267"/>
      <c r="P18" s="267"/>
      <c r="Q18" s="267"/>
      <c r="R18" s="267"/>
      <c r="S18" s="267"/>
      <c r="T18" s="267" t="s">
        <v>264</v>
      </c>
      <c r="U18" s="267" t="s">
        <v>264</v>
      </c>
      <c r="V18" s="267" t="s">
        <v>264</v>
      </c>
      <c r="W18" s="267" t="s">
        <v>265</v>
      </c>
      <c r="X18" s="267" t="s">
        <v>265</v>
      </c>
      <c r="Y18" s="267"/>
      <c r="Z18" s="267"/>
      <c r="AA18" s="267"/>
      <c r="AB18" s="267"/>
      <c r="AC18" s="267"/>
      <c r="AD18" s="267"/>
      <c r="AE18" s="267"/>
      <c r="AF18" s="267"/>
      <c r="AG18" s="267"/>
      <c r="AH18" s="267"/>
      <c r="AI18" s="267"/>
      <c r="AJ18" s="267"/>
      <c r="AK18" s="267"/>
      <c r="AL18" s="267"/>
      <c r="AM18" s="267"/>
      <c r="AN18" s="267"/>
      <c r="AO18" s="267"/>
      <c r="AP18" s="267"/>
      <c r="AQ18" s="267" t="s">
        <v>264</v>
      </c>
      <c r="AR18" s="267" t="s">
        <v>264</v>
      </c>
      <c r="AS18" s="267" t="s">
        <v>264</v>
      </c>
      <c r="AT18" s="267" t="s">
        <v>264</v>
      </c>
      <c r="AU18" s="267" t="s">
        <v>265</v>
      </c>
      <c r="AV18" s="267" t="s">
        <v>265</v>
      </c>
      <c r="AW18" s="267" t="s">
        <v>265</v>
      </c>
      <c r="AX18" s="267" t="s">
        <v>265</v>
      </c>
      <c r="AY18" s="267" t="s">
        <v>265</v>
      </c>
      <c r="AZ18" s="267" t="s">
        <v>265</v>
      </c>
      <c r="BA18" s="267" t="s">
        <v>265</v>
      </c>
      <c r="BB18" s="2"/>
      <c r="BC18" s="2"/>
      <c r="BD18" s="2"/>
      <c r="BE18" s="2"/>
      <c r="BF18" s="2"/>
      <c r="BG18" s="2"/>
      <c r="BH18" s="2"/>
    </row>
    <row r="19" spans="1:60" ht="12.75">
      <c r="A19" s="11" t="s">
        <v>15</v>
      </c>
      <c r="B19" s="267"/>
      <c r="C19" s="267"/>
      <c r="D19" s="267"/>
      <c r="E19" s="267"/>
      <c r="F19" s="267"/>
      <c r="G19" s="267"/>
      <c r="H19" s="267"/>
      <c r="I19" s="267"/>
      <c r="J19" s="267"/>
      <c r="K19" s="267"/>
      <c r="L19" s="267"/>
      <c r="M19" s="267"/>
      <c r="N19" s="267"/>
      <c r="O19" s="267"/>
      <c r="P19" s="267"/>
      <c r="Q19" s="267"/>
      <c r="R19" s="267"/>
      <c r="S19" s="267"/>
      <c r="T19" s="267" t="s">
        <v>264</v>
      </c>
      <c r="U19" s="267" t="s">
        <v>264</v>
      </c>
      <c r="V19" s="267" t="s">
        <v>264</v>
      </c>
      <c r="W19" s="267" t="s">
        <v>265</v>
      </c>
      <c r="X19" s="267" t="s">
        <v>265</v>
      </c>
      <c r="Y19" s="267"/>
      <c r="Z19" s="267"/>
      <c r="AA19" s="267"/>
      <c r="AB19" s="267"/>
      <c r="AC19" s="267"/>
      <c r="AD19" s="267"/>
      <c r="AE19" s="267"/>
      <c r="AF19" s="267"/>
      <c r="AG19" s="267"/>
      <c r="AH19" s="267"/>
      <c r="AI19" s="267"/>
      <c r="AJ19" s="267"/>
      <c r="AK19" s="267"/>
      <c r="AL19" s="267"/>
      <c r="AM19" s="267"/>
      <c r="AN19" s="267"/>
      <c r="AO19" s="267"/>
      <c r="AP19" s="267"/>
      <c r="AQ19" s="267" t="s">
        <v>264</v>
      </c>
      <c r="AR19" s="267" t="s">
        <v>264</v>
      </c>
      <c r="AS19" s="267" t="s">
        <v>264</v>
      </c>
      <c r="AT19" s="267" t="s">
        <v>265</v>
      </c>
      <c r="AU19" s="267" t="s">
        <v>265</v>
      </c>
      <c r="AV19" s="267" t="s">
        <v>265</v>
      </c>
      <c r="AW19" s="267" t="s">
        <v>265</v>
      </c>
      <c r="AX19" s="267" t="s">
        <v>265</v>
      </c>
      <c r="AY19" s="267" t="s">
        <v>265</v>
      </c>
      <c r="AZ19" s="267" t="s">
        <v>265</v>
      </c>
      <c r="BA19" s="267" t="s">
        <v>265</v>
      </c>
      <c r="BB19" s="2"/>
      <c r="BC19" s="2"/>
      <c r="BD19" s="2"/>
      <c r="BE19" s="2"/>
      <c r="BF19" s="2"/>
      <c r="BG19" s="2"/>
      <c r="BH19" s="2"/>
    </row>
    <row r="20" spans="1:60" ht="12.75">
      <c r="A20" s="11" t="s">
        <v>16</v>
      </c>
      <c r="B20" s="267"/>
      <c r="C20" s="267"/>
      <c r="D20" s="267"/>
      <c r="E20" s="267"/>
      <c r="F20" s="267"/>
      <c r="G20" s="267"/>
      <c r="H20" s="267"/>
      <c r="I20" s="267"/>
      <c r="J20" s="267"/>
      <c r="K20" s="267"/>
      <c r="L20" s="267"/>
      <c r="M20" s="267"/>
      <c r="N20" s="267"/>
      <c r="O20" s="267"/>
      <c r="P20" s="267"/>
      <c r="Q20" s="267"/>
      <c r="R20" s="267"/>
      <c r="S20" s="267"/>
      <c r="T20" s="267" t="s">
        <v>264</v>
      </c>
      <c r="U20" s="267" t="s">
        <v>264</v>
      </c>
      <c r="V20" s="267" t="s">
        <v>264</v>
      </c>
      <c r="W20" s="267" t="s">
        <v>265</v>
      </c>
      <c r="X20" s="267" t="s">
        <v>265</v>
      </c>
      <c r="Y20" s="267"/>
      <c r="Z20" s="267"/>
      <c r="AA20" s="267"/>
      <c r="AB20" s="267"/>
      <c r="AC20" s="267"/>
      <c r="AD20" s="267"/>
      <c r="AE20" s="267"/>
      <c r="AF20" s="267"/>
      <c r="AG20" s="267"/>
      <c r="AH20" s="267"/>
      <c r="AI20" s="267"/>
      <c r="AJ20" s="267"/>
      <c r="AK20" s="267"/>
      <c r="AL20" s="267"/>
      <c r="AM20" s="267"/>
      <c r="AN20" s="267"/>
      <c r="AO20" s="267"/>
      <c r="AP20" s="267"/>
      <c r="AQ20" s="267" t="s">
        <v>264</v>
      </c>
      <c r="AR20" s="267" t="s">
        <v>264</v>
      </c>
      <c r="AS20" s="267" t="s">
        <v>264</v>
      </c>
      <c r="AT20" s="267" t="s">
        <v>265</v>
      </c>
      <c r="AU20" s="267" t="s">
        <v>265</v>
      </c>
      <c r="AV20" s="267" t="s">
        <v>265</v>
      </c>
      <c r="AW20" s="267" t="s">
        <v>265</v>
      </c>
      <c r="AX20" s="267" t="s">
        <v>265</v>
      </c>
      <c r="AY20" s="267" t="s">
        <v>265</v>
      </c>
      <c r="AZ20" s="267" t="s">
        <v>265</v>
      </c>
      <c r="BA20" s="267" t="s">
        <v>265</v>
      </c>
      <c r="BB20" s="2"/>
      <c r="BC20" s="2"/>
      <c r="BD20" s="2"/>
      <c r="BE20" s="2"/>
      <c r="BF20" s="2"/>
      <c r="BG20" s="2"/>
      <c r="BH20" s="2"/>
    </row>
    <row r="21" spans="1:60" ht="12.75">
      <c r="A21" s="11" t="s">
        <v>17</v>
      </c>
      <c r="B21" s="267"/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267"/>
      <c r="O21" s="267"/>
      <c r="P21" s="267"/>
      <c r="Q21" s="267"/>
      <c r="R21" s="267"/>
      <c r="S21" s="267"/>
      <c r="T21" s="267" t="s">
        <v>264</v>
      </c>
      <c r="U21" s="267" t="s">
        <v>264</v>
      </c>
      <c r="V21" s="267" t="s">
        <v>264</v>
      </c>
      <c r="W21" s="267" t="s">
        <v>265</v>
      </c>
      <c r="X21" s="267" t="s">
        <v>265</v>
      </c>
      <c r="Y21" s="267"/>
      <c r="Z21" s="267"/>
      <c r="AA21" s="267"/>
      <c r="AB21" s="267"/>
      <c r="AC21" s="267"/>
      <c r="AD21" s="267"/>
      <c r="AE21" s="267"/>
      <c r="AF21" s="267"/>
      <c r="AG21" s="267"/>
      <c r="AH21" s="267"/>
      <c r="AI21" s="267"/>
      <c r="AJ21" s="267"/>
      <c r="AK21" s="267"/>
      <c r="AL21" s="267"/>
      <c r="AM21" s="267"/>
      <c r="AN21" s="267"/>
      <c r="AO21" s="267"/>
      <c r="AP21" s="267"/>
      <c r="AQ21" s="267" t="s">
        <v>264</v>
      </c>
      <c r="AR21" s="267" t="s">
        <v>264</v>
      </c>
      <c r="AS21" s="267" t="s">
        <v>264</v>
      </c>
      <c r="AT21" s="267" t="s">
        <v>265</v>
      </c>
      <c r="AU21" s="267" t="s">
        <v>265</v>
      </c>
      <c r="AV21" s="267" t="s">
        <v>265</v>
      </c>
      <c r="AW21" s="267" t="s">
        <v>265</v>
      </c>
      <c r="AX21" s="267" t="s">
        <v>265</v>
      </c>
      <c r="AY21" s="267" t="s">
        <v>265</v>
      </c>
      <c r="AZ21" s="267" t="s">
        <v>265</v>
      </c>
      <c r="BA21" s="267" t="s">
        <v>265</v>
      </c>
      <c r="BB21" s="2"/>
      <c r="BC21" s="2"/>
      <c r="BD21" s="2"/>
      <c r="BE21" s="2"/>
      <c r="BF21" s="2"/>
      <c r="BG21" s="2"/>
      <c r="BH21" s="2"/>
    </row>
    <row r="22" spans="1:60" ht="12.75">
      <c r="A22" s="11" t="s">
        <v>18</v>
      </c>
      <c r="B22" s="267" t="s">
        <v>254</v>
      </c>
      <c r="C22" s="267" t="s">
        <v>254</v>
      </c>
      <c r="D22" s="267" t="s">
        <v>254</v>
      </c>
      <c r="E22" s="267" t="s">
        <v>254</v>
      </c>
      <c r="F22" s="267" t="s">
        <v>254</v>
      </c>
      <c r="G22" s="267" t="s">
        <v>255</v>
      </c>
      <c r="H22" s="267" t="s">
        <v>255</v>
      </c>
      <c r="I22" s="267" t="s">
        <v>255</v>
      </c>
      <c r="J22" s="267" t="s">
        <v>255</v>
      </c>
      <c r="K22" s="267" t="s">
        <v>255</v>
      </c>
      <c r="L22" s="267" t="s">
        <v>255</v>
      </c>
      <c r="M22" s="267" t="s">
        <v>255</v>
      </c>
      <c r="N22" s="267" t="s">
        <v>255</v>
      </c>
      <c r="O22" s="267" t="s">
        <v>255</v>
      </c>
      <c r="P22" s="267"/>
      <c r="Q22" s="267"/>
      <c r="R22" s="267"/>
      <c r="S22" s="267"/>
      <c r="T22" s="267"/>
      <c r="U22" s="267"/>
      <c r="V22" s="267" t="s">
        <v>264</v>
      </c>
      <c r="W22" s="267" t="s">
        <v>265</v>
      </c>
      <c r="X22" s="267" t="s">
        <v>265</v>
      </c>
      <c r="Y22" s="267" t="s">
        <v>255</v>
      </c>
      <c r="Z22" s="267" t="s">
        <v>255</v>
      </c>
      <c r="AA22" s="267" t="s">
        <v>255</v>
      </c>
      <c r="AB22" s="267" t="s">
        <v>255</v>
      </c>
      <c r="AC22" s="267" t="s">
        <v>255</v>
      </c>
      <c r="AD22" s="267" t="s">
        <v>255</v>
      </c>
      <c r="AE22" s="267"/>
      <c r="AF22" s="267"/>
      <c r="AG22" s="267"/>
      <c r="AH22" s="267"/>
      <c r="AI22" s="267"/>
      <c r="AJ22" s="267"/>
      <c r="AK22" s="267" t="s">
        <v>264</v>
      </c>
      <c r="AL22" s="267" t="s">
        <v>266</v>
      </c>
      <c r="AM22" s="267" t="s">
        <v>266</v>
      </c>
      <c r="AN22" s="267" t="s">
        <v>266</v>
      </c>
      <c r="AO22" s="267" t="s">
        <v>266</v>
      </c>
      <c r="AP22" s="267" t="s">
        <v>266</v>
      </c>
      <c r="AQ22" s="267" t="s">
        <v>266</v>
      </c>
      <c r="AR22" s="267" t="s">
        <v>266</v>
      </c>
      <c r="AS22" s="267" t="s">
        <v>266</v>
      </c>
      <c r="AT22" s="267" t="s">
        <v>265</v>
      </c>
      <c r="AU22" s="267" t="s">
        <v>265</v>
      </c>
      <c r="AV22" s="267" t="s">
        <v>265</v>
      </c>
      <c r="AW22" s="267" t="s">
        <v>265</v>
      </c>
      <c r="AX22" s="267" t="s">
        <v>265</v>
      </c>
      <c r="AY22" s="267" t="s">
        <v>265</v>
      </c>
      <c r="AZ22" s="267" t="s">
        <v>265</v>
      </c>
      <c r="BA22" s="267" t="s">
        <v>265</v>
      </c>
      <c r="BB22" s="2"/>
      <c r="BC22" s="2"/>
      <c r="BD22" s="2"/>
      <c r="BE22" s="2"/>
      <c r="BF22" s="2"/>
      <c r="BG22" s="2"/>
      <c r="BH22" s="2"/>
    </row>
    <row r="23" s="2" customFormat="1" ht="15.75">
      <c r="C23" s="3" t="s">
        <v>259</v>
      </c>
    </row>
    <row r="24" spans="1:53" s="2" customFormat="1" ht="15.75">
      <c r="A24" s="254" t="s">
        <v>260</v>
      </c>
      <c r="B24" s="255"/>
      <c r="C24" s="255"/>
      <c r="D24" s="255"/>
      <c r="E24" s="255"/>
      <c r="F24" s="255"/>
      <c r="G24" s="255"/>
      <c r="H24" s="255"/>
      <c r="I24" s="256" t="s">
        <v>255</v>
      </c>
      <c r="J24" s="254" t="s">
        <v>261</v>
      </c>
      <c r="K24" s="255"/>
      <c r="L24" s="255"/>
      <c r="M24" s="255"/>
      <c r="N24" s="255"/>
      <c r="O24" s="255"/>
      <c r="P24" s="255"/>
      <c r="Q24" s="255"/>
      <c r="R24" s="255"/>
      <c r="S24" s="255"/>
      <c r="T24" s="254" t="s">
        <v>262</v>
      </c>
      <c r="U24" s="255"/>
      <c r="V24" s="255"/>
      <c r="W24" s="256" t="s">
        <v>263</v>
      </c>
      <c r="X24" s="255"/>
      <c r="Y24" s="255"/>
      <c r="Z24" s="257"/>
      <c r="AA24" s="255"/>
      <c r="AB24" s="254"/>
      <c r="AC24" s="255"/>
      <c r="AD24" s="258"/>
      <c r="AE24" s="255"/>
      <c r="AF24" s="255"/>
      <c r="AG24" s="255"/>
      <c r="AH24" s="255"/>
      <c r="AI24" s="255"/>
      <c r="AJ24" s="255"/>
      <c r="AK24" s="255"/>
      <c r="AL24" s="254"/>
      <c r="AM24" s="255"/>
      <c r="AN24" s="255"/>
      <c r="AO24" s="255"/>
      <c r="AP24" s="255"/>
      <c r="AQ24" s="255"/>
      <c r="AR24" s="255"/>
      <c r="AS24" s="255"/>
      <c r="AT24" s="255"/>
      <c r="AU24" s="255"/>
      <c r="AV24" s="255"/>
      <c r="AW24" s="255"/>
      <c r="AX24" s="255"/>
      <c r="AY24" s="255"/>
      <c r="AZ24" s="255"/>
      <c r="BA24" s="255"/>
    </row>
    <row r="25" spans="1:53" s="2" customFormat="1" ht="15.75">
      <c r="A25" s="254" t="s">
        <v>290</v>
      </c>
      <c r="B25" s="255"/>
      <c r="C25" s="255"/>
      <c r="D25" s="255"/>
      <c r="E25" s="255"/>
      <c r="F25" s="255"/>
      <c r="G25" s="255"/>
      <c r="H25" s="255"/>
      <c r="I25" s="256"/>
      <c r="J25" s="254"/>
      <c r="K25" s="255"/>
      <c r="L25" s="255"/>
      <c r="M25" s="255"/>
      <c r="N25" s="255"/>
      <c r="O25" s="255"/>
      <c r="P25" s="255"/>
      <c r="Q25" s="255"/>
      <c r="R25" s="255"/>
      <c r="S25" s="255"/>
      <c r="T25" s="254"/>
      <c r="U25" s="255"/>
      <c r="V25" s="255"/>
      <c r="W25" s="256"/>
      <c r="X25" s="255"/>
      <c r="Y25" s="255"/>
      <c r="Z25" s="257"/>
      <c r="AA25" s="255"/>
      <c r="AB25" s="254"/>
      <c r="AC25" s="255"/>
      <c r="AD25" s="258"/>
      <c r="AE25" s="255"/>
      <c r="AF25" s="255"/>
      <c r="AG25" s="255"/>
      <c r="AH25" s="255"/>
      <c r="AI25" s="255"/>
      <c r="AJ25" s="255"/>
      <c r="AK25" s="255"/>
      <c r="AL25" s="254"/>
      <c r="AM25" s="255"/>
      <c r="AN25" s="255"/>
      <c r="AO25" s="255"/>
      <c r="AP25" s="255"/>
      <c r="AQ25" s="255"/>
      <c r="AR25" s="255"/>
      <c r="AS25" s="255"/>
      <c r="AT25" s="255"/>
      <c r="AU25" s="255"/>
      <c r="AV25" s="255"/>
      <c r="AW25" s="255"/>
      <c r="AX25" s="255"/>
      <c r="AY25" s="255"/>
      <c r="AZ25" s="255"/>
      <c r="BA25" s="255"/>
    </row>
    <row r="26" spans="1:60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</row>
    <row r="27" spans="1:60" ht="15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7" t="s">
        <v>179</v>
      </c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</row>
    <row r="28" spans="1:60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</row>
    <row r="29" spans="1:56" ht="12.75">
      <c r="A29" s="2"/>
      <c r="B29" s="2"/>
      <c r="C29" s="2"/>
      <c r="D29" s="2"/>
      <c r="E29" s="2"/>
      <c r="F29" s="2"/>
      <c r="G29" s="8" t="s">
        <v>180</v>
      </c>
      <c r="H29" s="9"/>
      <c r="I29" s="9"/>
      <c r="J29" s="9"/>
      <c r="K29" s="8"/>
      <c r="L29" s="9" t="s">
        <v>181</v>
      </c>
      <c r="M29" s="9"/>
      <c r="N29" s="9"/>
      <c r="O29" s="9"/>
      <c r="P29" s="8" t="s">
        <v>19</v>
      </c>
      <c r="Q29" s="9"/>
      <c r="R29" s="9"/>
      <c r="S29" s="9"/>
      <c r="T29" s="9"/>
      <c r="U29" s="8" t="s">
        <v>182</v>
      </c>
      <c r="V29" s="9"/>
      <c r="W29" s="9"/>
      <c r="X29" s="8" t="s">
        <v>257</v>
      </c>
      <c r="Y29" s="9"/>
      <c r="Z29" s="9"/>
      <c r="AA29" s="8" t="s">
        <v>20</v>
      </c>
      <c r="AB29" s="9"/>
      <c r="AC29" s="9"/>
      <c r="AD29" s="9"/>
      <c r="AE29" s="8" t="s">
        <v>21</v>
      </c>
      <c r="AF29" s="9"/>
      <c r="AG29" s="9"/>
      <c r="AH29" s="9"/>
      <c r="AI29" s="8" t="s">
        <v>13</v>
      </c>
      <c r="AJ29" s="9"/>
      <c r="AK29" s="10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</row>
    <row r="30" spans="1:56" ht="12.75">
      <c r="A30" s="2"/>
      <c r="B30" s="2"/>
      <c r="C30" s="2"/>
      <c r="D30" s="2"/>
      <c r="E30" s="2"/>
      <c r="F30" s="2"/>
      <c r="G30" s="11" t="s">
        <v>22</v>
      </c>
      <c r="H30" s="230"/>
      <c r="I30" s="230"/>
      <c r="J30" s="230"/>
      <c r="K30" s="11"/>
      <c r="L30" s="230" t="s">
        <v>23</v>
      </c>
      <c r="M30" s="230"/>
      <c r="N30" s="230"/>
      <c r="O30" s="230"/>
      <c r="P30" s="11" t="s">
        <v>24</v>
      </c>
      <c r="Q30" s="230"/>
      <c r="R30" s="230"/>
      <c r="S30" s="230"/>
      <c r="T30" s="230"/>
      <c r="U30" s="11" t="s">
        <v>24</v>
      </c>
      <c r="V30" s="230"/>
      <c r="W30" s="230"/>
      <c r="X30" s="11" t="s">
        <v>258</v>
      </c>
      <c r="Y30" s="230"/>
      <c r="Z30" s="230"/>
      <c r="AA30" s="11"/>
      <c r="AB30" s="230"/>
      <c r="AC30" s="230"/>
      <c r="AD30" s="230"/>
      <c r="AE30" s="11"/>
      <c r="AF30" s="230"/>
      <c r="AG30" s="230"/>
      <c r="AH30" s="230"/>
      <c r="AI30" s="11"/>
      <c r="AJ30" s="230"/>
      <c r="AK30" s="231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</row>
    <row r="31" spans="1:56" ht="12.75">
      <c r="A31" s="2"/>
      <c r="B31" s="2"/>
      <c r="C31" s="2"/>
      <c r="D31" s="2"/>
      <c r="E31" s="2"/>
      <c r="F31" s="2"/>
      <c r="G31" s="11"/>
      <c r="H31" s="259">
        <f>AF31-SUM(L31:AB31)</f>
        <v>36</v>
      </c>
      <c r="I31" s="260"/>
      <c r="J31" s="260"/>
      <c r="K31" s="261"/>
      <c r="L31" s="262">
        <f>COUNTIF(B18:BA18,"Э")</f>
        <v>7</v>
      </c>
      <c r="M31" s="263"/>
      <c r="N31" s="260"/>
      <c r="O31" s="260"/>
      <c r="P31" s="261"/>
      <c r="Q31" s="260"/>
      <c r="R31" s="262">
        <f>COUNTIF(B18:BA18,"У")</f>
        <v>0</v>
      </c>
      <c r="S31" s="260"/>
      <c r="T31" s="260"/>
      <c r="U31" s="261"/>
      <c r="V31" s="262">
        <f>COUNTIF(B18:BA18,"П")</f>
        <v>0</v>
      </c>
      <c r="W31" s="260"/>
      <c r="X31" s="261"/>
      <c r="Y31" s="262">
        <f>COUNTIF(B18:BA18,"Г")</f>
        <v>0</v>
      </c>
      <c r="Z31" s="260"/>
      <c r="AA31" s="261"/>
      <c r="AB31" s="262">
        <f>COUNTIF(B18:BA18,"К")</f>
        <v>9</v>
      </c>
      <c r="AC31" s="260"/>
      <c r="AD31" s="260"/>
      <c r="AE31" s="264"/>
      <c r="AF31" s="259">
        <v>52</v>
      </c>
      <c r="AG31" s="259"/>
      <c r="AH31" s="260"/>
      <c r="AI31" s="261" t="s">
        <v>25</v>
      </c>
      <c r="AJ31" s="260"/>
      <c r="AK31" s="231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</row>
    <row r="32" spans="1:56" ht="12.75">
      <c r="A32" s="2"/>
      <c r="B32" s="2"/>
      <c r="C32" s="2"/>
      <c r="D32" s="2"/>
      <c r="E32" s="2"/>
      <c r="F32" s="2"/>
      <c r="G32" s="11"/>
      <c r="H32" s="259">
        <f>AF32-SUM(L32:AB32)</f>
        <v>36</v>
      </c>
      <c r="I32" s="260"/>
      <c r="J32" s="260"/>
      <c r="K32" s="261"/>
      <c r="L32" s="262">
        <f>COUNTIF(B19:BA19,"Э")</f>
        <v>6</v>
      </c>
      <c r="M32" s="263"/>
      <c r="N32" s="260"/>
      <c r="O32" s="260"/>
      <c r="P32" s="261"/>
      <c r="Q32" s="260"/>
      <c r="R32" s="265">
        <f>COUNTIF(B19:BA19,"У")</f>
        <v>0</v>
      </c>
      <c r="S32" s="260"/>
      <c r="T32" s="260"/>
      <c r="U32" s="261"/>
      <c r="V32" s="265">
        <f>COUNTIF(B19:BA19,"П")</f>
        <v>0</v>
      </c>
      <c r="W32" s="260"/>
      <c r="X32" s="261"/>
      <c r="Y32" s="262">
        <f>COUNTIF(B19:BA19,"Г")</f>
        <v>0</v>
      </c>
      <c r="Z32" s="260"/>
      <c r="AA32" s="261"/>
      <c r="AB32" s="265">
        <f>COUNTIF(B19:BA19,"К")</f>
        <v>10</v>
      </c>
      <c r="AC32" s="260"/>
      <c r="AD32" s="260"/>
      <c r="AE32" s="264"/>
      <c r="AF32" s="259">
        <v>52</v>
      </c>
      <c r="AG32" s="260"/>
      <c r="AH32" s="260"/>
      <c r="AI32" s="261" t="s">
        <v>26</v>
      </c>
      <c r="AJ32" s="260"/>
      <c r="AK32" s="231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</row>
    <row r="33" spans="1:56" ht="12.75">
      <c r="A33" s="2"/>
      <c r="B33" s="2"/>
      <c r="C33" s="2"/>
      <c r="D33" s="2"/>
      <c r="E33" s="2"/>
      <c r="F33" s="2"/>
      <c r="G33" s="11"/>
      <c r="H33" s="259">
        <f>AF33-SUM(L33:AB33)</f>
        <v>36</v>
      </c>
      <c r="I33" s="260"/>
      <c r="J33" s="260"/>
      <c r="K33" s="261"/>
      <c r="L33" s="262">
        <f>COUNTIF(B20:BA20,"Э")</f>
        <v>6</v>
      </c>
      <c r="M33" s="263"/>
      <c r="N33" s="260"/>
      <c r="O33" s="260"/>
      <c r="P33" s="261"/>
      <c r="Q33" s="260"/>
      <c r="R33" s="262">
        <f>COUNTIF(B20:BA20,"У")</f>
        <v>0</v>
      </c>
      <c r="S33" s="260"/>
      <c r="T33" s="260"/>
      <c r="U33" s="261"/>
      <c r="V33" s="262">
        <f>COUNTIF(B20:BA20,"П")</f>
        <v>0</v>
      </c>
      <c r="W33" s="260"/>
      <c r="X33" s="261"/>
      <c r="Y33" s="262">
        <f>COUNTIF(B20:BA20,"Г")</f>
        <v>0</v>
      </c>
      <c r="Z33" s="260"/>
      <c r="AA33" s="261"/>
      <c r="AB33" s="262">
        <f>COUNTIF(B20:BA20,"К")</f>
        <v>10</v>
      </c>
      <c r="AC33" s="260"/>
      <c r="AD33" s="260"/>
      <c r="AE33" s="264"/>
      <c r="AF33" s="259">
        <v>52</v>
      </c>
      <c r="AG33" s="260"/>
      <c r="AH33" s="260"/>
      <c r="AI33" s="261" t="s">
        <v>27</v>
      </c>
      <c r="AJ33" s="260"/>
      <c r="AK33" s="231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</row>
    <row r="34" spans="1:56" ht="12.75">
      <c r="A34" s="2"/>
      <c r="B34" s="2"/>
      <c r="C34" s="2"/>
      <c r="D34" s="2"/>
      <c r="E34" s="2"/>
      <c r="F34" s="2"/>
      <c r="G34" s="11"/>
      <c r="H34" s="259">
        <f>AF34-SUM(L34:AB34)</f>
        <v>36</v>
      </c>
      <c r="I34" s="260"/>
      <c r="J34" s="260"/>
      <c r="K34" s="261"/>
      <c r="L34" s="266">
        <f>COUNTIF(B21:BA21,"Э")</f>
        <v>6</v>
      </c>
      <c r="M34" s="260"/>
      <c r="N34" s="260"/>
      <c r="O34" s="260"/>
      <c r="P34" s="261"/>
      <c r="Q34" s="260"/>
      <c r="R34" s="265">
        <f>COUNTIF(B21:BA21,"У")</f>
        <v>0</v>
      </c>
      <c r="S34" s="260"/>
      <c r="T34" s="260"/>
      <c r="U34" s="261"/>
      <c r="V34" s="265">
        <f>COUNTIF(B21:BA21,"П")</f>
        <v>0</v>
      </c>
      <c r="W34" s="260"/>
      <c r="X34" s="261"/>
      <c r="Y34" s="262">
        <f>COUNTIF(B21:BA21,"Г")</f>
        <v>0</v>
      </c>
      <c r="Z34" s="260"/>
      <c r="AA34" s="261"/>
      <c r="AB34" s="265">
        <f>COUNTIF(B21:BA21,"К")</f>
        <v>10</v>
      </c>
      <c r="AC34" s="260"/>
      <c r="AD34" s="260"/>
      <c r="AE34" s="264"/>
      <c r="AF34" s="259">
        <v>52</v>
      </c>
      <c r="AG34" s="260"/>
      <c r="AH34" s="260"/>
      <c r="AI34" s="261" t="s">
        <v>28</v>
      </c>
      <c r="AJ34" s="260"/>
      <c r="AK34" s="231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</row>
    <row r="35" spans="1:56" ht="12.75">
      <c r="A35" s="2"/>
      <c r="B35" s="2"/>
      <c r="C35" s="2"/>
      <c r="D35" s="2"/>
      <c r="E35" s="2"/>
      <c r="F35" s="2"/>
      <c r="G35" s="11"/>
      <c r="H35" s="259">
        <f>AF35-SUM(L35:AB35)</f>
        <v>12</v>
      </c>
      <c r="I35" s="260"/>
      <c r="J35" s="260"/>
      <c r="K35" s="261"/>
      <c r="L35" s="266">
        <f>COUNTIF(B22:BA22,"Э")</f>
        <v>2</v>
      </c>
      <c r="M35" s="260"/>
      <c r="N35" s="260"/>
      <c r="O35" s="260"/>
      <c r="P35" s="261"/>
      <c r="Q35" s="260"/>
      <c r="R35" s="262">
        <f>COUNTIF(B22:BA22,"У")</f>
        <v>5</v>
      </c>
      <c r="S35" s="260"/>
      <c r="T35" s="260"/>
      <c r="U35" s="261"/>
      <c r="V35" s="262">
        <f>COUNTIF(B22:BA22,"П")</f>
        <v>15</v>
      </c>
      <c r="W35" s="260"/>
      <c r="X35" s="261"/>
      <c r="Y35" s="262">
        <f>COUNTIF(B22:BA22,"Г")</f>
        <v>8</v>
      </c>
      <c r="Z35" s="260"/>
      <c r="AA35" s="261"/>
      <c r="AB35" s="262">
        <f>COUNTIF(B22:BA22,"К")</f>
        <v>10</v>
      </c>
      <c r="AC35" s="260"/>
      <c r="AD35" s="260"/>
      <c r="AE35" s="264"/>
      <c r="AF35" s="259">
        <v>52</v>
      </c>
      <c r="AG35" s="260"/>
      <c r="AH35" s="260"/>
      <c r="AI35" s="261" t="s">
        <v>29</v>
      </c>
      <c r="AJ35" s="260"/>
      <c r="AK35" s="231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</row>
    <row r="36" spans="1:56" ht="12.75">
      <c r="A36" s="2"/>
      <c r="B36" s="2"/>
      <c r="C36" s="2"/>
      <c r="D36" s="2"/>
      <c r="E36" s="2"/>
      <c r="F36" s="2"/>
      <c r="G36" s="11"/>
      <c r="H36" s="259">
        <f>SUM(H31:H35)</f>
        <v>156</v>
      </c>
      <c r="I36" s="260"/>
      <c r="J36" s="260"/>
      <c r="K36" s="261"/>
      <c r="L36" s="259">
        <f>SUM(L31:L35)</f>
        <v>27</v>
      </c>
      <c r="M36" s="260"/>
      <c r="N36" s="260"/>
      <c r="O36" s="260"/>
      <c r="P36" s="261"/>
      <c r="Q36" s="260"/>
      <c r="R36" s="259">
        <f>SUM(R31:R35)</f>
        <v>5</v>
      </c>
      <c r="S36" s="260"/>
      <c r="T36" s="260"/>
      <c r="U36" s="261"/>
      <c r="V36" s="259">
        <f>SUM(V31:V35)</f>
        <v>15</v>
      </c>
      <c r="W36" s="260"/>
      <c r="X36" s="261"/>
      <c r="Y36" s="259">
        <f>SUM(Y31:Y35)</f>
        <v>8</v>
      </c>
      <c r="Z36" s="260"/>
      <c r="AA36" s="261"/>
      <c r="AB36" s="259">
        <f>SUM(AB31:AB35)</f>
        <v>49</v>
      </c>
      <c r="AC36" s="259"/>
      <c r="AD36" s="260"/>
      <c r="AE36" s="261"/>
      <c r="AF36" s="259">
        <f>SUM(AF31:AF35)</f>
        <v>260</v>
      </c>
      <c r="AG36" s="260"/>
      <c r="AH36" s="260"/>
      <c r="AI36" s="261"/>
      <c r="AJ36" s="260"/>
      <c r="AK36" s="231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</row>
    <row r="37" spans="1:60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4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blackAndWhite="1" fitToHeight="1" fitToWidth="1" horizontalDpi="360" verticalDpi="360" orientation="landscape" paperSize="9" scale="74" r:id="rId1"/>
  <colBreaks count="1" manualBreakCount="1">
    <brk id="5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V148"/>
  <sheetViews>
    <sheetView tabSelected="1" view="pageBreakPreview" zoomScale="75" zoomScaleNormal="75" zoomScaleSheetLayoutView="75" workbookViewId="0" topLeftCell="A44">
      <selection activeCell="B74" sqref="B74"/>
    </sheetView>
  </sheetViews>
  <sheetFormatPr defaultColWidth="8.796875" defaultRowHeight="15" outlineLevelCol="1"/>
  <cols>
    <col min="1" max="1" width="9.3984375" style="15" customWidth="1"/>
    <col min="2" max="2" width="33.296875" style="19" customWidth="1"/>
    <col min="3" max="3" width="7.296875" style="15" customWidth="1" collapsed="1"/>
    <col min="4" max="9" width="4.09765625" style="20" hidden="1" customWidth="1" outlineLevel="1"/>
    <col min="10" max="10" width="2.09765625" style="20" hidden="1" customWidth="1" outlineLevel="1"/>
    <col min="11" max="11" width="7.59765625" style="15" customWidth="1" collapsed="1"/>
    <col min="12" max="18" width="4.19921875" style="20" hidden="1" customWidth="1" outlineLevel="1"/>
    <col min="19" max="19" width="6.8984375" style="15" customWidth="1" collapsed="1"/>
    <col min="20" max="20" width="7.19921875" style="21" customWidth="1"/>
    <col min="21" max="21" width="4.8984375" style="17" customWidth="1"/>
    <col min="22" max="22" width="5.19921875" style="15" customWidth="1"/>
    <col min="23" max="23" width="6" style="15" customWidth="1"/>
    <col min="24" max="24" width="5.3984375" style="15" customWidth="1"/>
    <col min="25" max="25" width="6.59765625" style="15" customWidth="1"/>
    <col min="26" max="26" width="3.69921875" style="15" customWidth="1" collapsed="1"/>
    <col min="27" max="32" width="3.09765625" style="15" hidden="1" customWidth="1" outlineLevel="1"/>
    <col min="33" max="34" width="3.69921875" style="15" customWidth="1" collapsed="1"/>
    <col min="35" max="40" width="3.09765625" style="15" hidden="1" customWidth="1" outlineLevel="1"/>
    <col min="41" max="41" width="3.69921875" style="15" customWidth="1" collapsed="1"/>
    <col min="42" max="42" width="3.796875" style="15" customWidth="1" collapsed="1"/>
    <col min="43" max="48" width="3.09765625" style="15" hidden="1" customWidth="1" outlineLevel="1"/>
    <col min="49" max="50" width="3.69921875" style="15" customWidth="1" collapsed="1"/>
    <col min="51" max="53" width="3.09765625" style="15" hidden="1" customWidth="1" outlineLevel="1"/>
    <col min="54" max="55" width="3.69921875" style="15" hidden="1" customWidth="1" outlineLevel="1"/>
    <col min="56" max="56" width="3.796875" style="15" hidden="1" customWidth="1" outlineLevel="1"/>
    <col min="57" max="57" width="3.69921875" style="15" customWidth="1" collapsed="1"/>
    <col min="58" max="58" width="3.796875" style="15" customWidth="1" collapsed="1"/>
    <col min="59" max="60" width="3.09765625" style="15" hidden="1" customWidth="1" outlineLevel="1"/>
    <col min="61" max="61" width="2.8984375" style="15" hidden="1" customWidth="1" outlineLevel="1"/>
    <col min="62" max="62" width="3.09765625" style="15" hidden="1" customWidth="1" outlineLevel="1"/>
    <col min="63" max="63" width="3" style="15" hidden="1" customWidth="1" outlineLevel="1"/>
    <col min="64" max="64" width="3.09765625" style="15" hidden="1" customWidth="1" outlineLevel="1"/>
    <col min="65" max="65" width="3.69921875" style="15" customWidth="1" collapsed="1"/>
    <col min="66" max="66" width="9" style="16" customWidth="1"/>
    <col min="67" max="16384" width="9" style="0" customWidth="1"/>
  </cols>
  <sheetData>
    <row r="1" spans="1:66" ht="15.75">
      <c r="A1" s="30" t="s">
        <v>81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3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24"/>
      <c r="AP1" s="24"/>
      <c r="AQ1" s="24"/>
      <c r="AR1" s="24"/>
      <c r="AS1" s="24"/>
      <c r="AT1" s="24"/>
      <c r="AU1" s="24"/>
      <c r="AV1" s="24"/>
      <c r="AW1" s="24"/>
      <c r="AX1" s="3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35"/>
    </row>
    <row r="2" spans="1:66" ht="15.75">
      <c r="A2" s="30"/>
      <c r="B2" s="36"/>
      <c r="C2" s="37"/>
      <c r="D2" s="38"/>
      <c r="E2" s="38"/>
      <c r="F2" s="38"/>
      <c r="G2" s="38"/>
      <c r="H2" s="38"/>
      <c r="I2" s="38"/>
      <c r="J2" s="38"/>
      <c r="K2" s="37"/>
      <c r="L2" s="38"/>
      <c r="M2" s="38"/>
      <c r="N2" s="38"/>
      <c r="O2" s="38"/>
      <c r="P2" s="38"/>
      <c r="Q2" s="38"/>
      <c r="R2" s="38"/>
      <c r="S2" s="37"/>
      <c r="T2" s="39"/>
      <c r="U2" s="22"/>
      <c r="V2" s="37"/>
      <c r="W2" s="37"/>
      <c r="X2" s="111"/>
      <c r="Y2" s="37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39"/>
    </row>
    <row r="3" spans="1:66" ht="15.75" customHeight="1">
      <c r="A3" s="44"/>
      <c r="B3" s="285"/>
      <c r="C3" s="361" t="s">
        <v>137</v>
      </c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1"/>
      <c r="T3" s="286"/>
      <c r="U3" s="286"/>
      <c r="V3" s="287" t="s">
        <v>293</v>
      </c>
      <c r="W3" s="287"/>
      <c r="X3" s="287"/>
      <c r="Y3" s="287"/>
      <c r="Z3" s="361" t="s">
        <v>159</v>
      </c>
      <c r="AA3" s="361"/>
      <c r="AB3" s="361"/>
      <c r="AC3" s="361"/>
      <c r="AD3" s="361"/>
      <c r="AE3" s="361"/>
      <c r="AF3" s="361"/>
      <c r="AG3" s="361"/>
      <c r="AH3" s="361"/>
      <c r="AI3" s="361"/>
      <c r="AJ3" s="361"/>
      <c r="AK3" s="361"/>
      <c r="AL3" s="361"/>
      <c r="AM3" s="361"/>
      <c r="AN3" s="361"/>
      <c r="AO3" s="361"/>
      <c r="AP3" s="361"/>
      <c r="AQ3" s="361"/>
      <c r="AR3" s="361"/>
      <c r="AS3" s="361"/>
      <c r="AT3" s="361"/>
      <c r="AU3" s="361"/>
      <c r="AV3" s="361"/>
      <c r="AW3" s="361"/>
      <c r="AX3" s="361"/>
      <c r="AY3" s="361"/>
      <c r="AZ3" s="361"/>
      <c r="BA3" s="361"/>
      <c r="BB3" s="361"/>
      <c r="BC3" s="361"/>
      <c r="BD3" s="361"/>
      <c r="BE3" s="361"/>
      <c r="BF3" s="361"/>
      <c r="BG3" s="361"/>
      <c r="BH3" s="361"/>
      <c r="BI3" s="361"/>
      <c r="BJ3" s="361"/>
      <c r="BK3" s="361"/>
      <c r="BL3" s="361"/>
      <c r="BM3" s="361"/>
      <c r="BN3" s="41"/>
    </row>
    <row r="4" spans="1:66" ht="18" customHeight="1">
      <c r="A4" s="44"/>
      <c r="B4" s="285"/>
      <c r="C4" s="361" t="s">
        <v>138</v>
      </c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361"/>
      <c r="T4" s="363" t="s">
        <v>21</v>
      </c>
      <c r="U4" s="362" t="s">
        <v>30</v>
      </c>
      <c r="V4" s="362"/>
      <c r="W4" s="362"/>
      <c r="X4" s="362"/>
      <c r="Y4" s="287"/>
      <c r="Z4" s="361" t="s">
        <v>31</v>
      </c>
      <c r="AA4" s="361"/>
      <c r="AB4" s="361"/>
      <c r="AC4" s="361"/>
      <c r="AD4" s="361"/>
      <c r="AE4" s="361"/>
      <c r="AF4" s="361"/>
      <c r="AG4" s="361"/>
      <c r="AH4" s="361" t="s">
        <v>32</v>
      </c>
      <c r="AI4" s="361"/>
      <c r="AJ4" s="361"/>
      <c r="AK4" s="361"/>
      <c r="AL4" s="361"/>
      <c r="AM4" s="361"/>
      <c r="AN4" s="361"/>
      <c r="AO4" s="361"/>
      <c r="AP4" s="361" t="s">
        <v>33</v>
      </c>
      <c r="AQ4" s="361"/>
      <c r="AR4" s="361"/>
      <c r="AS4" s="361"/>
      <c r="AT4" s="361"/>
      <c r="AU4" s="361"/>
      <c r="AV4" s="361"/>
      <c r="AW4" s="361"/>
      <c r="AX4" s="361" t="s">
        <v>34</v>
      </c>
      <c r="AY4" s="361"/>
      <c r="AZ4" s="361"/>
      <c r="BA4" s="361"/>
      <c r="BB4" s="361"/>
      <c r="BC4" s="361"/>
      <c r="BD4" s="361"/>
      <c r="BE4" s="361"/>
      <c r="BF4" s="361" t="s">
        <v>35</v>
      </c>
      <c r="BG4" s="361"/>
      <c r="BH4" s="361"/>
      <c r="BI4" s="361"/>
      <c r="BJ4" s="361"/>
      <c r="BK4" s="361"/>
      <c r="BL4" s="361"/>
      <c r="BM4" s="361"/>
      <c r="BN4" s="41"/>
    </row>
    <row r="5" spans="1:66" ht="15" customHeight="1">
      <c r="A5" s="112" t="s">
        <v>36</v>
      </c>
      <c r="B5" s="289" t="s">
        <v>37</v>
      </c>
      <c r="C5" s="367" t="s">
        <v>160</v>
      </c>
      <c r="D5" s="290"/>
      <c r="E5" s="290"/>
      <c r="F5" s="290"/>
      <c r="G5" s="290"/>
      <c r="H5" s="290"/>
      <c r="I5" s="290"/>
      <c r="J5" s="290"/>
      <c r="K5" s="369" t="s">
        <v>161</v>
      </c>
      <c r="L5" s="291"/>
      <c r="M5" s="291"/>
      <c r="N5" s="291"/>
      <c r="O5" s="291"/>
      <c r="P5" s="291"/>
      <c r="Q5" s="291"/>
      <c r="R5" s="291"/>
      <c r="S5" s="371" t="s">
        <v>294</v>
      </c>
      <c r="T5" s="364"/>
      <c r="U5" s="286" t="s">
        <v>21</v>
      </c>
      <c r="V5" s="287" t="s">
        <v>82</v>
      </c>
      <c r="W5" s="372" t="s">
        <v>295</v>
      </c>
      <c r="X5" s="365" t="s">
        <v>162</v>
      </c>
      <c r="Y5" s="365" t="s">
        <v>168</v>
      </c>
      <c r="Z5" s="112">
        <v>1</v>
      </c>
      <c r="AA5" s="112" t="s">
        <v>84</v>
      </c>
      <c r="AB5" s="112" t="s">
        <v>85</v>
      </c>
      <c r="AC5" s="112" t="s">
        <v>86</v>
      </c>
      <c r="AD5" s="112" t="s">
        <v>84</v>
      </c>
      <c r="AE5" s="112" t="s">
        <v>85</v>
      </c>
      <c r="AF5" s="112" t="s">
        <v>86</v>
      </c>
      <c r="AG5" s="112">
        <v>2</v>
      </c>
      <c r="AH5" s="112">
        <v>3</v>
      </c>
      <c r="AI5" s="112" t="s">
        <v>84</v>
      </c>
      <c r="AJ5" s="112" t="s">
        <v>85</v>
      </c>
      <c r="AK5" s="112" t="s">
        <v>86</v>
      </c>
      <c r="AL5" s="112" t="s">
        <v>84</v>
      </c>
      <c r="AM5" s="112" t="s">
        <v>85</v>
      </c>
      <c r="AN5" s="112" t="s">
        <v>86</v>
      </c>
      <c r="AO5" s="112">
        <v>4</v>
      </c>
      <c r="AP5" s="112">
        <v>5</v>
      </c>
      <c r="AQ5" s="112" t="s">
        <v>84</v>
      </c>
      <c r="AR5" s="112" t="s">
        <v>85</v>
      </c>
      <c r="AS5" s="112" t="s">
        <v>86</v>
      </c>
      <c r="AT5" s="112" t="s">
        <v>84</v>
      </c>
      <c r="AU5" s="112" t="s">
        <v>85</v>
      </c>
      <c r="AV5" s="112" t="s">
        <v>86</v>
      </c>
      <c r="AW5" s="112">
        <v>6</v>
      </c>
      <c r="AX5" s="112">
        <v>7</v>
      </c>
      <c r="AY5" s="112" t="s">
        <v>84</v>
      </c>
      <c r="AZ5" s="112" t="s">
        <v>85</v>
      </c>
      <c r="BA5" s="112" t="s">
        <v>86</v>
      </c>
      <c r="BB5" s="112" t="s">
        <v>84</v>
      </c>
      <c r="BC5" s="112" t="s">
        <v>85</v>
      </c>
      <c r="BD5" s="112" t="s">
        <v>86</v>
      </c>
      <c r="BE5" s="112">
        <v>8</v>
      </c>
      <c r="BF5" s="112">
        <v>9</v>
      </c>
      <c r="BG5" s="112" t="s">
        <v>84</v>
      </c>
      <c r="BH5" s="112" t="s">
        <v>85</v>
      </c>
      <c r="BI5" s="112" t="s">
        <v>86</v>
      </c>
      <c r="BJ5" s="112" t="s">
        <v>84</v>
      </c>
      <c r="BK5" s="112" t="s">
        <v>85</v>
      </c>
      <c r="BL5" s="112" t="s">
        <v>86</v>
      </c>
      <c r="BM5" s="112">
        <v>10</v>
      </c>
      <c r="BN5" s="41"/>
    </row>
    <row r="6" spans="1:66" ht="15.75" customHeight="1">
      <c r="A6" s="44"/>
      <c r="B6" s="285"/>
      <c r="C6" s="368"/>
      <c r="D6" s="290"/>
      <c r="E6" s="290"/>
      <c r="F6" s="290"/>
      <c r="G6" s="290"/>
      <c r="H6" s="290"/>
      <c r="I6" s="290"/>
      <c r="J6" s="290"/>
      <c r="K6" s="370"/>
      <c r="L6" s="291"/>
      <c r="M6" s="291"/>
      <c r="N6" s="291"/>
      <c r="O6" s="291"/>
      <c r="P6" s="291"/>
      <c r="Q6" s="291"/>
      <c r="R6" s="291"/>
      <c r="S6" s="366"/>
      <c r="T6" s="364"/>
      <c r="U6" s="286"/>
      <c r="V6" s="287"/>
      <c r="W6" s="372"/>
      <c r="X6" s="366"/>
      <c r="Y6" s="366"/>
      <c r="Z6" s="44">
        <v>18</v>
      </c>
      <c r="AA6" s="44">
        <v>18</v>
      </c>
      <c r="AB6" s="44">
        <v>18</v>
      </c>
      <c r="AC6" s="44">
        <v>18</v>
      </c>
      <c r="AD6" s="44">
        <v>18</v>
      </c>
      <c r="AE6" s="44">
        <v>18</v>
      </c>
      <c r="AF6" s="44">
        <v>18</v>
      </c>
      <c r="AG6" s="44">
        <v>18</v>
      </c>
      <c r="AH6" s="44">
        <v>18</v>
      </c>
      <c r="AI6" s="44">
        <v>18</v>
      </c>
      <c r="AJ6" s="44">
        <v>18</v>
      </c>
      <c r="AK6" s="44">
        <v>18</v>
      </c>
      <c r="AL6" s="44">
        <v>18</v>
      </c>
      <c r="AM6" s="44">
        <v>18</v>
      </c>
      <c r="AN6" s="44">
        <v>18</v>
      </c>
      <c r="AO6" s="44">
        <v>18</v>
      </c>
      <c r="AP6" s="44">
        <v>18</v>
      </c>
      <c r="AQ6" s="44">
        <v>18</v>
      </c>
      <c r="AR6" s="44">
        <v>18</v>
      </c>
      <c r="AS6" s="44">
        <v>18</v>
      </c>
      <c r="AT6" s="44">
        <v>18</v>
      </c>
      <c r="AU6" s="44">
        <v>18</v>
      </c>
      <c r="AV6" s="44">
        <v>18</v>
      </c>
      <c r="AW6" s="44">
        <v>18</v>
      </c>
      <c r="AX6" s="44">
        <v>18</v>
      </c>
      <c r="AY6" s="44">
        <v>18</v>
      </c>
      <c r="AZ6" s="44">
        <v>18</v>
      </c>
      <c r="BA6" s="44">
        <v>18</v>
      </c>
      <c r="BB6" s="44">
        <v>18</v>
      </c>
      <c r="BC6" s="44">
        <v>18</v>
      </c>
      <c r="BD6" s="44">
        <v>18</v>
      </c>
      <c r="BE6" s="44">
        <v>18</v>
      </c>
      <c r="BF6" s="44">
        <v>6</v>
      </c>
      <c r="BG6" s="44">
        <v>6</v>
      </c>
      <c r="BH6" s="44">
        <v>6</v>
      </c>
      <c r="BI6" s="44">
        <v>6</v>
      </c>
      <c r="BJ6" s="44">
        <v>6</v>
      </c>
      <c r="BK6" s="44">
        <v>6</v>
      </c>
      <c r="BL6" s="44">
        <v>6</v>
      </c>
      <c r="BM6" s="44">
        <v>6</v>
      </c>
      <c r="BN6" s="41"/>
    </row>
    <row r="7" spans="1:66" ht="18.75" customHeight="1">
      <c r="A7" s="112">
        <v>1</v>
      </c>
      <c r="B7" s="289">
        <v>2</v>
      </c>
      <c r="C7" s="112">
        <v>3</v>
      </c>
      <c r="D7" s="294"/>
      <c r="E7" s="294"/>
      <c r="F7" s="294"/>
      <c r="G7" s="294"/>
      <c r="H7" s="294"/>
      <c r="I7" s="294"/>
      <c r="J7" s="294"/>
      <c r="K7" s="112">
        <v>4</v>
      </c>
      <c r="L7" s="294"/>
      <c r="M7" s="294"/>
      <c r="N7" s="294"/>
      <c r="O7" s="294"/>
      <c r="P7" s="294"/>
      <c r="Q7" s="294"/>
      <c r="R7" s="294"/>
      <c r="S7" s="112">
        <v>5</v>
      </c>
      <c r="T7" s="288">
        <v>6</v>
      </c>
      <c r="U7" s="288">
        <v>7</v>
      </c>
      <c r="V7" s="295">
        <v>8</v>
      </c>
      <c r="W7" s="295">
        <v>9</v>
      </c>
      <c r="X7" s="295">
        <v>10</v>
      </c>
      <c r="Y7" s="295">
        <v>11</v>
      </c>
      <c r="Z7" s="112">
        <v>12</v>
      </c>
      <c r="AA7" s="112"/>
      <c r="AB7" s="112"/>
      <c r="AC7" s="112"/>
      <c r="AD7" s="112"/>
      <c r="AE7" s="112"/>
      <c r="AF7" s="112"/>
      <c r="AG7" s="112">
        <v>13</v>
      </c>
      <c r="AH7" s="112">
        <v>14</v>
      </c>
      <c r="AI7" s="112"/>
      <c r="AJ7" s="112"/>
      <c r="AK7" s="112"/>
      <c r="AL7" s="112"/>
      <c r="AM7" s="112"/>
      <c r="AN7" s="112"/>
      <c r="AO7" s="112">
        <v>15</v>
      </c>
      <c r="AP7" s="112">
        <v>16</v>
      </c>
      <c r="AQ7" s="112"/>
      <c r="AR7" s="112"/>
      <c r="AS7" s="112"/>
      <c r="AT7" s="112"/>
      <c r="AU7" s="112"/>
      <c r="AV7" s="112"/>
      <c r="AW7" s="112">
        <v>17</v>
      </c>
      <c r="AX7" s="112">
        <v>18</v>
      </c>
      <c r="AY7" s="112"/>
      <c r="AZ7" s="112"/>
      <c r="BA7" s="112"/>
      <c r="BB7" s="112"/>
      <c r="BC7" s="112"/>
      <c r="BD7" s="112"/>
      <c r="BE7" s="112">
        <v>19</v>
      </c>
      <c r="BF7" s="112">
        <v>20</v>
      </c>
      <c r="BG7" s="112"/>
      <c r="BH7" s="112"/>
      <c r="BI7" s="112"/>
      <c r="BJ7" s="112"/>
      <c r="BK7" s="112"/>
      <c r="BL7" s="112"/>
      <c r="BM7" s="112">
        <v>21</v>
      </c>
      <c r="BN7" s="45"/>
    </row>
    <row r="8" spans="1:66" ht="25.5">
      <c r="A8" s="141" t="s">
        <v>43</v>
      </c>
      <c r="B8" s="321" t="s">
        <v>92</v>
      </c>
      <c r="C8" s="141"/>
      <c r="D8" s="296"/>
      <c r="E8" s="296"/>
      <c r="F8" s="296"/>
      <c r="G8" s="296"/>
      <c r="H8" s="296"/>
      <c r="I8" s="296"/>
      <c r="J8" s="296"/>
      <c r="K8" s="141"/>
      <c r="L8" s="296"/>
      <c r="M8" s="296"/>
      <c r="N8" s="296"/>
      <c r="O8" s="296"/>
      <c r="P8" s="296"/>
      <c r="Q8" s="296"/>
      <c r="R8" s="296"/>
      <c r="S8" s="141"/>
      <c r="T8" s="297">
        <f aca="true" t="shared" si="0" ref="T8:Y8">SUM(T9,T15,T19)</f>
        <v>1500</v>
      </c>
      <c r="U8" s="297">
        <f t="shared" si="0"/>
        <v>1020</v>
      </c>
      <c r="V8" s="297">
        <f t="shared" si="0"/>
        <v>324</v>
      </c>
      <c r="W8" s="297">
        <f t="shared" si="0"/>
        <v>0</v>
      </c>
      <c r="X8" s="297">
        <f t="shared" si="0"/>
        <v>696</v>
      </c>
      <c r="Y8" s="297">
        <f t="shared" si="0"/>
        <v>480</v>
      </c>
      <c r="Z8" s="298"/>
      <c r="AA8" s="141"/>
      <c r="AB8" s="141"/>
      <c r="AC8" s="141"/>
      <c r="AD8" s="141"/>
      <c r="AE8" s="141"/>
      <c r="AF8" s="141"/>
      <c r="AG8" s="298"/>
      <c r="AH8" s="298"/>
      <c r="AI8" s="141"/>
      <c r="AJ8" s="141"/>
      <c r="AK8" s="141"/>
      <c r="AL8" s="141"/>
      <c r="AM8" s="141"/>
      <c r="AN8" s="141"/>
      <c r="AO8" s="298"/>
      <c r="AP8" s="298"/>
      <c r="AQ8" s="141"/>
      <c r="AR8" s="141"/>
      <c r="AS8" s="141"/>
      <c r="AT8" s="141"/>
      <c r="AU8" s="141"/>
      <c r="AV8" s="141"/>
      <c r="AW8" s="298"/>
      <c r="AX8" s="298"/>
      <c r="AY8" s="141"/>
      <c r="AZ8" s="141"/>
      <c r="BA8" s="141"/>
      <c r="BB8" s="141"/>
      <c r="BC8" s="141"/>
      <c r="BD8" s="141"/>
      <c r="BE8" s="298"/>
      <c r="BF8" s="298"/>
      <c r="BG8" s="141"/>
      <c r="BH8" s="141"/>
      <c r="BI8" s="141"/>
      <c r="BJ8" s="141"/>
      <c r="BK8" s="141"/>
      <c r="BL8" s="141"/>
      <c r="BM8" s="298"/>
      <c r="BN8" s="250"/>
    </row>
    <row r="9" spans="1:66" ht="15">
      <c r="A9" s="299" t="s">
        <v>93</v>
      </c>
      <c r="B9" s="322" t="s">
        <v>44</v>
      </c>
      <c r="C9" s="166"/>
      <c r="D9" s="167"/>
      <c r="E9" s="167"/>
      <c r="F9" s="167"/>
      <c r="G9" s="167"/>
      <c r="H9" s="167"/>
      <c r="I9" s="167"/>
      <c r="J9" s="167"/>
      <c r="K9" s="166"/>
      <c r="L9" s="167"/>
      <c r="M9" s="167"/>
      <c r="N9" s="167"/>
      <c r="O9" s="167"/>
      <c r="P9" s="167"/>
      <c r="Q9" s="167"/>
      <c r="R9" s="167"/>
      <c r="S9" s="175"/>
      <c r="T9" s="269">
        <f>SUM(U9,Y9)</f>
        <v>1100</v>
      </c>
      <c r="U9" s="269">
        <f>SUM(U10:U14)</f>
        <v>804</v>
      </c>
      <c r="V9" s="269">
        <f>SUM(V10:V14)</f>
        <v>108</v>
      </c>
      <c r="W9" s="269">
        <f>SUM(W10:W14)</f>
        <v>0</v>
      </c>
      <c r="X9" s="269">
        <f>SUM(X10:X14)</f>
        <v>696</v>
      </c>
      <c r="Y9" s="269">
        <f>SUM(Y10:Y14)</f>
        <v>296</v>
      </c>
      <c r="Z9" s="253"/>
      <c r="AA9" s="175"/>
      <c r="AB9" s="175"/>
      <c r="AC9" s="175"/>
      <c r="AD9" s="175"/>
      <c r="AE9" s="175"/>
      <c r="AF9" s="175"/>
      <c r="AG9" s="253"/>
      <c r="AH9" s="253"/>
      <c r="AI9" s="175"/>
      <c r="AJ9" s="175"/>
      <c r="AK9" s="175"/>
      <c r="AL9" s="175"/>
      <c r="AM9" s="175"/>
      <c r="AN9" s="175"/>
      <c r="AO9" s="253"/>
      <c r="AP9" s="253"/>
      <c r="AQ9" s="175"/>
      <c r="AR9" s="175"/>
      <c r="AS9" s="175"/>
      <c r="AT9" s="175"/>
      <c r="AU9" s="175"/>
      <c r="AV9" s="175"/>
      <c r="AW9" s="253"/>
      <c r="AX9" s="253"/>
      <c r="AY9" s="175"/>
      <c r="AZ9" s="175"/>
      <c r="BA9" s="175"/>
      <c r="BB9" s="175"/>
      <c r="BC9" s="175"/>
      <c r="BD9" s="175"/>
      <c r="BE9" s="253"/>
      <c r="BF9" s="253"/>
      <c r="BG9" s="175"/>
      <c r="BH9" s="175"/>
      <c r="BI9" s="175"/>
      <c r="BJ9" s="175"/>
      <c r="BK9" s="175"/>
      <c r="BL9" s="175"/>
      <c r="BM9" s="253"/>
      <c r="BN9" s="250"/>
    </row>
    <row r="10" spans="1:66" ht="15">
      <c r="A10" s="300" t="s">
        <v>45</v>
      </c>
      <c r="B10" s="323" t="s">
        <v>139</v>
      </c>
      <c r="C10" s="166" t="str">
        <f>D10&amp;" "&amp;E10&amp;" "&amp;F10&amp;" "&amp;J10</f>
        <v>1   </v>
      </c>
      <c r="D10" s="167">
        <v>1</v>
      </c>
      <c r="E10" s="167"/>
      <c r="F10" s="167"/>
      <c r="G10" s="167"/>
      <c r="H10" s="167"/>
      <c r="I10" s="167"/>
      <c r="J10" s="167"/>
      <c r="K10" s="166" t="str">
        <f>L10&amp;" "&amp;M10&amp;" "&amp;N10&amp;""&amp;O10&amp;" "&amp;P10&amp;""&amp;Q10&amp;" "&amp;R10</f>
        <v>    </v>
      </c>
      <c r="L10" s="167"/>
      <c r="M10" s="167"/>
      <c r="N10" s="167"/>
      <c r="O10" s="167"/>
      <c r="P10" s="167"/>
      <c r="Q10" s="167"/>
      <c r="R10" s="167"/>
      <c r="S10" s="175"/>
      <c r="T10" s="269">
        <v>340</v>
      </c>
      <c r="U10" s="270">
        <f>SUM(V10:X10)</f>
        <v>180</v>
      </c>
      <c r="V10" s="270">
        <f>AA10*AA$6+AD10*AD$6+AI10*AI$6+AL10*AL$6+AQ10*AQ$6+AT10*AT$6+AY10*AY$6+BB10*BB$6+BG10*BG$6+BJ10*BJ$6</f>
        <v>0</v>
      </c>
      <c r="W10" s="270">
        <f>AB10*AB$6+AE10*AE$6+AJ10*AJ$6+AM10*AM$6+AR10*AR$6+AU10*AU$6+AZ10*AZ$6+BC10*BC$6+BH10*BH$6+BK10*BK$6</f>
        <v>0</v>
      </c>
      <c r="X10" s="270">
        <f>AC10*AC$6+AF10*AF$6+AK10*AK$6+AN10*AN$6+AS10*AS$6+AV10*AV$6+BA10*BA$6+BD10*BD$6+BI10*BI$6+BL10*BL$6</f>
        <v>180</v>
      </c>
      <c r="Y10" s="270">
        <f>T10-U10</f>
        <v>160</v>
      </c>
      <c r="Z10" s="253" t="str">
        <f>IF(SUM(AA10:AC10)&gt;0,AA10&amp;"/"&amp;AB10&amp;"/"&amp;AC10,"")</f>
        <v>//10</v>
      </c>
      <c r="AA10" s="175"/>
      <c r="AB10" s="175"/>
      <c r="AC10" s="175">
        <v>10</v>
      </c>
      <c r="AD10" s="175"/>
      <c r="AE10" s="175"/>
      <c r="AF10" s="175"/>
      <c r="AG10" s="253">
        <f>IF(SUM(AD10:AF10)&gt;0,AD10&amp;"/"&amp;AE10&amp;"/"&amp;AF10,"")</f>
      </c>
      <c r="AH10" s="253">
        <f>IF(SUM(AI10:AK10)&gt;0,AI10&amp;"/"&amp;AJ10&amp;"/"&amp;AK10,"")</f>
      </c>
      <c r="AI10" s="175"/>
      <c r="AJ10" s="175"/>
      <c r="AK10" s="175"/>
      <c r="AL10" s="175"/>
      <c r="AM10" s="175"/>
      <c r="AN10" s="175"/>
      <c r="AO10" s="253">
        <f>IF(SUM(AL10:AN10)&gt;0,AL10&amp;"/"&amp;AM10&amp;"/"&amp;AN10,"")</f>
      </c>
      <c r="AP10" s="253">
        <f>IF(SUM(AQ10:AS10)&gt;0,AQ10&amp;"/"&amp;AR10&amp;"/"&amp;AS10,"")</f>
      </c>
      <c r="AQ10" s="175"/>
      <c r="AR10" s="175"/>
      <c r="AS10" s="175"/>
      <c r="AT10" s="175"/>
      <c r="AU10" s="175"/>
      <c r="AV10" s="175"/>
      <c r="AW10" s="253">
        <f>IF(SUM(AT10:AV10)&gt;0,AT10&amp;"/"&amp;AU10&amp;"/"&amp;AV10,"")</f>
      </c>
      <c r="AX10" s="253">
        <f>IF(SUM(AY10:BA10)&gt;0,AY10&amp;"/"&amp;AZ10&amp;"/"&amp;BA10,"")</f>
      </c>
      <c r="AY10" s="175"/>
      <c r="AZ10" s="175"/>
      <c r="BA10" s="175"/>
      <c r="BB10" s="175"/>
      <c r="BC10" s="175"/>
      <c r="BD10" s="175"/>
      <c r="BE10" s="253">
        <f>IF(SUM(BB10:BD10)&gt;0,BB10&amp;"/"&amp;BC10&amp;"/"&amp;BD10,"")</f>
      </c>
      <c r="BF10" s="253">
        <f>IF(SUM(BG10:BI10)&gt;0,BG10&amp;"/"&amp;BH10&amp;"/"&amp;BI10,"")</f>
      </c>
      <c r="BG10" s="175"/>
      <c r="BH10" s="175"/>
      <c r="BI10" s="175"/>
      <c r="BJ10" s="175"/>
      <c r="BK10" s="175"/>
      <c r="BL10" s="175"/>
      <c r="BM10" s="253">
        <f>IF(SUM(BJ10:BL10)&gt;0,BJ10&amp;"/"&amp;BK10&amp;"/"&amp;BL10,"")</f>
      </c>
      <c r="BN10" s="250"/>
    </row>
    <row r="11" spans="1:66" ht="15">
      <c r="A11" s="300" t="s">
        <v>46</v>
      </c>
      <c r="B11" s="323" t="s">
        <v>143</v>
      </c>
      <c r="C11" s="166"/>
      <c r="D11" s="167"/>
      <c r="E11" s="167"/>
      <c r="F11" s="167"/>
      <c r="G11" s="167"/>
      <c r="H11" s="167"/>
      <c r="I11" s="167"/>
      <c r="J11" s="167"/>
      <c r="K11" s="251" t="s">
        <v>167</v>
      </c>
      <c r="L11" s="167"/>
      <c r="M11" s="167"/>
      <c r="N11" s="167"/>
      <c r="O11" s="167"/>
      <c r="P11" s="167"/>
      <c r="Q11" s="167"/>
      <c r="R11" s="167"/>
      <c r="S11" s="175"/>
      <c r="T11" s="269">
        <v>408</v>
      </c>
      <c r="U11" s="270">
        <f>SUM(V11:X11)</f>
        <v>408</v>
      </c>
      <c r="V11" s="270">
        <f aca="true" t="shared" si="1" ref="V11:V51">AA11*AA$6+AD11*AD$6+AI11*AI$6+AL11*AL$6+AQ11*AQ$6+AT11*AT$6+AY11*AY$6+BB11*BB$6+BG11*BG$6+BJ11*BJ$6</f>
        <v>0</v>
      </c>
      <c r="W11" s="270">
        <f aca="true" t="shared" si="2" ref="W11:W51">AB11*AB$6+AE11*AE$6+AJ11*AJ$6+AM11*AM$6+AR11*AR$6+AU11*AU$6+AZ11*AZ$6+BC11*BC$6+BH11*BH$6+BK11*BK$6</f>
        <v>0</v>
      </c>
      <c r="X11" s="270">
        <v>408</v>
      </c>
      <c r="Y11" s="270">
        <f aca="true" t="shared" si="3" ref="Y11:Y51">T11-U11</f>
        <v>0</v>
      </c>
      <c r="Z11" s="253" t="str">
        <f aca="true" t="shared" si="4" ref="Z11:Z51">IF(SUM(AA11:AC11)&gt;0,AA11&amp;"/"&amp;AB11&amp;"/"&amp;AC11,"")</f>
        <v>//4</v>
      </c>
      <c r="AA11" s="175"/>
      <c r="AB11" s="175"/>
      <c r="AC11" s="175">
        <v>4</v>
      </c>
      <c r="AD11" s="175"/>
      <c r="AE11" s="175"/>
      <c r="AF11" s="175">
        <v>4</v>
      </c>
      <c r="AG11" s="253" t="str">
        <f aca="true" t="shared" si="5" ref="AG11:AG51">IF(SUM(AD11:AF11)&gt;0,AD11&amp;"/"&amp;AE11&amp;"/"&amp;AF11,"")</f>
        <v>//4</v>
      </c>
      <c r="AH11" s="253" t="str">
        <f aca="true" t="shared" si="6" ref="AH11:AH51">IF(SUM(AI11:AK11)&gt;0,AI11&amp;"/"&amp;AJ11&amp;"/"&amp;AK11,"")</f>
        <v>//4</v>
      </c>
      <c r="AI11" s="175"/>
      <c r="AJ11" s="175"/>
      <c r="AK11" s="175">
        <v>4</v>
      </c>
      <c r="AL11" s="175"/>
      <c r="AM11" s="175"/>
      <c r="AN11" s="175">
        <v>4</v>
      </c>
      <c r="AO11" s="253" t="str">
        <f aca="true" t="shared" si="7" ref="AO11:AO51">IF(SUM(AL11:AN11)&gt;0,AL11&amp;"/"&amp;AM11&amp;"/"&amp;AN11,"")</f>
        <v>//4</v>
      </c>
      <c r="AP11" s="253" t="str">
        <f aca="true" t="shared" si="8" ref="AP11:AP51">IF(SUM(AQ11:AS11)&gt;0,AQ11&amp;"/"&amp;AR11&amp;"/"&amp;AS11,"")</f>
        <v>//2</v>
      </c>
      <c r="AQ11" s="175"/>
      <c r="AR11" s="175"/>
      <c r="AS11" s="175">
        <v>2</v>
      </c>
      <c r="AT11" s="175"/>
      <c r="AU11" s="175"/>
      <c r="AV11" s="175">
        <v>2</v>
      </c>
      <c r="AW11" s="253" t="str">
        <f aca="true" t="shared" si="9" ref="AW11:AW51">IF(SUM(AT11:AV11)&gt;0,AT11&amp;"/"&amp;AU11&amp;"/"&amp;AV11,"")</f>
        <v>//2</v>
      </c>
      <c r="AX11" s="253" t="str">
        <f aca="true" t="shared" si="10" ref="AX11:AX51">IF(SUM(AY11:BA11)&gt;0,AY11&amp;"/"&amp;AZ11&amp;"/"&amp;BA11,"")</f>
        <v>//2</v>
      </c>
      <c r="AY11" s="175"/>
      <c r="AZ11" s="175"/>
      <c r="BA11" s="175">
        <v>2</v>
      </c>
      <c r="BB11" s="175"/>
      <c r="BC11" s="175"/>
      <c r="BD11" s="175">
        <v>1</v>
      </c>
      <c r="BE11" s="253" t="str">
        <f aca="true" t="shared" si="11" ref="BE11:BE51">IF(SUM(BB11:BD11)&gt;0,BB11&amp;"/"&amp;BC11&amp;"/"&amp;BD11,"")</f>
        <v>//1</v>
      </c>
      <c r="BF11" s="253">
        <f aca="true" t="shared" si="12" ref="BF11:BF51">IF(SUM(BG11:BI11)&gt;0,BG11&amp;"/"&amp;BH11&amp;"/"&amp;BI11,"")</f>
      </c>
      <c r="BG11" s="175"/>
      <c r="BH11" s="175"/>
      <c r="BI11" s="175"/>
      <c r="BJ11" s="175"/>
      <c r="BK11" s="175"/>
      <c r="BL11" s="175"/>
      <c r="BM11" s="253">
        <f aca="true" t="shared" si="13" ref="BM11:BM51">IF(SUM(BJ11:BL11)&gt;0,BJ11&amp;"/"&amp;BK11&amp;"/"&amp;BL11,"")</f>
      </c>
      <c r="BN11" s="250"/>
    </row>
    <row r="12" spans="1:66" ht="15">
      <c r="A12" s="301" t="s">
        <v>47</v>
      </c>
      <c r="B12" s="323" t="s">
        <v>48</v>
      </c>
      <c r="C12" s="166" t="str">
        <f aca="true" t="shared" si="14" ref="C12:C51">D12&amp;" "&amp;E12&amp;" "&amp;F12&amp;" "&amp;J12</f>
        <v>2   </v>
      </c>
      <c r="D12" s="167">
        <v>2</v>
      </c>
      <c r="E12" s="167"/>
      <c r="F12" s="167"/>
      <c r="G12" s="167"/>
      <c r="H12" s="167"/>
      <c r="I12" s="167"/>
      <c r="J12" s="167"/>
      <c r="K12" s="166" t="str">
        <f aca="true" t="shared" si="15" ref="K12:K51">L12&amp;" "&amp;P12&amp;" "&amp;Q12&amp;" "&amp;R12</f>
        <v>1   </v>
      </c>
      <c r="L12" s="167">
        <v>1</v>
      </c>
      <c r="M12" s="167"/>
      <c r="N12" s="167"/>
      <c r="O12" s="167"/>
      <c r="P12" s="167"/>
      <c r="Q12" s="167"/>
      <c r="R12" s="167"/>
      <c r="S12" s="175"/>
      <c r="T12" s="269">
        <v>110</v>
      </c>
      <c r="U12" s="270">
        <f aca="true" t="shared" si="16" ref="U12:U53">SUM(V12:X12)</f>
        <v>72</v>
      </c>
      <c r="V12" s="270">
        <f t="shared" si="1"/>
        <v>72</v>
      </c>
      <c r="W12" s="270">
        <f t="shared" si="2"/>
        <v>0</v>
      </c>
      <c r="X12" s="270">
        <f aca="true" t="shared" si="17" ref="X12:X51">AC12*AC$6+AF12*AF$6+AK12*AK$6+AN12*AN$6+AS12*AS$6+AV12*AV$6+BA12*BA$6+BD12*BD$6+BI12*BI$6+BL12*BL$6</f>
        <v>0</v>
      </c>
      <c r="Y12" s="270">
        <f t="shared" si="3"/>
        <v>38</v>
      </c>
      <c r="Z12" s="253" t="str">
        <f t="shared" si="4"/>
        <v>2//</v>
      </c>
      <c r="AA12" s="175">
        <v>2</v>
      </c>
      <c r="AB12" s="175"/>
      <c r="AC12" s="175"/>
      <c r="AD12" s="175">
        <v>2</v>
      </c>
      <c r="AE12" s="175"/>
      <c r="AF12" s="175"/>
      <c r="AG12" s="253" t="str">
        <f t="shared" si="5"/>
        <v>2//</v>
      </c>
      <c r="AH12" s="253">
        <f t="shared" si="6"/>
      </c>
      <c r="AI12" s="175"/>
      <c r="AJ12" s="175"/>
      <c r="AK12" s="175"/>
      <c r="AL12" s="175"/>
      <c r="AM12" s="175"/>
      <c r="AN12" s="175"/>
      <c r="AO12" s="253">
        <f t="shared" si="7"/>
      </c>
      <c r="AP12" s="253">
        <f t="shared" si="8"/>
      </c>
      <c r="AQ12" s="175"/>
      <c r="AR12" s="175"/>
      <c r="AS12" s="175"/>
      <c r="AT12" s="175"/>
      <c r="AU12" s="175"/>
      <c r="AV12" s="175"/>
      <c r="AW12" s="253">
        <f t="shared" si="9"/>
      </c>
      <c r="AX12" s="253">
        <f t="shared" si="10"/>
      </c>
      <c r="AY12" s="175"/>
      <c r="AZ12" s="175"/>
      <c r="BA12" s="175"/>
      <c r="BB12" s="175"/>
      <c r="BC12" s="175"/>
      <c r="BD12" s="175"/>
      <c r="BE12" s="253">
        <f t="shared" si="11"/>
      </c>
      <c r="BF12" s="253">
        <f t="shared" si="12"/>
      </c>
      <c r="BG12" s="175"/>
      <c r="BH12" s="175"/>
      <c r="BI12" s="175"/>
      <c r="BJ12" s="175"/>
      <c r="BK12" s="175"/>
      <c r="BL12" s="175"/>
      <c r="BM12" s="253">
        <f t="shared" si="13"/>
      </c>
      <c r="BN12" s="250"/>
    </row>
    <row r="13" spans="1:66" ht="15">
      <c r="A13" s="301" t="s">
        <v>116</v>
      </c>
      <c r="B13" s="323" t="s">
        <v>80</v>
      </c>
      <c r="C13" s="166" t="str">
        <f t="shared" si="14"/>
        <v>   </v>
      </c>
      <c r="D13" s="167"/>
      <c r="E13" s="167"/>
      <c r="F13" s="167"/>
      <c r="G13" s="167"/>
      <c r="H13" s="167"/>
      <c r="I13" s="167"/>
      <c r="J13" s="167"/>
      <c r="K13" s="166" t="str">
        <f t="shared" si="15"/>
        <v>1   2</v>
      </c>
      <c r="L13" s="167">
        <v>1</v>
      </c>
      <c r="M13" s="167"/>
      <c r="N13" s="167"/>
      <c r="O13" s="167"/>
      <c r="P13" s="167"/>
      <c r="Q13" s="167"/>
      <c r="R13" s="167">
        <v>2</v>
      </c>
      <c r="S13" s="175"/>
      <c r="T13" s="269">
        <v>110</v>
      </c>
      <c r="U13" s="270">
        <f t="shared" si="16"/>
        <v>72</v>
      </c>
      <c r="V13" s="270">
        <f t="shared" si="1"/>
        <v>0</v>
      </c>
      <c r="W13" s="270">
        <f t="shared" si="2"/>
        <v>0</v>
      </c>
      <c r="X13" s="270">
        <f t="shared" si="17"/>
        <v>72</v>
      </c>
      <c r="Y13" s="270">
        <f t="shared" si="3"/>
        <v>38</v>
      </c>
      <c r="Z13" s="253" t="str">
        <f t="shared" si="4"/>
        <v>//2</v>
      </c>
      <c r="AA13" s="175"/>
      <c r="AB13" s="175"/>
      <c r="AC13" s="175">
        <v>2</v>
      </c>
      <c r="AD13" s="175"/>
      <c r="AE13" s="175"/>
      <c r="AF13" s="175">
        <v>2</v>
      </c>
      <c r="AG13" s="253" t="str">
        <f t="shared" si="5"/>
        <v>//2</v>
      </c>
      <c r="AH13" s="253">
        <f t="shared" si="6"/>
      </c>
      <c r="AI13" s="175"/>
      <c r="AJ13" s="175"/>
      <c r="AK13" s="175"/>
      <c r="AL13" s="175"/>
      <c r="AM13" s="175"/>
      <c r="AN13" s="175"/>
      <c r="AO13" s="253">
        <f t="shared" si="7"/>
      </c>
      <c r="AP13" s="253">
        <f t="shared" si="8"/>
      </c>
      <c r="AQ13" s="175"/>
      <c r="AR13" s="175"/>
      <c r="AS13" s="175"/>
      <c r="AT13" s="175"/>
      <c r="AU13" s="175"/>
      <c r="AV13" s="175"/>
      <c r="AW13" s="253">
        <f t="shared" si="9"/>
      </c>
      <c r="AX13" s="253">
        <f t="shared" si="10"/>
      </c>
      <c r="AY13" s="175"/>
      <c r="AZ13" s="175"/>
      <c r="BA13" s="175"/>
      <c r="BB13" s="175"/>
      <c r="BC13" s="175"/>
      <c r="BD13" s="175"/>
      <c r="BE13" s="253">
        <f t="shared" si="11"/>
      </c>
      <c r="BF13" s="253">
        <f t="shared" si="12"/>
      </c>
      <c r="BG13" s="175"/>
      <c r="BH13" s="175"/>
      <c r="BI13" s="175"/>
      <c r="BJ13" s="175"/>
      <c r="BK13" s="175"/>
      <c r="BL13" s="175"/>
      <c r="BM13" s="253">
        <f t="shared" si="13"/>
      </c>
      <c r="BN13" s="250"/>
    </row>
    <row r="14" spans="1:66" ht="15">
      <c r="A14" s="301" t="s">
        <v>49</v>
      </c>
      <c r="B14" s="323" t="s">
        <v>40</v>
      </c>
      <c r="C14" s="166" t="str">
        <f t="shared" si="14"/>
        <v>7   </v>
      </c>
      <c r="D14" s="167">
        <v>7</v>
      </c>
      <c r="E14" s="167"/>
      <c r="F14" s="167"/>
      <c r="G14" s="167"/>
      <c r="H14" s="167"/>
      <c r="I14" s="167"/>
      <c r="J14" s="167"/>
      <c r="K14" s="166" t="str">
        <f t="shared" si="15"/>
        <v>   </v>
      </c>
      <c r="L14" s="167"/>
      <c r="M14" s="167"/>
      <c r="N14" s="167"/>
      <c r="O14" s="167"/>
      <c r="P14" s="167"/>
      <c r="Q14" s="167"/>
      <c r="R14" s="167"/>
      <c r="S14" s="175"/>
      <c r="T14" s="269">
        <v>132</v>
      </c>
      <c r="U14" s="270">
        <f t="shared" si="16"/>
        <v>72</v>
      </c>
      <c r="V14" s="270">
        <f t="shared" si="1"/>
        <v>36</v>
      </c>
      <c r="W14" s="270">
        <f t="shared" si="2"/>
        <v>0</v>
      </c>
      <c r="X14" s="270">
        <f t="shared" si="17"/>
        <v>36</v>
      </c>
      <c r="Y14" s="270">
        <f t="shared" si="3"/>
        <v>60</v>
      </c>
      <c r="Z14" s="253">
        <f t="shared" si="4"/>
      </c>
      <c r="AA14" s="175"/>
      <c r="AB14" s="175"/>
      <c r="AC14" s="175"/>
      <c r="AD14" s="175"/>
      <c r="AE14" s="175"/>
      <c r="AF14" s="175"/>
      <c r="AG14" s="253">
        <f t="shared" si="5"/>
      </c>
      <c r="AH14" s="253">
        <f t="shared" si="6"/>
      </c>
      <c r="AI14" s="175"/>
      <c r="AJ14" s="175"/>
      <c r="AK14" s="175"/>
      <c r="AL14" s="175"/>
      <c r="AM14" s="175"/>
      <c r="AN14" s="175"/>
      <c r="AO14" s="253">
        <f t="shared" si="7"/>
      </c>
      <c r="AP14" s="253">
        <f t="shared" si="8"/>
      </c>
      <c r="AQ14" s="175"/>
      <c r="AR14" s="175"/>
      <c r="AS14" s="175"/>
      <c r="AT14" s="175"/>
      <c r="AU14" s="175"/>
      <c r="AV14" s="175"/>
      <c r="AW14" s="253">
        <f t="shared" si="9"/>
      </c>
      <c r="AX14" s="253" t="str">
        <f t="shared" si="10"/>
        <v>2//2</v>
      </c>
      <c r="AY14" s="175">
        <v>2</v>
      </c>
      <c r="AZ14" s="175"/>
      <c r="BA14" s="175">
        <v>2</v>
      </c>
      <c r="BB14" s="175"/>
      <c r="BC14" s="175"/>
      <c r="BD14" s="175"/>
      <c r="BE14" s="253">
        <f t="shared" si="11"/>
      </c>
      <c r="BF14" s="253">
        <f t="shared" si="12"/>
      </c>
      <c r="BG14" s="175"/>
      <c r="BH14" s="175"/>
      <c r="BI14" s="175"/>
      <c r="BJ14" s="175"/>
      <c r="BK14" s="175"/>
      <c r="BL14" s="175"/>
      <c r="BM14" s="253">
        <f t="shared" si="13"/>
      </c>
      <c r="BN14" s="250"/>
    </row>
    <row r="15" spans="1:66" s="242" customFormat="1" ht="25.5">
      <c r="A15" s="302" t="s">
        <v>50</v>
      </c>
      <c r="B15" s="324" t="s">
        <v>51</v>
      </c>
      <c r="C15" s="166" t="str">
        <f t="shared" si="14"/>
        <v>   </v>
      </c>
      <c r="D15" s="167"/>
      <c r="E15" s="167"/>
      <c r="F15" s="167"/>
      <c r="G15" s="167"/>
      <c r="H15" s="167"/>
      <c r="I15" s="167"/>
      <c r="J15" s="167"/>
      <c r="K15" s="166" t="str">
        <f t="shared" si="15"/>
        <v>   </v>
      </c>
      <c r="L15" s="167"/>
      <c r="M15" s="167"/>
      <c r="N15" s="167"/>
      <c r="O15" s="167"/>
      <c r="P15" s="167"/>
      <c r="Q15" s="167"/>
      <c r="R15" s="167"/>
      <c r="S15" s="175"/>
      <c r="T15" s="272">
        <f aca="true" t="shared" si="18" ref="T15:Y15">SUM(T16:T18)</f>
        <v>200</v>
      </c>
      <c r="U15" s="272">
        <f t="shared" si="18"/>
        <v>108</v>
      </c>
      <c r="V15" s="272">
        <f t="shared" si="18"/>
        <v>108</v>
      </c>
      <c r="W15" s="272">
        <f t="shared" si="18"/>
        <v>0</v>
      </c>
      <c r="X15" s="272">
        <f t="shared" si="18"/>
        <v>0</v>
      </c>
      <c r="Y15" s="272">
        <f t="shared" si="18"/>
        <v>92</v>
      </c>
      <c r="Z15" s="253">
        <f t="shared" si="4"/>
      </c>
      <c r="AA15" s="175"/>
      <c r="AB15" s="175"/>
      <c r="AC15" s="175"/>
      <c r="AD15" s="175"/>
      <c r="AE15" s="175"/>
      <c r="AF15" s="175"/>
      <c r="AG15" s="253">
        <f t="shared" si="5"/>
      </c>
      <c r="AH15" s="253">
        <f t="shared" si="6"/>
      </c>
      <c r="AI15" s="175"/>
      <c r="AJ15" s="175"/>
      <c r="AK15" s="175"/>
      <c r="AL15" s="175"/>
      <c r="AM15" s="175"/>
      <c r="AN15" s="175"/>
      <c r="AO15" s="253">
        <f t="shared" si="7"/>
      </c>
      <c r="AP15" s="253">
        <f t="shared" si="8"/>
      </c>
      <c r="AQ15" s="175"/>
      <c r="AR15" s="175"/>
      <c r="AS15" s="175"/>
      <c r="AT15" s="175"/>
      <c r="AU15" s="175"/>
      <c r="AV15" s="175"/>
      <c r="AW15" s="253">
        <f t="shared" si="9"/>
      </c>
      <c r="AX15" s="253">
        <f t="shared" si="10"/>
      </c>
      <c r="AY15" s="175"/>
      <c r="AZ15" s="175"/>
      <c r="BA15" s="175"/>
      <c r="BB15" s="175"/>
      <c r="BC15" s="175"/>
      <c r="BD15" s="175"/>
      <c r="BE15" s="253">
        <f t="shared" si="11"/>
      </c>
      <c r="BF15" s="253">
        <f t="shared" si="12"/>
      </c>
      <c r="BG15" s="175"/>
      <c r="BH15" s="175"/>
      <c r="BI15" s="175"/>
      <c r="BJ15" s="175"/>
      <c r="BK15" s="175"/>
      <c r="BL15" s="175"/>
      <c r="BM15" s="253">
        <f t="shared" si="13"/>
      </c>
      <c r="BN15" s="250"/>
    </row>
    <row r="16" spans="1:66" ht="15">
      <c r="A16" s="302" t="s">
        <v>89</v>
      </c>
      <c r="B16" s="273" t="s">
        <v>273</v>
      </c>
      <c r="C16" s="166" t="str">
        <f t="shared" si="14"/>
        <v>   </v>
      </c>
      <c r="D16" s="167"/>
      <c r="E16" s="167"/>
      <c r="F16" s="167"/>
      <c r="G16" s="167"/>
      <c r="H16" s="167"/>
      <c r="I16" s="167"/>
      <c r="J16" s="167"/>
      <c r="K16" s="166" t="str">
        <f t="shared" si="15"/>
        <v>1   </v>
      </c>
      <c r="L16" s="167">
        <v>1</v>
      </c>
      <c r="M16" s="167"/>
      <c r="N16" s="167"/>
      <c r="O16" s="167"/>
      <c r="P16" s="167"/>
      <c r="Q16" s="167"/>
      <c r="R16" s="167"/>
      <c r="S16" s="175"/>
      <c r="T16" s="269">
        <v>65</v>
      </c>
      <c r="U16" s="270">
        <f t="shared" si="16"/>
        <v>36</v>
      </c>
      <c r="V16" s="270">
        <f t="shared" si="1"/>
        <v>36</v>
      </c>
      <c r="W16" s="270">
        <f t="shared" si="2"/>
        <v>0</v>
      </c>
      <c r="X16" s="270">
        <f t="shared" si="17"/>
        <v>0</v>
      </c>
      <c r="Y16" s="270">
        <f t="shared" si="3"/>
        <v>29</v>
      </c>
      <c r="Z16" s="253" t="str">
        <f t="shared" si="4"/>
        <v>2//</v>
      </c>
      <c r="AA16" s="175">
        <v>2</v>
      </c>
      <c r="AB16" s="175"/>
      <c r="AC16" s="175"/>
      <c r="AD16" s="175"/>
      <c r="AE16" s="175"/>
      <c r="AF16" s="175"/>
      <c r="AG16" s="253">
        <f t="shared" si="5"/>
      </c>
      <c r="AH16" s="253">
        <f t="shared" si="6"/>
      </c>
      <c r="AI16" s="175"/>
      <c r="AJ16" s="175"/>
      <c r="AK16" s="175"/>
      <c r="AL16" s="175"/>
      <c r="AM16" s="175"/>
      <c r="AN16" s="175"/>
      <c r="AO16" s="253">
        <f t="shared" si="7"/>
      </c>
      <c r="AP16" s="253">
        <f t="shared" si="8"/>
      </c>
      <c r="AQ16" s="175"/>
      <c r="AR16" s="175"/>
      <c r="AS16" s="175"/>
      <c r="AT16" s="175"/>
      <c r="AU16" s="175"/>
      <c r="AV16" s="175"/>
      <c r="AW16" s="253">
        <f t="shared" si="9"/>
      </c>
      <c r="AX16" s="253">
        <f t="shared" si="10"/>
      </c>
      <c r="AY16" s="175"/>
      <c r="AZ16" s="175"/>
      <c r="BA16" s="175"/>
      <c r="BB16" s="175"/>
      <c r="BC16" s="175"/>
      <c r="BD16" s="175"/>
      <c r="BE16" s="253">
        <f t="shared" si="11"/>
      </c>
      <c r="BF16" s="253">
        <f t="shared" si="12"/>
      </c>
      <c r="BG16" s="175"/>
      <c r="BH16" s="175"/>
      <c r="BI16" s="175"/>
      <c r="BJ16" s="175"/>
      <c r="BK16" s="175"/>
      <c r="BL16" s="175"/>
      <c r="BM16" s="253">
        <f t="shared" si="13"/>
      </c>
      <c r="BN16" s="250"/>
    </row>
    <row r="17" spans="1:66" ht="15">
      <c r="A17" s="302" t="s">
        <v>90</v>
      </c>
      <c r="B17" s="325" t="s">
        <v>144</v>
      </c>
      <c r="C17" s="166" t="str">
        <f t="shared" si="14"/>
        <v>   </v>
      </c>
      <c r="D17" s="167"/>
      <c r="E17" s="167"/>
      <c r="F17" s="167"/>
      <c r="G17" s="167"/>
      <c r="H17" s="167"/>
      <c r="I17" s="167"/>
      <c r="J17" s="167"/>
      <c r="K17" s="166" t="str">
        <f t="shared" si="15"/>
        <v>2   </v>
      </c>
      <c r="L17" s="167">
        <v>2</v>
      </c>
      <c r="M17" s="167"/>
      <c r="N17" s="167"/>
      <c r="O17" s="167"/>
      <c r="P17" s="167"/>
      <c r="Q17" s="167"/>
      <c r="R17" s="167"/>
      <c r="S17" s="175"/>
      <c r="T17" s="269">
        <v>65</v>
      </c>
      <c r="U17" s="270">
        <f t="shared" si="16"/>
        <v>36</v>
      </c>
      <c r="V17" s="270">
        <f t="shared" si="1"/>
        <v>36</v>
      </c>
      <c r="W17" s="270">
        <f t="shared" si="2"/>
        <v>0</v>
      </c>
      <c r="X17" s="270">
        <f t="shared" si="17"/>
        <v>0</v>
      </c>
      <c r="Y17" s="270">
        <f t="shared" si="3"/>
        <v>29</v>
      </c>
      <c r="Z17" s="253">
        <f t="shared" si="4"/>
      </c>
      <c r="AA17" s="175"/>
      <c r="AB17" s="175"/>
      <c r="AC17" s="175"/>
      <c r="AD17" s="175">
        <v>2</v>
      </c>
      <c r="AE17" s="175"/>
      <c r="AF17" s="175"/>
      <c r="AG17" s="253" t="str">
        <f t="shared" si="5"/>
        <v>2//</v>
      </c>
      <c r="AH17" s="253">
        <f t="shared" si="6"/>
      </c>
      <c r="AI17" s="175"/>
      <c r="AJ17" s="175"/>
      <c r="AK17" s="175"/>
      <c r="AL17" s="175"/>
      <c r="AM17" s="175"/>
      <c r="AN17" s="175"/>
      <c r="AO17" s="253">
        <f t="shared" si="7"/>
      </c>
      <c r="AP17" s="253">
        <f t="shared" si="8"/>
      </c>
      <c r="AQ17" s="175"/>
      <c r="AR17" s="175"/>
      <c r="AS17" s="175"/>
      <c r="AT17" s="175"/>
      <c r="AU17" s="175"/>
      <c r="AV17" s="175"/>
      <c r="AW17" s="253">
        <f t="shared" si="9"/>
      </c>
      <c r="AX17" s="253">
        <f t="shared" si="10"/>
      </c>
      <c r="AY17" s="175"/>
      <c r="AZ17" s="175"/>
      <c r="BA17" s="175"/>
      <c r="BB17" s="175"/>
      <c r="BC17" s="175"/>
      <c r="BD17" s="175"/>
      <c r="BE17" s="253">
        <f t="shared" si="11"/>
      </c>
      <c r="BF17" s="253">
        <f t="shared" si="12"/>
      </c>
      <c r="BG17" s="175"/>
      <c r="BH17" s="175"/>
      <c r="BI17" s="175"/>
      <c r="BJ17" s="175"/>
      <c r="BK17" s="175"/>
      <c r="BL17" s="175"/>
      <c r="BM17" s="253">
        <f t="shared" si="13"/>
      </c>
      <c r="BN17" s="250"/>
    </row>
    <row r="18" spans="1:66" ht="15">
      <c r="A18" s="302" t="s">
        <v>148</v>
      </c>
      <c r="B18" s="325" t="s">
        <v>149</v>
      </c>
      <c r="C18" s="166" t="str">
        <f t="shared" si="14"/>
        <v>   </v>
      </c>
      <c r="D18" s="167"/>
      <c r="E18" s="167"/>
      <c r="F18" s="167"/>
      <c r="G18" s="167"/>
      <c r="H18" s="167"/>
      <c r="I18" s="167"/>
      <c r="J18" s="167"/>
      <c r="K18" s="166" t="str">
        <f t="shared" si="15"/>
        <v>8   </v>
      </c>
      <c r="L18" s="167">
        <v>8</v>
      </c>
      <c r="M18" s="167"/>
      <c r="N18" s="167"/>
      <c r="O18" s="167"/>
      <c r="P18" s="167"/>
      <c r="Q18" s="167"/>
      <c r="R18" s="167"/>
      <c r="S18" s="175"/>
      <c r="T18" s="269">
        <v>70</v>
      </c>
      <c r="U18" s="270">
        <f t="shared" si="16"/>
        <v>36</v>
      </c>
      <c r="V18" s="270">
        <f t="shared" si="1"/>
        <v>36</v>
      </c>
      <c r="W18" s="270">
        <f t="shared" si="2"/>
        <v>0</v>
      </c>
      <c r="X18" s="270">
        <f t="shared" si="17"/>
        <v>0</v>
      </c>
      <c r="Y18" s="270">
        <f t="shared" si="3"/>
        <v>34</v>
      </c>
      <c r="Z18" s="253">
        <f t="shared" si="4"/>
      </c>
      <c r="AA18" s="175"/>
      <c r="AB18" s="175"/>
      <c r="AC18" s="175"/>
      <c r="AD18" s="175"/>
      <c r="AE18" s="175"/>
      <c r="AF18" s="175"/>
      <c r="AG18" s="253">
        <f t="shared" si="5"/>
      </c>
      <c r="AH18" s="253">
        <f t="shared" si="6"/>
      </c>
      <c r="AI18" s="175"/>
      <c r="AJ18" s="175"/>
      <c r="AK18" s="175"/>
      <c r="AL18" s="175"/>
      <c r="AM18" s="175"/>
      <c r="AN18" s="175"/>
      <c r="AO18" s="253">
        <f t="shared" si="7"/>
      </c>
      <c r="AP18" s="253">
        <f t="shared" si="8"/>
      </c>
      <c r="AQ18" s="175"/>
      <c r="AR18" s="175"/>
      <c r="AS18" s="175"/>
      <c r="AT18" s="175"/>
      <c r="AU18" s="175"/>
      <c r="AV18" s="175"/>
      <c r="AW18" s="253">
        <f t="shared" si="9"/>
      </c>
      <c r="AX18" s="253">
        <f t="shared" si="10"/>
      </c>
      <c r="AY18" s="175"/>
      <c r="AZ18" s="175"/>
      <c r="BA18" s="175"/>
      <c r="BB18" s="175">
        <v>2</v>
      </c>
      <c r="BC18" s="175"/>
      <c r="BD18" s="175"/>
      <c r="BE18" s="253" t="str">
        <f t="shared" si="11"/>
        <v>2//</v>
      </c>
      <c r="BF18" s="253">
        <f t="shared" si="12"/>
      </c>
      <c r="BG18" s="175"/>
      <c r="BH18" s="175"/>
      <c r="BI18" s="175"/>
      <c r="BJ18" s="175"/>
      <c r="BK18" s="175"/>
      <c r="BL18" s="175"/>
      <c r="BM18" s="253">
        <f t="shared" si="13"/>
      </c>
      <c r="BN18" s="250"/>
    </row>
    <row r="19" spans="1:66" ht="25.5">
      <c r="A19" s="302" t="s">
        <v>52</v>
      </c>
      <c r="B19" s="324" t="s">
        <v>129</v>
      </c>
      <c r="C19" s="166" t="str">
        <f>D19&amp;" "&amp;E19&amp;" "&amp;F19&amp;" "&amp;J19</f>
        <v>   </v>
      </c>
      <c r="D19" s="167"/>
      <c r="E19" s="167"/>
      <c r="F19" s="167"/>
      <c r="G19" s="167"/>
      <c r="H19" s="167"/>
      <c r="I19" s="167"/>
      <c r="J19" s="167"/>
      <c r="K19" s="166" t="str">
        <f>L19&amp;" "&amp;P19&amp;" "&amp;Q19&amp;" "&amp;R19</f>
        <v>7 7 8 </v>
      </c>
      <c r="L19" s="167">
        <v>7</v>
      </c>
      <c r="M19" s="167"/>
      <c r="N19" s="167"/>
      <c r="O19" s="167"/>
      <c r="P19" s="167">
        <v>7</v>
      </c>
      <c r="Q19" s="167">
        <v>8</v>
      </c>
      <c r="R19" s="167"/>
      <c r="S19" s="175"/>
      <c r="T19" s="269">
        <v>200</v>
      </c>
      <c r="U19" s="316">
        <f>SUM(V19:X19)</f>
        <v>108</v>
      </c>
      <c r="V19" s="316">
        <f>AA19*AA$6+AD19*AD$6+AI19*AI$6+AL19*AL$6+AQ19*AQ$6+AT19*AT$6+AY19*AY$6+BB19*BB$6+BG19*BG$6+BJ19*BJ$6</f>
        <v>108</v>
      </c>
      <c r="W19" s="316">
        <f>AB19*AB$6+AE19*AE$6+AJ19*AJ$6+AM19*AM$6+AR19*AR$6+AU19*AU$6+AZ19*AZ$6+BC19*BC$6+BH19*BH$6+BK19*BK$6</f>
        <v>0</v>
      </c>
      <c r="X19" s="316">
        <f>AC19*AC$6+AF19*AF$6+AK19*AK$6+AN19*AN$6+AS19*AS$6+AV19*AV$6+BA19*BA$6+BD19*BD$6+BI19*BI$6+BL19*BL$6</f>
        <v>0</v>
      </c>
      <c r="Y19" s="316">
        <f>T19-U19</f>
        <v>92</v>
      </c>
      <c r="Z19" s="253">
        <f>IF(SUM(AA19:AC19)&gt;0,AA19&amp;"/"&amp;AB19&amp;"/"&amp;AC19,"")</f>
      </c>
      <c r="AA19" s="175"/>
      <c r="AB19" s="175"/>
      <c r="AC19" s="175"/>
      <c r="AD19" s="175"/>
      <c r="AE19" s="175"/>
      <c r="AF19" s="175"/>
      <c r="AG19" s="253">
        <f>IF(SUM(AD19:AF19)&gt;0,AD19&amp;"/"&amp;AE19&amp;"/"&amp;AF19,"")</f>
      </c>
      <c r="AH19" s="253">
        <f>IF(SUM(AI19:AK19)&gt;0,AI19&amp;"/"&amp;AJ19&amp;"/"&amp;AK19,"")</f>
      </c>
      <c r="AI19" s="175"/>
      <c r="AJ19" s="175"/>
      <c r="AK19" s="175"/>
      <c r="AL19" s="175"/>
      <c r="AM19" s="175"/>
      <c r="AN19" s="175"/>
      <c r="AO19" s="253">
        <f>IF(SUM(AL19:AN19)&gt;0,AL19&amp;"/"&amp;AM19&amp;"/"&amp;AN19,"")</f>
      </c>
      <c r="AP19" s="253">
        <f>IF(SUM(AQ19:AS19)&gt;0,AQ19&amp;"/"&amp;AR19&amp;"/"&amp;AS19,"")</f>
      </c>
      <c r="AQ19" s="175"/>
      <c r="AR19" s="175"/>
      <c r="AS19" s="175"/>
      <c r="AT19" s="175"/>
      <c r="AU19" s="175"/>
      <c r="AV19" s="175"/>
      <c r="AW19" s="253">
        <f>IF(SUM(AT19:AV19)&gt;0,AT19&amp;"/"&amp;AU19&amp;"/"&amp;AV19,"")</f>
      </c>
      <c r="AX19" s="253" t="str">
        <f>IF(SUM(AY19:BA19)&gt;0,AY19&amp;"/"&amp;AZ19&amp;"/"&amp;BA19,"")</f>
        <v>4//</v>
      </c>
      <c r="AY19" s="175">
        <v>4</v>
      </c>
      <c r="AZ19" s="175"/>
      <c r="BA19" s="175"/>
      <c r="BB19" s="175">
        <v>2</v>
      </c>
      <c r="BC19" s="175"/>
      <c r="BD19" s="175"/>
      <c r="BE19" s="253" t="str">
        <f>IF(SUM(BB19:BD19)&gt;0,BB19&amp;"/"&amp;BC19&amp;"/"&amp;BD19,"")</f>
        <v>2//</v>
      </c>
      <c r="BF19" s="253">
        <f>IF(SUM(BG19:BI19)&gt;0,BG19&amp;"/"&amp;BH19&amp;"/"&amp;BI19,"")</f>
      </c>
      <c r="BG19" s="175"/>
      <c r="BH19" s="175"/>
      <c r="BI19" s="175"/>
      <c r="BJ19" s="175"/>
      <c r="BK19" s="175"/>
      <c r="BL19" s="175"/>
      <c r="BM19" s="253">
        <f>IF(SUM(BJ19:BL19)&gt;0,BJ19&amp;"/"&amp;BK19&amp;"/"&amp;BL19,"")</f>
      </c>
      <c r="BN19" s="250"/>
    </row>
    <row r="20" spans="1:66" ht="25.5">
      <c r="A20" s="141" t="s">
        <v>53</v>
      </c>
      <c r="B20" s="321" t="s">
        <v>94</v>
      </c>
      <c r="C20" s="141" t="str">
        <f t="shared" si="14"/>
        <v>   </v>
      </c>
      <c r="D20" s="296"/>
      <c r="E20" s="296"/>
      <c r="F20" s="296"/>
      <c r="G20" s="296"/>
      <c r="H20" s="296"/>
      <c r="I20" s="296"/>
      <c r="J20" s="296"/>
      <c r="K20" s="141" t="str">
        <f t="shared" si="15"/>
        <v>   </v>
      </c>
      <c r="L20" s="296"/>
      <c r="M20" s="296"/>
      <c r="N20" s="296"/>
      <c r="O20" s="296"/>
      <c r="P20" s="296"/>
      <c r="Q20" s="296"/>
      <c r="R20" s="296"/>
      <c r="S20" s="141"/>
      <c r="T20" s="297">
        <v>1300</v>
      </c>
      <c r="U20" s="297">
        <f>SUM(U21,U26)</f>
        <v>648</v>
      </c>
      <c r="V20" s="297">
        <f>SUM(V21,V26)</f>
        <v>342</v>
      </c>
      <c r="W20" s="297">
        <f>SUM(W21,W26)</f>
        <v>72</v>
      </c>
      <c r="X20" s="297">
        <f>SUM(X21,X26)</f>
        <v>234</v>
      </c>
      <c r="Y20" s="297">
        <f>SUM(Y21,Y26)</f>
        <v>652</v>
      </c>
      <c r="Z20" s="298">
        <f t="shared" si="4"/>
      </c>
      <c r="AA20" s="141"/>
      <c r="AB20" s="141"/>
      <c r="AC20" s="141"/>
      <c r="AD20" s="141"/>
      <c r="AE20" s="141"/>
      <c r="AF20" s="141"/>
      <c r="AG20" s="298">
        <f t="shared" si="5"/>
      </c>
      <c r="AH20" s="298">
        <f t="shared" si="6"/>
      </c>
      <c r="AI20" s="141"/>
      <c r="AJ20" s="141"/>
      <c r="AK20" s="141"/>
      <c r="AL20" s="141"/>
      <c r="AM20" s="141"/>
      <c r="AN20" s="141"/>
      <c r="AO20" s="298">
        <f t="shared" si="7"/>
      </c>
      <c r="AP20" s="298">
        <f t="shared" si="8"/>
      </c>
      <c r="AQ20" s="141"/>
      <c r="AR20" s="141"/>
      <c r="AS20" s="141"/>
      <c r="AT20" s="141"/>
      <c r="AU20" s="141"/>
      <c r="AV20" s="141"/>
      <c r="AW20" s="298">
        <f t="shared" si="9"/>
      </c>
      <c r="AX20" s="298">
        <f t="shared" si="10"/>
      </c>
      <c r="AY20" s="141"/>
      <c r="AZ20" s="141"/>
      <c r="BA20" s="141"/>
      <c r="BB20" s="141"/>
      <c r="BC20" s="141"/>
      <c r="BD20" s="141"/>
      <c r="BE20" s="298">
        <f t="shared" si="11"/>
      </c>
      <c r="BF20" s="298">
        <f t="shared" si="12"/>
      </c>
      <c r="BG20" s="141"/>
      <c r="BH20" s="141"/>
      <c r="BI20" s="141"/>
      <c r="BJ20" s="141"/>
      <c r="BK20" s="141"/>
      <c r="BL20" s="141"/>
      <c r="BM20" s="298">
        <f t="shared" si="13"/>
      </c>
      <c r="BN20" s="250"/>
    </row>
    <row r="21" spans="1:66" ht="15">
      <c r="A21" s="302" t="s">
        <v>54</v>
      </c>
      <c r="B21" s="324" t="s">
        <v>44</v>
      </c>
      <c r="C21" s="166" t="str">
        <f t="shared" si="14"/>
        <v>   </v>
      </c>
      <c r="D21" s="167"/>
      <c r="E21" s="167"/>
      <c r="F21" s="167"/>
      <c r="G21" s="167"/>
      <c r="H21" s="167"/>
      <c r="I21" s="167"/>
      <c r="J21" s="167"/>
      <c r="K21" s="166" t="str">
        <f t="shared" si="15"/>
        <v>   </v>
      </c>
      <c r="L21" s="167"/>
      <c r="M21" s="167"/>
      <c r="N21" s="167"/>
      <c r="O21" s="167"/>
      <c r="P21" s="167"/>
      <c r="Q21" s="167"/>
      <c r="R21" s="167"/>
      <c r="S21" s="175"/>
      <c r="T21" s="303">
        <f>T22+T23+T24+T25</f>
        <v>1105</v>
      </c>
      <c r="U21" s="272">
        <f>SUM(U22,U23:U25)</f>
        <v>540</v>
      </c>
      <c r="V21" s="272">
        <f>SUM(V22,V23:V25)</f>
        <v>270</v>
      </c>
      <c r="W21" s="272">
        <f>SUM(W22,W23:W25)</f>
        <v>72</v>
      </c>
      <c r="X21" s="272">
        <f>SUM(X22,X23:X25)</f>
        <v>198</v>
      </c>
      <c r="Y21" s="272">
        <f>SUM(Y22,Y23:Y25)</f>
        <v>565</v>
      </c>
      <c r="Z21" s="253">
        <f t="shared" si="4"/>
      </c>
      <c r="AA21" s="175"/>
      <c r="AB21" s="175"/>
      <c r="AC21" s="175"/>
      <c r="AD21" s="175"/>
      <c r="AE21" s="175"/>
      <c r="AF21" s="175"/>
      <c r="AG21" s="253">
        <f t="shared" si="5"/>
      </c>
      <c r="AH21" s="253">
        <f t="shared" si="6"/>
      </c>
      <c r="AI21" s="175"/>
      <c r="AJ21" s="175"/>
      <c r="AK21" s="175"/>
      <c r="AL21" s="175"/>
      <c r="AM21" s="175"/>
      <c r="AN21" s="175"/>
      <c r="AO21" s="253">
        <f t="shared" si="7"/>
      </c>
      <c r="AP21" s="253">
        <f t="shared" si="8"/>
      </c>
      <c r="AQ21" s="175"/>
      <c r="AR21" s="175"/>
      <c r="AS21" s="175"/>
      <c r="AT21" s="175"/>
      <c r="AU21" s="175"/>
      <c r="AV21" s="175"/>
      <c r="AW21" s="253">
        <f t="shared" si="9"/>
      </c>
      <c r="AX21" s="253">
        <f t="shared" si="10"/>
      </c>
      <c r="AY21" s="175"/>
      <c r="AZ21" s="175"/>
      <c r="BA21" s="175"/>
      <c r="BB21" s="175"/>
      <c r="BC21" s="175"/>
      <c r="BD21" s="175"/>
      <c r="BE21" s="253">
        <f t="shared" si="11"/>
      </c>
      <c r="BF21" s="253">
        <f t="shared" si="12"/>
      </c>
      <c r="BG21" s="175"/>
      <c r="BH21" s="175"/>
      <c r="BI21" s="175"/>
      <c r="BJ21" s="175"/>
      <c r="BK21" s="175"/>
      <c r="BL21" s="175"/>
      <c r="BM21" s="253">
        <f t="shared" si="13"/>
      </c>
      <c r="BN21" s="250"/>
    </row>
    <row r="22" spans="1:66" ht="15">
      <c r="A22" s="302" t="s">
        <v>55</v>
      </c>
      <c r="B22" s="325" t="s">
        <v>95</v>
      </c>
      <c r="C22" s="284" t="str">
        <f>D22&amp;" "&amp;G22&amp;" "&amp;H22&amp;" "&amp;I22&amp;" "&amp;J22&amp;" "&amp;E22&amp;" "&amp;F22&amp;" "&amp;J22</f>
        <v>1 1 2 3  4 5 </v>
      </c>
      <c r="D22" s="167">
        <v>1</v>
      </c>
      <c r="E22" s="167">
        <v>4</v>
      </c>
      <c r="F22" s="167">
        <v>5</v>
      </c>
      <c r="G22" s="167">
        <v>1</v>
      </c>
      <c r="H22" s="167">
        <v>2</v>
      </c>
      <c r="I22" s="167">
        <v>3</v>
      </c>
      <c r="J22" s="167"/>
      <c r="K22" s="166" t="str">
        <f t="shared" si="15"/>
        <v>   </v>
      </c>
      <c r="L22" s="167"/>
      <c r="M22" s="167"/>
      <c r="N22" s="167"/>
      <c r="O22" s="167"/>
      <c r="P22" s="167"/>
      <c r="Q22" s="167"/>
      <c r="R22" s="167"/>
      <c r="S22" s="175"/>
      <c r="T22" s="269">
        <v>800</v>
      </c>
      <c r="U22" s="270">
        <f>V22+W22+X22</f>
        <v>396</v>
      </c>
      <c r="V22" s="270">
        <f t="shared" si="1"/>
        <v>198</v>
      </c>
      <c r="W22" s="270">
        <f t="shared" si="2"/>
        <v>36</v>
      </c>
      <c r="X22" s="270">
        <f t="shared" si="17"/>
        <v>162</v>
      </c>
      <c r="Y22" s="304">
        <f>T22-U22</f>
        <v>404</v>
      </c>
      <c r="Z22" s="253" t="str">
        <f t="shared" si="4"/>
        <v>4//3</v>
      </c>
      <c r="AA22" s="175">
        <v>4</v>
      </c>
      <c r="AB22" s="175"/>
      <c r="AC22" s="175">
        <v>3</v>
      </c>
      <c r="AD22" s="175">
        <v>2</v>
      </c>
      <c r="AE22" s="175"/>
      <c r="AF22" s="175">
        <v>2</v>
      </c>
      <c r="AG22" s="253" t="str">
        <f t="shared" si="5"/>
        <v>2//2</v>
      </c>
      <c r="AH22" s="253" t="str">
        <f t="shared" si="6"/>
        <v>2//2</v>
      </c>
      <c r="AI22" s="175">
        <v>2</v>
      </c>
      <c r="AJ22" s="175"/>
      <c r="AK22" s="175">
        <v>2</v>
      </c>
      <c r="AL22" s="175">
        <v>1</v>
      </c>
      <c r="AM22" s="175">
        <v>2</v>
      </c>
      <c r="AN22" s="175"/>
      <c r="AO22" s="253" t="str">
        <f t="shared" si="7"/>
        <v>1/2/</v>
      </c>
      <c r="AP22" s="253" t="str">
        <f t="shared" si="8"/>
        <v>2//2</v>
      </c>
      <c r="AQ22" s="175">
        <v>2</v>
      </c>
      <c r="AR22" s="175"/>
      <c r="AS22" s="175">
        <v>2</v>
      </c>
      <c r="AT22" s="175"/>
      <c r="AU22" s="175"/>
      <c r="AV22" s="175"/>
      <c r="AW22" s="253">
        <f t="shared" si="9"/>
      </c>
      <c r="AX22" s="253">
        <f t="shared" si="10"/>
      </c>
      <c r="AY22" s="175"/>
      <c r="AZ22" s="175"/>
      <c r="BA22" s="175"/>
      <c r="BB22" s="175"/>
      <c r="BC22" s="175"/>
      <c r="BD22" s="175"/>
      <c r="BE22" s="253">
        <f t="shared" si="11"/>
      </c>
      <c r="BF22" s="253">
        <f t="shared" si="12"/>
      </c>
      <c r="BG22" s="175"/>
      <c r="BH22" s="175"/>
      <c r="BI22" s="175"/>
      <c r="BJ22" s="175"/>
      <c r="BK22" s="175"/>
      <c r="BL22" s="175"/>
      <c r="BM22" s="253">
        <f t="shared" si="13"/>
      </c>
      <c r="BN22" s="250"/>
    </row>
    <row r="23" spans="1:66" ht="15">
      <c r="A23" s="302" t="s">
        <v>120</v>
      </c>
      <c r="B23" s="325" t="s">
        <v>121</v>
      </c>
      <c r="C23" s="166" t="str">
        <f t="shared" si="14"/>
        <v>   </v>
      </c>
      <c r="D23" s="167"/>
      <c r="E23" s="167"/>
      <c r="F23" s="167"/>
      <c r="G23" s="167"/>
      <c r="H23" s="167"/>
      <c r="I23" s="167"/>
      <c r="J23" s="167"/>
      <c r="K23" s="166" t="str">
        <f t="shared" si="15"/>
        <v> 2  </v>
      </c>
      <c r="L23" s="167"/>
      <c r="M23" s="167"/>
      <c r="N23" s="167"/>
      <c r="O23" s="167"/>
      <c r="P23" s="167">
        <v>2</v>
      </c>
      <c r="Q23" s="167"/>
      <c r="R23" s="167"/>
      <c r="S23" s="175"/>
      <c r="T23" s="269">
        <v>161</v>
      </c>
      <c r="U23" s="270">
        <f t="shared" si="16"/>
        <v>72</v>
      </c>
      <c r="V23" s="270">
        <f t="shared" si="1"/>
        <v>36</v>
      </c>
      <c r="W23" s="270">
        <f t="shared" si="2"/>
        <v>36</v>
      </c>
      <c r="X23" s="270">
        <f t="shared" si="17"/>
        <v>0</v>
      </c>
      <c r="Y23" s="270">
        <f t="shared" si="3"/>
        <v>89</v>
      </c>
      <c r="Z23" s="253">
        <f t="shared" si="4"/>
      </c>
      <c r="AA23" s="175"/>
      <c r="AB23" s="175"/>
      <c r="AC23" s="175"/>
      <c r="AD23" s="175">
        <v>2</v>
      </c>
      <c r="AE23" s="175">
        <v>2</v>
      </c>
      <c r="AF23" s="175"/>
      <c r="AG23" s="253" t="str">
        <f t="shared" si="5"/>
        <v>2/2/</v>
      </c>
      <c r="AH23" s="253">
        <f t="shared" si="6"/>
      </c>
      <c r="AI23" s="175"/>
      <c r="AJ23" s="175"/>
      <c r="AK23" s="175"/>
      <c r="AL23" s="175"/>
      <c r="AM23" s="175"/>
      <c r="AN23" s="175"/>
      <c r="AO23" s="253">
        <f t="shared" si="7"/>
      </c>
      <c r="AP23" s="253">
        <f t="shared" si="8"/>
      </c>
      <c r="AQ23" s="175"/>
      <c r="AR23" s="175"/>
      <c r="AS23" s="175"/>
      <c r="AT23" s="175"/>
      <c r="AU23" s="175"/>
      <c r="AV23" s="175"/>
      <c r="AW23" s="253">
        <f t="shared" si="9"/>
      </c>
      <c r="AX23" s="253">
        <f t="shared" si="10"/>
      </c>
      <c r="AY23" s="175"/>
      <c r="AZ23" s="175"/>
      <c r="BA23" s="175"/>
      <c r="BB23" s="175"/>
      <c r="BC23" s="175"/>
      <c r="BD23" s="175"/>
      <c r="BE23" s="253">
        <f t="shared" si="11"/>
      </c>
      <c r="BF23" s="253">
        <f t="shared" si="12"/>
      </c>
      <c r="BG23" s="175"/>
      <c r="BH23" s="175"/>
      <c r="BI23" s="175"/>
      <c r="BJ23" s="175"/>
      <c r="BK23" s="175"/>
      <c r="BL23" s="175"/>
      <c r="BM23" s="253">
        <f t="shared" si="13"/>
      </c>
      <c r="BN23" s="250"/>
    </row>
    <row r="24" spans="1:66" ht="15">
      <c r="A24" s="302" t="s">
        <v>96</v>
      </c>
      <c r="B24" s="325" t="s">
        <v>41</v>
      </c>
      <c r="C24" s="166" t="str">
        <f t="shared" si="14"/>
        <v>   </v>
      </c>
      <c r="D24" s="167"/>
      <c r="E24" s="167"/>
      <c r="F24" s="167"/>
      <c r="G24" s="167"/>
      <c r="H24" s="167"/>
      <c r="I24" s="167"/>
      <c r="J24" s="167"/>
      <c r="K24" s="166" t="str">
        <f t="shared" si="15"/>
        <v>4   </v>
      </c>
      <c r="L24" s="167">
        <v>4</v>
      </c>
      <c r="M24" s="167"/>
      <c r="N24" s="167"/>
      <c r="O24" s="167"/>
      <c r="P24" s="167"/>
      <c r="Q24" s="167"/>
      <c r="R24" s="167"/>
      <c r="S24" s="175"/>
      <c r="T24" s="269">
        <v>72</v>
      </c>
      <c r="U24" s="270">
        <f t="shared" si="16"/>
        <v>36</v>
      </c>
      <c r="V24" s="270">
        <f t="shared" si="1"/>
        <v>18</v>
      </c>
      <c r="W24" s="270">
        <f t="shared" si="2"/>
        <v>0</v>
      </c>
      <c r="X24" s="270">
        <f t="shared" si="17"/>
        <v>18</v>
      </c>
      <c r="Y24" s="270">
        <f t="shared" si="3"/>
        <v>36</v>
      </c>
      <c r="Z24" s="253">
        <f t="shared" si="4"/>
      </c>
      <c r="AA24" s="175"/>
      <c r="AB24" s="175"/>
      <c r="AC24" s="175"/>
      <c r="AD24" s="175"/>
      <c r="AE24" s="175"/>
      <c r="AF24" s="175"/>
      <c r="AG24" s="253">
        <f t="shared" si="5"/>
      </c>
      <c r="AH24" s="253">
        <f t="shared" si="6"/>
      </c>
      <c r="AI24" s="175"/>
      <c r="AJ24" s="175"/>
      <c r="AK24" s="175"/>
      <c r="AL24" s="175">
        <v>1</v>
      </c>
      <c r="AM24" s="175"/>
      <c r="AN24" s="175">
        <v>1</v>
      </c>
      <c r="AO24" s="253" t="str">
        <f t="shared" si="7"/>
        <v>1//1</v>
      </c>
      <c r="AP24" s="253">
        <f t="shared" si="8"/>
      </c>
      <c r="AQ24" s="175"/>
      <c r="AR24" s="175"/>
      <c r="AS24" s="175"/>
      <c r="AT24" s="175"/>
      <c r="AU24" s="175"/>
      <c r="AV24" s="175"/>
      <c r="AW24" s="253">
        <f t="shared" si="9"/>
      </c>
      <c r="AX24" s="253">
        <f t="shared" si="10"/>
      </c>
      <c r="AY24" s="175"/>
      <c r="AZ24" s="175"/>
      <c r="BA24" s="175"/>
      <c r="BB24" s="175"/>
      <c r="BC24" s="175"/>
      <c r="BD24" s="175"/>
      <c r="BE24" s="253">
        <f t="shared" si="11"/>
      </c>
      <c r="BF24" s="253">
        <f t="shared" si="12"/>
      </c>
      <c r="BG24" s="175"/>
      <c r="BH24" s="175"/>
      <c r="BI24" s="175"/>
      <c r="BJ24" s="175"/>
      <c r="BK24" s="175"/>
      <c r="BL24" s="175"/>
      <c r="BM24" s="253">
        <f t="shared" si="13"/>
      </c>
      <c r="BN24" s="250"/>
    </row>
    <row r="25" spans="1:66" ht="15">
      <c r="A25" s="302" t="s">
        <v>97</v>
      </c>
      <c r="B25" s="325" t="s">
        <v>56</v>
      </c>
      <c r="C25" s="166" t="str">
        <f t="shared" si="14"/>
        <v>   </v>
      </c>
      <c r="D25" s="167"/>
      <c r="E25" s="167"/>
      <c r="F25" s="167"/>
      <c r="G25" s="167"/>
      <c r="H25" s="167"/>
      <c r="I25" s="167"/>
      <c r="J25" s="167"/>
      <c r="K25" s="166" t="str">
        <f t="shared" si="15"/>
        <v>5   </v>
      </c>
      <c r="L25" s="167">
        <v>5</v>
      </c>
      <c r="M25" s="167"/>
      <c r="N25" s="167"/>
      <c r="O25" s="167"/>
      <c r="P25" s="167"/>
      <c r="Q25" s="167"/>
      <c r="R25" s="167"/>
      <c r="S25" s="175"/>
      <c r="T25" s="269">
        <v>72</v>
      </c>
      <c r="U25" s="270">
        <f t="shared" si="16"/>
        <v>36</v>
      </c>
      <c r="V25" s="270">
        <f t="shared" si="1"/>
        <v>18</v>
      </c>
      <c r="W25" s="270">
        <f t="shared" si="2"/>
        <v>0</v>
      </c>
      <c r="X25" s="270">
        <f t="shared" si="17"/>
        <v>18</v>
      </c>
      <c r="Y25" s="270">
        <f t="shared" si="3"/>
        <v>36</v>
      </c>
      <c r="Z25" s="253">
        <f t="shared" si="4"/>
      </c>
      <c r="AA25" s="175"/>
      <c r="AB25" s="175"/>
      <c r="AC25" s="175"/>
      <c r="AD25" s="175"/>
      <c r="AE25" s="175"/>
      <c r="AF25" s="175"/>
      <c r="AG25" s="253">
        <f t="shared" si="5"/>
      </c>
      <c r="AH25" s="253">
        <f t="shared" si="6"/>
      </c>
      <c r="AI25" s="175"/>
      <c r="AJ25" s="175"/>
      <c r="AK25" s="175"/>
      <c r="AL25" s="175"/>
      <c r="AM25" s="175"/>
      <c r="AN25" s="175"/>
      <c r="AO25" s="253">
        <f t="shared" si="7"/>
      </c>
      <c r="AP25" s="253" t="str">
        <f t="shared" si="8"/>
        <v>1//1</v>
      </c>
      <c r="AQ25" s="175">
        <v>1</v>
      </c>
      <c r="AR25" s="175"/>
      <c r="AS25" s="175">
        <v>1</v>
      </c>
      <c r="AT25" s="175"/>
      <c r="AU25" s="175"/>
      <c r="AV25" s="175"/>
      <c r="AW25" s="253">
        <f t="shared" si="9"/>
      </c>
      <c r="AX25" s="253">
        <f t="shared" si="10"/>
      </c>
      <c r="AY25" s="175"/>
      <c r="AZ25" s="175"/>
      <c r="BA25" s="175"/>
      <c r="BB25" s="175"/>
      <c r="BC25" s="175"/>
      <c r="BD25" s="175"/>
      <c r="BE25" s="253">
        <f t="shared" si="11"/>
      </c>
      <c r="BF25" s="253">
        <f t="shared" si="12"/>
      </c>
      <c r="BG25" s="175"/>
      <c r="BH25" s="175"/>
      <c r="BI25" s="175"/>
      <c r="BJ25" s="175"/>
      <c r="BK25" s="175"/>
      <c r="BL25" s="175"/>
      <c r="BM25" s="253">
        <f t="shared" si="13"/>
      </c>
      <c r="BN25" s="250"/>
    </row>
    <row r="26" spans="1:66" ht="25.5">
      <c r="A26" s="302" t="s">
        <v>57</v>
      </c>
      <c r="B26" s="324" t="s">
        <v>51</v>
      </c>
      <c r="C26" s="166" t="str">
        <f t="shared" si="14"/>
        <v>   </v>
      </c>
      <c r="D26" s="167"/>
      <c r="E26" s="167"/>
      <c r="F26" s="167"/>
      <c r="G26" s="167"/>
      <c r="H26" s="167"/>
      <c r="I26" s="167"/>
      <c r="J26" s="167"/>
      <c r="K26" s="166" t="str">
        <f t="shared" si="15"/>
        <v>   </v>
      </c>
      <c r="L26" s="167"/>
      <c r="M26" s="167"/>
      <c r="N26" s="167"/>
      <c r="O26" s="167"/>
      <c r="P26" s="167"/>
      <c r="Q26" s="167"/>
      <c r="R26" s="167"/>
      <c r="S26" s="175"/>
      <c r="T26" s="303">
        <f aca="true" t="shared" si="19" ref="T26:Y26">SUM(T27:T28)</f>
        <v>195</v>
      </c>
      <c r="U26" s="272">
        <f t="shared" si="19"/>
        <v>108</v>
      </c>
      <c r="V26" s="272">
        <f t="shared" si="19"/>
        <v>72</v>
      </c>
      <c r="W26" s="272">
        <f t="shared" si="19"/>
        <v>0</v>
      </c>
      <c r="X26" s="272">
        <f t="shared" si="19"/>
        <v>36</v>
      </c>
      <c r="Y26" s="272">
        <f t="shared" si="19"/>
        <v>87</v>
      </c>
      <c r="Z26" s="253">
        <f t="shared" si="4"/>
      </c>
      <c r="AA26" s="175"/>
      <c r="AB26" s="175"/>
      <c r="AC26" s="175"/>
      <c r="AD26" s="175"/>
      <c r="AE26" s="175"/>
      <c r="AF26" s="175"/>
      <c r="AG26" s="253">
        <f t="shared" si="5"/>
      </c>
      <c r="AH26" s="253">
        <f t="shared" si="6"/>
      </c>
      <c r="AI26" s="175"/>
      <c r="AJ26" s="175"/>
      <c r="AK26" s="175"/>
      <c r="AL26" s="175"/>
      <c r="AM26" s="175"/>
      <c r="AN26" s="175"/>
      <c r="AO26" s="253">
        <f t="shared" si="7"/>
      </c>
      <c r="AP26" s="253">
        <f t="shared" si="8"/>
      </c>
      <c r="AQ26" s="175"/>
      <c r="AR26" s="175"/>
      <c r="AS26" s="175"/>
      <c r="AT26" s="175"/>
      <c r="AU26" s="175"/>
      <c r="AV26" s="175"/>
      <c r="AW26" s="253">
        <f t="shared" si="9"/>
      </c>
      <c r="AX26" s="253">
        <f t="shared" si="10"/>
      </c>
      <c r="AY26" s="175"/>
      <c r="AZ26" s="175"/>
      <c r="BA26" s="175"/>
      <c r="BB26" s="175"/>
      <c r="BC26" s="175"/>
      <c r="BD26" s="175"/>
      <c r="BE26" s="253">
        <f t="shared" si="11"/>
      </c>
      <c r="BF26" s="253">
        <f t="shared" si="12"/>
      </c>
      <c r="BG26" s="175"/>
      <c r="BH26" s="175"/>
      <c r="BI26" s="175"/>
      <c r="BJ26" s="175"/>
      <c r="BK26" s="175"/>
      <c r="BL26" s="175"/>
      <c r="BM26" s="253">
        <f t="shared" si="13"/>
      </c>
      <c r="BN26" s="250"/>
    </row>
    <row r="27" spans="1:66" ht="15">
      <c r="A27" s="302" t="s">
        <v>98</v>
      </c>
      <c r="B27" s="325" t="s">
        <v>219</v>
      </c>
      <c r="C27" s="166" t="str">
        <f t="shared" si="14"/>
        <v>6   </v>
      </c>
      <c r="D27" s="167">
        <v>6</v>
      </c>
      <c r="E27" s="167"/>
      <c r="F27" s="167"/>
      <c r="G27" s="167"/>
      <c r="H27" s="167"/>
      <c r="I27" s="167"/>
      <c r="J27" s="167"/>
      <c r="K27" s="166" t="str">
        <f t="shared" si="15"/>
        <v>   </v>
      </c>
      <c r="L27" s="167"/>
      <c r="M27" s="167"/>
      <c r="N27" s="167"/>
      <c r="O27" s="167"/>
      <c r="P27" s="167"/>
      <c r="Q27" s="167"/>
      <c r="R27" s="167"/>
      <c r="S27" s="175"/>
      <c r="T27" s="269">
        <v>72</v>
      </c>
      <c r="U27" s="270">
        <f t="shared" si="16"/>
        <v>36</v>
      </c>
      <c r="V27" s="270">
        <f t="shared" si="1"/>
        <v>36</v>
      </c>
      <c r="W27" s="270">
        <f t="shared" si="2"/>
        <v>0</v>
      </c>
      <c r="X27" s="270">
        <f t="shared" si="17"/>
        <v>0</v>
      </c>
      <c r="Y27" s="270">
        <f t="shared" si="3"/>
        <v>36</v>
      </c>
      <c r="Z27" s="253">
        <f t="shared" si="4"/>
      </c>
      <c r="AA27" s="175"/>
      <c r="AB27" s="175"/>
      <c r="AC27" s="175"/>
      <c r="AD27" s="175"/>
      <c r="AE27" s="175"/>
      <c r="AF27" s="175"/>
      <c r="AG27" s="253">
        <f t="shared" si="5"/>
      </c>
      <c r="AH27" s="253">
        <f t="shared" si="6"/>
      </c>
      <c r="AI27" s="175"/>
      <c r="AJ27" s="175"/>
      <c r="AK27" s="175"/>
      <c r="AL27" s="175"/>
      <c r="AM27" s="175"/>
      <c r="AN27" s="175"/>
      <c r="AO27" s="253">
        <f t="shared" si="7"/>
      </c>
      <c r="AP27" s="253">
        <f t="shared" si="8"/>
      </c>
      <c r="AQ27" s="175"/>
      <c r="AR27" s="175"/>
      <c r="AS27" s="175"/>
      <c r="AT27" s="175">
        <v>2</v>
      </c>
      <c r="AU27" s="175"/>
      <c r="AV27" s="175"/>
      <c r="AW27" s="253" t="str">
        <f t="shared" si="9"/>
        <v>2//</v>
      </c>
      <c r="AX27" s="253">
        <f t="shared" si="10"/>
      </c>
      <c r="AY27" s="175"/>
      <c r="AZ27" s="175"/>
      <c r="BA27" s="175"/>
      <c r="BB27" s="175"/>
      <c r="BC27" s="175"/>
      <c r="BD27" s="175"/>
      <c r="BE27" s="253">
        <f t="shared" si="11"/>
      </c>
      <c r="BF27" s="253">
        <f t="shared" si="12"/>
      </c>
      <c r="BG27" s="175"/>
      <c r="BH27" s="175"/>
      <c r="BI27" s="175"/>
      <c r="BJ27" s="175"/>
      <c r="BK27" s="175"/>
      <c r="BL27" s="175"/>
      <c r="BM27" s="253">
        <f t="shared" si="13"/>
      </c>
      <c r="BN27" s="250"/>
    </row>
    <row r="28" spans="1:66" ht="15">
      <c r="A28" s="302" t="s">
        <v>140</v>
      </c>
      <c r="B28" s="325" t="s">
        <v>256</v>
      </c>
      <c r="C28" s="166" t="str">
        <f t="shared" si="14"/>
        <v>   </v>
      </c>
      <c r="D28" s="167"/>
      <c r="E28" s="167"/>
      <c r="F28" s="167"/>
      <c r="G28" s="167"/>
      <c r="H28" s="167"/>
      <c r="I28" s="167"/>
      <c r="J28" s="167"/>
      <c r="K28" s="166" t="str">
        <f t="shared" si="15"/>
        <v>4   </v>
      </c>
      <c r="L28" s="167">
        <v>4</v>
      </c>
      <c r="M28" s="167"/>
      <c r="N28" s="167"/>
      <c r="O28" s="167"/>
      <c r="P28" s="167"/>
      <c r="Q28" s="167"/>
      <c r="R28" s="167"/>
      <c r="S28" s="175"/>
      <c r="T28" s="269">
        <v>123</v>
      </c>
      <c r="U28" s="270">
        <f t="shared" si="16"/>
        <v>72</v>
      </c>
      <c r="V28" s="270">
        <f t="shared" si="1"/>
        <v>36</v>
      </c>
      <c r="W28" s="270">
        <f t="shared" si="2"/>
        <v>0</v>
      </c>
      <c r="X28" s="270">
        <f t="shared" si="17"/>
        <v>36</v>
      </c>
      <c r="Y28" s="270">
        <f t="shared" si="3"/>
        <v>51</v>
      </c>
      <c r="Z28" s="253">
        <f t="shared" si="4"/>
      </c>
      <c r="AA28" s="175"/>
      <c r="AB28" s="175"/>
      <c r="AC28" s="175"/>
      <c r="AD28" s="175"/>
      <c r="AE28" s="175"/>
      <c r="AF28" s="175"/>
      <c r="AG28" s="253">
        <f t="shared" si="5"/>
      </c>
      <c r="AH28" s="253">
        <f t="shared" si="6"/>
      </c>
      <c r="AI28" s="175"/>
      <c r="AJ28" s="175"/>
      <c r="AK28" s="175"/>
      <c r="AL28" s="175">
        <v>2</v>
      </c>
      <c r="AM28" s="175"/>
      <c r="AN28" s="175">
        <v>2</v>
      </c>
      <c r="AO28" s="253" t="str">
        <f t="shared" si="7"/>
        <v>2//2</v>
      </c>
      <c r="AP28" s="253">
        <f t="shared" si="8"/>
      </c>
      <c r="AQ28" s="175"/>
      <c r="AR28" s="175"/>
      <c r="AS28" s="175"/>
      <c r="AT28" s="175"/>
      <c r="AU28" s="175"/>
      <c r="AV28" s="175"/>
      <c r="AW28" s="253">
        <f t="shared" si="9"/>
      </c>
      <c r="AX28" s="253">
        <f t="shared" si="10"/>
      </c>
      <c r="AY28" s="175"/>
      <c r="AZ28" s="175"/>
      <c r="BA28" s="175"/>
      <c r="BB28" s="175"/>
      <c r="BC28" s="175"/>
      <c r="BD28" s="175"/>
      <c r="BE28" s="253">
        <f t="shared" si="11"/>
      </c>
      <c r="BF28" s="253">
        <f t="shared" si="12"/>
      </c>
      <c r="BG28" s="175"/>
      <c r="BH28" s="175"/>
      <c r="BI28" s="175"/>
      <c r="BJ28" s="175"/>
      <c r="BK28" s="175"/>
      <c r="BL28" s="175"/>
      <c r="BM28" s="253">
        <f t="shared" si="13"/>
      </c>
      <c r="BN28" s="250"/>
    </row>
    <row r="29" spans="1:66" ht="15">
      <c r="A29" s="141" t="s">
        <v>58</v>
      </c>
      <c r="B29" s="321" t="s">
        <v>163</v>
      </c>
      <c r="C29" s="141" t="str">
        <f t="shared" si="14"/>
        <v>   </v>
      </c>
      <c r="D29" s="296"/>
      <c r="E29" s="296"/>
      <c r="F29" s="296"/>
      <c r="G29" s="296"/>
      <c r="H29" s="296"/>
      <c r="I29" s="296"/>
      <c r="J29" s="296"/>
      <c r="K29" s="141" t="str">
        <f t="shared" si="15"/>
        <v>   </v>
      </c>
      <c r="L29" s="296"/>
      <c r="M29" s="296"/>
      <c r="N29" s="296"/>
      <c r="O29" s="296"/>
      <c r="P29" s="296"/>
      <c r="Q29" s="296"/>
      <c r="R29" s="296"/>
      <c r="S29" s="141"/>
      <c r="T29" s="297">
        <f aca="true" t="shared" si="20" ref="T29:Y29">T30+T41+T44</f>
        <v>1600</v>
      </c>
      <c r="U29" s="297">
        <f t="shared" si="20"/>
        <v>774</v>
      </c>
      <c r="V29" s="297">
        <f t="shared" si="20"/>
        <v>432</v>
      </c>
      <c r="W29" s="297">
        <f t="shared" si="20"/>
        <v>54</v>
      </c>
      <c r="X29" s="297">
        <f t="shared" si="20"/>
        <v>288</v>
      </c>
      <c r="Y29" s="297">
        <f t="shared" si="20"/>
        <v>826</v>
      </c>
      <c r="Z29" s="298">
        <f t="shared" si="4"/>
      </c>
      <c r="AA29" s="141"/>
      <c r="AB29" s="141"/>
      <c r="AC29" s="141"/>
      <c r="AD29" s="141"/>
      <c r="AE29" s="141"/>
      <c r="AF29" s="141"/>
      <c r="AG29" s="298">
        <f t="shared" si="5"/>
      </c>
      <c r="AH29" s="298">
        <f t="shared" si="6"/>
      </c>
      <c r="AI29" s="141"/>
      <c r="AJ29" s="141"/>
      <c r="AK29" s="141"/>
      <c r="AL29" s="141"/>
      <c r="AM29" s="141"/>
      <c r="AN29" s="141"/>
      <c r="AO29" s="298">
        <f t="shared" si="7"/>
      </c>
      <c r="AP29" s="298">
        <f t="shared" si="8"/>
      </c>
      <c r="AQ29" s="141"/>
      <c r="AR29" s="141"/>
      <c r="AS29" s="141"/>
      <c r="AT29" s="141"/>
      <c r="AU29" s="141"/>
      <c r="AV29" s="141"/>
      <c r="AW29" s="298">
        <f t="shared" si="9"/>
      </c>
      <c r="AX29" s="298">
        <f t="shared" si="10"/>
      </c>
      <c r="AY29" s="141"/>
      <c r="AZ29" s="141"/>
      <c r="BA29" s="141"/>
      <c r="BB29" s="141"/>
      <c r="BC29" s="141"/>
      <c r="BD29" s="141"/>
      <c r="BE29" s="298">
        <f t="shared" si="11"/>
      </c>
      <c r="BF29" s="298">
        <f t="shared" si="12"/>
      </c>
      <c r="BG29" s="141"/>
      <c r="BH29" s="141"/>
      <c r="BI29" s="141"/>
      <c r="BJ29" s="141"/>
      <c r="BK29" s="141"/>
      <c r="BL29" s="141"/>
      <c r="BM29" s="298">
        <f t="shared" si="13"/>
      </c>
      <c r="BN29" s="250"/>
    </row>
    <row r="30" spans="1:66" ht="15">
      <c r="A30" s="301" t="s">
        <v>99</v>
      </c>
      <c r="B30" s="326" t="s">
        <v>44</v>
      </c>
      <c r="C30" s="166" t="str">
        <f t="shared" si="14"/>
        <v>   </v>
      </c>
      <c r="D30" s="167"/>
      <c r="E30" s="167"/>
      <c r="F30" s="167"/>
      <c r="G30" s="167"/>
      <c r="H30" s="167"/>
      <c r="I30" s="167"/>
      <c r="J30" s="167"/>
      <c r="K30" s="166" t="str">
        <f t="shared" si="15"/>
        <v>   </v>
      </c>
      <c r="L30" s="167"/>
      <c r="M30" s="167"/>
      <c r="N30" s="167"/>
      <c r="O30" s="167"/>
      <c r="P30" s="167"/>
      <c r="Q30" s="167"/>
      <c r="R30" s="167"/>
      <c r="S30" s="175"/>
      <c r="T30" s="272">
        <f aca="true" t="shared" si="21" ref="T30:Y30">SUM(T31,T32,T33,T35:T36,T37:T40)</f>
        <v>1280</v>
      </c>
      <c r="U30" s="272">
        <f t="shared" si="21"/>
        <v>630</v>
      </c>
      <c r="V30" s="272">
        <f t="shared" si="21"/>
        <v>324</v>
      </c>
      <c r="W30" s="272">
        <f t="shared" si="21"/>
        <v>54</v>
      </c>
      <c r="X30" s="272">
        <f t="shared" si="21"/>
        <v>252</v>
      </c>
      <c r="Y30" s="272">
        <f t="shared" si="21"/>
        <v>650</v>
      </c>
      <c r="Z30" s="253">
        <f t="shared" si="4"/>
      </c>
      <c r="AA30" s="175"/>
      <c r="AB30" s="175"/>
      <c r="AC30" s="175"/>
      <c r="AD30" s="175"/>
      <c r="AE30" s="175"/>
      <c r="AF30" s="175"/>
      <c r="AG30" s="253">
        <f t="shared" si="5"/>
      </c>
      <c r="AH30" s="253">
        <f t="shared" si="6"/>
      </c>
      <c r="AI30" s="175"/>
      <c r="AJ30" s="175"/>
      <c r="AK30" s="175"/>
      <c r="AL30" s="175"/>
      <c r="AM30" s="175"/>
      <c r="AN30" s="175"/>
      <c r="AO30" s="253">
        <f t="shared" si="7"/>
      </c>
      <c r="AP30" s="253">
        <f t="shared" si="8"/>
      </c>
      <c r="AQ30" s="175"/>
      <c r="AR30" s="175"/>
      <c r="AS30" s="175"/>
      <c r="AT30" s="175"/>
      <c r="AU30" s="175"/>
      <c r="AV30" s="175"/>
      <c r="AW30" s="253">
        <f t="shared" si="9"/>
      </c>
      <c r="AX30" s="253">
        <f t="shared" si="10"/>
      </c>
      <c r="AY30" s="175"/>
      <c r="AZ30" s="175"/>
      <c r="BA30" s="175"/>
      <c r="BB30" s="175"/>
      <c r="BC30" s="175"/>
      <c r="BD30" s="175"/>
      <c r="BE30" s="253">
        <f t="shared" si="11"/>
      </c>
      <c r="BF30" s="253">
        <f t="shared" si="12"/>
      </c>
      <c r="BG30" s="175"/>
      <c r="BH30" s="175"/>
      <c r="BI30" s="175"/>
      <c r="BJ30" s="175"/>
      <c r="BK30" s="175"/>
      <c r="BL30" s="175"/>
      <c r="BM30" s="253">
        <f t="shared" si="13"/>
      </c>
      <c r="BN30" s="250"/>
    </row>
    <row r="31" spans="1:66" ht="15">
      <c r="A31" s="175" t="s">
        <v>59</v>
      </c>
      <c r="B31" s="325" t="s">
        <v>60</v>
      </c>
      <c r="C31" s="166" t="str">
        <f t="shared" si="14"/>
        <v>7 8  </v>
      </c>
      <c r="D31" s="167">
        <v>7</v>
      </c>
      <c r="E31" s="167">
        <v>8</v>
      </c>
      <c r="F31" s="167"/>
      <c r="G31" s="167"/>
      <c r="H31" s="167"/>
      <c r="I31" s="167"/>
      <c r="J31" s="167"/>
      <c r="K31" s="166" t="str">
        <f t="shared" si="15"/>
        <v>   </v>
      </c>
      <c r="L31" s="167"/>
      <c r="M31" s="167"/>
      <c r="N31" s="167"/>
      <c r="O31" s="167"/>
      <c r="P31" s="167"/>
      <c r="Q31" s="167"/>
      <c r="R31" s="167"/>
      <c r="S31" s="175"/>
      <c r="T31" s="269">
        <v>300</v>
      </c>
      <c r="U31" s="270">
        <f t="shared" si="16"/>
        <v>144</v>
      </c>
      <c r="V31" s="270">
        <f t="shared" si="1"/>
        <v>72</v>
      </c>
      <c r="W31" s="270">
        <f t="shared" si="2"/>
        <v>0</v>
      </c>
      <c r="X31" s="270">
        <f t="shared" si="17"/>
        <v>72</v>
      </c>
      <c r="Y31" s="270">
        <f t="shared" si="3"/>
        <v>156</v>
      </c>
      <c r="Z31" s="253">
        <f t="shared" si="4"/>
      </c>
      <c r="AA31" s="175"/>
      <c r="AB31" s="175"/>
      <c r="AC31" s="175"/>
      <c r="AD31" s="175"/>
      <c r="AE31" s="175"/>
      <c r="AF31" s="175"/>
      <c r="AG31" s="253">
        <f t="shared" si="5"/>
      </c>
      <c r="AH31" s="253">
        <f t="shared" si="6"/>
      </c>
      <c r="AI31" s="175"/>
      <c r="AJ31" s="175"/>
      <c r="AK31" s="175"/>
      <c r="AL31" s="175"/>
      <c r="AM31" s="175"/>
      <c r="AN31" s="175"/>
      <c r="AO31" s="253">
        <f t="shared" si="7"/>
      </c>
      <c r="AP31" s="253">
        <f t="shared" si="8"/>
      </c>
      <c r="AQ31" s="175"/>
      <c r="AR31" s="175"/>
      <c r="AS31" s="175"/>
      <c r="AT31" s="175"/>
      <c r="AU31" s="175"/>
      <c r="AV31" s="175"/>
      <c r="AW31" s="253">
        <f t="shared" si="9"/>
      </c>
      <c r="AX31" s="253" t="str">
        <f t="shared" si="10"/>
        <v>2//2</v>
      </c>
      <c r="AY31" s="175">
        <v>2</v>
      </c>
      <c r="AZ31" s="175"/>
      <c r="BA31" s="175">
        <v>2</v>
      </c>
      <c r="BB31" s="175">
        <v>2</v>
      </c>
      <c r="BC31" s="175"/>
      <c r="BD31" s="175">
        <v>2</v>
      </c>
      <c r="BE31" s="253" t="str">
        <f t="shared" si="11"/>
        <v>2//2</v>
      </c>
      <c r="BF31" s="253">
        <f t="shared" si="12"/>
      </c>
      <c r="BG31" s="175"/>
      <c r="BH31" s="175"/>
      <c r="BI31" s="175"/>
      <c r="BJ31" s="175"/>
      <c r="BK31" s="175"/>
      <c r="BL31" s="175"/>
      <c r="BM31" s="253">
        <f t="shared" si="13"/>
      </c>
      <c r="BN31" s="250"/>
    </row>
    <row r="32" spans="1:66" ht="15">
      <c r="A32" s="302" t="s">
        <v>61</v>
      </c>
      <c r="B32" s="325" t="s">
        <v>62</v>
      </c>
      <c r="C32" s="166" t="str">
        <f t="shared" si="14"/>
        <v>7 8  </v>
      </c>
      <c r="D32" s="167">
        <v>7</v>
      </c>
      <c r="E32" s="167">
        <v>8</v>
      </c>
      <c r="F32" s="167"/>
      <c r="G32" s="167"/>
      <c r="H32" s="167"/>
      <c r="I32" s="167"/>
      <c r="J32" s="167"/>
      <c r="K32" s="166" t="str">
        <f t="shared" si="15"/>
        <v>   </v>
      </c>
      <c r="L32" s="167"/>
      <c r="M32" s="167"/>
      <c r="N32" s="167"/>
      <c r="O32" s="167"/>
      <c r="P32" s="167"/>
      <c r="Q32" s="167"/>
      <c r="R32" s="167"/>
      <c r="S32" s="175"/>
      <c r="T32" s="269">
        <v>300</v>
      </c>
      <c r="U32" s="270">
        <f t="shared" si="16"/>
        <v>144</v>
      </c>
      <c r="V32" s="270">
        <f t="shared" si="1"/>
        <v>72</v>
      </c>
      <c r="W32" s="270">
        <f t="shared" si="2"/>
        <v>0</v>
      </c>
      <c r="X32" s="270">
        <f t="shared" si="17"/>
        <v>72</v>
      </c>
      <c r="Y32" s="270">
        <f t="shared" si="3"/>
        <v>156</v>
      </c>
      <c r="Z32" s="253">
        <f t="shared" si="4"/>
      </c>
      <c r="AA32" s="175"/>
      <c r="AB32" s="175"/>
      <c r="AC32" s="175"/>
      <c r="AD32" s="175"/>
      <c r="AE32" s="175"/>
      <c r="AF32" s="175"/>
      <c r="AG32" s="253">
        <f t="shared" si="5"/>
      </c>
      <c r="AH32" s="253">
        <f t="shared" si="6"/>
      </c>
      <c r="AI32" s="175"/>
      <c r="AJ32" s="175"/>
      <c r="AK32" s="175"/>
      <c r="AL32" s="175"/>
      <c r="AM32" s="175"/>
      <c r="AN32" s="175"/>
      <c r="AO32" s="253">
        <f t="shared" si="7"/>
      </c>
      <c r="AP32" s="253">
        <f t="shared" si="8"/>
      </c>
      <c r="AQ32" s="175"/>
      <c r="AR32" s="175"/>
      <c r="AS32" s="175"/>
      <c r="AT32" s="175"/>
      <c r="AU32" s="175"/>
      <c r="AV32" s="175"/>
      <c r="AW32" s="253">
        <f t="shared" si="9"/>
      </c>
      <c r="AX32" s="253" t="str">
        <f t="shared" si="10"/>
        <v>2//2</v>
      </c>
      <c r="AY32" s="175">
        <v>2</v>
      </c>
      <c r="AZ32" s="175"/>
      <c r="BA32" s="175">
        <v>2</v>
      </c>
      <c r="BB32" s="175">
        <v>2</v>
      </c>
      <c r="BC32" s="175"/>
      <c r="BD32" s="175">
        <v>2</v>
      </c>
      <c r="BE32" s="253" t="str">
        <f t="shared" si="11"/>
        <v>2//2</v>
      </c>
      <c r="BF32" s="253">
        <f t="shared" si="12"/>
      </c>
      <c r="BG32" s="175"/>
      <c r="BH32" s="175"/>
      <c r="BI32" s="175"/>
      <c r="BJ32" s="175"/>
      <c r="BK32" s="175"/>
      <c r="BL32" s="175"/>
      <c r="BM32" s="253">
        <f t="shared" si="13"/>
      </c>
      <c r="BN32" s="250"/>
    </row>
    <row r="33" spans="1:66" ht="15">
      <c r="A33" s="302" t="s">
        <v>63</v>
      </c>
      <c r="B33" s="325" t="s">
        <v>164</v>
      </c>
      <c r="C33" s="166" t="str">
        <f t="shared" si="14"/>
        <v>   </v>
      </c>
      <c r="D33" s="167"/>
      <c r="E33" s="167"/>
      <c r="F33" s="167"/>
      <c r="G33" s="167"/>
      <c r="H33" s="167"/>
      <c r="I33" s="167"/>
      <c r="J33" s="167"/>
      <c r="K33" s="166" t="str">
        <f t="shared" si="15"/>
        <v>8   </v>
      </c>
      <c r="L33" s="167">
        <v>8</v>
      </c>
      <c r="M33" s="167"/>
      <c r="N33" s="167"/>
      <c r="O33" s="167"/>
      <c r="P33" s="167"/>
      <c r="Q33" s="167"/>
      <c r="R33" s="167"/>
      <c r="S33" s="175"/>
      <c r="T33" s="269">
        <v>72</v>
      </c>
      <c r="U33" s="270">
        <f t="shared" si="16"/>
        <v>36</v>
      </c>
      <c r="V33" s="270">
        <f t="shared" si="1"/>
        <v>36</v>
      </c>
      <c r="W33" s="270">
        <f t="shared" si="2"/>
        <v>0</v>
      </c>
      <c r="X33" s="270">
        <f t="shared" si="17"/>
        <v>0</v>
      </c>
      <c r="Y33" s="270">
        <f t="shared" si="3"/>
        <v>36</v>
      </c>
      <c r="Z33" s="253">
        <f t="shared" si="4"/>
      </c>
      <c r="AA33" s="175"/>
      <c r="AB33" s="175"/>
      <c r="AC33" s="175"/>
      <c r="AD33" s="175"/>
      <c r="AE33" s="175"/>
      <c r="AF33" s="175"/>
      <c r="AG33" s="253">
        <f t="shared" si="5"/>
      </c>
      <c r="AH33" s="253">
        <f t="shared" si="6"/>
      </c>
      <c r="AI33" s="175"/>
      <c r="AJ33" s="175"/>
      <c r="AK33" s="175"/>
      <c r="AL33" s="175"/>
      <c r="AM33" s="175"/>
      <c r="AN33" s="175"/>
      <c r="AO33" s="253">
        <f t="shared" si="7"/>
      </c>
      <c r="AP33" s="253">
        <f t="shared" si="8"/>
      </c>
      <c r="AQ33" s="175"/>
      <c r="AR33" s="175"/>
      <c r="AS33" s="175"/>
      <c r="AT33" s="175"/>
      <c r="AU33" s="175"/>
      <c r="AV33" s="175"/>
      <c r="AW33" s="253">
        <f t="shared" si="9"/>
      </c>
      <c r="AX33" s="253">
        <f t="shared" si="10"/>
      </c>
      <c r="AY33" s="175"/>
      <c r="AZ33" s="175"/>
      <c r="BA33" s="175"/>
      <c r="BB33" s="175">
        <v>2</v>
      </c>
      <c r="BC33" s="175"/>
      <c r="BD33" s="175"/>
      <c r="BE33" s="253" t="str">
        <f t="shared" si="11"/>
        <v>2//</v>
      </c>
      <c r="BF33" s="253">
        <f t="shared" si="12"/>
      </c>
      <c r="BG33" s="175"/>
      <c r="BH33" s="175"/>
      <c r="BI33" s="175"/>
      <c r="BJ33" s="175"/>
      <c r="BK33" s="175"/>
      <c r="BL33" s="175"/>
      <c r="BM33" s="253">
        <f t="shared" si="13"/>
      </c>
      <c r="BN33" s="250"/>
    </row>
    <row r="34" spans="1:66" ht="25.5">
      <c r="A34" s="302" t="s">
        <v>165</v>
      </c>
      <c r="B34" s="323" t="s">
        <v>246</v>
      </c>
      <c r="C34" s="166"/>
      <c r="D34" s="167"/>
      <c r="E34" s="167"/>
      <c r="F34" s="167"/>
      <c r="G34" s="167"/>
      <c r="H34" s="167"/>
      <c r="I34" s="167"/>
      <c r="J34" s="167"/>
      <c r="K34" s="166"/>
      <c r="L34" s="167"/>
      <c r="M34" s="167"/>
      <c r="N34" s="167"/>
      <c r="O34" s="167"/>
      <c r="P34" s="167"/>
      <c r="Q34" s="167"/>
      <c r="R34" s="167"/>
      <c r="S34" s="175"/>
      <c r="T34" s="269">
        <f aca="true" t="shared" si="22" ref="T34:Y34">SUM(T35:T36)</f>
        <v>320</v>
      </c>
      <c r="U34" s="269">
        <f t="shared" si="22"/>
        <v>162</v>
      </c>
      <c r="V34" s="269">
        <f t="shared" si="22"/>
        <v>54</v>
      </c>
      <c r="W34" s="269">
        <f t="shared" si="22"/>
        <v>36</v>
      </c>
      <c r="X34" s="269">
        <f t="shared" si="22"/>
        <v>72</v>
      </c>
      <c r="Y34" s="269">
        <f t="shared" si="22"/>
        <v>158</v>
      </c>
      <c r="Z34" s="253"/>
      <c r="AA34" s="175"/>
      <c r="AB34" s="175"/>
      <c r="AC34" s="175"/>
      <c r="AD34" s="175"/>
      <c r="AE34" s="175"/>
      <c r="AF34" s="175"/>
      <c r="AG34" s="253"/>
      <c r="AH34" s="253"/>
      <c r="AI34" s="175"/>
      <c r="AJ34" s="175"/>
      <c r="AK34" s="175"/>
      <c r="AL34" s="175"/>
      <c r="AM34" s="175"/>
      <c r="AN34" s="175"/>
      <c r="AO34" s="253"/>
      <c r="AP34" s="253"/>
      <c r="AQ34" s="175"/>
      <c r="AR34" s="175"/>
      <c r="AS34" s="175"/>
      <c r="AT34" s="175"/>
      <c r="AU34" s="175"/>
      <c r="AV34" s="175"/>
      <c r="AW34" s="253"/>
      <c r="AX34" s="253"/>
      <c r="AY34" s="175"/>
      <c r="AZ34" s="175"/>
      <c r="BA34" s="175"/>
      <c r="BB34" s="175"/>
      <c r="BC34" s="175"/>
      <c r="BD34" s="175"/>
      <c r="BE34" s="253"/>
      <c r="BF34" s="253"/>
      <c r="BG34" s="175"/>
      <c r="BH34" s="175"/>
      <c r="BI34" s="175"/>
      <c r="BJ34" s="175"/>
      <c r="BK34" s="175"/>
      <c r="BL34" s="175"/>
      <c r="BM34" s="253"/>
      <c r="BN34" s="250"/>
    </row>
    <row r="35" spans="1:66" s="242" customFormat="1" ht="15">
      <c r="A35" s="302" t="s">
        <v>122</v>
      </c>
      <c r="B35" s="323" t="s">
        <v>145</v>
      </c>
      <c r="C35" s="166" t="str">
        <f>D35&amp;" "&amp;E35&amp;" "&amp;F35&amp;" "&amp;J35</f>
        <v>8   </v>
      </c>
      <c r="D35" s="167">
        <v>8</v>
      </c>
      <c r="E35" s="167"/>
      <c r="F35" s="167"/>
      <c r="G35" s="167"/>
      <c r="H35" s="167"/>
      <c r="I35" s="167"/>
      <c r="J35" s="167"/>
      <c r="K35" s="166" t="str">
        <f>L35&amp;" "&amp;P35&amp;" "&amp;Q35&amp;" "&amp;R35</f>
        <v>   </v>
      </c>
      <c r="L35" s="167"/>
      <c r="M35" s="167"/>
      <c r="N35" s="167"/>
      <c r="O35" s="167"/>
      <c r="P35" s="167"/>
      <c r="Q35" s="167"/>
      <c r="R35" s="167"/>
      <c r="S35" s="175"/>
      <c r="T35" s="269">
        <v>216</v>
      </c>
      <c r="U35" s="270">
        <f>SUM(V35:X35)</f>
        <v>108</v>
      </c>
      <c r="V35" s="270">
        <f>AA35*AA$6+AD35*AD$6+AI35*AI$6+AL35*AL$6+AQ35*AQ$6+AT35*AT$6+AY35*AY$6+BB35*BB$6+BG35*BG$6+BJ35*BJ$6</f>
        <v>36</v>
      </c>
      <c r="W35" s="270">
        <f>AB35*AB$6+AE35*AE$6+AJ35*AJ$6+AM35*AM$6+AR35*AR$6+AU35*AU$6+AZ35*AZ$6+BC35*BC$6+BH35*BH$6+BK35*BK$6</f>
        <v>36</v>
      </c>
      <c r="X35" s="270">
        <f>AC35*AC$6+AF35*AF$6+AK35*AK$6+AN35*AN$6+AS35*AS$6+AV35*AV$6+BA35*BA$6+BD35*BD$6+BI35*BI$6+BL35*BL$6</f>
        <v>36</v>
      </c>
      <c r="Y35" s="270">
        <f>T35-U35</f>
        <v>108</v>
      </c>
      <c r="Z35" s="253">
        <f>IF(SUM(AA35:AC35)&gt;0,AA35&amp;"/"&amp;AB35&amp;"/"&amp;AC35,"")</f>
      </c>
      <c r="AA35" s="175"/>
      <c r="AB35" s="175"/>
      <c r="AC35" s="175"/>
      <c r="AD35" s="175"/>
      <c r="AE35" s="175"/>
      <c r="AF35" s="175"/>
      <c r="AG35" s="253">
        <f>IF(SUM(AD35:AF35)&gt;0,AD35&amp;"/"&amp;AE35&amp;"/"&amp;AF35,"")</f>
      </c>
      <c r="AH35" s="253">
        <f>IF(SUM(AI35:AK35)&gt;0,AI35&amp;"/"&amp;AJ35&amp;"/"&amp;AK35,"")</f>
      </c>
      <c r="AI35" s="175"/>
      <c r="AJ35" s="175"/>
      <c r="AK35" s="175"/>
      <c r="AL35" s="175"/>
      <c r="AM35" s="175"/>
      <c r="AN35" s="175"/>
      <c r="AO35" s="253">
        <f>IF(SUM(AL35:AN35)&gt;0,AL35&amp;"/"&amp;AM35&amp;"/"&amp;AN35,"")</f>
      </c>
      <c r="AP35" s="253">
        <f>IF(SUM(AQ35:AS35)&gt;0,AQ35&amp;"/"&amp;AR35&amp;"/"&amp;AS35,"")</f>
      </c>
      <c r="AQ35" s="175"/>
      <c r="AR35" s="175"/>
      <c r="AS35" s="175"/>
      <c r="AT35" s="175"/>
      <c r="AU35" s="175"/>
      <c r="AV35" s="175"/>
      <c r="AW35" s="253">
        <f>IF(SUM(AT35:AV35)&gt;0,AT35&amp;"/"&amp;AU35&amp;"/"&amp;AV35,"")</f>
      </c>
      <c r="AX35" s="253">
        <f>IF(SUM(AY35:BA35)&gt;0,AY35&amp;"/"&amp;AZ35&amp;"/"&amp;BA35,"")</f>
      </c>
      <c r="AY35" s="175"/>
      <c r="AZ35" s="175"/>
      <c r="BA35" s="175"/>
      <c r="BB35" s="175">
        <v>2</v>
      </c>
      <c r="BC35" s="175">
        <v>2</v>
      </c>
      <c r="BD35" s="175">
        <v>2</v>
      </c>
      <c r="BE35" s="253" t="str">
        <f>IF(SUM(BB35:BD35)&gt;0,BB35&amp;"/"&amp;BC35&amp;"/"&amp;BD35,"")</f>
        <v>2/2/2</v>
      </c>
      <c r="BF35" s="253">
        <f>IF(SUM(BG35:BI35)&gt;0,BG35&amp;"/"&amp;BH35&amp;"/"&amp;BI35,"")</f>
      </c>
      <c r="BG35" s="175"/>
      <c r="BH35" s="175"/>
      <c r="BI35" s="175"/>
      <c r="BJ35" s="175"/>
      <c r="BK35" s="175"/>
      <c r="BL35" s="175"/>
      <c r="BM35" s="253">
        <f>IF(SUM(BJ35:BL35)&gt;0,BJ35&amp;"/"&amp;BK35&amp;"/"&amp;BL35,"")</f>
      </c>
      <c r="BN35" s="250"/>
    </row>
    <row r="36" spans="1:66" s="242" customFormat="1" ht="15">
      <c r="A36" s="302" t="s">
        <v>123</v>
      </c>
      <c r="B36" s="325" t="s">
        <v>247</v>
      </c>
      <c r="C36" s="166" t="str">
        <f t="shared" si="14"/>
        <v>7   </v>
      </c>
      <c r="D36" s="167">
        <v>7</v>
      </c>
      <c r="E36" s="167"/>
      <c r="F36" s="167"/>
      <c r="G36" s="167"/>
      <c r="H36" s="167"/>
      <c r="I36" s="167"/>
      <c r="J36" s="167"/>
      <c r="K36" s="166" t="str">
        <f t="shared" si="15"/>
        <v>   </v>
      </c>
      <c r="L36" s="167"/>
      <c r="M36" s="167"/>
      <c r="N36" s="167"/>
      <c r="O36" s="167"/>
      <c r="P36" s="167"/>
      <c r="Q36" s="167"/>
      <c r="R36" s="167"/>
      <c r="S36" s="175"/>
      <c r="T36" s="269">
        <v>104</v>
      </c>
      <c r="U36" s="270">
        <f t="shared" si="16"/>
        <v>54</v>
      </c>
      <c r="V36" s="270">
        <f t="shared" si="1"/>
        <v>18</v>
      </c>
      <c r="W36" s="270">
        <f t="shared" si="2"/>
        <v>0</v>
      </c>
      <c r="X36" s="270">
        <f t="shared" si="17"/>
        <v>36</v>
      </c>
      <c r="Y36" s="270">
        <f t="shared" si="3"/>
        <v>50</v>
      </c>
      <c r="Z36" s="253">
        <f t="shared" si="4"/>
      </c>
      <c r="AA36" s="175"/>
      <c r="AB36" s="175"/>
      <c r="AC36" s="175"/>
      <c r="AD36" s="175"/>
      <c r="AE36" s="175"/>
      <c r="AF36" s="175"/>
      <c r="AG36" s="253">
        <f t="shared" si="5"/>
      </c>
      <c r="AH36" s="253">
        <f t="shared" si="6"/>
      </c>
      <c r="AI36" s="175"/>
      <c r="AJ36" s="175"/>
      <c r="AK36" s="175"/>
      <c r="AL36" s="175"/>
      <c r="AM36" s="175"/>
      <c r="AN36" s="175"/>
      <c r="AO36" s="253">
        <f t="shared" si="7"/>
      </c>
      <c r="AP36" s="253">
        <f t="shared" si="8"/>
      </c>
      <c r="AQ36" s="175"/>
      <c r="AR36" s="175"/>
      <c r="AS36" s="175"/>
      <c r="AT36" s="175"/>
      <c r="AU36" s="175"/>
      <c r="AV36" s="175"/>
      <c r="AW36" s="253">
        <f t="shared" si="9"/>
      </c>
      <c r="AX36" s="253" t="str">
        <f t="shared" si="10"/>
        <v>1//2</v>
      </c>
      <c r="AY36" s="175">
        <v>1</v>
      </c>
      <c r="AZ36" s="175"/>
      <c r="BA36" s="175">
        <v>2</v>
      </c>
      <c r="BB36" s="175"/>
      <c r="BC36" s="175"/>
      <c r="BD36" s="175"/>
      <c r="BE36" s="253">
        <f t="shared" si="11"/>
      </c>
      <c r="BF36" s="253">
        <f t="shared" si="12"/>
      </c>
      <c r="BG36" s="175"/>
      <c r="BH36" s="175"/>
      <c r="BI36" s="175"/>
      <c r="BJ36" s="175"/>
      <c r="BK36" s="175"/>
      <c r="BL36" s="175"/>
      <c r="BM36" s="253">
        <f t="shared" si="13"/>
      </c>
      <c r="BN36" s="250"/>
    </row>
    <row r="37" spans="1:66" ht="15">
      <c r="A37" s="302" t="s">
        <v>64</v>
      </c>
      <c r="B37" s="325" t="s">
        <v>100</v>
      </c>
      <c r="C37" s="166" t="str">
        <f t="shared" si="14"/>
        <v>   </v>
      </c>
      <c r="D37" s="167"/>
      <c r="E37" s="167"/>
      <c r="F37" s="167"/>
      <c r="G37" s="167"/>
      <c r="H37" s="167"/>
      <c r="I37" s="167"/>
      <c r="J37" s="167"/>
      <c r="K37" s="166" t="str">
        <f t="shared" si="15"/>
        <v>7   </v>
      </c>
      <c r="L37" s="167">
        <v>7</v>
      </c>
      <c r="M37" s="167"/>
      <c r="N37" s="167"/>
      <c r="O37" s="167"/>
      <c r="P37" s="167"/>
      <c r="Q37" s="167"/>
      <c r="R37" s="167"/>
      <c r="S37" s="175"/>
      <c r="T37" s="269">
        <v>72</v>
      </c>
      <c r="U37" s="270">
        <f t="shared" si="16"/>
        <v>36</v>
      </c>
      <c r="V37" s="270">
        <f t="shared" si="1"/>
        <v>18</v>
      </c>
      <c r="W37" s="270">
        <f t="shared" si="2"/>
        <v>0</v>
      </c>
      <c r="X37" s="270">
        <f t="shared" si="17"/>
        <v>18</v>
      </c>
      <c r="Y37" s="270">
        <f t="shared" si="3"/>
        <v>36</v>
      </c>
      <c r="Z37" s="253">
        <f t="shared" si="4"/>
      </c>
      <c r="AA37" s="175"/>
      <c r="AB37" s="175"/>
      <c r="AC37" s="175"/>
      <c r="AD37" s="175"/>
      <c r="AE37" s="175"/>
      <c r="AF37" s="175"/>
      <c r="AG37" s="253">
        <f t="shared" si="5"/>
      </c>
      <c r="AH37" s="253">
        <f t="shared" si="6"/>
      </c>
      <c r="AI37" s="175"/>
      <c r="AJ37" s="175"/>
      <c r="AK37" s="175"/>
      <c r="AL37" s="175"/>
      <c r="AM37" s="175"/>
      <c r="AN37" s="175"/>
      <c r="AO37" s="253">
        <f t="shared" si="7"/>
      </c>
      <c r="AP37" s="253">
        <f t="shared" si="8"/>
      </c>
      <c r="AQ37" s="175"/>
      <c r="AR37" s="175"/>
      <c r="AS37" s="175"/>
      <c r="AT37" s="175"/>
      <c r="AU37" s="175"/>
      <c r="AV37" s="175"/>
      <c r="AW37" s="253">
        <f t="shared" si="9"/>
      </c>
      <c r="AX37" s="253" t="str">
        <f t="shared" si="10"/>
        <v>1//1</v>
      </c>
      <c r="AY37" s="175">
        <v>1</v>
      </c>
      <c r="AZ37" s="175"/>
      <c r="BA37" s="175">
        <v>1</v>
      </c>
      <c r="BB37" s="175"/>
      <c r="BC37" s="175"/>
      <c r="BD37" s="175"/>
      <c r="BE37" s="253">
        <f t="shared" si="11"/>
      </c>
      <c r="BF37" s="253">
        <f t="shared" si="12"/>
      </c>
      <c r="BG37" s="175"/>
      <c r="BH37" s="175"/>
      <c r="BI37" s="175"/>
      <c r="BJ37" s="175"/>
      <c r="BK37" s="175"/>
      <c r="BL37" s="175"/>
      <c r="BM37" s="253">
        <f t="shared" si="13"/>
      </c>
      <c r="BN37" s="250"/>
    </row>
    <row r="38" spans="1:66" ht="15">
      <c r="A38" s="302" t="s">
        <v>65</v>
      </c>
      <c r="B38" s="325" t="s">
        <v>101</v>
      </c>
      <c r="C38" s="166" t="str">
        <f t="shared" si="14"/>
        <v>   </v>
      </c>
      <c r="D38" s="167"/>
      <c r="E38" s="167"/>
      <c r="F38" s="167"/>
      <c r="G38" s="167"/>
      <c r="H38" s="167"/>
      <c r="I38" s="167"/>
      <c r="J38" s="167"/>
      <c r="K38" s="166" t="str">
        <f t="shared" si="15"/>
        <v>7   </v>
      </c>
      <c r="L38" s="167">
        <v>7</v>
      </c>
      <c r="M38" s="167"/>
      <c r="N38" s="167"/>
      <c r="O38" s="167"/>
      <c r="P38" s="167"/>
      <c r="Q38" s="167"/>
      <c r="R38" s="167"/>
      <c r="S38" s="175"/>
      <c r="T38" s="269">
        <v>72</v>
      </c>
      <c r="U38" s="270">
        <f t="shared" si="16"/>
        <v>36</v>
      </c>
      <c r="V38" s="270">
        <f t="shared" si="1"/>
        <v>18</v>
      </c>
      <c r="W38" s="270">
        <f t="shared" si="2"/>
        <v>0</v>
      </c>
      <c r="X38" s="270">
        <f t="shared" si="17"/>
        <v>18</v>
      </c>
      <c r="Y38" s="270">
        <f t="shared" si="3"/>
        <v>36</v>
      </c>
      <c r="Z38" s="253">
        <f t="shared" si="4"/>
      </c>
      <c r="AA38" s="175"/>
      <c r="AB38" s="175"/>
      <c r="AC38" s="175"/>
      <c r="AD38" s="175"/>
      <c r="AE38" s="175"/>
      <c r="AF38" s="175"/>
      <c r="AG38" s="253">
        <f t="shared" si="5"/>
      </c>
      <c r="AH38" s="253">
        <f t="shared" si="6"/>
      </c>
      <c r="AI38" s="175"/>
      <c r="AJ38" s="175"/>
      <c r="AK38" s="175"/>
      <c r="AL38" s="175"/>
      <c r="AM38" s="175"/>
      <c r="AN38" s="175"/>
      <c r="AO38" s="253">
        <f t="shared" si="7"/>
      </c>
      <c r="AP38" s="253">
        <f t="shared" si="8"/>
      </c>
      <c r="AQ38" s="175"/>
      <c r="AR38" s="175"/>
      <c r="AS38" s="175"/>
      <c r="AT38" s="175"/>
      <c r="AU38" s="175"/>
      <c r="AV38" s="175"/>
      <c r="AW38" s="253">
        <f t="shared" si="9"/>
      </c>
      <c r="AX38" s="253" t="str">
        <f t="shared" si="10"/>
        <v>1//1</v>
      </c>
      <c r="AY38" s="175">
        <v>1</v>
      </c>
      <c r="AZ38" s="175"/>
      <c r="BA38" s="175">
        <v>1</v>
      </c>
      <c r="BB38" s="175"/>
      <c r="BC38" s="175"/>
      <c r="BD38" s="175"/>
      <c r="BE38" s="253">
        <f t="shared" si="11"/>
      </c>
      <c r="BF38" s="253">
        <f t="shared" si="12"/>
      </c>
      <c r="BG38" s="175"/>
      <c r="BH38" s="175"/>
      <c r="BI38" s="175"/>
      <c r="BJ38" s="175"/>
      <c r="BK38" s="175"/>
      <c r="BL38" s="175"/>
      <c r="BM38" s="253">
        <f t="shared" si="13"/>
      </c>
      <c r="BN38" s="250"/>
    </row>
    <row r="39" spans="1:66" ht="15">
      <c r="A39" s="302" t="s">
        <v>66</v>
      </c>
      <c r="B39" s="325" t="s">
        <v>67</v>
      </c>
      <c r="C39" s="166" t="str">
        <f t="shared" si="14"/>
        <v>8   </v>
      </c>
      <c r="D39" s="167">
        <v>8</v>
      </c>
      <c r="E39" s="167"/>
      <c r="F39" s="167"/>
      <c r="G39" s="167"/>
      <c r="H39" s="167"/>
      <c r="I39" s="167"/>
      <c r="J39" s="167"/>
      <c r="K39" s="166" t="str">
        <f t="shared" si="15"/>
        <v>   </v>
      </c>
      <c r="L39" s="167"/>
      <c r="M39" s="167"/>
      <c r="N39" s="167"/>
      <c r="O39" s="167"/>
      <c r="P39" s="167"/>
      <c r="Q39" s="167"/>
      <c r="R39" s="167"/>
      <c r="S39" s="175"/>
      <c r="T39" s="269">
        <v>72</v>
      </c>
      <c r="U39" s="270">
        <f t="shared" si="16"/>
        <v>36</v>
      </c>
      <c r="V39" s="270">
        <f t="shared" si="1"/>
        <v>36</v>
      </c>
      <c r="W39" s="270">
        <f t="shared" si="2"/>
        <v>0</v>
      </c>
      <c r="X39" s="270">
        <f t="shared" si="17"/>
        <v>0</v>
      </c>
      <c r="Y39" s="270">
        <f t="shared" si="3"/>
        <v>36</v>
      </c>
      <c r="Z39" s="253">
        <f t="shared" si="4"/>
      </c>
      <c r="AA39" s="175"/>
      <c r="AB39" s="175"/>
      <c r="AC39" s="175"/>
      <c r="AD39" s="175"/>
      <c r="AE39" s="175"/>
      <c r="AF39" s="175"/>
      <c r="AG39" s="253">
        <f t="shared" si="5"/>
      </c>
      <c r="AH39" s="253">
        <f t="shared" si="6"/>
      </c>
      <c r="AI39" s="175"/>
      <c r="AJ39" s="175"/>
      <c r="AK39" s="175"/>
      <c r="AL39" s="175"/>
      <c r="AM39" s="175"/>
      <c r="AN39" s="175"/>
      <c r="AO39" s="253">
        <f t="shared" si="7"/>
      </c>
      <c r="AP39" s="253">
        <f t="shared" si="8"/>
      </c>
      <c r="AQ39" s="175"/>
      <c r="AR39" s="175"/>
      <c r="AS39" s="175"/>
      <c r="AT39" s="175"/>
      <c r="AU39" s="175"/>
      <c r="AV39" s="175"/>
      <c r="AW39" s="253">
        <f t="shared" si="9"/>
      </c>
      <c r="AX39" s="253">
        <f t="shared" si="10"/>
      </c>
      <c r="AY39" s="175"/>
      <c r="AZ39" s="175"/>
      <c r="BA39" s="175"/>
      <c r="BB39" s="175">
        <v>2</v>
      </c>
      <c r="BC39" s="175"/>
      <c r="BD39" s="175"/>
      <c r="BE39" s="253" t="str">
        <f t="shared" si="11"/>
        <v>2//</v>
      </c>
      <c r="BF39" s="253">
        <f t="shared" si="12"/>
      </c>
      <c r="BG39" s="175"/>
      <c r="BH39" s="175"/>
      <c r="BI39" s="175"/>
      <c r="BJ39" s="175"/>
      <c r="BK39" s="175"/>
      <c r="BL39" s="175"/>
      <c r="BM39" s="253">
        <f t="shared" si="13"/>
      </c>
      <c r="BN39" s="250"/>
    </row>
    <row r="40" spans="1:66" ht="25.5">
      <c r="A40" s="302" t="s">
        <v>68</v>
      </c>
      <c r="B40" s="325" t="s">
        <v>102</v>
      </c>
      <c r="C40" s="166" t="str">
        <f t="shared" si="14"/>
        <v>   </v>
      </c>
      <c r="D40" s="167"/>
      <c r="E40" s="167"/>
      <c r="F40" s="167"/>
      <c r="G40" s="167"/>
      <c r="H40" s="167"/>
      <c r="I40" s="167"/>
      <c r="J40" s="167"/>
      <c r="K40" s="166" t="str">
        <f t="shared" si="15"/>
        <v>6   </v>
      </c>
      <c r="L40" s="167">
        <v>6</v>
      </c>
      <c r="M40" s="167"/>
      <c r="N40" s="167"/>
      <c r="O40" s="167"/>
      <c r="P40" s="167"/>
      <c r="Q40" s="167"/>
      <c r="R40" s="167"/>
      <c r="S40" s="175"/>
      <c r="T40" s="269">
        <v>72</v>
      </c>
      <c r="U40" s="270">
        <f t="shared" si="16"/>
        <v>36</v>
      </c>
      <c r="V40" s="270">
        <f t="shared" si="1"/>
        <v>18</v>
      </c>
      <c r="W40" s="270">
        <f t="shared" si="2"/>
        <v>18</v>
      </c>
      <c r="X40" s="270">
        <f t="shared" si="17"/>
        <v>0</v>
      </c>
      <c r="Y40" s="270">
        <f t="shared" si="3"/>
        <v>36</v>
      </c>
      <c r="Z40" s="253">
        <f t="shared" si="4"/>
      </c>
      <c r="AA40" s="175"/>
      <c r="AB40" s="175"/>
      <c r="AC40" s="175"/>
      <c r="AD40" s="175"/>
      <c r="AE40" s="175"/>
      <c r="AF40" s="175"/>
      <c r="AG40" s="253">
        <f t="shared" si="5"/>
      </c>
      <c r="AH40" s="253">
        <f t="shared" si="6"/>
      </c>
      <c r="AI40" s="175"/>
      <c r="AJ40" s="175"/>
      <c r="AK40" s="175"/>
      <c r="AL40" s="175"/>
      <c r="AM40" s="175"/>
      <c r="AN40" s="175"/>
      <c r="AO40" s="253">
        <f t="shared" si="7"/>
      </c>
      <c r="AP40" s="253">
        <f t="shared" si="8"/>
      </c>
      <c r="AQ40" s="175"/>
      <c r="AR40" s="175"/>
      <c r="AS40" s="175"/>
      <c r="AT40" s="175">
        <v>1</v>
      </c>
      <c r="AU40" s="175">
        <v>1</v>
      </c>
      <c r="AV40" s="175"/>
      <c r="AW40" s="253" t="str">
        <f t="shared" si="9"/>
        <v>1/1/</v>
      </c>
      <c r="AX40" s="253">
        <f t="shared" si="10"/>
      </c>
      <c r="AY40" s="175"/>
      <c r="AZ40" s="175"/>
      <c r="BA40" s="175"/>
      <c r="BB40" s="175"/>
      <c r="BC40" s="175"/>
      <c r="BD40" s="175"/>
      <c r="BE40" s="253">
        <f t="shared" si="11"/>
      </c>
      <c r="BF40" s="253">
        <f t="shared" si="12"/>
      </c>
      <c r="BG40" s="175"/>
      <c r="BH40" s="175"/>
      <c r="BI40" s="175"/>
      <c r="BJ40" s="175"/>
      <c r="BK40" s="175"/>
      <c r="BL40" s="175"/>
      <c r="BM40" s="253">
        <f t="shared" si="13"/>
      </c>
      <c r="BN40" s="250"/>
    </row>
    <row r="41" spans="1:66" ht="25.5">
      <c r="A41" s="302" t="s">
        <v>69</v>
      </c>
      <c r="B41" s="324" t="s">
        <v>51</v>
      </c>
      <c r="C41" s="166" t="str">
        <f t="shared" si="14"/>
        <v>   </v>
      </c>
      <c r="D41" s="167"/>
      <c r="E41" s="167"/>
      <c r="F41" s="167"/>
      <c r="G41" s="167"/>
      <c r="H41" s="167"/>
      <c r="I41" s="167"/>
      <c r="J41" s="167"/>
      <c r="K41" s="166" t="str">
        <f t="shared" si="15"/>
        <v>   </v>
      </c>
      <c r="L41" s="167"/>
      <c r="M41" s="167"/>
      <c r="N41" s="167"/>
      <c r="O41" s="167"/>
      <c r="P41" s="167"/>
      <c r="Q41" s="167"/>
      <c r="R41" s="167"/>
      <c r="S41" s="175"/>
      <c r="T41" s="305">
        <f>SUM(U41,Y41)</f>
        <v>160</v>
      </c>
      <c r="U41" s="271">
        <f>SUM(U42:U43)</f>
        <v>72</v>
      </c>
      <c r="V41" s="271">
        <f>SUM(V42:V43)</f>
        <v>36</v>
      </c>
      <c r="W41" s="271">
        <f>SUM(W42:W43)</f>
        <v>0</v>
      </c>
      <c r="X41" s="271">
        <f>SUM(X42:X43)</f>
        <v>36</v>
      </c>
      <c r="Y41" s="271">
        <f>SUM(Y42:Y43)</f>
        <v>88</v>
      </c>
      <c r="Z41" s="253">
        <f t="shared" si="4"/>
      </c>
      <c r="AA41" s="175"/>
      <c r="AB41" s="175"/>
      <c r="AC41" s="175"/>
      <c r="AD41" s="175"/>
      <c r="AE41" s="175"/>
      <c r="AF41" s="175"/>
      <c r="AG41" s="253">
        <f t="shared" si="5"/>
      </c>
      <c r="AH41" s="253">
        <f t="shared" si="6"/>
      </c>
      <c r="AI41" s="175"/>
      <c r="AJ41" s="175"/>
      <c r="AK41" s="175"/>
      <c r="AL41" s="175"/>
      <c r="AM41" s="175"/>
      <c r="AN41" s="175"/>
      <c r="AO41" s="253">
        <f t="shared" si="7"/>
      </c>
      <c r="AP41" s="253">
        <f t="shared" si="8"/>
      </c>
      <c r="AQ41" s="175"/>
      <c r="AR41" s="175"/>
      <c r="AS41" s="175"/>
      <c r="AT41" s="175"/>
      <c r="AU41" s="175"/>
      <c r="AV41" s="175"/>
      <c r="AW41" s="253">
        <f t="shared" si="9"/>
      </c>
      <c r="AX41" s="253">
        <f t="shared" si="10"/>
      </c>
      <c r="AY41" s="175"/>
      <c r="AZ41" s="175"/>
      <c r="BA41" s="175"/>
      <c r="BB41" s="175"/>
      <c r="BC41" s="175"/>
      <c r="BD41" s="175"/>
      <c r="BE41" s="253">
        <f t="shared" si="11"/>
      </c>
      <c r="BF41" s="253">
        <f t="shared" si="12"/>
      </c>
      <c r="BG41" s="175"/>
      <c r="BH41" s="175"/>
      <c r="BI41" s="175"/>
      <c r="BJ41" s="175"/>
      <c r="BK41" s="175"/>
      <c r="BL41" s="175"/>
      <c r="BM41" s="253">
        <f t="shared" si="13"/>
      </c>
      <c r="BN41" s="250"/>
    </row>
    <row r="42" spans="1:66" ht="15">
      <c r="A42" s="302" t="s">
        <v>76</v>
      </c>
      <c r="B42" s="325" t="s">
        <v>91</v>
      </c>
      <c r="C42" s="166" t="str">
        <f t="shared" si="14"/>
        <v>   </v>
      </c>
      <c r="D42" s="167"/>
      <c r="E42" s="167"/>
      <c r="F42" s="167"/>
      <c r="G42" s="167"/>
      <c r="H42" s="167"/>
      <c r="I42" s="167"/>
      <c r="J42" s="167"/>
      <c r="K42" s="166" t="str">
        <f t="shared" si="15"/>
        <v>8   </v>
      </c>
      <c r="L42" s="167">
        <v>8</v>
      </c>
      <c r="M42" s="167"/>
      <c r="N42" s="167"/>
      <c r="O42" s="167"/>
      <c r="P42" s="167"/>
      <c r="Q42" s="167"/>
      <c r="R42" s="167"/>
      <c r="S42" s="175"/>
      <c r="T42" s="269">
        <v>100</v>
      </c>
      <c r="U42" s="270">
        <f t="shared" si="16"/>
        <v>36</v>
      </c>
      <c r="V42" s="270">
        <f t="shared" si="1"/>
        <v>36</v>
      </c>
      <c r="W42" s="270">
        <f t="shared" si="2"/>
        <v>0</v>
      </c>
      <c r="X42" s="270">
        <f t="shared" si="17"/>
        <v>0</v>
      </c>
      <c r="Y42" s="270">
        <f t="shared" si="3"/>
        <v>64</v>
      </c>
      <c r="Z42" s="253">
        <f t="shared" si="4"/>
      </c>
      <c r="AA42" s="175"/>
      <c r="AB42" s="175"/>
      <c r="AC42" s="175"/>
      <c r="AD42" s="175"/>
      <c r="AE42" s="175"/>
      <c r="AF42" s="175"/>
      <c r="AG42" s="253">
        <f t="shared" si="5"/>
      </c>
      <c r="AH42" s="253">
        <f t="shared" si="6"/>
      </c>
      <c r="AI42" s="175"/>
      <c r="AJ42" s="175"/>
      <c r="AK42" s="175"/>
      <c r="AL42" s="175"/>
      <c r="AM42" s="175"/>
      <c r="AN42" s="175"/>
      <c r="AO42" s="253">
        <f t="shared" si="7"/>
      </c>
      <c r="AP42" s="253">
        <f t="shared" si="8"/>
      </c>
      <c r="AQ42" s="175"/>
      <c r="AR42" s="175"/>
      <c r="AS42" s="175"/>
      <c r="AT42" s="175"/>
      <c r="AU42" s="175"/>
      <c r="AV42" s="175"/>
      <c r="AW42" s="253">
        <f t="shared" si="9"/>
      </c>
      <c r="AX42" s="253">
        <f t="shared" si="10"/>
      </c>
      <c r="AY42" s="175"/>
      <c r="AZ42" s="175"/>
      <c r="BA42" s="175"/>
      <c r="BB42" s="175">
        <v>2</v>
      </c>
      <c r="BC42" s="175"/>
      <c r="BD42" s="175"/>
      <c r="BE42" s="253" t="str">
        <f t="shared" si="11"/>
        <v>2//</v>
      </c>
      <c r="BF42" s="253">
        <f t="shared" si="12"/>
      </c>
      <c r="BG42" s="175"/>
      <c r="BH42" s="175"/>
      <c r="BI42" s="175"/>
      <c r="BJ42" s="175"/>
      <c r="BK42" s="175"/>
      <c r="BL42" s="175"/>
      <c r="BM42" s="253">
        <f t="shared" si="13"/>
      </c>
      <c r="BN42" s="250"/>
    </row>
    <row r="43" spans="1:66" ht="15">
      <c r="A43" s="302" t="s">
        <v>103</v>
      </c>
      <c r="B43" s="325" t="s">
        <v>248</v>
      </c>
      <c r="C43" s="166" t="str">
        <f t="shared" si="14"/>
        <v>   </v>
      </c>
      <c r="D43" s="167"/>
      <c r="E43" s="167"/>
      <c r="F43" s="167"/>
      <c r="G43" s="167"/>
      <c r="H43" s="167"/>
      <c r="I43" s="167"/>
      <c r="J43" s="167"/>
      <c r="K43" s="166" t="str">
        <f t="shared" si="15"/>
        <v> 7  </v>
      </c>
      <c r="L43" s="167"/>
      <c r="M43" s="167"/>
      <c r="N43" s="167"/>
      <c r="O43" s="167"/>
      <c r="P43" s="167">
        <v>7</v>
      </c>
      <c r="Q43" s="167"/>
      <c r="R43" s="167"/>
      <c r="S43" s="175"/>
      <c r="T43" s="269">
        <v>60</v>
      </c>
      <c r="U43" s="270">
        <f t="shared" si="16"/>
        <v>36</v>
      </c>
      <c r="V43" s="270">
        <f t="shared" si="1"/>
        <v>0</v>
      </c>
      <c r="W43" s="270">
        <f t="shared" si="2"/>
        <v>0</v>
      </c>
      <c r="X43" s="270">
        <f t="shared" si="17"/>
        <v>36</v>
      </c>
      <c r="Y43" s="270">
        <f t="shared" si="3"/>
        <v>24</v>
      </c>
      <c r="Z43" s="253">
        <f t="shared" si="4"/>
      </c>
      <c r="AA43" s="175"/>
      <c r="AB43" s="175"/>
      <c r="AC43" s="175"/>
      <c r="AD43" s="175"/>
      <c r="AE43" s="175"/>
      <c r="AF43" s="175"/>
      <c r="AG43" s="253">
        <f t="shared" si="5"/>
      </c>
      <c r="AH43" s="253">
        <f t="shared" si="6"/>
      </c>
      <c r="AI43" s="175"/>
      <c r="AJ43" s="175"/>
      <c r="AK43" s="175"/>
      <c r="AL43" s="175"/>
      <c r="AM43" s="175"/>
      <c r="AN43" s="175"/>
      <c r="AO43" s="253">
        <f t="shared" si="7"/>
      </c>
      <c r="AP43" s="253">
        <f t="shared" si="8"/>
      </c>
      <c r="AQ43" s="175"/>
      <c r="AR43" s="175"/>
      <c r="AS43" s="175"/>
      <c r="AT43" s="175"/>
      <c r="AU43" s="175"/>
      <c r="AV43" s="175"/>
      <c r="AW43" s="253">
        <f t="shared" si="9"/>
      </c>
      <c r="AX43" s="253" t="str">
        <f t="shared" si="10"/>
        <v>//2</v>
      </c>
      <c r="AY43" s="175"/>
      <c r="AZ43" s="175"/>
      <c r="BA43" s="175">
        <v>2</v>
      </c>
      <c r="BB43" s="175"/>
      <c r="BC43" s="175"/>
      <c r="BD43" s="175"/>
      <c r="BE43" s="253">
        <f t="shared" si="11"/>
      </c>
      <c r="BF43" s="253">
        <f t="shared" si="12"/>
      </c>
      <c r="BG43" s="175"/>
      <c r="BH43" s="175"/>
      <c r="BI43" s="175"/>
      <c r="BJ43" s="175"/>
      <c r="BK43" s="175"/>
      <c r="BL43" s="175"/>
      <c r="BM43" s="253">
        <f t="shared" si="13"/>
      </c>
      <c r="BN43" s="250"/>
    </row>
    <row r="44" spans="1:66" ht="25.5">
      <c r="A44" s="302" t="s">
        <v>70</v>
      </c>
      <c r="B44" s="324" t="s">
        <v>129</v>
      </c>
      <c r="C44" s="166" t="str">
        <f>D44&amp;" "&amp;E44&amp;" "&amp;F44&amp;" "&amp;J44</f>
        <v>   </v>
      </c>
      <c r="D44" s="167"/>
      <c r="E44" s="167"/>
      <c r="F44" s="167"/>
      <c r="G44" s="167"/>
      <c r="H44" s="167"/>
      <c r="I44" s="167"/>
      <c r="J44" s="167"/>
      <c r="K44" s="166" t="str">
        <f>L44&amp;" "&amp;P44&amp;" "&amp;Q44&amp;" "&amp;R44</f>
        <v>8   </v>
      </c>
      <c r="L44" s="97">
        <v>8</v>
      </c>
      <c r="M44" s="97">
        <v>8</v>
      </c>
      <c r="N44" s="97"/>
      <c r="O44" s="97"/>
      <c r="P44" s="184"/>
      <c r="Q44" s="185"/>
      <c r="R44" s="185"/>
      <c r="S44" s="185"/>
      <c r="T44" s="317">
        <v>160</v>
      </c>
      <c r="U44" s="316">
        <f>SUM(V44:X44)</f>
        <v>72</v>
      </c>
      <c r="V44" s="316">
        <f>AA44*AA$6+AD44*AD$6+AI44*AI$6+AL44*AL$6+AQ44*AQ$6+AT44*AT$6+AY44*AY$6+BB44*BB$6+BG44*BG$6+BJ44*BJ$6</f>
        <v>72</v>
      </c>
      <c r="W44" s="316">
        <f>AB44*AB$6+AE44*AE$6+AJ44*AJ$6+AM44*AM$6+AR44*AR$6+AU44*AU$6+AZ44*AZ$6+BC44*BC$6+BH44*BH$6+BK44*BK$6</f>
        <v>0</v>
      </c>
      <c r="X44" s="316">
        <f>AC44*AC$6+AF44*AF$6+AK44*AK$6+AN44*AN$6+AS44*AS$6+AV44*AV$6+BA44*BA$6+BD44*BD$6+BI44*BI$6+BL44*BL$6</f>
        <v>0</v>
      </c>
      <c r="Y44" s="316">
        <f>T44-U44</f>
        <v>88</v>
      </c>
      <c r="Z44" s="253">
        <f>IF(SUM(AA44:AC44)&gt;0,AA44&amp;"/"&amp;AB44&amp;"/"&amp;AC44,"")</f>
      </c>
      <c r="AA44" s="175"/>
      <c r="AB44" s="175"/>
      <c r="AC44" s="175"/>
      <c r="AD44" s="175"/>
      <c r="AE44" s="175"/>
      <c r="AF44" s="175"/>
      <c r="AG44" s="253">
        <f>IF(SUM(AD44:AF44)&gt;0,AD44&amp;"/"&amp;AE44&amp;"/"&amp;AF44,"")</f>
      </c>
      <c r="AH44" s="253">
        <f>IF(SUM(AI44:AK44)&gt;0,AI44&amp;"/"&amp;AJ44&amp;"/"&amp;AK44,"")</f>
      </c>
      <c r="AI44" s="175"/>
      <c r="AJ44" s="175"/>
      <c r="AK44" s="175"/>
      <c r="AL44" s="175"/>
      <c r="AM44" s="175"/>
      <c r="AN44" s="175"/>
      <c r="AO44" s="253">
        <f>IF(SUM(AL44:AN44)&gt;0,AL44&amp;"/"&amp;AM44&amp;"/"&amp;AN44,"")</f>
      </c>
      <c r="AP44" s="253">
        <f>IF(SUM(AQ44:AS44)&gt;0,AQ44&amp;"/"&amp;AR44&amp;"/"&amp;AS44,"")</f>
      </c>
      <c r="AQ44" s="175"/>
      <c r="AR44" s="175"/>
      <c r="AS44" s="175"/>
      <c r="AT44" s="175"/>
      <c r="AU44" s="175"/>
      <c r="AV44" s="175"/>
      <c r="AW44" s="253">
        <f>IF(SUM(AT44:AV44)&gt;0,AT44&amp;"/"&amp;AU44&amp;"/"&amp;AV44,"")</f>
      </c>
      <c r="AX44" s="253">
        <f>IF(SUM(AY44:BA44)&gt;0,AY44&amp;"/"&amp;AZ44&amp;"/"&amp;BA44,"")</f>
      </c>
      <c r="AY44" s="175"/>
      <c r="AZ44" s="175"/>
      <c r="BA44" s="175"/>
      <c r="BB44" s="175">
        <v>4</v>
      </c>
      <c r="BC44" s="175"/>
      <c r="BD44" s="175"/>
      <c r="BE44" s="253" t="str">
        <f>IF(SUM(BB44:BD44)&gt;0,BB44&amp;"/"&amp;BC44&amp;"/"&amp;BD44,"")</f>
        <v>4//</v>
      </c>
      <c r="BF44" s="253">
        <f>IF(SUM(BG44:BI44)&gt;0,BG44&amp;"/"&amp;BH44&amp;"/"&amp;BI44,"")</f>
      </c>
      <c r="BG44" s="175"/>
      <c r="BH44" s="175"/>
      <c r="BI44" s="175"/>
      <c r="BJ44" s="175"/>
      <c r="BK44" s="175"/>
      <c r="BL44" s="175"/>
      <c r="BM44" s="253">
        <f>IF(SUM(BJ44:BL44)&gt;0,BJ44&amp;"/"&amp;BK44&amp;"/"&amp;BL44,"")</f>
      </c>
      <c r="BN44" s="250"/>
    </row>
    <row r="45" spans="1:66" ht="15">
      <c r="A45" s="141" t="s">
        <v>104</v>
      </c>
      <c r="B45" s="321" t="s">
        <v>71</v>
      </c>
      <c r="C45" s="141" t="str">
        <f t="shared" si="14"/>
        <v>   </v>
      </c>
      <c r="D45" s="296"/>
      <c r="E45" s="296"/>
      <c r="F45" s="296"/>
      <c r="G45" s="296"/>
      <c r="H45" s="296"/>
      <c r="I45" s="296"/>
      <c r="J45" s="296"/>
      <c r="K45" s="141" t="str">
        <f t="shared" si="15"/>
        <v>   </v>
      </c>
      <c r="L45" s="296"/>
      <c r="M45" s="296"/>
      <c r="N45" s="296"/>
      <c r="O45" s="296"/>
      <c r="P45" s="296"/>
      <c r="Q45" s="296"/>
      <c r="R45" s="296"/>
      <c r="S45" s="141"/>
      <c r="T45" s="297">
        <f aca="true" t="shared" si="23" ref="T45:Y45">T46+T52+T55</f>
        <v>2534</v>
      </c>
      <c r="U45" s="297">
        <f t="shared" si="23"/>
        <v>1302</v>
      </c>
      <c r="V45" s="297">
        <f t="shared" si="23"/>
        <v>510</v>
      </c>
      <c r="W45" s="297">
        <f t="shared" si="23"/>
        <v>450</v>
      </c>
      <c r="X45" s="297">
        <f t="shared" si="23"/>
        <v>342</v>
      </c>
      <c r="Y45" s="297">
        <f t="shared" si="23"/>
        <v>1232</v>
      </c>
      <c r="Z45" s="298">
        <f t="shared" si="4"/>
      </c>
      <c r="AA45" s="141"/>
      <c r="AB45" s="141"/>
      <c r="AC45" s="141"/>
      <c r="AD45" s="141"/>
      <c r="AE45" s="141"/>
      <c r="AF45" s="141"/>
      <c r="AG45" s="298">
        <f t="shared" si="5"/>
      </c>
      <c r="AH45" s="298">
        <f t="shared" si="6"/>
      </c>
      <c r="AI45" s="141"/>
      <c r="AJ45" s="141"/>
      <c r="AK45" s="141"/>
      <c r="AL45" s="141"/>
      <c r="AM45" s="141"/>
      <c r="AN45" s="141"/>
      <c r="AO45" s="298">
        <f t="shared" si="7"/>
      </c>
      <c r="AP45" s="298">
        <f t="shared" si="8"/>
      </c>
      <c r="AQ45" s="141"/>
      <c r="AR45" s="141"/>
      <c r="AS45" s="141"/>
      <c r="AT45" s="141"/>
      <c r="AU45" s="141"/>
      <c r="AV45" s="141"/>
      <c r="AW45" s="298">
        <f t="shared" si="9"/>
      </c>
      <c r="AX45" s="298">
        <f t="shared" si="10"/>
      </c>
      <c r="AY45" s="141"/>
      <c r="AZ45" s="141"/>
      <c r="BA45" s="141"/>
      <c r="BB45" s="141"/>
      <c r="BC45" s="141"/>
      <c r="BD45" s="141"/>
      <c r="BE45" s="298">
        <f t="shared" si="11"/>
      </c>
      <c r="BF45" s="298">
        <f t="shared" si="12"/>
      </c>
      <c r="BG45" s="141"/>
      <c r="BH45" s="141"/>
      <c r="BI45" s="141"/>
      <c r="BJ45" s="141"/>
      <c r="BK45" s="141"/>
      <c r="BL45" s="141"/>
      <c r="BM45" s="298">
        <f t="shared" si="13"/>
      </c>
      <c r="BN45" s="250"/>
    </row>
    <row r="46" spans="1:66" ht="15">
      <c r="A46" s="302" t="s">
        <v>72</v>
      </c>
      <c r="B46" s="324" t="s">
        <v>44</v>
      </c>
      <c r="C46" s="166" t="str">
        <f t="shared" si="14"/>
        <v>   </v>
      </c>
      <c r="D46" s="167"/>
      <c r="E46" s="167"/>
      <c r="F46" s="167"/>
      <c r="G46" s="167"/>
      <c r="H46" s="167"/>
      <c r="I46" s="167"/>
      <c r="J46" s="167"/>
      <c r="K46" s="166" t="str">
        <f t="shared" si="15"/>
        <v>   </v>
      </c>
      <c r="L46" s="167"/>
      <c r="M46" s="167"/>
      <c r="N46" s="167"/>
      <c r="O46" s="167"/>
      <c r="P46" s="167"/>
      <c r="Q46" s="167"/>
      <c r="R46" s="167"/>
      <c r="S46" s="175">
        <v>6.8</v>
      </c>
      <c r="T46" s="303">
        <f aca="true" t="shared" si="24" ref="T46:Y46">SUM(T47:T51)</f>
        <v>2194</v>
      </c>
      <c r="U46" s="272">
        <f t="shared" si="24"/>
        <v>1134</v>
      </c>
      <c r="V46" s="272">
        <f t="shared" si="24"/>
        <v>432</v>
      </c>
      <c r="W46" s="272">
        <f t="shared" si="24"/>
        <v>414</v>
      </c>
      <c r="X46" s="272">
        <f t="shared" si="24"/>
        <v>288</v>
      </c>
      <c r="Y46" s="272">
        <f t="shared" si="24"/>
        <v>1060</v>
      </c>
      <c r="Z46" s="253">
        <f t="shared" si="4"/>
      </c>
      <c r="AA46" s="175"/>
      <c r="AB46" s="175"/>
      <c r="AC46" s="175"/>
      <c r="AD46" s="175"/>
      <c r="AE46" s="175"/>
      <c r="AF46" s="175"/>
      <c r="AG46" s="253">
        <f t="shared" si="5"/>
      </c>
      <c r="AH46" s="253">
        <f t="shared" si="6"/>
      </c>
      <c r="AI46" s="175"/>
      <c r="AJ46" s="175"/>
      <c r="AK46" s="175"/>
      <c r="AL46" s="175"/>
      <c r="AM46" s="175"/>
      <c r="AN46" s="175"/>
      <c r="AO46" s="253">
        <f t="shared" si="7"/>
      </c>
      <c r="AP46" s="253">
        <f t="shared" si="8"/>
      </c>
      <c r="AQ46" s="175"/>
      <c r="AR46" s="175"/>
      <c r="AS46" s="175"/>
      <c r="AT46" s="175"/>
      <c r="AU46" s="175"/>
      <c r="AV46" s="175"/>
      <c r="AW46" s="253">
        <f t="shared" si="9"/>
      </c>
      <c r="AX46" s="253">
        <f t="shared" si="10"/>
      </c>
      <c r="AY46" s="175"/>
      <c r="AZ46" s="175"/>
      <c r="BA46" s="175"/>
      <c r="BB46" s="175"/>
      <c r="BC46" s="175"/>
      <c r="BD46" s="175"/>
      <c r="BE46" s="253">
        <f t="shared" si="11"/>
      </c>
      <c r="BF46" s="253">
        <f t="shared" si="12"/>
      </c>
      <c r="BG46" s="175"/>
      <c r="BH46" s="175"/>
      <c r="BI46" s="175"/>
      <c r="BJ46" s="175"/>
      <c r="BK46" s="175"/>
      <c r="BL46" s="175"/>
      <c r="BM46" s="253">
        <f t="shared" si="13"/>
      </c>
      <c r="BN46" s="250"/>
    </row>
    <row r="47" spans="1:66" ht="15">
      <c r="A47" s="302" t="s">
        <v>127</v>
      </c>
      <c r="B47" s="325" t="s">
        <v>150</v>
      </c>
      <c r="C47" s="166" t="str">
        <f t="shared" si="14"/>
        <v>1 2 3 4</v>
      </c>
      <c r="D47" s="167">
        <v>1</v>
      </c>
      <c r="E47" s="167">
        <v>2</v>
      </c>
      <c r="F47" s="167">
        <v>3</v>
      </c>
      <c r="G47" s="167"/>
      <c r="H47" s="167"/>
      <c r="I47" s="167"/>
      <c r="J47" s="167">
        <v>4</v>
      </c>
      <c r="K47" s="166" t="str">
        <f t="shared" si="15"/>
        <v>   </v>
      </c>
      <c r="L47" s="167"/>
      <c r="M47" s="167"/>
      <c r="N47" s="167"/>
      <c r="O47" s="167"/>
      <c r="P47" s="167"/>
      <c r="Q47" s="167"/>
      <c r="R47" s="167"/>
      <c r="S47" s="175"/>
      <c r="T47" s="269">
        <v>1122</v>
      </c>
      <c r="U47" s="270">
        <f t="shared" si="16"/>
        <v>576</v>
      </c>
      <c r="V47" s="270">
        <f t="shared" si="1"/>
        <v>144</v>
      </c>
      <c r="W47" s="270">
        <f t="shared" si="2"/>
        <v>288</v>
      </c>
      <c r="X47" s="270">
        <f t="shared" si="17"/>
        <v>144</v>
      </c>
      <c r="Y47" s="270">
        <f t="shared" si="3"/>
        <v>546</v>
      </c>
      <c r="Z47" s="253" t="str">
        <f t="shared" si="4"/>
        <v>2/4/2</v>
      </c>
      <c r="AA47" s="175">
        <v>2</v>
      </c>
      <c r="AB47" s="175">
        <v>4</v>
      </c>
      <c r="AC47" s="175">
        <v>2</v>
      </c>
      <c r="AD47" s="175">
        <v>2</v>
      </c>
      <c r="AE47" s="175">
        <v>4</v>
      </c>
      <c r="AF47" s="175">
        <v>2</v>
      </c>
      <c r="AG47" s="253" t="str">
        <f t="shared" si="5"/>
        <v>2/4/2</v>
      </c>
      <c r="AH47" s="253" t="str">
        <f t="shared" si="6"/>
        <v>2/4/2</v>
      </c>
      <c r="AI47" s="175">
        <v>2</v>
      </c>
      <c r="AJ47" s="175">
        <v>4</v>
      </c>
      <c r="AK47" s="175">
        <v>2</v>
      </c>
      <c r="AL47" s="175">
        <v>2</v>
      </c>
      <c r="AM47" s="175">
        <v>4</v>
      </c>
      <c r="AN47" s="175">
        <v>2</v>
      </c>
      <c r="AO47" s="253" t="str">
        <f t="shared" si="7"/>
        <v>2/4/2</v>
      </c>
      <c r="AP47" s="253">
        <f t="shared" si="8"/>
      </c>
      <c r="AQ47" s="175"/>
      <c r="AR47" s="175"/>
      <c r="AS47" s="175"/>
      <c r="AT47" s="175"/>
      <c r="AU47" s="175"/>
      <c r="AV47" s="175"/>
      <c r="AW47" s="253">
        <f t="shared" si="9"/>
      </c>
      <c r="AX47" s="253">
        <f t="shared" si="10"/>
      </c>
      <c r="AY47" s="175"/>
      <c r="AZ47" s="175"/>
      <c r="BA47" s="175"/>
      <c r="BB47" s="175"/>
      <c r="BC47" s="175"/>
      <c r="BD47" s="175"/>
      <c r="BE47" s="253">
        <f t="shared" si="11"/>
      </c>
      <c r="BF47" s="253">
        <f t="shared" si="12"/>
      </c>
      <c r="BG47" s="175"/>
      <c r="BH47" s="175"/>
      <c r="BI47" s="175"/>
      <c r="BJ47" s="175"/>
      <c r="BK47" s="175"/>
      <c r="BL47" s="175"/>
      <c r="BM47" s="253">
        <f t="shared" si="13"/>
      </c>
      <c r="BN47" s="250"/>
    </row>
    <row r="48" spans="1:66" s="242" customFormat="1" ht="15">
      <c r="A48" s="302" t="s">
        <v>105</v>
      </c>
      <c r="B48" s="325" t="s">
        <v>146</v>
      </c>
      <c r="C48" s="166" t="str">
        <f t="shared" si="14"/>
        <v>3 4 5 6</v>
      </c>
      <c r="D48" s="167">
        <v>3</v>
      </c>
      <c r="E48" s="167">
        <v>4</v>
      </c>
      <c r="F48" s="167">
        <v>5</v>
      </c>
      <c r="G48" s="167"/>
      <c r="H48" s="167"/>
      <c r="I48" s="167"/>
      <c r="J48" s="167">
        <v>6</v>
      </c>
      <c r="K48" s="166" t="str">
        <f t="shared" si="15"/>
        <v>   5</v>
      </c>
      <c r="L48" s="167"/>
      <c r="M48" s="167"/>
      <c r="N48" s="167"/>
      <c r="O48" s="167"/>
      <c r="P48" s="167"/>
      <c r="Q48" s="167"/>
      <c r="R48" s="167">
        <v>5</v>
      </c>
      <c r="S48" s="175"/>
      <c r="T48" s="269">
        <v>600</v>
      </c>
      <c r="U48" s="270">
        <f t="shared" si="16"/>
        <v>306</v>
      </c>
      <c r="V48" s="270">
        <f t="shared" si="1"/>
        <v>180</v>
      </c>
      <c r="W48" s="270">
        <f t="shared" si="2"/>
        <v>0</v>
      </c>
      <c r="X48" s="270">
        <f t="shared" si="17"/>
        <v>126</v>
      </c>
      <c r="Y48" s="270">
        <f t="shared" si="3"/>
        <v>294</v>
      </c>
      <c r="Z48" s="253">
        <f t="shared" si="4"/>
      </c>
      <c r="AA48" s="175"/>
      <c r="AB48" s="175"/>
      <c r="AC48" s="175"/>
      <c r="AD48" s="175"/>
      <c r="AE48" s="175"/>
      <c r="AF48" s="175"/>
      <c r="AG48" s="253">
        <f t="shared" si="5"/>
      </c>
      <c r="AH48" s="253" t="str">
        <f t="shared" si="6"/>
        <v>2//2</v>
      </c>
      <c r="AI48" s="175">
        <v>2</v>
      </c>
      <c r="AJ48" s="175"/>
      <c r="AK48" s="175">
        <v>2</v>
      </c>
      <c r="AL48" s="175">
        <v>2</v>
      </c>
      <c r="AM48" s="175"/>
      <c r="AN48" s="175">
        <v>2</v>
      </c>
      <c r="AO48" s="253" t="str">
        <f t="shared" si="7"/>
        <v>2//2</v>
      </c>
      <c r="AP48" s="253" t="str">
        <f t="shared" si="8"/>
        <v>3//2</v>
      </c>
      <c r="AQ48" s="175">
        <v>3</v>
      </c>
      <c r="AR48" s="175"/>
      <c r="AS48" s="175">
        <v>2</v>
      </c>
      <c r="AT48" s="175">
        <v>3</v>
      </c>
      <c r="AU48" s="175"/>
      <c r="AV48" s="175">
        <v>1</v>
      </c>
      <c r="AW48" s="253" t="str">
        <f t="shared" si="9"/>
        <v>3//1</v>
      </c>
      <c r="AX48" s="253">
        <f t="shared" si="10"/>
      </c>
      <c r="AY48" s="175"/>
      <c r="AZ48" s="175"/>
      <c r="BA48" s="175"/>
      <c r="BB48" s="175"/>
      <c r="BC48" s="175"/>
      <c r="BD48" s="175"/>
      <c r="BE48" s="253">
        <f t="shared" si="11"/>
      </c>
      <c r="BF48" s="253">
        <f t="shared" si="12"/>
      </c>
      <c r="BG48" s="175"/>
      <c r="BH48" s="175"/>
      <c r="BI48" s="175"/>
      <c r="BJ48" s="175"/>
      <c r="BK48" s="175"/>
      <c r="BL48" s="175"/>
      <c r="BM48" s="253">
        <f t="shared" si="13"/>
      </c>
      <c r="BN48" s="250"/>
    </row>
    <row r="49" spans="1:66" ht="15">
      <c r="A49" s="302" t="s">
        <v>106</v>
      </c>
      <c r="B49" s="325" t="s">
        <v>228</v>
      </c>
      <c r="C49" s="166" t="str">
        <f t="shared" si="14"/>
        <v>3   </v>
      </c>
      <c r="D49" s="167">
        <v>3</v>
      </c>
      <c r="E49" s="167"/>
      <c r="F49" s="167"/>
      <c r="G49" s="167"/>
      <c r="H49" s="167"/>
      <c r="I49" s="167"/>
      <c r="J49" s="167"/>
      <c r="K49" s="166" t="str">
        <f t="shared" si="15"/>
        <v>   </v>
      </c>
      <c r="L49" s="167"/>
      <c r="M49" s="167"/>
      <c r="N49" s="167"/>
      <c r="O49" s="167"/>
      <c r="P49" s="167"/>
      <c r="Q49" s="167"/>
      <c r="R49" s="167"/>
      <c r="S49" s="175"/>
      <c r="T49" s="269">
        <v>72</v>
      </c>
      <c r="U49" s="270">
        <f t="shared" si="16"/>
        <v>36</v>
      </c>
      <c r="V49" s="270">
        <f t="shared" si="1"/>
        <v>18</v>
      </c>
      <c r="W49" s="270">
        <f t="shared" si="2"/>
        <v>0</v>
      </c>
      <c r="X49" s="270">
        <f t="shared" si="17"/>
        <v>18</v>
      </c>
      <c r="Y49" s="270">
        <f t="shared" si="3"/>
        <v>36</v>
      </c>
      <c r="Z49" s="253">
        <f t="shared" si="4"/>
      </c>
      <c r="AA49" s="175"/>
      <c r="AB49" s="175"/>
      <c r="AC49" s="175"/>
      <c r="AD49" s="175"/>
      <c r="AE49" s="175"/>
      <c r="AF49" s="175"/>
      <c r="AG49" s="253">
        <f t="shared" si="5"/>
      </c>
      <c r="AH49" s="253" t="str">
        <f t="shared" si="6"/>
        <v>1//1</v>
      </c>
      <c r="AI49" s="175">
        <v>1</v>
      </c>
      <c r="AJ49" s="175"/>
      <c r="AK49" s="175">
        <v>1</v>
      </c>
      <c r="AL49" s="175"/>
      <c r="AM49" s="175"/>
      <c r="AN49" s="175"/>
      <c r="AO49" s="253">
        <f t="shared" si="7"/>
      </c>
      <c r="AP49" s="253">
        <f t="shared" si="8"/>
      </c>
      <c r="AQ49" s="175"/>
      <c r="AR49" s="175"/>
      <c r="AS49" s="175"/>
      <c r="AT49" s="175"/>
      <c r="AU49" s="175"/>
      <c r="AV49" s="175"/>
      <c r="AW49" s="253">
        <f t="shared" si="9"/>
      </c>
      <c r="AX49" s="253">
        <f t="shared" si="10"/>
      </c>
      <c r="AY49" s="175"/>
      <c r="AZ49" s="175"/>
      <c r="BA49" s="175"/>
      <c r="BB49" s="175"/>
      <c r="BC49" s="175"/>
      <c r="BD49" s="175"/>
      <c r="BE49" s="253">
        <f t="shared" si="11"/>
      </c>
      <c r="BF49" s="253">
        <f t="shared" si="12"/>
      </c>
      <c r="BG49" s="175"/>
      <c r="BH49" s="175"/>
      <c r="BI49" s="175"/>
      <c r="BJ49" s="175"/>
      <c r="BK49" s="175"/>
      <c r="BL49" s="175"/>
      <c r="BM49" s="253">
        <f t="shared" si="13"/>
      </c>
      <c r="BN49" s="250"/>
    </row>
    <row r="50" spans="1:66" ht="15">
      <c r="A50" s="302" t="s">
        <v>107</v>
      </c>
      <c r="B50" s="325" t="s">
        <v>147</v>
      </c>
      <c r="C50" s="166" t="str">
        <f t="shared" si="14"/>
        <v>6   </v>
      </c>
      <c r="D50" s="167">
        <v>6</v>
      </c>
      <c r="E50" s="167"/>
      <c r="F50" s="167"/>
      <c r="G50" s="167"/>
      <c r="H50" s="167"/>
      <c r="I50" s="167"/>
      <c r="J50" s="167"/>
      <c r="K50" s="166" t="str">
        <f t="shared" si="15"/>
        <v>5   </v>
      </c>
      <c r="L50" s="167">
        <v>5</v>
      </c>
      <c r="M50" s="167"/>
      <c r="N50" s="167"/>
      <c r="O50" s="167"/>
      <c r="P50" s="167"/>
      <c r="Q50" s="167"/>
      <c r="R50" s="167"/>
      <c r="S50" s="175"/>
      <c r="T50" s="269">
        <v>200</v>
      </c>
      <c r="U50" s="270">
        <f t="shared" si="16"/>
        <v>108</v>
      </c>
      <c r="V50" s="270">
        <f t="shared" si="1"/>
        <v>36</v>
      </c>
      <c r="W50" s="270">
        <f t="shared" si="2"/>
        <v>72</v>
      </c>
      <c r="X50" s="270">
        <f t="shared" si="17"/>
        <v>0</v>
      </c>
      <c r="Y50" s="270">
        <f t="shared" si="3"/>
        <v>92</v>
      </c>
      <c r="Z50" s="253">
        <f t="shared" si="4"/>
      </c>
      <c r="AA50" s="175"/>
      <c r="AB50" s="175"/>
      <c r="AC50" s="175"/>
      <c r="AD50" s="175"/>
      <c r="AE50" s="175"/>
      <c r="AF50" s="175"/>
      <c r="AG50" s="253">
        <f t="shared" si="5"/>
      </c>
      <c r="AH50" s="253">
        <f t="shared" si="6"/>
      </c>
      <c r="AI50" s="175"/>
      <c r="AJ50" s="175"/>
      <c r="AK50" s="175"/>
      <c r="AL50" s="175"/>
      <c r="AM50" s="175"/>
      <c r="AN50" s="175"/>
      <c r="AO50" s="253">
        <f t="shared" si="7"/>
      </c>
      <c r="AP50" s="253" t="str">
        <f t="shared" si="8"/>
        <v>1/2/</v>
      </c>
      <c r="AQ50" s="175">
        <v>1</v>
      </c>
      <c r="AR50" s="175">
        <v>2</v>
      </c>
      <c r="AS50" s="175"/>
      <c r="AT50" s="175">
        <v>1</v>
      </c>
      <c r="AU50" s="175">
        <v>2</v>
      </c>
      <c r="AV50" s="175"/>
      <c r="AW50" s="253" t="str">
        <f t="shared" si="9"/>
        <v>1/2/</v>
      </c>
      <c r="AX50" s="253">
        <f t="shared" si="10"/>
      </c>
      <c r="AY50" s="175"/>
      <c r="AZ50" s="175"/>
      <c r="BA50" s="175"/>
      <c r="BB50" s="175"/>
      <c r="BC50" s="175"/>
      <c r="BD50" s="175"/>
      <c r="BE50" s="253">
        <f t="shared" si="11"/>
      </c>
      <c r="BF50" s="253">
        <f t="shared" si="12"/>
      </c>
      <c r="BG50" s="175"/>
      <c r="BH50" s="175"/>
      <c r="BI50" s="175"/>
      <c r="BJ50" s="175"/>
      <c r="BK50" s="175"/>
      <c r="BL50" s="175"/>
      <c r="BM50" s="253">
        <f t="shared" si="13"/>
      </c>
      <c r="BN50" s="250"/>
    </row>
    <row r="51" spans="1:66" ht="15">
      <c r="A51" s="175" t="s">
        <v>108</v>
      </c>
      <c r="B51" s="325" t="s">
        <v>220</v>
      </c>
      <c r="C51" s="166" t="str">
        <f t="shared" si="14"/>
        <v> 5  </v>
      </c>
      <c r="D51" s="167"/>
      <c r="E51" s="167">
        <v>5</v>
      </c>
      <c r="F51" s="167"/>
      <c r="G51" s="167"/>
      <c r="H51" s="167"/>
      <c r="I51" s="167"/>
      <c r="J51" s="167"/>
      <c r="K51" s="166" t="str">
        <f t="shared" si="15"/>
        <v>6   </v>
      </c>
      <c r="L51" s="167">
        <v>6</v>
      </c>
      <c r="M51" s="167"/>
      <c r="N51" s="167"/>
      <c r="O51" s="167"/>
      <c r="P51" s="167"/>
      <c r="Q51" s="167"/>
      <c r="R51" s="167"/>
      <c r="S51" s="175"/>
      <c r="T51" s="269">
        <v>200</v>
      </c>
      <c r="U51" s="270">
        <f t="shared" si="16"/>
        <v>108</v>
      </c>
      <c r="V51" s="270">
        <f t="shared" si="1"/>
        <v>54</v>
      </c>
      <c r="W51" s="270">
        <f t="shared" si="2"/>
        <v>54</v>
      </c>
      <c r="X51" s="270">
        <f t="shared" si="17"/>
        <v>0</v>
      </c>
      <c r="Y51" s="270">
        <f t="shared" si="3"/>
        <v>92</v>
      </c>
      <c r="Z51" s="253">
        <f t="shared" si="4"/>
      </c>
      <c r="AA51" s="175"/>
      <c r="AB51" s="175"/>
      <c r="AC51" s="175"/>
      <c r="AD51" s="175"/>
      <c r="AE51" s="175"/>
      <c r="AF51" s="175"/>
      <c r="AG51" s="253">
        <f t="shared" si="5"/>
      </c>
      <c r="AH51" s="253">
        <f t="shared" si="6"/>
      </c>
      <c r="AI51" s="175"/>
      <c r="AJ51" s="175"/>
      <c r="AK51" s="175"/>
      <c r="AL51" s="175"/>
      <c r="AM51" s="175"/>
      <c r="AN51" s="175"/>
      <c r="AO51" s="253">
        <f t="shared" si="7"/>
      </c>
      <c r="AP51" s="253" t="str">
        <f t="shared" si="8"/>
        <v>2/2/</v>
      </c>
      <c r="AQ51" s="175">
        <v>2</v>
      </c>
      <c r="AR51" s="175">
        <v>2</v>
      </c>
      <c r="AS51" s="175"/>
      <c r="AT51" s="175">
        <v>1</v>
      </c>
      <c r="AU51" s="175">
        <v>1</v>
      </c>
      <c r="AV51" s="175"/>
      <c r="AW51" s="253" t="str">
        <f t="shared" si="9"/>
        <v>1/1/</v>
      </c>
      <c r="AX51" s="253">
        <f t="shared" si="10"/>
      </c>
      <c r="AY51" s="175"/>
      <c r="AZ51" s="175"/>
      <c r="BA51" s="175"/>
      <c r="BB51" s="175"/>
      <c r="BC51" s="175"/>
      <c r="BD51" s="175"/>
      <c r="BE51" s="253">
        <f t="shared" si="11"/>
      </c>
      <c r="BF51" s="253">
        <f t="shared" si="12"/>
      </c>
      <c r="BG51" s="175"/>
      <c r="BH51" s="175"/>
      <c r="BI51" s="175"/>
      <c r="BJ51" s="175"/>
      <c r="BK51" s="175"/>
      <c r="BL51" s="175"/>
      <c r="BM51" s="253">
        <f t="shared" si="13"/>
      </c>
      <c r="BN51" s="250"/>
    </row>
    <row r="52" spans="1:66" ht="25.5">
      <c r="A52" s="302" t="s">
        <v>73</v>
      </c>
      <c r="B52" s="324" t="s">
        <v>51</v>
      </c>
      <c r="C52" s="166" t="str">
        <f>D52&amp;" "&amp;E52&amp;" "&amp;F52&amp;" "&amp;J52</f>
        <v>   </v>
      </c>
      <c r="D52" s="167"/>
      <c r="E52" s="167"/>
      <c r="F52" s="167"/>
      <c r="G52" s="167"/>
      <c r="H52" s="167"/>
      <c r="I52" s="167"/>
      <c r="J52" s="167"/>
      <c r="K52" s="166" t="str">
        <f>L52&amp;" "&amp;P52&amp;" "&amp;Q52&amp;" "&amp;R52</f>
        <v>   </v>
      </c>
      <c r="L52" s="167"/>
      <c r="M52" s="167"/>
      <c r="N52" s="167"/>
      <c r="O52" s="167"/>
      <c r="P52" s="167"/>
      <c r="Q52" s="167"/>
      <c r="R52" s="167"/>
      <c r="S52" s="175"/>
      <c r="T52" s="303">
        <f aca="true" t="shared" si="25" ref="T52:Y52">SUM(T53:T54)</f>
        <v>170</v>
      </c>
      <c r="U52" s="272">
        <f t="shared" si="25"/>
        <v>78</v>
      </c>
      <c r="V52" s="272">
        <f t="shared" si="25"/>
        <v>42</v>
      </c>
      <c r="W52" s="272">
        <f t="shared" si="25"/>
        <v>36</v>
      </c>
      <c r="X52" s="272">
        <f t="shared" si="25"/>
        <v>0</v>
      </c>
      <c r="Y52" s="272">
        <f t="shared" si="25"/>
        <v>92</v>
      </c>
      <c r="Z52" s="253">
        <f aca="true" t="shared" si="26" ref="Z52:Z70">IF(SUM(AA52:AC52)&gt;0,AA52&amp;"/"&amp;AB52&amp;"/"&amp;AC52,"")</f>
      </c>
      <c r="AA52" s="175"/>
      <c r="AB52" s="175"/>
      <c r="AC52" s="175"/>
      <c r="AD52" s="175"/>
      <c r="AE52" s="175"/>
      <c r="AF52" s="175"/>
      <c r="AG52" s="253">
        <f aca="true" t="shared" si="27" ref="AG52:AG57">IF(SUM(AD52:AF52)&gt;0,AD52&amp;"/"&amp;AE52&amp;"/"&amp;AF52,"")</f>
      </c>
      <c r="AH52" s="253">
        <f aca="true" t="shared" si="28" ref="AH52:AH70">IF(SUM(AI52:AK52)&gt;0,AI52&amp;"/"&amp;AJ52&amp;"/"&amp;AK52,"")</f>
      </c>
      <c r="AI52" s="175"/>
      <c r="AJ52" s="175"/>
      <c r="AK52" s="175"/>
      <c r="AL52" s="175"/>
      <c r="AM52" s="175"/>
      <c r="AN52" s="175"/>
      <c r="AO52" s="253">
        <f aca="true" t="shared" si="29" ref="AO52:AO70">IF(SUM(AL52:AN52)&gt;0,AL52&amp;"/"&amp;AM52&amp;"/"&amp;AN52,"")</f>
      </c>
      <c r="AP52" s="253">
        <f aca="true" t="shared" si="30" ref="AP52:AP70">IF(SUM(AQ52:AS52)&gt;0,AQ52&amp;"/"&amp;AR52&amp;"/"&amp;AS52,"")</f>
      </c>
      <c r="AQ52" s="175"/>
      <c r="AR52" s="175"/>
      <c r="AS52" s="175"/>
      <c r="AT52" s="175"/>
      <c r="AU52" s="175"/>
      <c r="AV52" s="175"/>
      <c r="AW52" s="253">
        <f aca="true" t="shared" si="31" ref="AW52:AW70">IF(SUM(AT52:AV52)&gt;0,AT52&amp;"/"&amp;AU52&amp;"/"&amp;AV52,"")</f>
      </c>
      <c r="AX52" s="253">
        <f aca="true" t="shared" si="32" ref="AX52:AX70">IF(SUM(AY52:BA52)&gt;0,AY52&amp;"/"&amp;AZ52&amp;"/"&amp;BA52,"")</f>
      </c>
      <c r="AY52" s="175"/>
      <c r="AZ52" s="175"/>
      <c r="BA52" s="175"/>
      <c r="BB52" s="175"/>
      <c r="BC52" s="175"/>
      <c r="BD52" s="175"/>
      <c r="BE52" s="253">
        <f aca="true" t="shared" si="33" ref="BE52:BE70">IF(SUM(BB52:BD52)&gt;0,BB52&amp;"/"&amp;BC52&amp;"/"&amp;BD52,"")</f>
      </c>
      <c r="BF52" s="253">
        <f aca="true" t="shared" si="34" ref="BF52:BF70">IF(SUM(BG52:BI52)&gt;0,BG52&amp;"/"&amp;BH52&amp;"/"&amp;BI52,"")</f>
      </c>
      <c r="BG52" s="175"/>
      <c r="BH52" s="175"/>
      <c r="BI52" s="175"/>
      <c r="BJ52" s="175"/>
      <c r="BK52" s="175"/>
      <c r="BL52" s="175"/>
      <c r="BM52" s="253">
        <f aca="true" t="shared" si="35" ref="BM52:BM70">IF(SUM(BJ52:BL52)&gt;0,BJ52&amp;"/"&amp;BK52&amp;"/"&amp;BL52,"")</f>
      </c>
      <c r="BN52" s="250"/>
    </row>
    <row r="53" spans="1:66" ht="15">
      <c r="A53" s="302" t="s">
        <v>109</v>
      </c>
      <c r="B53" s="325" t="s">
        <v>172</v>
      </c>
      <c r="C53" s="166" t="str">
        <f>D53&amp;" "&amp;E53&amp;" "&amp;F53&amp;" "&amp;J53</f>
        <v>   </v>
      </c>
      <c r="D53" s="167"/>
      <c r="E53" s="167"/>
      <c r="F53" s="167"/>
      <c r="G53" s="167"/>
      <c r="H53" s="167"/>
      <c r="I53" s="167"/>
      <c r="J53" s="167"/>
      <c r="K53" s="166" t="str">
        <f>L53&amp;" "&amp;P53&amp;" "&amp;Q53&amp;" "&amp;R53</f>
        <v>10   </v>
      </c>
      <c r="L53" s="167">
        <v>10</v>
      </c>
      <c r="M53" s="167"/>
      <c r="N53" s="167"/>
      <c r="O53" s="167"/>
      <c r="P53" s="167"/>
      <c r="Q53" s="167"/>
      <c r="R53" s="167"/>
      <c r="S53" s="175"/>
      <c r="T53" s="269">
        <v>48</v>
      </c>
      <c r="U53" s="270">
        <f t="shared" si="16"/>
        <v>24</v>
      </c>
      <c r="V53" s="270">
        <f aca="true" t="shared" si="36" ref="V53:X55">AA53*AA$6+AD53*AD$6+AI53*AI$6+AL53*AL$6+AQ53*AQ$6+AT53*AT$6+AY53*AY$6+BB53*BB$6+BG53*BG$6+BJ53*BJ$6</f>
        <v>24</v>
      </c>
      <c r="W53" s="270">
        <f t="shared" si="36"/>
        <v>0</v>
      </c>
      <c r="X53" s="270">
        <f t="shared" si="36"/>
        <v>0</v>
      </c>
      <c r="Y53" s="270">
        <f>T53-U53</f>
        <v>24</v>
      </c>
      <c r="Z53" s="253">
        <f t="shared" si="26"/>
      </c>
      <c r="AA53" s="175"/>
      <c r="AB53" s="175"/>
      <c r="AC53" s="175"/>
      <c r="AD53" s="175"/>
      <c r="AE53" s="175"/>
      <c r="AF53" s="175"/>
      <c r="AG53" s="253">
        <f t="shared" si="27"/>
      </c>
      <c r="AH53" s="253">
        <f t="shared" si="28"/>
      </c>
      <c r="AI53" s="175"/>
      <c r="AJ53" s="175"/>
      <c r="AK53" s="175"/>
      <c r="AL53" s="175"/>
      <c r="AM53" s="175"/>
      <c r="AN53" s="175"/>
      <c r="AO53" s="253">
        <f t="shared" si="29"/>
      </c>
      <c r="AP53" s="253">
        <f t="shared" si="30"/>
      </c>
      <c r="AQ53" s="175"/>
      <c r="AR53" s="175"/>
      <c r="AS53" s="175"/>
      <c r="AT53" s="175"/>
      <c r="AU53" s="175"/>
      <c r="AV53" s="175"/>
      <c r="AW53" s="253">
        <f t="shared" si="31"/>
      </c>
      <c r="AX53" s="253">
        <f t="shared" si="32"/>
      </c>
      <c r="AY53" s="175"/>
      <c r="AZ53" s="175"/>
      <c r="BA53" s="175"/>
      <c r="BB53" s="175"/>
      <c r="BC53" s="175"/>
      <c r="BD53" s="175"/>
      <c r="BE53" s="253">
        <f t="shared" si="33"/>
      </c>
      <c r="BF53" s="253">
        <f t="shared" si="34"/>
      </c>
      <c r="BG53" s="175"/>
      <c r="BH53" s="175"/>
      <c r="BI53" s="175"/>
      <c r="BJ53" s="175">
        <v>4</v>
      </c>
      <c r="BK53" s="175"/>
      <c r="BL53" s="175"/>
      <c r="BM53" s="253" t="str">
        <f t="shared" si="35"/>
        <v>4//</v>
      </c>
      <c r="BN53" s="250"/>
    </row>
    <row r="54" spans="1:66" ht="15">
      <c r="A54" s="302" t="s">
        <v>128</v>
      </c>
      <c r="B54" s="327" t="s">
        <v>222</v>
      </c>
      <c r="C54" s="166" t="str">
        <f>D54&amp;" "&amp;E54&amp;" "&amp;F54&amp;" "&amp;J54</f>
        <v>5   </v>
      </c>
      <c r="D54" s="167">
        <v>5</v>
      </c>
      <c r="E54" s="167"/>
      <c r="F54" s="167"/>
      <c r="G54" s="167"/>
      <c r="H54" s="167"/>
      <c r="I54" s="167"/>
      <c r="J54" s="167"/>
      <c r="K54" s="166" t="str">
        <f>L54&amp;" "&amp;P54&amp;" "&amp;Q54&amp;" "&amp;R54</f>
        <v>   </v>
      </c>
      <c r="L54" s="167"/>
      <c r="M54" s="167"/>
      <c r="N54" s="167"/>
      <c r="O54" s="167"/>
      <c r="P54" s="167"/>
      <c r="Q54" s="167"/>
      <c r="R54" s="167"/>
      <c r="S54" s="175"/>
      <c r="T54" s="269">
        <v>122</v>
      </c>
      <c r="U54" s="270">
        <f>SUM(V54:X54)</f>
        <v>54</v>
      </c>
      <c r="V54" s="270">
        <f t="shared" si="36"/>
        <v>18</v>
      </c>
      <c r="W54" s="270">
        <f t="shared" si="36"/>
        <v>36</v>
      </c>
      <c r="X54" s="270">
        <f t="shared" si="36"/>
        <v>0</v>
      </c>
      <c r="Y54" s="270">
        <f>T54-U54</f>
        <v>68</v>
      </c>
      <c r="Z54" s="253">
        <f t="shared" si="26"/>
      </c>
      <c r="AA54" s="175"/>
      <c r="AB54" s="175"/>
      <c r="AC54" s="175"/>
      <c r="AD54" s="175"/>
      <c r="AE54" s="175"/>
      <c r="AF54" s="175"/>
      <c r="AG54" s="253">
        <f t="shared" si="27"/>
      </c>
      <c r="AH54" s="253">
        <f t="shared" si="28"/>
      </c>
      <c r="AI54" s="175"/>
      <c r="AJ54" s="175"/>
      <c r="AK54" s="175"/>
      <c r="AL54" s="175"/>
      <c r="AM54" s="175"/>
      <c r="AN54" s="175"/>
      <c r="AO54" s="253">
        <f t="shared" si="29"/>
      </c>
      <c r="AP54" s="253" t="str">
        <f t="shared" si="30"/>
        <v>1/2/</v>
      </c>
      <c r="AQ54" s="175">
        <v>1</v>
      </c>
      <c r="AR54" s="175">
        <v>2</v>
      </c>
      <c r="AS54" s="175"/>
      <c r="AT54" s="175"/>
      <c r="AU54" s="175"/>
      <c r="AV54" s="175"/>
      <c r="AW54" s="253">
        <f t="shared" si="31"/>
      </c>
      <c r="AX54" s="253">
        <f t="shared" si="32"/>
      </c>
      <c r="AY54" s="175"/>
      <c r="AZ54" s="175"/>
      <c r="BA54" s="175"/>
      <c r="BB54" s="175"/>
      <c r="BC54" s="175"/>
      <c r="BD54" s="175"/>
      <c r="BE54" s="253">
        <f t="shared" si="33"/>
      </c>
      <c r="BF54" s="253">
        <f t="shared" si="34"/>
      </c>
      <c r="BG54" s="175"/>
      <c r="BH54" s="175"/>
      <c r="BI54" s="175"/>
      <c r="BJ54" s="175"/>
      <c r="BK54" s="175"/>
      <c r="BL54" s="175"/>
      <c r="BM54" s="253">
        <f t="shared" si="35"/>
      </c>
      <c r="BN54" s="250"/>
    </row>
    <row r="55" spans="1:66" ht="25.5">
      <c r="A55" s="302" t="s">
        <v>74</v>
      </c>
      <c r="B55" s="324" t="s">
        <v>129</v>
      </c>
      <c r="C55" s="166" t="str">
        <f>D55&amp;" "&amp;E55&amp;" "&amp;F55&amp;" "&amp;J55</f>
        <v>2   </v>
      </c>
      <c r="D55" s="307">
        <v>2</v>
      </c>
      <c r="E55" s="307"/>
      <c r="F55" s="307"/>
      <c r="G55" s="307"/>
      <c r="H55" s="307"/>
      <c r="I55" s="307"/>
      <c r="J55" s="307"/>
      <c r="K55" s="166" t="str">
        <f>L55&amp;" "&amp;P55&amp;" "&amp;Q55&amp;" "&amp;R55</f>
        <v>5   </v>
      </c>
      <c r="L55" s="97">
        <v>5</v>
      </c>
      <c r="M55" s="97"/>
      <c r="N55" s="97"/>
      <c r="O55" s="97"/>
      <c r="P55" s="184"/>
      <c r="Q55" s="185"/>
      <c r="R55" s="185"/>
      <c r="S55" s="185"/>
      <c r="T55" s="320">
        <v>170</v>
      </c>
      <c r="U55" s="316">
        <f>SUM(V55:X55)</f>
        <v>90</v>
      </c>
      <c r="V55" s="316">
        <f t="shared" si="36"/>
        <v>36</v>
      </c>
      <c r="W55" s="316">
        <f t="shared" si="36"/>
        <v>0</v>
      </c>
      <c r="X55" s="316">
        <f t="shared" si="36"/>
        <v>54</v>
      </c>
      <c r="Y55" s="316">
        <f>T55-U55</f>
        <v>80</v>
      </c>
      <c r="Z55" s="253">
        <f>IF(SUM(AA55:AC55)&gt;0,AA55&amp;"/"&amp;AB55&amp;"/"&amp;AC55,"")</f>
      </c>
      <c r="AA55" s="175"/>
      <c r="AB55" s="175"/>
      <c r="AC55" s="175"/>
      <c r="AD55" s="175">
        <v>2</v>
      </c>
      <c r="AE55" s="175"/>
      <c r="AF55" s="175">
        <v>1</v>
      </c>
      <c r="AG55" s="253" t="str">
        <f>IF(SUM(AD55:AF55)&gt;0,AD55&amp;"/"&amp;AE55&amp;"/"&amp;AF55,"")</f>
        <v>2//1</v>
      </c>
      <c r="AH55" s="253">
        <f>IF(SUM(AI55:AK55)&gt;0,AI55&amp;"/"&amp;AJ55&amp;"/"&amp;AK55,"")</f>
      </c>
      <c r="AI55" s="185"/>
      <c r="AJ55" s="185"/>
      <c r="AK55" s="185"/>
      <c r="AL55" s="185"/>
      <c r="AM55" s="185"/>
      <c r="AN55" s="185"/>
      <c r="AO55" s="253">
        <f>IF(SUM(AL55:AN55)&gt;0,AL55&amp;"/"&amp;AM55&amp;"/"&amp;AN55,"")</f>
      </c>
      <c r="AP55" s="253" t="str">
        <f>IF(SUM(AQ55:AS55)&gt;0,AQ55&amp;"/"&amp;AR55&amp;"/"&amp;AS55,"")</f>
        <v>//2</v>
      </c>
      <c r="AQ55" s="185"/>
      <c r="AR55" s="185"/>
      <c r="AS55" s="185">
        <v>2</v>
      </c>
      <c r="AT55" s="185"/>
      <c r="AU55" s="185"/>
      <c r="AV55" s="185"/>
      <c r="AW55" s="253">
        <f>IF(SUM(AT55:AV55)&gt;0,AT55&amp;"/"&amp;AU55&amp;"/"&amp;AV55,"")</f>
      </c>
      <c r="AX55" s="253">
        <f>IF(SUM(AY55:BA55)&gt;0,AY55&amp;"/"&amp;AZ55&amp;"/"&amp;BA55,"")</f>
      </c>
      <c r="AY55" s="185"/>
      <c r="AZ55" s="185"/>
      <c r="BA55" s="185"/>
      <c r="BB55" s="185"/>
      <c r="BC55" s="185"/>
      <c r="BD55" s="185"/>
      <c r="BE55" s="253">
        <f>IF(SUM(BB55:BD55)&gt;0,BB55&amp;"/"&amp;BC55&amp;"/"&amp;BD55,"")</f>
      </c>
      <c r="BF55" s="253">
        <f>IF(SUM(BG55:BI55)&gt;0,BG55&amp;"/"&amp;BH55&amp;"/"&amp;BI55,"")</f>
      </c>
      <c r="BG55" s="185"/>
      <c r="BH55" s="185"/>
      <c r="BI55" s="185"/>
      <c r="BJ55" s="185"/>
      <c r="BK55" s="185"/>
      <c r="BL55" s="185"/>
      <c r="BM55" s="253">
        <f>IF(SUM(BJ55:BL55)&gt;0,BJ55&amp;"/"&amp;BK55&amp;"/"&amp;BL55,"")</f>
      </c>
      <c r="BN55" s="250"/>
    </row>
    <row r="56" spans="1:74" s="242" customFormat="1" ht="15">
      <c r="A56" s="141" t="s">
        <v>132</v>
      </c>
      <c r="B56" s="321" t="s">
        <v>152</v>
      </c>
      <c r="C56" s="141" t="str">
        <f aca="true" t="shared" si="37" ref="C56:C70">D56&amp;" "&amp;E56&amp;" "&amp;F56&amp;" "&amp;J56</f>
        <v>   </v>
      </c>
      <c r="D56" s="296"/>
      <c r="E56" s="296"/>
      <c r="F56" s="296"/>
      <c r="G56" s="296"/>
      <c r="H56" s="296"/>
      <c r="I56" s="296"/>
      <c r="J56" s="296"/>
      <c r="K56" s="141" t="str">
        <f aca="true" t="shared" si="38" ref="K56:K70">L56&amp;" "&amp;P56&amp;" "&amp;Q56&amp;" "&amp;R56</f>
        <v>   </v>
      </c>
      <c r="L56" s="296"/>
      <c r="M56" s="296"/>
      <c r="N56" s="296"/>
      <c r="O56" s="296"/>
      <c r="P56" s="296"/>
      <c r="Q56" s="296"/>
      <c r="R56" s="296"/>
      <c r="S56" s="141">
        <v>4</v>
      </c>
      <c r="T56" s="297">
        <f>SUM(T57:T70)</f>
        <v>1500</v>
      </c>
      <c r="U56" s="297">
        <f>SUM(U57:U70)</f>
        <v>750</v>
      </c>
      <c r="V56" s="297">
        <f>SUM(V57:V70)</f>
        <v>342</v>
      </c>
      <c r="W56" s="297">
        <f>SUM(W57:W70)</f>
        <v>306</v>
      </c>
      <c r="X56" s="297">
        <f>SUM(X57:X70)</f>
        <v>102</v>
      </c>
      <c r="Y56" s="297">
        <f>T56-U56</f>
        <v>750</v>
      </c>
      <c r="Z56" s="298">
        <f t="shared" si="26"/>
      </c>
      <c r="AA56" s="141"/>
      <c r="AB56" s="141"/>
      <c r="AC56" s="141"/>
      <c r="AD56" s="141"/>
      <c r="AE56" s="141"/>
      <c r="AF56" s="141"/>
      <c r="AG56" s="298">
        <f t="shared" si="27"/>
      </c>
      <c r="AH56" s="298">
        <f t="shared" si="28"/>
      </c>
      <c r="AI56" s="141"/>
      <c r="AJ56" s="141"/>
      <c r="AK56" s="141"/>
      <c r="AL56" s="141"/>
      <c r="AM56" s="141"/>
      <c r="AN56" s="141"/>
      <c r="AO56" s="298">
        <f t="shared" si="29"/>
      </c>
      <c r="AP56" s="298">
        <f t="shared" si="30"/>
      </c>
      <c r="AQ56" s="141"/>
      <c r="AR56" s="141"/>
      <c r="AS56" s="141"/>
      <c r="AT56" s="141"/>
      <c r="AU56" s="141"/>
      <c r="AV56" s="141"/>
      <c r="AW56" s="298">
        <f t="shared" si="31"/>
      </c>
      <c r="AX56" s="298">
        <f t="shared" si="32"/>
      </c>
      <c r="AY56" s="141"/>
      <c r="AZ56" s="141"/>
      <c r="BA56" s="141"/>
      <c r="BB56" s="141"/>
      <c r="BC56" s="141"/>
      <c r="BD56" s="141"/>
      <c r="BE56" s="298">
        <f t="shared" si="33"/>
      </c>
      <c r="BF56" s="298">
        <f t="shared" si="34"/>
      </c>
      <c r="BG56" s="141"/>
      <c r="BH56" s="141"/>
      <c r="BI56" s="141"/>
      <c r="BJ56" s="141"/>
      <c r="BK56" s="141"/>
      <c r="BL56" s="141"/>
      <c r="BM56" s="298">
        <f t="shared" si="35"/>
      </c>
      <c r="BN56" s="250"/>
      <c r="BO56" s="147"/>
      <c r="BP56" s="147"/>
      <c r="BQ56" s="147"/>
      <c r="BR56" s="147"/>
      <c r="BS56" s="147"/>
      <c r="BT56" s="147"/>
      <c r="BU56" s="147"/>
      <c r="BV56" s="76"/>
    </row>
    <row r="57" spans="1:74" s="242" customFormat="1" ht="15">
      <c r="A57" s="238" t="s">
        <v>133</v>
      </c>
      <c r="B57" s="328" t="s">
        <v>232</v>
      </c>
      <c r="C57" s="166" t="str">
        <f t="shared" si="37"/>
        <v>6   </v>
      </c>
      <c r="D57" s="167">
        <v>6</v>
      </c>
      <c r="E57" s="167"/>
      <c r="F57" s="167"/>
      <c r="G57" s="167"/>
      <c r="H57" s="167"/>
      <c r="I57" s="167"/>
      <c r="J57" s="167"/>
      <c r="K57" s="166" t="str">
        <f t="shared" si="38"/>
        <v>   </v>
      </c>
      <c r="L57" s="167"/>
      <c r="M57" s="167"/>
      <c r="N57" s="167"/>
      <c r="O57" s="167"/>
      <c r="P57" s="167"/>
      <c r="Q57" s="167"/>
      <c r="R57" s="167"/>
      <c r="S57" s="175"/>
      <c r="T57" s="269">
        <v>72</v>
      </c>
      <c r="U57" s="270">
        <f aca="true" t="shared" si="39" ref="U57:U70">SUM(V57:X57)</f>
        <v>36</v>
      </c>
      <c r="V57" s="270">
        <f aca="true" t="shared" si="40" ref="V57:X70">AA57*AA$6+AD57*AD$6+AI57*AI$6+AL57*AL$6+AQ57*AQ$6+AT57*AT$6+AY57*AY$6+BB57*BB$6+BG57*BG$6+BJ57*BJ$6</f>
        <v>36</v>
      </c>
      <c r="W57" s="270">
        <f t="shared" si="40"/>
        <v>0</v>
      </c>
      <c r="X57" s="270">
        <f t="shared" si="40"/>
        <v>0</v>
      </c>
      <c r="Y57" s="270">
        <f aca="true" t="shared" si="41" ref="Y57:Y70">T57-U57</f>
        <v>36</v>
      </c>
      <c r="Z57" s="253">
        <f t="shared" si="26"/>
      </c>
      <c r="AA57" s="175"/>
      <c r="AB57" s="175"/>
      <c r="AC57" s="175"/>
      <c r="AD57" s="175"/>
      <c r="AE57" s="175"/>
      <c r="AF57" s="175"/>
      <c r="AG57" s="253">
        <f t="shared" si="27"/>
      </c>
      <c r="AH57" s="253">
        <f t="shared" si="28"/>
      </c>
      <c r="AI57" s="175"/>
      <c r="AJ57" s="175"/>
      <c r="AK57" s="175"/>
      <c r="AL57" s="175"/>
      <c r="AM57" s="175"/>
      <c r="AN57" s="175"/>
      <c r="AO57" s="253">
        <f t="shared" si="29"/>
      </c>
      <c r="AP57" s="253">
        <f t="shared" si="30"/>
      </c>
      <c r="AQ57" s="175"/>
      <c r="AR57" s="175"/>
      <c r="AS57" s="175"/>
      <c r="AT57" s="175">
        <v>2</v>
      </c>
      <c r="AU57" s="175"/>
      <c r="AV57" s="175"/>
      <c r="AW57" s="253" t="str">
        <f t="shared" si="31"/>
        <v>2//</v>
      </c>
      <c r="AX57" s="253">
        <f t="shared" si="32"/>
      </c>
      <c r="AY57" s="175"/>
      <c r="AZ57" s="175"/>
      <c r="BA57" s="175"/>
      <c r="BB57" s="175"/>
      <c r="BC57" s="175"/>
      <c r="BD57" s="175"/>
      <c r="BE57" s="253">
        <f t="shared" si="33"/>
      </c>
      <c r="BF57" s="253">
        <f t="shared" si="34"/>
      </c>
      <c r="BG57" s="175"/>
      <c r="BH57" s="175"/>
      <c r="BI57" s="175"/>
      <c r="BJ57" s="175"/>
      <c r="BK57" s="175"/>
      <c r="BL57" s="175"/>
      <c r="BM57" s="253">
        <f t="shared" si="35"/>
      </c>
      <c r="BN57" s="250"/>
      <c r="BO57" s="148"/>
      <c r="BP57" s="148"/>
      <c r="BQ57" s="148"/>
      <c r="BR57" s="148"/>
      <c r="BS57" s="148"/>
      <c r="BT57" s="148"/>
      <c r="BU57" s="148"/>
      <c r="BV57" s="51"/>
    </row>
    <row r="58" spans="1:74" s="242" customFormat="1" ht="15">
      <c r="A58" s="238" t="s">
        <v>169</v>
      </c>
      <c r="B58" s="328" t="s">
        <v>233</v>
      </c>
      <c r="C58" s="166" t="str">
        <f t="shared" si="37"/>
        <v>   </v>
      </c>
      <c r="D58" s="167"/>
      <c r="E58" s="167"/>
      <c r="F58" s="167"/>
      <c r="G58" s="167"/>
      <c r="H58" s="167"/>
      <c r="I58" s="167"/>
      <c r="J58" s="167"/>
      <c r="K58" s="166" t="str">
        <f t="shared" si="38"/>
        <v>9   </v>
      </c>
      <c r="L58" s="167">
        <v>9</v>
      </c>
      <c r="M58" s="167"/>
      <c r="N58" s="167"/>
      <c r="O58" s="167"/>
      <c r="P58" s="167"/>
      <c r="Q58" s="167"/>
      <c r="R58" s="167"/>
      <c r="S58" s="175"/>
      <c r="T58" s="269">
        <v>48</v>
      </c>
      <c r="U58" s="270">
        <f t="shared" si="39"/>
        <v>24</v>
      </c>
      <c r="V58" s="270">
        <f t="shared" si="40"/>
        <v>12</v>
      </c>
      <c r="W58" s="270">
        <f t="shared" si="40"/>
        <v>0</v>
      </c>
      <c r="X58" s="270">
        <f t="shared" si="40"/>
        <v>12</v>
      </c>
      <c r="Y58" s="270">
        <f t="shared" si="41"/>
        <v>24</v>
      </c>
      <c r="Z58" s="253">
        <f t="shared" si="26"/>
      </c>
      <c r="AA58" s="175"/>
      <c r="AB58" s="175"/>
      <c r="AC58" s="175"/>
      <c r="AD58" s="175"/>
      <c r="AE58" s="175"/>
      <c r="AF58" s="175"/>
      <c r="AG58" s="253"/>
      <c r="AH58" s="253">
        <f t="shared" si="28"/>
      </c>
      <c r="AI58" s="175"/>
      <c r="AJ58" s="175"/>
      <c r="AK58" s="175"/>
      <c r="AL58" s="175"/>
      <c r="AM58" s="175"/>
      <c r="AN58" s="175"/>
      <c r="AO58" s="253">
        <f t="shared" si="29"/>
      </c>
      <c r="AP58" s="253">
        <f t="shared" si="30"/>
      </c>
      <c r="AQ58" s="175"/>
      <c r="AR58" s="175"/>
      <c r="AS58" s="175"/>
      <c r="AT58" s="175"/>
      <c r="AU58" s="175"/>
      <c r="AV58" s="175"/>
      <c r="AW58" s="253">
        <f t="shared" si="31"/>
      </c>
      <c r="AX58" s="253">
        <f t="shared" si="32"/>
      </c>
      <c r="AY58" s="175"/>
      <c r="AZ58" s="175"/>
      <c r="BA58" s="175"/>
      <c r="BB58" s="175"/>
      <c r="BC58" s="175"/>
      <c r="BD58" s="175"/>
      <c r="BE58" s="253">
        <f t="shared" si="33"/>
      </c>
      <c r="BF58" s="253" t="str">
        <f t="shared" si="34"/>
        <v>2//2</v>
      </c>
      <c r="BG58" s="175">
        <v>2</v>
      </c>
      <c r="BH58" s="175"/>
      <c r="BI58" s="175">
        <v>2</v>
      </c>
      <c r="BJ58" s="175"/>
      <c r="BK58" s="175"/>
      <c r="BL58" s="175"/>
      <c r="BM58" s="253">
        <f t="shared" si="35"/>
      </c>
      <c r="BN58" s="250"/>
      <c r="BO58" s="148"/>
      <c r="BP58" s="148"/>
      <c r="BQ58" s="148"/>
      <c r="BR58" s="148"/>
      <c r="BS58" s="148"/>
      <c r="BT58" s="148"/>
      <c r="BU58" s="148"/>
      <c r="BV58" s="51"/>
    </row>
    <row r="59" spans="1:74" s="242" customFormat="1" ht="15">
      <c r="A59" s="238" t="s">
        <v>134</v>
      </c>
      <c r="B59" s="328" t="s">
        <v>234</v>
      </c>
      <c r="C59" s="166" t="str">
        <f t="shared" si="37"/>
        <v>   </v>
      </c>
      <c r="D59" s="167"/>
      <c r="E59" s="167"/>
      <c r="F59" s="167"/>
      <c r="G59" s="167"/>
      <c r="H59" s="167"/>
      <c r="I59" s="167"/>
      <c r="J59" s="167"/>
      <c r="K59" s="166" t="str">
        <f t="shared" si="38"/>
        <v>9   </v>
      </c>
      <c r="L59" s="167">
        <v>9</v>
      </c>
      <c r="M59" s="167"/>
      <c r="N59" s="167"/>
      <c r="O59" s="167"/>
      <c r="P59" s="167"/>
      <c r="Q59" s="167"/>
      <c r="R59" s="167"/>
      <c r="S59" s="175"/>
      <c r="T59" s="269">
        <v>48</v>
      </c>
      <c r="U59" s="270">
        <f t="shared" si="39"/>
        <v>24</v>
      </c>
      <c r="V59" s="270">
        <f t="shared" si="40"/>
        <v>12</v>
      </c>
      <c r="W59" s="270">
        <f t="shared" si="40"/>
        <v>12</v>
      </c>
      <c r="X59" s="270">
        <f t="shared" si="40"/>
        <v>0</v>
      </c>
      <c r="Y59" s="270">
        <f t="shared" si="41"/>
        <v>24</v>
      </c>
      <c r="Z59" s="253">
        <f t="shared" si="26"/>
      </c>
      <c r="AA59" s="175"/>
      <c r="AB59" s="175"/>
      <c r="AC59" s="175"/>
      <c r="AD59" s="175"/>
      <c r="AE59" s="175"/>
      <c r="AF59" s="175"/>
      <c r="AG59" s="253"/>
      <c r="AH59" s="253">
        <f t="shared" si="28"/>
      </c>
      <c r="AI59" s="175"/>
      <c r="AJ59" s="175"/>
      <c r="AK59" s="175"/>
      <c r="AL59" s="175"/>
      <c r="AM59" s="175"/>
      <c r="AN59" s="175"/>
      <c r="AO59" s="253">
        <f t="shared" si="29"/>
      </c>
      <c r="AP59" s="253">
        <f t="shared" si="30"/>
      </c>
      <c r="AQ59" s="175"/>
      <c r="AR59" s="175"/>
      <c r="AS59" s="175"/>
      <c r="AT59" s="175"/>
      <c r="AU59" s="175"/>
      <c r="AV59" s="175"/>
      <c r="AW59" s="253">
        <f t="shared" si="31"/>
      </c>
      <c r="AX59" s="253">
        <f t="shared" si="32"/>
      </c>
      <c r="AY59" s="175"/>
      <c r="AZ59" s="175"/>
      <c r="BA59" s="175"/>
      <c r="BB59" s="175"/>
      <c r="BC59" s="175"/>
      <c r="BD59" s="175"/>
      <c r="BE59" s="253">
        <f t="shared" si="33"/>
      </c>
      <c r="BF59" s="253" t="str">
        <f t="shared" si="34"/>
        <v>2/2/</v>
      </c>
      <c r="BG59" s="175">
        <v>2</v>
      </c>
      <c r="BH59" s="175">
        <v>2</v>
      </c>
      <c r="BI59" s="175"/>
      <c r="BJ59" s="175"/>
      <c r="BK59" s="175"/>
      <c r="BL59" s="175"/>
      <c r="BM59" s="253">
        <f t="shared" si="35"/>
      </c>
      <c r="BN59" s="250"/>
      <c r="BO59" s="148"/>
      <c r="BP59" s="148"/>
      <c r="BQ59" s="148"/>
      <c r="BR59" s="148"/>
      <c r="BS59" s="148"/>
      <c r="BT59" s="148"/>
      <c r="BU59" s="148"/>
      <c r="BV59" s="51"/>
    </row>
    <row r="60" spans="1:74" s="242" customFormat="1" ht="15">
      <c r="A60" s="238" t="s">
        <v>135</v>
      </c>
      <c r="B60" s="328" t="s">
        <v>235</v>
      </c>
      <c r="C60" s="166" t="str">
        <f t="shared" si="37"/>
        <v>   </v>
      </c>
      <c r="D60" s="167"/>
      <c r="E60" s="167"/>
      <c r="F60" s="167"/>
      <c r="G60" s="167"/>
      <c r="H60" s="167"/>
      <c r="I60" s="167"/>
      <c r="J60" s="167"/>
      <c r="K60" s="166" t="str">
        <f t="shared" si="38"/>
        <v>5   </v>
      </c>
      <c r="L60" s="167">
        <v>5</v>
      </c>
      <c r="M60" s="167"/>
      <c r="N60" s="167"/>
      <c r="O60" s="167"/>
      <c r="P60" s="167"/>
      <c r="Q60" s="167"/>
      <c r="R60" s="167"/>
      <c r="S60" s="175"/>
      <c r="T60" s="269">
        <v>144</v>
      </c>
      <c r="U60" s="270">
        <f t="shared" si="39"/>
        <v>72</v>
      </c>
      <c r="V60" s="270">
        <f t="shared" si="40"/>
        <v>36</v>
      </c>
      <c r="W60" s="270">
        <f t="shared" si="40"/>
        <v>36</v>
      </c>
      <c r="X60" s="270">
        <f t="shared" si="40"/>
        <v>0</v>
      </c>
      <c r="Y60" s="270">
        <f t="shared" si="41"/>
        <v>72</v>
      </c>
      <c r="Z60" s="253">
        <f t="shared" si="26"/>
      </c>
      <c r="AA60" s="175"/>
      <c r="AB60" s="175"/>
      <c r="AC60" s="175"/>
      <c r="AD60" s="175"/>
      <c r="AE60" s="175"/>
      <c r="AF60" s="175"/>
      <c r="AG60" s="253"/>
      <c r="AH60" s="253">
        <f t="shared" si="28"/>
      </c>
      <c r="AI60" s="175"/>
      <c r="AJ60" s="175"/>
      <c r="AK60" s="175"/>
      <c r="AL60" s="175"/>
      <c r="AM60" s="175"/>
      <c r="AN60" s="175"/>
      <c r="AO60" s="253">
        <f t="shared" si="29"/>
      </c>
      <c r="AP60" s="253" t="str">
        <f t="shared" si="30"/>
        <v>2/2/</v>
      </c>
      <c r="AQ60" s="175">
        <v>2</v>
      </c>
      <c r="AR60" s="175">
        <v>2</v>
      </c>
      <c r="AS60" s="175"/>
      <c r="AT60" s="175"/>
      <c r="AU60" s="175"/>
      <c r="AV60" s="175"/>
      <c r="AW60" s="253">
        <f t="shared" si="31"/>
      </c>
      <c r="AX60" s="253">
        <f t="shared" si="32"/>
      </c>
      <c r="AY60" s="175"/>
      <c r="AZ60" s="175"/>
      <c r="BA60" s="175"/>
      <c r="BB60" s="175"/>
      <c r="BC60" s="175"/>
      <c r="BD60" s="175"/>
      <c r="BE60" s="253">
        <f t="shared" si="33"/>
      </c>
      <c r="BF60" s="253">
        <f t="shared" si="34"/>
      </c>
      <c r="BG60" s="175"/>
      <c r="BH60" s="175"/>
      <c r="BI60" s="175"/>
      <c r="BJ60" s="175"/>
      <c r="BK60" s="175"/>
      <c r="BL60" s="175"/>
      <c r="BM60" s="253">
        <f t="shared" si="35"/>
      </c>
      <c r="BN60" s="250"/>
      <c r="BO60" s="148"/>
      <c r="BP60" s="148"/>
      <c r="BQ60" s="148"/>
      <c r="BR60" s="148"/>
      <c r="BS60" s="148"/>
      <c r="BT60" s="148"/>
      <c r="BU60" s="148"/>
      <c r="BV60" s="51"/>
    </row>
    <row r="61" spans="1:74" s="242" customFormat="1" ht="15">
      <c r="A61" s="238" t="s">
        <v>136</v>
      </c>
      <c r="B61" s="328" t="s">
        <v>236</v>
      </c>
      <c r="C61" s="166" t="str">
        <f t="shared" si="37"/>
        <v>4   </v>
      </c>
      <c r="D61" s="167">
        <v>4</v>
      </c>
      <c r="E61" s="167"/>
      <c r="F61" s="167"/>
      <c r="G61" s="167"/>
      <c r="H61" s="167"/>
      <c r="I61" s="167"/>
      <c r="J61" s="167"/>
      <c r="K61" s="166" t="str">
        <f t="shared" si="38"/>
        <v>   </v>
      </c>
      <c r="L61" s="167"/>
      <c r="M61" s="167"/>
      <c r="N61" s="167"/>
      <c r="O61" s="167"/>
      <c r="P61" s="167"/>
      <c r="Q61" s="167"/>
      <c r="R61" s="167"/>
      <c r="S61" s="175"/>
      <c r="T61" s="269">
        <v>144</v>
      </c>
      <c r="U61" s="270">
        <f t="shared" si="39"/>
        <v>72</v>
      </c>
      <c r="V61" s="270">
        <f t="shared" si="40"/>
        <v>36</v>
      </c>
      <c r="W61" s="270">
        <f t="shared" si="40"/>
        <v>36</v>
      </c>
      <c r="X61" s="270">
        <f t="shared" si="40"/>
        <v>0</v>
      </c>
      <c r="Y61" s="270">
        <f t="shared" si="41"/>
        <v>72</v>
      </c>
      <c r="Z61" s="253">
        <f t="shared" si="26"/>
      </c>
      <c r="AA61" s="175"/>
      <c r="AB61" s="175"/>
      <c r="AC61" s="175"/>
      <c r="AD61" s="175"/>
      <c r="AE61" s="175"/>
      <c r="AF61" s="175"/>
      <c r="AG61" s="253"/>
      <c r="AH61" s="253">
        <f t="shared" si="28"/>
      </c>
      <c r="AI61" s="175"/>
      <c r="AJ61" s="175"/>
      <c r="AK61" s="175"/>
      <c r="AL61" s="175">
        <v>2</v>
      </c>
      <c r="AM61" s="175">
        <v>2</v>
      </c>
      <c r="AN61" s="175"/>
      <c r="AO61" s="253" t="str">
        <f t="shared" si="29"/>
        <v>2/2/</v>
      </c>
      <c r="AP61" s="253">
        <f t="shared" si="30"/>
      </c>
      <c r="AQ61" s="175"/>
      <c r="AR61" s="175"/>
      <c r="AS61" s="175"/>
      <c r="AT61" s="175"/>
      <c r="AU61" s="175"/>
      <c r="AV61" s="175"/>
      <c r="AW61" s="253">
        <f t="shared" si="31"/>
      </c>
      <c r="AX61" s="253">
        <f t="shared" si="32"/>
      </c>
      <c r="AY61" s="175"/>
      <c r="AZ61" s="175"/>
      <c r="BA61" s="175"/>
      <c r="BB61" s="175"/>
      <c r="BC61" s="175"/>
      <c r="BD61" s="175"/>
      <c r="BE61" s="253">
        <f t="shared" si="33"/>
      </c>
      <c r="BF61" s="253">
        <f t="shared" si="34"/>
      </c>
      <c r="BG61" s="175"/>
      <c r="BH61" s="175"/>
      <c r="BI61" s="175"/>
      <c r="BJ61" s="175"/>
      <c r="BK61" s="175"/>
      <c r="BL61" s="175"/>
      <c r="BM61" s="253">
        <f t="shared" si="35"/>
      </c>
      <c r="BN61" s="250"/>
      <c r="BO61" s="148"/>
      <c r="BP61" s="148"/>
      <c r="BQ61" s="148"/>
      <c r="BR61" s="148"/>
      <c r="BS61" s="148"/>
      <c r="BT61" s="148"/>
      <c r="BU61" s="148"/>
      <c r="BV61" s="51"/>
    </row>
    <row r="62" spans="1:74" s="242" customFormat="1" ht="15">
      <c r="A62" s="238" t="s">
        <v>170</v>
      </c>
      <c r="B62" s="328" t="s">
        <v>237</v>
      </c>
      <c r="C62" s="166" t="str">
        <f t="shared" si="37"/>
        <v>   </v>
      </c>
      <c r="D62" s="167"/>
      <c r="E62" s="167"/>
      <c r="F62" s="167"/>
      <c r="G62" s="167"/>
      <c r="H62" s="167"/>
      <c r="I62" s="167"/>
      <c r="J62" s="167"/>
      <c r="K62" s="166" t="str">
        <f t="shared" si="38"/>
        <v>3   </v>
      </c>
      <c r="L62" s="167">
        <v>3</v>
      </c>
      <c r="M62" s="167"/>
      <c r="N62" s="167"/>
      <c r="O62" s="167"/>
      <c r="P62" s="167"/>
      <c r="Q62" s="167"/>
      <c r="R62" s="167"/>
      <c r="S62" s="175"/>
      <c r="T62" s="269">
        <v>72</v>
      </c>
      <c r="U62" s="270">
        <f t="shared" si="39"/>
        <v>36</v>
      </c>
      <c r="V62" s="270">
        <f t="shared" si="40"/>
        <v>18</v>
      </c>
      <c r="W62" s="270">
        <f t="shared" si="40"/>
        <v>18</v>
      </c>
      <c r="X62" s="270">
        <f t="shared" si="40"/>
        <v>0</v>
      </c>
      <c r="Y62" s="270">
        <f t="shared" si="41"/>
        <v>36</v>
      </c>
      <c r="Z62" s="253">
        <f t="shared" si="26"/>
      </c>
      <c r="AA62" s="175"/>
      <c r="AB62" s="175"/>
      <c r="AC62" s="175"/>
      <c r="AD62" s="175"/>
      <c r="AE62" s="175"/>
      <c r="AF62" s="175"/>
      <c r="AG62" s="253"/>
      <c r="AH62" s="253" t="str">
        <f t="shared" si="28"/>
        <v>1/1/</v>
      </c>
      <c r="AI62" s="175">
        <v>1</v>
      </c>
      <c r="AJ62" s="175">
        <v>1</v>
      </c>
      <c r="AK62" s="175"/>
      <c r="AL62" s="175"/>
      <c r="AM62" s="175"/>
      <c r="AN62" s="175"/>
      <c r="AO62" s="253">
        <f t="shared" si="29"/>
      </c>
      <c r="AP62" s="253">
        <f t="shared" si="30"/>
      </c>
      <c r="AQ62" s="175"/>
      <c r="AR62" s="175"/>
      <c r="AS62" s="175"/>
      <c r="AT62" s="175"/>
      <c r="AU62" s="175"/>
      <c r="AV62" s="175"/>
      <c r="AW62" s="253">
        <f t="shared" si="31"/>
      </c>
      <c r="AX62" s="253">
        <f t="shared" si="32"/>
      </c>
      <c r="AY62" s="175"/>
      <c r="AZ62" s="175"/>
      <c r="BA62" s="175"/>
      <c r="BB62" s="175"/>
      <c r="BC62" s="175"/>
      <c r="BD62" s="175"/>
      <c r="BE62" s="253">
        <f t="shared" si="33"/>
      </c>
      <c r="BF62" s="253">
        <f t="shared" si="34"/>
      </c>
      <c r="BG62" s="175"/>
      <c r="BH62" s="175"/>
      <c r="BI62" s="175"/>
      <c r="BJ62" s="175"/>
      <c r="BK62" s="175"/>
      <c r="BL62" s="175"/>
      <c r="BM62" s="253">
        <f t="shared" si="35"/>
      </c>
      <c r="BN62" s="250"/>
      <c r="BO62" s="148"/>
      <c r="BP62" s="148"/>
      <c r="BQ62" s="148"/>
      <c r="BR62" s="148"/>
      <c r="BS62" s="148"/>
      <c r="BT62" s="148"/>
      <c r="BU62" s="148"/>
      <c r="BV62" s="51"/>
    </row>
    <row r="63" spans="1:74" s="242" customFormat="1" ht="15">
      <c r="A63" s="238" t="s">
        <v>221</v>
      </c>
      <c r="B63" s="328" t="s">
        <v>238</v>
      </c>
      <c r="C63" s="166" t="str">
        <f t="shared" si="37"/>
        <v>   </v>
      </c>
      <c r="D63" s="167"/>
      <c r="E63" s="167"/>
      <c r="F63" s="167"/>
      <c r="G63" s="167"/>
      <c r="H63" s="167"/>
      <c r="I63" s="167"/>
      <c r="J63" s="167"/>
      <c r="K63" s="166" t="str">
        <f t="shared" si="38"/>
        <v>3   </v>
      </c>
      <c r="L63" s="167">
        <v>3</v>
      </c>
      <c r="M63" s="167"/>
      <c r="N63" s="167"/>
      <c r="O63" s="167"/>
      <c r="P63" s="167"/>
      <c r="Q63" s="167"/>
      <c r="R63" s="167"/>
      <c r="S63" s="175"/>
      <c r="T63" s="269">
        <v>144</v>
      </c>
      <c r="U63" s="270">
        <f t="shared" si="39"/>
        <v>72</v>
      </c>
      <c r="V63" s="270">
        <f t="shared" si="40"/>
        <v>36</v>
      </c>
      <c r="W63" s="270">
        <f t="shared" si="40"/>
        <v>36</v>
      </c>
      <c r="X63" s="270">
        <f t="shared" si="40"/>
        <v>0</v>
      </c>
      <c r="Y63" s="270">
        <f t="shared" si="41"/>
        <v>72</v>
      </c>
      <c r="Z63" s="253">
        <f t="shared" si="26"/>
      </c>
      <c r="AA63" s="175"/>
      <c r="AB63" s="175"/>
      <c r="AC63" s="175"/>
      <c r="AD63" s="175"/>
      <c r="AE63" s="175"/>
      <c r="AF63" s="175"/>
      <c r="AG63" s="253"/>
      <c r="AH63" s="253" t="str">
        <f t="shared" si="28"/>
        <v>2/2/</v>
      </c>
      <c r="AI63" s="175">
        <v>2</v>
      </c>
      <c r="AJ63" s="175">
        <v>2</v>
      </c>
      <c r="AK63" s="175"/>
      <c r="AL63" s="175"/>
      <c r="AM63" s="175"/>
      <c r="AN63" s="175"/>
      <c r="AO63" s="253">
        <f t="shared" si="29"/>
      </c>
      <c r="AP63" s="253">
        <f t="shared" si="30"/>
      </c>
      <c r="AQ63" s="175"/>
      <c r="AR63" s="175"/>
      <c r="AS63" s="175"/>
      <c r="AT63" s="175"/>
      <c r="AU63" s="175"/>
      <c r="AV63" s="175"/>
      <c r="AW63" s="253">
        <f t="shared" si="31"/>
      </c>
      <c r="AX63" s="253">
        <f t="shared" si="32"/>
      </c>
      <c r="AY63" s="175"/>
      <c r="AZ63" s="175"/>
      <c r="BA63" s="175"/>
      <c r="BB63" s="175"/>
      <c r="BC63" s="175"/>
      <c r="BD63" s="175"/>
      <c r="BE63" s="253">
        <f t="shared" si="33"/>
      </c>
      <c r="BF63" s="253">
        <f t="shared" si="34"/>
      </c>
      <c r="BG63" s="175"/>
      <c r="BH63" s="175"/>
      <c r="BI63" s="175"/>
      <c r="BJ63" s="175"/>
      <c r="BK63" s="175"/>
      <c r="BL63" s="175"/>
      <c r="BM63" s="253">
        <f t="shared" si="35"/>
      </c>
      <c r="BN63" s="250"/>
      <c r="BO63" s="148"/>
      <c r="BP63" s="148"/>
      <c r="BQ63" s="148"/>
      <c r="BR63" s="148"/>
      <c r="BS63" s="148"/>
      <c r="BT63" s="148"/>
      <c r="BU63" s="148"/>
      <c r="BV63" s="51"/>
    </row>
    <row r="64" spans="1:74" s="242" customFormat="1" ht="15">
      <c r="A64" s="238" t="s">
        <v>223</v>
      </c>
      <c r="B64" s="328" t="s">
        <v>239</v>
      </c>
      <c r="C64" s="166"/>
      <c r="D64" s="167"/>
      <c r="E64" s="167"/>
      <c r="F64" s="167"/>
      <c r="G64" s="167"/>
      <c r="H64" s="167"/>
      <c r="I64" s="167"/>
      <c r="J64" s="167"/>
      <c r="K64" s="166" t="str">
        <f t="shared" si="38"/>
        <v>4   </v>
      </c>
      <c r="L64" s="167">
        <v>4</v>
      </c>
      <c r="M64" s="167"/>
      <c r="N64" s="167"/>
      <c r="O64" s="167"/>
      <c r="P64" s="167"/>
      <c r="Q64" s="167"/>
      <c r="R64" s="167"/>
      <c r="S64" s="175"/>
      <c r="T64" s="269">
        <v>112</v>
      </c>
      <c r="U64" s="270">
        <f t="shared" si="39"/>
        <v>54</v>
      </c>
      <c r="V64" s="270">
        <f t="shared" si="40"/>
        <v>18</v>
      </c>
      <c r="W64" s="270">
        <f t="shared" si="40"/>
        <v>0</v>
      </c>
      <c r="X64" s="270">
        <f t="shared" si="40"/>
        <v>36</v>
      </c>
      <c r="Y64" s="270">
        <f t="shared" si="41"/>
        <v>58</v>
      </c>
      <c r="Z64" s="253">
        <f t="shared" si="26"/>
      </c>
      <c r="AA64" s="175"/>
      <c r="AB64" s="175"/>
      <c r="AC64" s="175"/>
      <c r="AD64" s="175"/>
      <c r="AE64" s="175"/>
      <c r="AF64" s="175"/>
      <c r="AG64" s="253"/>
      <c r="AH64" s="253">
        <f t="shared" si="28"/>
      </c>
      <c r="AI64" s="175"/>
      <c r="AJ64" s="175"/>
      <c r="AK64" s="175"/>
      <c r="AL64" s="175">
        <v>1</v>
      </c>
      <c r="AM64" s="175"/>
      <c r="AN64" s="175">
        <v>2</v>
      </c>
      <c r="AO64" s="253" t="str">
        <f t="shared" si="29"/>
        <v>1//2</v>
      </c>
      <c r="AP64" s="253"/>
      <c r="AQ64" s="175"/>
      <c r="AR64" s="175"/>
      <c r="AS64" s="175"/>
      <c r="AT64" s="175"/>
      <c r="AU64" s="175"/>
      <c r="AV64" s="175"/>
      <c r="AW64" s="253"/>
      <c r="AX64" s="253"/>
      <c r="AY64" s="175"/>
      <c r="AZ64" s="175"/>
      <c r="BA64" s="175"/>
      <c r="BB64" s="175"/>
      <c r="BC64" s="175"/>
      <c r="BD64" s="175"/>
      <c r="BE64" s="253"/>
      <c r="BF64" s="253"/>
      <c r="BG64" s="175"/>
      <c r="BH64" s="175"/>
      <c r="BI64" s="175"/>
      <c r="BJ64" s="175"/>
      <c r="BK64" s="175"/>
      <c r="BL64" s="175"/>
      <c r="BM64" s="253"/>
      <c r="BN64" s="250"/>
      <c r="BO64" s="148"/>
      <c r="BP64" s="148"/>
      <c r="BQ64" s="148"/>
      <c r="BR64" s="148"/>
      <c r="BS64" s="148"/>
      <c r="BT64" s="148"/>
      <c r="BU64" s="148"/>
      <c r="BV64" s="51"/>
    </row>
    <row r="65" spans="1:74" s="242" customFormat="1" ht="15">
      <c r="A65" s="238" t="s">
        <v>224</v>
      </c>
      <c r="B65" s="328" t="s">
        <v>240</v>
      </c>
      <c r="C65" s="166" t="str">
        <f t="shared" si="37"/>
        <v>   </v>
      </c>
      <c r="D65" s="167"/>
      <c r="E65" s="167"/>
      <c r="F65" s="167"/>
      <c r="G65" s="167"/>
      <c r="H65" s="167"/>
      <c r="I65" s="167"/>
      <c r="J65" s="167"/>
      <c r="K65" s="166" t="str">
        <f t="shared" si="38"/>
        <v>6   </v>
      </c>
      <c r="L65" s="167">
        <v>6</v>
      </c>
      <c r="M65" s="167"/>
      <c r="N65" s="167"/>
      <c r="O65" s="167"/>
      <c r="P65" s="167"/>
      <c r="Q65" s="167"/>
      <c r="R65" s="167"/>
      <c r="S65" s="175"/>
      <c r="T65" s="269">
        <v>144</v>
      </c>
      <c r="U65" s="270">
        <f t="shared" si="39"/>
        <v>72</v>
      </c>
      <c r="V65" s="270">
        <f t="shared" si="40"/>
        <v>36</v>
      </c>
      <c r="W65" s="270">
        <f t="shared" si="40"/>
        <v>36</v>
      </c>
      <c r="X65" s="270">
        <f t="shared" si="40"/>
        <v>0</v>
      </c>
      <c r="Y65" s="270">
        <f t="shared" si="41"/>
        <v>72</v>
      </c>
      <c r="Z65" s="253">
        <f t="shared" si="26"/>
      </c>
      <c r="AA65" s="175"/>
      <c r="AB65" s="175"/>
      <c r="AC65" s="175"/>
      <c r="AD65" s="175"/>
      <c r="AE65" s="175"/>
      <c r="AF65" s="175"/>
      <c r="AG65" s="253"/>
      <c r="AH65" s="253">
        <f t="shared" si="28"/>
      </c>
      <c r="AI65" s="175"/>
      <c r="AJ65" s="175"/>
      <c r="AK65" s="175"/>
      <c r="AL65" s="175"/>
      <c r="AM65" s="175"/>
      <c r="AN65" s="175"/>
      <c r="AO65" s="253">
        <f t="shared" si="29"/>
      </c>
      <c r="AP65" s="253">
        <f t="shared" si="30"/>
      </c>
      <c r="AQ65" s="175"/>
      <c r="AR65" s="175"/>
      <c r="AS65" s="175"/>
      <c r="AT65" s="175">
        <v>2</v>
      </c>
      <c r="AU65" s="175">
        <v>2</v>
      </c>
      <c r="AV65" s="175"/>
      <c r="AW65" s="253" t="str">
        <f t="shared" si="31"/>
        <v>2/2/</v>
      </c>
      <c r="AX65" s="253">
        <f t="shared" si="32"/>
      </c>
      <c r="AY65" s="175"/>
      <c r="AZ65" s="175"/>
      <c r="BA65" s="175"/>
      <c r="BB65" s="175"/>
      <c r="BC65" s="175"/>
      <c r="BD65" s="175"/>
      <c r="BE65" s="253">
        <f t="shared" si="33"/>
      </c>
      <c r="BF65" s="253">
        <f t="shared" si="34"/>
      </c>
      <c r="BG65" s="175"/>
      <c r="BH65" s="175"/>
      <c r="BI65" s="175"/>
      <c r="BJ65" s="175"/>
      <c r="BK65" s="175"/>
      <c r="BL65" s="175"/>
      <c r="BM65" s="253">
        <f t="shared" si="35"/>
      </c>
      <c r="BN65" s="250"/>
      <c r="BO65" s="148"/>
      <c r="BP65" s="148"/>
      <c r="BQ65" s="148"/>
      <c r="BR65" s="148"/>
      <c r="BS65" s="148"/>
      <c r="BT65" s="148"/>
      <c r="BU65" s="148"/>
      <c r="BV65" s="51"/>
    </row>
    <row r="66" spans="1:74" s="242" customFormat="1" ht="25.5">
      <c r="A66" s="238" t="s">
        <v>225</v>
      </c>
      <c r="B66" s="328" t="s">
        <v>296</v>
      </c>
      <c r="C66" s="166" t="str">
        <f t="shared" si="37"/>
        <v>   </v>
      </c>
      <c r="D66" s="167"/>
      <c r="E66" s="167"/>
      <c r="F66" s="167"/>
      <c r="G66" s="167"/>
      <c r="H66" s="167"/>
      <c r="I66" s="167"/>
      <c r="J66" s="167"/>
      <c r="K66" s="166" t="str">
        <f t="shared" si="38"/>
        <v>7   </v>
      </c>
      <c r="L66" s="167">
        <v>7</v>
      </c>
      <c r="M66" s="167"/>
      <c r="N66" s="167"/>
      <c r="O66" s="167"/>
      <c r="P66" s="167"/>
      <c r="Q66" s="167"/>
      <c r="R66" s="167"/>
      <c r="S66" s="175"/>
      <c r="T66" s="269">
        <v>144</v>
      </c>
      <c r="U66" s="270">
        <f t="shared" si="39"/>
        <v>72</v>
      </c>
      <c r="V66" s="270">
        <f t="shared" si="40"/>
        <v>36</v>
      </c>
      <c r="W66" s="270">
        <f t="shared" si="40"/>
        <v>36</v>
      </c>
      <c r="X66" s="270">
        <f t="shared" si="40"/>
        <v>0</v>
      </c>
      <c r="Y66" s="270">
        <f t="shared" si="41"/>
        <v>72</v>
      </c>
      <c r="Z66" s="253">
        <f t="shared" si="26"/>
      </c>
      <c r="AA66" s="175"/>
      <c r="AB66" s="175"/>
      <c r="AC66" s="175"/>
      <c r="AD66" s="175"/>
      <c r="AE66" s="175"/>
      <c r="AF66" s="175"/>
      <c r="AG66" s="253"/>
      <c r="AH66" s="253">
        <f t="shared" si="28"/>
      </c>
      <c r="AI66" s="175"/>
      <c r="AJ66" s="175"/>
      <c r="AK66" s="175"/>
      <c r="AL66" s="175"/>
      <c r="AM66" s="175"/>
      <c r="AN66" s="175"/>
      <c r="AO66" s="253">
        <f t="shared" si="29"/>
      </c>
      <c r="AP66" s="253">
        <f t="shared" si="30"/>
      </c>
      <c r="AQ66" s="175"/>
      <c r="AR66" s="175"/>
      <c r="AS66" s="175"/>
      <c r="AT66" s="175"/>
      <c r="AU66" s="175"/>
      <c r="AV66" s="175"/>
      <c r="AW66" s="253">
        <f t="shared" si="31"/>
      </c>
      <c r="AX66" s="253" t="str">
        <f t="shared" si="32"/>
        <v>2/2/</v>
      </c>
      <c r="AY66" s="175">
        <v>2</v>
      </c>
      <c r="AZ66" s="175">
        <v>2</v>
      </c>
      <c r="BA66" s="175"/>
      <c r="BB66" s="175"/>
      <c r="BC66" s="175"/>
      <c r="BD66" s="175"/>
      <c r="BE66" s="253">
        <f t="shared" si="33"/>
      </c>
      <c r="BF66" s="253">
        <f t="shared" si="34"/>
      </c>
      <c r="BG66" s="175"/>
      <c r="BH66" s="175"/>
      <c r="BI66" s="175"/>
      <c r="BJ66" s="175"/>
      <c r="BK66" s="175"/>
      <c r="BL66" s="175"/>
      <c r="BM66" s="253">
        <f t="shared" si="35"/>
      </c>
      <c r="BN66" s="250"/>
      <c r="BO66" s="148"/>
      <c r="BP66" s="148"/>
      <c r="BQ66" s="148"/>
      <c r="BR66" s="148"/>
      <c r="BS66" s="148"/>
      <c r="BT66" s="148"/>
      <c r="BU66" s="148"/>
      <c r="BV66" s="51"/>
    </row>
    <row r="67" spans="1:74" s="242" customFormat="1" ht="25.5">
      <c r="A67" s="238" t="s">
        <v>241</v>
      </c>
      <c r="B67" s="328" t="s">
        <v>242</v>
      </c>
      <c r="C67" s="166" t="str">
        <f t="shared" si="37"/>
        <v>   </v>
      </c>
      <c r="D67" s="167"/>
      <c r="E67" s="167"/>
      <c r="F67" s="167"/>
      <c r="G67" s="167"/>
      <c r="H67" s="167"/>
      <c r="I67" s="167"/>
      <c r="J67" s="167"/>
      <c r="K67" s="166" t="str">
        <f t="shared" si="38"/>
        <v>10   </v>
      </c>
      <c r="L67" s="167">
        <v>10</v>
      </c>
      <c r="M67" s="167"/>
      <c r="N67" s="167"/>
      <c r="O67" s="167"/>
      <c r="P67" s="167"/>
      <c r="Q67" s="167"/>
      <c r="R67" s="167"/>
      <c r="S67" s="175"/>
      <c r="T67" s="269">
        <v>68</v>
      </c>
      <c r="U67" s="270">
        <f t="shared" si="39"/>
        <v>36</v>
      </c>
      <c r="V67" s="270">
        <f t="shared" si="40"/>
        <v>12</v>
      </c>
      <c r="W67" s="270">
        <f t="shared" si="40"/>
        <v>24</v>
      </c>
      <c r="X67" s="270">
        <f t="shared" si="40"/>
        <v>0</v>
      </c>
      <c r="Y67" s="270">
        <f t="shared" si="41"/>
        <v>32</v>
      </c>
      <c r="Z67" s="253">
        <f t="shared" si="26"/>
      </c>
      <c r="AA67" s="175"/>
      <c r="AB67" s="175"/>
      <c r="AC67" s="175"/>
      <c r="AD67" s="175"/>
      <c r="AE67" s="175"/>
      <c r="AF67" s="175"/>
      <c r="AG67" s="253"/>
      <c r="AH67" s="253">
        <f t="shared" si="28"/>
      </c>
      <c r="AI67" s="175"/>
      <c r="AJ67" s="175"/>
      <c r="AK67" s="175"/>
      <c r="AL67" s="175"/>
      <c r="AM67" s="175"/>
      <c r="AN67" s="175"/>
      <c r="AO67" s="253">
        <f t="shared" si="29"/>
      </c>
      <c r="AP67" s="253">
        <f t="shared" si="30"/>
      </c>
      <c r="AQ67" s="175"/>
      <c r="AR67" s="175"/>
      <c r="AS67" s="175"/>
      <c r="AT67" s="175"/>
      <c r="AU67" s="175"/>
      <c r="AV67" s="175"/>
      <c r="AW67" s="253">
        <f t="shared" si="31"/>
      </c>
      <c r="AX67" s="253">
        <f t="shared" si="32"/>
      </c>
      <c r="AY67" s="175"/>
      <c r="AZ67" s="175"/>
      <c r="BA67" s="175"/>
      <c r="BB67" s="175"/>
      <c r="BC67" s="175"/>
      <c r="BD67" s="175"/>
      <c r="BE67" s="253">
        <f t="shared" si="33"/>
      </c>
      <c r="BF67" s="253">
        <f t="shared" si="34"/>
      </c>
      <c r="BG67" s="175"/>
      <c r="BH67" s="175"/>
      <c r="BI67" s="175"/>
      <c r="BJ67" s="175">
        <v>2</v>
      </c>
      <c r="BK67" s="175">
        <v>4</v>
      </c>
      <c r="BL67" s="175"/>
      <c r="BM67" s="253" t="str">
        <f t="shared" si="35"/>
        <v>2/4/</v>
      </c>
      <c r="BN67" s="250"/>
      <c r="BO67" s="148"/>
      <c r="BP67" s="148"/>
      <c r="BQ67" s="148"/>
      <c r="BR67" s="148"/>
      <c r="BS67" s="148"/>
      <c r="BT67" s="148"/>
      <c r="BU67" s="148"/>
      <c r="BV67" s="51"/>
    </row>
    <row r="68" spans="1:74" s="242" customFormat="1" ht="15">
      <c r="A68" s="238" t="s">
        <v>243</v>
      </c>
      <c r="B68" s="328" t="s">
        <v>251</v>
      </c>
      <c r="C68" s="166"/>
      <c r="D68" s="167"/>
      <c r="E68" s="167"/>
      <c r="F68" s="167"/>
      <c r="G68" s="167"/>
      <c r="H68" s="167"/>
      <c r="I68" s="167"/>
      <c r="J68" s="167"/>
      <c r="K68" s="166" t="str">
        <f t="shared" si="38"/>
        <v>1   </v>
      </c>
      <c r="L68" s="167">
        <v>1</v>
      </c>
      <c r="M68" s="167"/>
      <c r="N68" s="167"/>
      <c r="O68" s="167"/>
      <c r="P68" s="167"/>
      <c r="Q68" s="167"/>
      <c r="R68" s="167"/>
      <c r="S68" s="175"/>
      <c r="T68" s="269">
        <v>72</v>
      </c>
      <c r="U68" s="270">
        <f>SUM(V68:X68)</f>
        <v>36</v>
      </c>
      <c r="V68" s="270">
        <f>AA68*AA$6+AD68*AD$6+AI68*AI$6+AL68*AL$6+AQ68*AQ$6+AT68*AT$6+AY68*AY$6+BB68*BB$6+BG68*BG$6+BJ68*BJ$6</f>
        <v>18</v>
      </c>
      <c r="W68" s="270">
        <f>AB68*AB$6+AE68*AE$6+AJ68*AJ$6+AM68*AM$6+AR68*AR$6+AU68*AU$6+AZ68*AZ$6+BC68*BC$6+BH68*BH$6+BK68*BK$6</f>
        <v>0</v>
      </c>
      <c r="X68" s="270">
        <f>AC68*AC$6+AF68*AF$6+AK68*AK$6+AN68*AN$6+AS68*AS$6+AV68*AV$6+BA68*BA$6+BD68*BD$6+BI68*BI$6+BL68*BL$6</f>
        <v>18</v>
      </c>
      <c r="Y68" s="270">
        <f>T68-U68</f>
        <v>36</v>
      </c>
      <c r="Z68" s="253" t="str">
        <f t="shared" si="26"/>
        <v>1//1</v>
      </c>
      <c r="AA68" s="175">
        <v>1</v>
      </c>
      <c r="AB68" s="175"/>
      <c r="AC68" s="175">
        <v>1</v>
      </c>
      <c r="AD68" s="175"/>
      <c r="AE68" s="175"/>
      <c r="AF68" s="175"/>
      <c r="AG68" s="253"/>
      <c r="AH68" s="253"/>
      <c r="AI68" s="175"/>
      <c r="AJ68" s="175"/>
      <c r="AK68" s="175"/>
      <c r="AL68" s="175"/>
      <c r="AM68" s="175"/>
      <c r="AN68" s="175"/>
      <c r="AO68" s="253"/>
      <c r="AP68" s="253"/>
      <c r="AQ68" s="175"/>
      <c r="AR68" s="175"/>
      <c r="AS68" s="175"/>
      <c r="AT68" s="175"/>
      <c r="AU68" s="175"/>
      <c r="AV68" s="175"/>
      <c r="AW68" s="253"/>
      <c r="AX68" s="253"/>
      <c r="AY68" s="175"/>
      <c r="AZ68" s="175"/>
      <c r="BA68" s="175"/>
      <c r="BB68" s="175"/>
      <c r="BC68" s="175"/>
      <c r="BD68" s="175"/>
      <c r="BE68" s="253"/>
      <c r="BF68" s="253"/>
      <c r="BG68" s="175"/>
      <c r="BH68" s="175"/>
      <c r="BI68" s="175"/>
      <c r="BJ68" s="175"/>
      <c r="BK68" s="175"/>
      <c r="BL68" s="175"/>
      <c r="BM68" s="253"/>
      <c r="BN68" s="250"/>
      <c r="BO68" s="148"/>
      <c r="BP68" s="148"/>
      <c r="BQ68" s="148"/>
      <c r="BR68" s="148"/>
      <c r="BS68" s="148"/>
      <c r="BT68" s="148"/>
      <c r="BU68" s="148"/>
      <c r="BV68" s="51"/>
    </row>
    <row r="69" spans="1:74" s="242" customFormat="1" ht="15">
      <c r="A69" s="238" t="s">
        <v>244</v>
      </c>
      <c r="B69" s="328" t="s">
        <v>249</v>
      </c>
      <c r="C69" s="166" t="str">
        <f t="shared" si="37"/>
        <v>   </v>
      </c>
      <c r="D69" s="167"/>
      <c r="E69" s="167"/>
      <c r="F69" s="167"/>
      <c r="G69" s="167"/>
      <c r="H69" s="167"/>
      <c r="I69" s="167"/>
      <c r="J69" s="167"/>
      <c r="K69" s="166" t="str">
        <f t="shared" si="38"/>
        <v>3   </v>
      </c>
      <c r="L69" s="167">
        <v>3</v>
      </c>
      <c r="M69" s="167"/>
      <c r="N69" s="167"/>
      <c r="O69" s="167"/>
      <c r="P69" s="167"/>
      <c r="Q69" s="167"/>
      <c r="R69" s="167"/>
      <c r="S69" s="175"/>
      <c r="T69" s="269">
        <v>144</v>
      </c>
      <c r="U69" s="270">
        <f t="shared" si="39"/>
        <v>72</v>
      </c>
      <c r="V69" s="270">
        <f t="shared" si="40"/>
        <v>36</v>
      </c>
      <c r="W69" s="270">
        <f t="shared" si="40"/>
        <v>0</v>
      </c>
      <c r="X69" s="270">
        <f t="shared" si="40"/>
        <v>36</v>
      </c>
      <c r="Y69" s="270">
        <f t="shared" si="41"/>
        <v>72</v>
      </c>
      <c r="Z69" s="253">
        <f t="shared" si="26"/>
      </c>
      <c r="AA69" s="175"/>
      <c r="AB69" s="175"/>
      <c r="AC69" s="175"/>
      <c r="AD69" s="175"/>
      <c r="AE69" s="175"/>
      <c r="AF69" s="175"/>
      <c r="AG69" s="253"/>
      <c r="AH69" s="253" t="str">
        <f t="shared" si="28"/>
        <v>2//2</v>
      </c>
      <c r="AI69" s="175">
        <v>2</v>
      </c>
      <c r="AJ69" s="175"/>
      <c r="AK69" s="175">
        <v>2</v>
      </c>
      <c r="AL69" s="175"/>
      <c r="AM69" s="175"/>
      <c r="AN69" s="175"/>
      <c r="AO69" s="253">
        <f t="shared" si="29"/>
      </c>
      <c r="AP69" s="253">
        <f t="shared" si="30"/>
      </c>
      <c r="AQ69" s="175"/>
      <c r="AR69" s="175"/>
      <c r="AS69" s="175"/>
      <c r="AT69" s="175"/>
      <c r="AU69" s="175"/>
      <c r="AV69" s="175"/>
      <c r="AW69" s="253"/>
      <c r="AX69" s="253">
        <f t="shared" si="32"/>
      </c>
      <c r="AY69" s="175"/>
      <c r="AZ69" s="175"/>
      <c r="BA69" s="175"/>
      <c r="BB69" s="175"/>
      <c r="BC69" s="175"/>
      <c r="BD69" s="175"/>
      <c r="BE69" s="253">
        <f t="shared" si="33"/>
      </c>
      <c r="BF69" s="253"/>
      <c r="BG69" s="175"/>
      <c r="BH69" s="175"/>
      <c r="BI69" s="175"/>
      <c r="BJ69" s="175"/>
      <c r="BK69" s="175"/>
      <c r="BL69" s="175"/>
      <c r="BM69" s="253"/>
      <c r="BN69" s="250"/>
      <c r="BO69" s="148"/>
      <c r="BP69" s="148"/>
      <c r="BQ69" s="148"/>
      <c r="BR69" s="148"/>
      <c r="BS69" s="148"/>
      <c r="BT69" s="148"/>
      <c r="BU69" s="148"/>
      <c r="BV69" s="51"/>
    </row>
    <row r="70" spans="1:74" s="242" customFormat="1" ht="15">
      <c r="A70" s="238" t="s">
        <v>252</v>
      </c>
      <c r="B70" s="328" t="s">
        <v>245</v>
      </c>
      <c r="C70" s="166" t="str">
        <f t="shared" si="37"/>
        <v>   </v>
      </c>
      <c r="D70" s="167"/>
      <c r="E70" s="167"/>
      <c r="F70" s="167"/>
      <c r="G70" s="167"/>
      <c r="H70" s="167"/>
      <c r="I70" s="167"/>
      <c r="J70" s="167"/>
      <c r="K70" s="166" t="str">
        <f t="shared" si="38"/>
        <v>6   </v>
      </c>
      <c r="L70" s="167">
        <v>6</v>
      </c>
      <c r="M70" s="167"/>
      <c r="N70" s="167"/>
      <c r="O70" s="167"/>
      <c r="P70" s="167"/>
      <c r="Q70" s="167"/>
      <c r="R70" s="167"/>
      <c r="S70" s="175"/>
      <c r="T70" s="269">
        <v>144</v>
      </c>
      <c r="U70" s="270">
        <f t="shared" si="39"/>
        <v>72</v>
      </c>
      <c r="V70" s="270">
        <f t="shared" si="40"/>
        <v>0</v>
      </c>
      <c r="W70" s="270">
        <f t="shared" si="40"/>
        <v>72</v>
      </c>
      <c r="X70" s="270">
        <f t="shared" si="40"/>
        <v>0</v>
      </c>
      <c r="Y70" s="270">
        <f t="shared" si="41"/>
        <v>72</v>
      </c>
      <c r="Z70" s="253">
        <f t="shared" si="26"/>
      </c>
      <c r="AA70" s="175"/>
      <c r="AB70" s="175"/>
      <c r="AC70" s="175"/>
      <c r="AD70" s="175"/>
      <c r="AE70" s="175"/>
      <c r="AF70" s="175"/>
      <c r="AG70" s="253"/>
      <c r="AH70" s="253">
        <f t="shared" si="28"/>
      </c>
      <c r="AI70" s="175"/>
      <c r="AJ70" s="175"/>
      <c r="AK70" s="175"/>
      <c r="AL70" s="175"/>
      <c r="AM70" s="175"/>
      <c r="AN70" s="175"/>
      <c r="AO70" s="253">
        <f t="shared" si="29"/>
      </c>
      <c r="AP70" s="253">
        <f t="shared" si="30"/>
      </c>
      <c r="AQ70" s="175"/>
      <c r="AR70" s="175"/>
      <c r="AS70" s="175"/>
      <c r="AT70" s="175"/>
      <c r="AU70" s="175">
        <v>4</v>
      </c>
      <c r="AV70" s="175"/>
      <c r="AW70" s="253" t="str">
        <f t="shared" si="31"/>
        <v>/4/</v>
      </c>
      <c r="AX70" s="253">
        <f t="shared" si="32"/>
      </c>
      <c r="AY70" s="175"/>
      <c r="AZ70" s="175"/>
      <c r="BA70" s="175"/>
      <c r="BB70" s="175"/>
      <c r="BC70" s="175"/>
      <c r="BD70" s="175"/>
      <c r="BE70" s="253">
        <f t="shared" si="33"/>
      </c>
      <c r="BF70" s="253">
        <f t="shared" si="34"/>
      </c>
      <c r="BG70" s="175"/>
      <c r="BH70" s="175"/>
      <c r="BI70" s="175"/>
      <c r="BJ70" s="175"/>
      <c r="BK70" s="175"/>
      <c r="BL70" s="175"/>
      <c r="BM70" s="253">
        <f t="shared" si="35"/>
      </c>
      <c r="BN70" s="250"/>
      <c r="BO70" s="148"/>
      <c r="BP70" s="148"/>
      <c r="BQ70" s="148"/>
      <c r="BR70" s="148"/>
      <c r="BS70" s="148"/>
      <c r="BT70" s="148"/>
      <c r="BU70" s="148"/>
      <c r="BV70" s="51"/>
    </row>
    <row r="71" spans="1:66" ht="15">
      <c r="A71" s="308" t="s">
        <v>75</v>
      </c>
      <c r="B71" s="329" t="s">
        <v>291</v>
      </c>
      <c r="C71" s="308" t="str">
        <f>D71&amp;" "&amp;E71&amp;" "&amp;F71&amp;" "&amp;J71</f>
        <v>   </v>
      </c>
      <c r="D71" s="309"/>
      <c r="E71" s="309"/>
      <c r="F71" s="309"/>
      <c r="G71" s="309"/>
      <c r="H71" s="309"/>
      <c r="I71" s="309"/>
      <c r="J71" s="309"/>
      <c r="K71" s="298" t="str">
        <f>L71&amp;" "&amp;M71&amp;" "&amp;N71&amp;" "&amp;O71&amp;" "&amp;P71&amp;" "&amp;Q71&amp;" "&amp;R71</f>
        <v>2 3 4 5 6  </v>
      </c>
      <c r="L71" s="309">
        <v>2</v>
      </c>
      <c r="M71" s="309">
        <v>3</v>
      </c>
      <c r="N71" s="309">
        <v>4</v>
      </c>
      <c r="O71" s="309">
        <v>5</v>
      </c>
      <c r="P71" s="309">
        <v>6</v>
      </c>
      <c r="Q71" s="309"/>
      <c r="R71" s="309"/>
      <c r="S71" s="308"/>
      <c r="T71" s="306">
        <v>450</v>
      </c>
      <c r="U71" s="306">
        <f>SUM(V71:X71)</f>
        <v>450</v>
      </c>
      <c r="V71" s="306">
        <f>AA71*AA$6+AD71*AD$6+AI71*AI$6+AL71*AL$6+AQ71*AQ$6+AT71*AT$6+AY71*AY$6+BB71*BB$6+BG71*BG$6+BJ71*BJ$6</f>
        <v>450</v>
      </c>
      <c r="W71" s="306">
        <f>AB71*AB$6+AE71*AE$6+AJ71*AJ$6+AM71*AM$6+AR71*AR$6+AU71*AU$6+AZ71*AZ$6+BC71*BC$6+BH71*BH$6+BK71*BK$6</f>
        <v>0</v>
      </c>
      <c r="X71" s="306">
        <f>AC71*AC$6+AF71*AF$6+AK71*AK$6+AN71*AN$6+AS71*AS$6+AV71*AV$6+BA71*BA$6+BD71*BD$6+BI71*BI$6+BL71*BL$6</f>
        <v>0</v>
      </c>
      <c r="Y71" s="306">
        <f>T71-U71</f>
        <v>0</v>
      </c>
      <c r="Z71" s="310">
        <f>IF(SUM(AA71:AC71)&gt;0,AA71&amp;"/"&amp;AB71&amp;"/"&amp;AC71,"")</f>
      </c>
      <c r="AA71" s="311"/>
      <c r="AB71" s="311"/>
      <c r="AC71" s="311"/>
      <c r="AD71" s="311">
        <v>5</v>
      </c>
      <c r="AE71" s="311"/>
      <c r="AF71" s="311"/>
      <c r="AG71" s="310" t="str">
        <f>IF(SUM(AD71:AF71)&gt;0,AD71&amp;"/"&amp;AE71&amp;"/"&amp;AF71,"")</f>
        <v>5//</v>
      </c>
      <c r="AH71" s="310" t="str">
        <f>IF(SUM(AI71:AK71)&gt;0,AI71&amp;"/"&amp;AJ71&amp;"/"&amp;AK71,"")</f>
        <v>5//</v>
      </c>
      <c r="AI71" s="311">
        <v>5</v>
      </c>
      <c r="AJ71" s="311"/>
      <c r="AK71" s="311"/>
      <c r="AL71" s="311">
        <v>5</v>
      </c>
      <c r="AM71" s="311"/>
      <c r="AN71" s="311"/>
      <c r="AO71" s="310" t="str">
        <f>IF(SUM(AL71:AN71)&gt;0,AL71&amp;"/"&amp;AM71&amp;"/"&amp;AN71,"")</f>
        <v>5//</v>
      </c>
      <c r="AP71" s="310" t="str">
        <f>IF(SUM(AQ71:AS71)&gt;0,AQ71&amp;"/"&amp;AR71&amp;"/"&amp;AS71,"")</f>
        <v>5//</v>
      </c>
      <c r="AQ71" s="311">
        <v>5</v>
      </c>
      <c r="AR71" s="311"/>
      <c r="AS71" s="311"/>
      <c r="AT71" s="311">
        <v>5</v>
      </c>
      <c r="AU71" s="311"/>
      <c r="AV71" s="311"/>
      <c r="AW71" s="310" t="str">
        <f>IF(SUM(AT71:AV71)&gt;0,AT71&amp;"/"&amp;AU71&amp;"/"&amp;AV71,"")</f>
        <v>5//</v>
      </c>
      <c r="AX71" s="310">
        <f>IF(SUM(AY71:BA71)&gt;0,AY71&amp;"/"&amp;AZ71&amp;"/"&amp;BA71,"")</f>
      </c>
      <c r="AY71" s="311"/>
      <c r="AZ71" s="311"/>
      <c r="BA71" s="311"/>
      <c r="BB71" s="311"/>
      <c r="BC71" s="311"/>
      <c r="BD71" s="311"/>
      <c r="BE71" s="310">
        <f>IF(SUM(BB71:BD71)&gt;0,BB71&amp;"/"&amp;BC71&amp;"/"&amp;BD71,"")</f>
      </c>
      <c r="BF71" s="310">
        <f>IF(SUM(BG71:BI71)&gt;0,BG71&amp;"/"&amp;BH71&amp;"/"&amp;BI71,"")</f>
      </c>
      <c r="BG71" s="311"/>
      <c r="BH71" s="311"/>
      <c r="BI71" s="311"/>
      <c r="BJ71" s="311"/>
      <c r="BK71" s="311"/>
      <c r="BL71" s="311"/>
      <c r="BM71" s="310">
        <f>IF(SUM(BJ71:BL71)&gt;0,BJ71&amp;"/"&amp;BK71&amp;"/"&amp;BL71,"")</f>
      </c>
      <c r="BN71" s="250"/>
    </row>
    <row r="72" spans="1:66" ht="15">
      <c r="A72" s="299"/>
      <c r="B72" s="330" t="s">
        <v>77</v>
      </c>
      <c r="C72" s="299"/>
      <c r="D72" s="312"/>
      <c r="E72" s="312"/>
      <c r="F72" s="312"/>
      <c r="G72" s="312"/>
      <c r="H72" s="312"/>
      <c r="I72" s="312"/>
      <c r="J72" s="312"/>
      <c r="K72" s="299"/>
      <c r="L72" s="312"/>
      <c r="M72" s="312"/>
      <c r="N72" s="312"/>
      <c r="O72" s="312"/>
      <c r="P72" s="312"/>
      <c r="Q72" s="312"/>
      <c r="R72" s="312"/>
      <c r="S72" s="299"/>
      <c r="T72" s="315">
        <f aca="true" t="shared" si="42" ref="T72:Y72">SUM(T8,T20,T29,T45,T56,T71)</f>
        <v>8884</v>
      </c>
      <c r="U72" s="315">
        <f t="shared" si="42"/>
        <v>4944</v>
      </c>
      <c r="V72" s="315">
        <f t="shared" si="42"/>
        <v>2400</v>
      </c>
      <c r="W72" s="315">
        <f t="shared" si="42"/>
        <v>882</v>
      </c>
      <c r="X72" s="315">
        <f t="shared" si="42"/>
        <v>1662</v>
      </c>
      <c r="Y72" s="315">
        <f t="shared" si="42"/>
        <v>3940</v>
      </c>
      <c r="Z72" s="252"/>
      <c r="AA72" s="252"/>
      <c r="AB72" s="252"/>
      <c r="AC72" s="252"/>
      <c r="AD72" s="252"/>
      <c r="AE72" s="252"/>
      <c r="AF72" s="252"/>
      <c r="AG72" s="252"/>
      <c r="AH72" s="252"/>
      <c r="AI72" s="252"/>
      <c r="AJ72" s="252"/>
      <c r="AK72" s="252"/>
      <c r="AL72" s="252"/>
      <c r="AM72" s="252"/>
      <c r="AN72" s="252"/>
      <c r="AO72" s="252"/>
      <c r="AP72" s="252"/>
      <c r="AQ72" s="252"/>
      <c r="AR72" s="252"/>
      <c r="AS72" s="252"/>
      <c r="AT72" s="252"/>
      <c r="AU72" s="252"/>
      <c r="AV72" s="252"/>
      <c r="AW72" s="252"/>
      <c r="AX72" s="252"/>
      <c r="AY72" s="252"/>
      <c r="AZ72" s="252"/>
      <c r="BA72" s="252"/>
      <c r="BB72" s="252"/>
      <c r="BC72" s="252"/>
      <c r="BD72" s="252"/>
      <c r="BE72" s="252"/>
      <c r="BF72" s="252"/>
      <c r="BG72" s="252"/>
      <c r="BH72" s="252"/>
      <c r="BI72" s="252"/>
      <c r="BJ72" s="252"/>
      <c r="BK72" s="252"/>
      <c r="BL72" s="252"/>
      <c r="BM72" s="252"/>
      <c r="BN72" s="250"/>
    </row>
    <row r="73" spans="1:66" ht="15">
      <c r="A73" s="299"/>
      <c r="B73" s="327" t="s">
        <v>42</v>
      </c>
      <c r="C73" s="166" t="s">
        <v>292</v>
      </c>
      <c r="D73" s="253"/>
      <c r="E73" s="253"/>
      <c r="F73" s="253"/>
      <c r="G73" s="253"/>
      <c r="H73" s="253"/>
      <c r="I73" s="253"/>
      <c r="J73" s="253"/>
      <c r="K73" s="166"/>
      <c r="L73" s="167"/>
      <c r="M73" s="167"/>
      <c r="N73" s="167"/>
      <c r="O73" s="167"/>
      <c r="P73" s="167"/>
      <c r="Q73" s="167"/>
      <c r="R73" s="167"/>
      <c r="S73" s="175"/>
      <c r="T73" s="166"/>
      <c r="U73" s="166"/>
      <c r="V73" s="166"/>
      <c r="W73" s="166"/>
      <c r="X73" s="166"/>
      <c r="Y73" s="166"/>
      <c r="Z73" s="252">
        <f>SUM(AA73:AC73)</f>
        <v>33</v>
      </c>
      <c r="AA73" s="252">
        <f aca="true" t="shared" si="43" ref="AA73:AF73">SUM(AA10:AA70)-AA11</f>
        <v>11</v>
      </c>
      <c r="AB73" s="252">
        <f t="shared" si="43"/>
        <v>4</v>
      </c>
      <c r="AC73" s="252">
        <f t="shared" si="43"/>
        <v>18</v>
      </c>
      <c r="AD73" s="252">
        <f t="shared" si="43"/>
        <v>12</v>
      </c>
      <c r="AE73" s="252">
        <f t="shared" si="43"/>
        <v>6</v>
      </c>
      <c r="AF73" s="252">
        <f t="shared" si="43"/>
        <v>7</v>
      </c>
      <c r="AG73" s="252">
        <f>SUM(AD73:AF73)</f>
        <v>25</v>
      </c>
      <c r="AH73" s="252">
        <f>SUM(AI73:AK73)</f>
        <v>28</v>
      </c>
      <c r="AI73" s="252">
        <f aca="true" t="shared" si="44" ref="AI73:AN73">SUM(AI10:AI70)-AI11</f>
        <v>12</v>
      </c>
      <c r="AJ73" s="252">
        <f t="shared" si="44"/>
        <v>7</v>
      </c>
      <c r="AK73" s="252">
        <f t="shared" si="44"/>
        <v>9</v>
      </c>
      <c r="AL73" s="252">
        <f t="shared" si="44"/>
        <v>11</v>
      </c>
      <c r="AM73" s="252">
        <f t="shared" si="44"/>
        <v>8</v>
      </c>
      <c r="AN73" s="252">
        <f t="shared" si="44"/>
        <v>9</v>
      </c>
      <c r="AO73" s="252">
        <f>SUM(AL73:AN73)</f>
        <v>28</v>
      </c>
      <c r="AP73" s="252">
        <f>SUM(AQ73:AS73)</f>
        <v>27</v>
      </c>
      <c r="AQ73" s="252">
        <f aca="true" t="shared" si="45" ref="AQ73:AV73">SUM(AQ10:AQ70)-AQ11</f>
        <v>12</v>
      </c>
      <c r="AR73" s="252">
        <f t="shared" si="45"/>
        <v>8</v>
      </c>
      <c r="AS73" s="252">
        <f t="shared" si="45"/>
        <v>7</v>
      </c>
      <c r="AT73" s="252">
        <f t="shared" si="45"/>
        <v>12</v>
      </c>
      <c r="AU73" s="252">
        <f t="shared" si="45"/>
        <v>10</v>
      </c>
      <c r="AV73" s="252">
        <f t="shared" si="45"/>
        <v>1</v>
      </c>
      <c r="AW73" s="252">
        <f>SUM(AT73:AV73)</f>
        <v>23</v>
      </c>
      <c r="AX73" s="252">
        <f>SUM(AY73:BA73)</f>
        <v>29</v>
      </c>
      <c r="AY73" s="252">
        <f aca="true" t="shared" si="46" ref="AY73:BD73">SUM(AY10:AY70)-AY11</f>
        <v>15</v>
      </c>
      <c r="AZ73" s="252">
        <f t="shared" si="46"/>
        <v>2</v>
      </c>
      <c r="BA73" s="252">
        <f t="shared" si="46"/>
        <v>12</v>
      </c>
      <c r="BB73" s="252">
        <f t="shared" si="46"/>
        <v>20</v>
      </c>
      <c r="BC73" s="252">
        <f t="shared" si="46"/>
        <v>2</v>
      </c>
      <c r="BD73" s="252">
        <f t="shared" si="46"/>
        <v>6</v>
      </c>
      <c r="BE73" s="252">
        <f>SUM(BB73:BD73)</f>
        <v>28</v>
      </c>
      <c r="BF73" s="252">
        <f>SUM(BG73:BI73)</f>
        <v>8</v>
      </c>
      <c r="BG73" s="252">
        <f aca="true" t="shared" si="47" ref="BG73:BL73">SUM(BG10:BG70)-BG11</f>
        <v>4</v>
      </c>
      <c r="BH73" s="252">
        <f t="shared" si="47"/>
        <v>2</v>
      </c>
      <c r="BI73" s="252">
        <f t="shared" si="47"/>
        <v>2</v>
      </c>
      <c r="BJ73" s="252">
        <f t="shared" si="47"/>
        <v>6</v>
      </c>
      <c r="BK73" s="252">
        <f t="shared" si="47"/>
        <v>4</v>
      </c>
      <c r="BL73" s="252">
        <f t="shared" si="47"/>
        <v>0</v>
      </c>
      <c r="BM73" s="252">
        <f>SUM(BJ73:BL73)</f>
        <v>10</v>
      </c>
      <c r="BN73" s="250"/>
    </row>
    <row r="74" spans="1:66" ht="15">
      <c r="A74" s="299"/>
      <c r="B74" s="313">
        <f>(U72-U71-U11)/156</f>
        <v>26.192307692307693</v>
      </c>
      <c r="C74" s="314" t="s">
        <v>297</v>
      </c>
      <c r="D74" s="314"/>
      <c r="E74" s="314"/>
      <c r="F74" s="314"/>
      <c r="G74" s="314"/>
      <c r="H74" s="314"/>
      <c r="I74" s="314"/>
      <c r="J74" s="314"/>
      <c r="K74" s="314"/>
      <c r="L74" s="167"/>
      <c r="M74" s="167"/>
      <c r="N74" s="167"/>
      <c r="O74" s="167"/>
      <c r="P74" s="167"/>
      <c r="Q74" s="167"/>
      <c r="R74" s="167"/>
      <c r="S74" s="175"/>
      <c r="T74" s="166"/>
      <c r="U74" s="166"/>
      <c r="V74" s="166"/>
      <c r="W74" s="166"/>
      <c r="X74" s="166"/>
      <c r="Y74" s="166"/>
      <c r="Z74" s="166">
        <f>SUM(AA10:AC71)*Z6</f>
        <v>666</v>
      </c>
      <c r="AA74" s="166"/>
      <c r="AB74" s="166"/>
      <c r="AC74" s="166"/>
      <c r="AD74" s="166"/>
      <c r="AE74" s="166"/>
      <c r="AF74" s="166"/>
      <c r="AG74" s="166">
        <f>SUM(AD10:AF71)*AG6</f>
        <v>612</v>
      </c>
      <c r="AH74" s="166">
        <f>SUM(AI10:AK71)*AH6</f>
        <v>666</v>
      </c>
      <c r="AI74" s="166"/>
      <c r="AJ74" s="166"/>
      <c r="AK74" s="166"/>
      <c r="AL74" s="166"/>
      <c r="AM74" s="166"/>
      <c r="AN74" s="166"/>
      <c r="AO74" s="166">
        <f>SUM(AL10:AN71)*AO6</f>
        <v>666</v>
      </c>
      <c r="AP74" s="166">
        <f>SUM(AQ10:AS71)*AP6</f>
        <v>612</v>
      </c>
      <c r="AQ74" s="166"/>
      <c r="AR74" s="166"/>
      <c r="AS74" s="166"/>
      <c r="AT74" s="166"/>
      <c r="AU74" s="166"/>
      <c r="AV74" s="166"/>
      <c r="AW74" s="166">
        <f>SUM(AT10:AV71)*AW6</f>
        <v>540</v>
      </c>
      <c r="AX74" s="166">
        <f>SUM(AY10:BA71)*AX6</f>
        <v>558</v>
      </c>
      <c r="AY74" s="166"/>
      <c r="AZ74" s="166"/>
      <c r="BA74" s="166"/>
      <c r="BB74" s="166"/>
      <c r="BC74" s="166"/>
      <c r="BD74" s="166"/>
      <c r="BE74" s="166">
        <f>SUM(BB10:BD71)*BE6</f>
        <v>522</v>
      </c>
      <c r="BF74" s="166">
        <f>SUM(BG10:BI71)*BF6</f>
        <v>48</v>
      </c>
      <c r="BG74" s="166"/>
      <c r="BH74" s="166"/>
      <c r="BI74" s="166"/>
      <c r="BJ74" s="166"/>
      <c r="BK74" s="166"/>
      <c r="BL74" s="166"/>
      <c r="BM74" s="166">
        <f>SUM(BJ10:BL71)*BM6</f>
        <v>60</v>
      </c>
      <c r="BN74" s="250"/>
    </row>
    <row r="75" spans="1:66" ht="15">
      <c r="A75" s="299"/>
      <c r="B75" s="325"/>
      <c r="C75" s="314" t="s">
        <v>87</v>
      </c>
      <c r="D75" s="314"/>
      <c r="E75" s="314"/>
      <c r="F75" s="314"/>
      <c r="G75" s="314"/>
      <c r="H75" s="314"/>
      <c r="I75" s="314"/>
      <c r="J75" s="314"/>
      <c r="K75" s="314"/>
      <c r="L75" s="167"/>
      <c r="M75" s="167"/>
      <c r="N75" s="167"/>
      <c r="O75" s="167"/>
      <c r="P75" s="167"/>
      <c r="Q75" s="167"/>
      <c r="R75" s="167"/>
      <c r="S75" s="175"/>
      <c r="T75" s="166"/>
      <c r="U75" s="166">
        <f>SUM(Z75:BM75)</f>
        <v>3</v>
      </c>
      <c r="V75" s="166"/>
      <c r="W75" s="166"/>
      <c r="X75" s="166"/>
      <c r="Y75" s="166"/>
      <c r="Z75" s="166"/>
      <c r="AA75" s="175"/>
      <c r="AB75" s="175"/>
      <c r="AC75" s="175"/>
      <c r="AD75" s="175"/>
      <c r="AE75" s="175"/>
      <c r="AF75" s="175"/>
      <c r="AG75" s="166"/>
      <c r="AH75" s="166"/>
      <c r="AI75" s="175"/>
      <c r="AJ75" s="175"/>
      <c r="AK75" s="175"/>
      <c r="AL75" s="175"/>
      <c r="AM75" s="175"/>
      <c r="AN75" s="175"/>
      <c r="AO75" s="175">
        <v>1</v>
      </c>
      <c r="AP75" s="175"/>
      <c r="AQ75" s="175"/>
      <c r="AR75" s="175"/>
      <c r="AS75" s="175"/>
      <c r="AT75" s="175"/>
      <c r="AU75" s="175"/>
      <c r="AV75" s="175"/>
      <c r="AW75" s="175">
        <v>1</v>
      </c>
      <c r="AX75" s="175"/>
      <c r="AY75" s="175"/>
      <c r="AZ75" s="175"/>
      <c r="BA75" s="175"/>
      <c r="BB75" s="175"/>
      <c r="BC75" s="175"/>
      <c r="BD75" s="175"/>
      <c r="BE75" s="175">
        <v>1</v>
      </c>
      <c r="BF75" s="175"/>
      <c r="BG75" s="175"/>
      <c r="BH75" s="175"/>
      <c r="BI75" s="175"/>
      <c r="BJ75" s="175"/>
      <c r="BK75" s="175"/>
      <c r="BL75" s="175"/>
      <c r="BM75" s="175"/>
      <c r="BN75" s="250"/>
    </row>
    <row r="76" spans="1:66" ht="15">
      <c r="A76" s="299"/>
      <c r="B76" s="325"/>
      <c r="C76" s="314" t="s">
        <v>38</v>
      </c>
      <c r="D76" s="314"/>
      <c r="E76" s="314"/>
      <c r="F76" s="314"/>
      <c r="G76" s="314"/>
      <c r="H76" s="314"/>
      <c r="I76" s="314"/>
      <c r="J76" s="314"/>
      <c r="K76" s="314"/>
      <c r="L76" s="167"/>
      <c r="M76" s="167"/>
      <c r="N76" s="167"/>
      <c r="O76" s="167"/>
      <c r="P76" s="167"/>
      <c r="Q76" s="167"/>
      <c r="R76" s="167"/>
      <c r="S76" s="175"/>
      <c r="T76" s="166"/>
      <c r="U76" s="166">
        <f>SUM(Z76:BM76)</f>
        <v>32</v>
      </c>
      <c r="V76" s="166"/>
      <c r="W76" s="166"/>
      <c r="X76" s="166"/>
      <c r="Y76" s="166"/>
      <c r="Z76" s="253">
        <f>COUNTIF($D$10:$J$70,Z5)</f>
        <v>4</v>
      </c>
      <c r="AA76" s="253">
        <f aca="true" t="shared" si="48" ref="AA76:AF76">COUNTIF($D$10:$J$64,AA5)</f>
        <v>0</v>
      </c>
      <c r="AB76" s="253">
        <f t="shared" si="48"/>
        <v>0</v>
      </c>
      <c r="AC76" s="253">
        <f t="shared" si="48"/>
        <v>0</v>
      </c>
      <c r="AD76" s="253">
        <f t="shared" si="48"/>
        <v>0</v>
      </c>
      <c r="AE76" s="253">
        <f t="shared" si="48"/>
        <v>0</v>
      </c>
      <c r="AF76" s="253">
        <f t="shared" si="48"/>
        <v>0</v>
      </c>
      <c r="AG76" s="253">
        <f>COUNTIF($D$10:$J$70,AG5)</f>
        <v>4</v>
      </c>
      <c r="AH76" s="253">
        <f>COUNTIF($D$10:$J$70,AH5)</f>
        <v>4</v>
      </c>
      <c r="AI76" s="253">
        <f aca="true" t="shared" si="49" ref="AI76:AN76">COUNTIF($D$10:$J$64,AI5)</f>
        <v>0</v>
      </c>
      <c r="AJ76" s="253">
        <f t="shared" si="49"/>
        <v>0</v>
      </c>
      <c r="AK76" s="253">
        <f t="shared" si="49"/>
        <v>0</v>
      </c>
      <c r="AL76" s="253">
        <f t="shared" si="49"/>
        <v>0</v>
      </c>
      <c r="AM76" s="253">
        <f t="shared" si="49"/>
        <v>0</v>
      </c>
      <c r="AN76" s="253">
        <f t="shared" si="49"/>
        <v>0</v>
      </c>
      <c r="AO76" s="253">
        <f>COUNTIF($D$10:$J$70,AO5)</f>
        <v>4</v>
      </c>
      <c r="AP76" s="253">
        <f>COUNTIF($D$10:$J$70,AP5)</f>
        <v>4</v>
      </c>
      <c r="AQ76" s="253">
        <f aca="true" t="shared" si="50" ref="AQ76:AV76">COUNTIF($D$10:$J$64,AQ5)</f>
        <v>0</v>
      </c>
      <c r="AR76" s="253">
        <f t="shared" si="50"/>
        <v>0</v>
      </c>
      <c r="AS76" s="253">
        <f t="shared" si="50"/>
        <v>0</v>
      </c>
      <c r="AT76" s="253">
        <f t="shared" si="50"/>
        <v>0</v>
      </c>
      <c r="AU76" s="253">
        <f t="shared" si="50"/>
        <v>0</v>
      </c>
      <c r="AV76" s="253">
        <f t="shared" si="50"/>
        <v>0</v>
      </c>
      <c r="AW76" s="253">
        <f>COUNTIF($D$10:$J$70,AW5)</f>
        <v>4</v>
      </c>
      <c r="AX76" s="253">
        <f>COUNTIF($D$10:$J$70,AX5)</f>
        <v>4</v>
      </c>
      <c r="AY76" s="253">
        <f aca="true" t="shared" si="51" ref="AY76:BD76">COUNTIF($D$10:$J$64,AY5)</f>
        <v>0</v>
      </c>
      <c r="AZ76" s="253">
        <f t="shared" si="51"/>
        <v>0</v>
      </c>
      <c r="BA76" s="253">
        <f t="shared" si="51"/>
        <v>0</v>
      </c>
      <c r="BB76" s="253">
        <f t="shared" si="51"/>
        <v>0</v>
      </c>
      <c r="BC76" s="253">
        <f t="shared" si="51"/>
        <v>0</v>
      </c>
      <c r="BD76" s="253">
        <f t="shared" si="51"/>
        <v>0</v>
      </c>
      <c r="BE76" s="253">
        <f>COUNTIF($D$10:$J$70,BE5)</f>
        <v>4</v>
      </c>
      <c r="BF76" s="253">
        <f>COUNTIF($D$10:$J$70,BF5)</f>
        <v>0</v>
      </c>
      <c r="BG76" s="253">
        <f aca="true" t="shared" si="52" ref="BG76:BL76">COUNTIF($D$10:$J$64,BG5)</f>
        <v>0</v>
      </c>
      <c r="BH76" s="253">
        <f t="shared" si="52"/>
        <v>0</v>
      </c>
      <c r="BI76" s="253">
        <f t="shared" si="52"/>
        <v>0</v>
      </c>
      <c r="BJ76" s="253">
        <f t="shared" si="52"/>
        <v>0</v>
      </c>
      <c r="BK76" s="253">
        <f t="shared" si="52"/>
        <v>0</v>
      </c>
      <c r="BL76" s="253">
        <f t="shared" si="52"/>
        <v>0</v>
      </c>
      <c r="BM76" s="253">
        <f>COUNTIF($D$10:$J$70,BM5)</f>
        <v>0</v>
      </c>
      <c r="BN76" s="250"/>
    </row>
    <row r="77" spans="1:66" ht="15">
      <c r="A77" s="299"/>
      <c r="B77" s="325"/>
      <c r="C77" s="314" t="s">
        <v>39</v>
      </c>
      <c r="D77" s="314"/>
      <c r="E77" s="314"/>
      <c r="F77" s="314"/>
      <c r="G77" s="314"/>
      <c r="H77" s="314"/>
      <c r="I77" s="314"/>
      <c r="J77" s="314"/>
      <c r="K77" s="314"/>
      <c r="L77" s="167"/>
      <c r="M77" s="167"/>
      <c r="N77" s="167"/>
      <c r="O77" s="167"/>
      <c r="P77" s="167"/>
      <c r="Q77" s="167"/>
      <c r="R77" s="167"/>
      <c r="S77" s="175"/>
      <c r="T77" s="166"/>
      <c r="U77" s="166">
        <f>SUM(Z77:BM77)</f>
        <v>38</v>
      </c>
      <c r="V77" s="166"/>
      <c r="W77" s="166"/>
      <c r="X77" s="166"/>
      <c r="Y77" s="166"/>
      <c r="Z77" s="253">
        <f>COUNTIF($L$10:$R$70,Z5)</f>
        <v>4</v>
      </c>
      <c r="AA77" s="253">
        <f aca="true" t="shared" si="53" ref="AA77:AF77">COUNTIF($L$10:$R$64,AA5)</f>
        <v>0</v>
      </c>
      <c r="AB77" s="253">
        <f t="shared" si="53"/>
        <v>0</v>
      </c>
      <c r="AC77" s="253">
        <f t="shared" si="53"/>
        <v>0</v>
      </c>
      <c r="AD77" s="253">
        <f t="shared" si="53"/>
        <v>0</v>
      </c>
      <c r="AE77" s="253">
        <f t="shared" si="53"/>
        <v>0</v>
      </c>
      <c r="AF77" s="253">
        <f t="shared" si="53"/>
        <v>0</v>
      </c>
      <c r="AG77" s="253">
        <f>COUNTIF($L$10:$R$70,AG5)</f>
        <v>3</v>
      </c>
      <c r="AH77" s="253">
        <f>COUNTIF($L$10:$R$70,AH5)</f>
        <v>3</v>
      </c>
      <c r="AI77" s="253">
        <f aca="true" t="shared" si="54" ref="AI77:AN77">COUNTIF($L$10:$R$64,AI5)</f>
        <v>0</v>
      </c>
      <c r="AJ77" s="253">
        <f t="shared" si="54"/>
        <v>0</v>
      </c>
      <c r="AK77" s="253">
        <f t="shared" si="54"/>
        <v>0</v>
      </c>
      <c r="AL77" s="253">
        <f t="shared" si="54"/>
        <v>0</v>
      </c>
      <c r="AM77" s="253">
        <f t="shared" si="54"/>
        <v>0</v>
      </c>
      <c r="AN77" s="253">
        <f t="shared" si="54"/>
        <v>0</v>
      </c>
      <c r="AO77" s="253">
        <f>COUNTIF($L$10:$R$70,AO5)</f>
        <v>3</v>
      </c>
      <c r="AP77" s="253">
        <f>COUNTIF($L$10:$R$70,AP5)</f>
        <v>5</v>
      </c>
      <c r="AQ77" s="253">
        <f aca="true" t="shared" si="55" ref="AQ77:AV77">COUNTIF($L$10:$R$64,AQ5)</f>
        <v>0</v>
      </c>
      <c r="AR77" s="253">
        <f t="shared" si="55"/>
        <v>0</v>
      </c>
      <c r="AS77" s="253">
        <f t="shared" si="55"/>
        <v>0</v>
      </c>
      <c r="AT77" s="253">
        <f t="shared" si="55"/>
        <v>0</v>
      </c>
      <c r="AU77" s="253">
        <f t="shared" si="55"/>
        <v>0</v>
      </c>
      <c r="AV77" s="253">
        <f t="shared" si="55"/>
        <v>0</v>
      </c>
      <c r="AW77" s="253">
        <f>COUNTIF($L$10:$R$70,AW5)</f>
        <v>4</v>
      </c>
      <c r="AX77" s="253">
        <f>COUNTIF($L$10:$R$70,AX5)</f>
        <v>6</v>
      </c>
      <c r="AY77" s="253">
        <f aca="true" t="shared" si="56" ref="AY77:BD77">COUNTIF($L$10:$R$64,AY5)</f>
        <v>0</v>
      </c>
      <c r="AZ77" s="253">
        <f t="shared" si="56"/>
        <v>0</v>
      </c>
      <c r="BA77" s="253">
        <f t="shared" si="56"/>
        <v>0</v>
      </c>
      <c r="BB77" s="253">
        <f t="shared" si="56"/>
        <v>0</v>
      </c>
      <c r="BC77" s="253">
        <f t="shared" si="56"/>
        <v>0</v>
      </c>
      <c r="BD77" s="253">
        <f t="shared" si="56"/>
        <v>0</v>
      </c>
      <c r="BE77" s="253">
        <f>COUNTIF($L$10:$R$70,BE5)</f>
        <v>6</v>
      </c>
      <c r="BF77" s="253">
        <f>COUNTIF($L$10:$R$70,BF5)</f>
        <v>2</v>
      </c>
      <c r="BG77" s="253">
        <f aca="true" t="shared" si="57" ref="BG77:BL77">COUNTIF($L$10:$R$64,BG5)</f>
        <v>0</v>
      </c>
      <c r="BH77" s="253">
        <f t="shared" si="57"/>
        <v>0</v>
      </c>
      <c r="BI77" s="253">
        <f t="shared" si="57"/>
        <v>0</v>
      </c>
      <c r="BJ77" s="253">
        <f t="shared" si="57"/>
        <v>0</v>
      </c>
      <c r="BK77" s="253">
        <f t="shared" si="57"/>
        <v>0</v>
      </c>
      <c r="BL77" s="253">
        <f t="shared" si="57"/>
        <v>0</v>
      </c>
      <c r="BM77" s="253">
        <f>COUNTIF($L$10:$R$70,BM5)</f>
        <v>2</v>
      </c>
      <c r="BN77" s="250"/>
    </row>
    <row r="78" spans="1:66" ht="15">
      <c r="A78" s="24"/>
      <c r="B78" s="36"/>
      <c r="C78" s="24"/>
      <c r="D78" s="53"/>
      <c r="E78" s="53"/>
      <c r="F78" s="53"/>
      <c r="G78" s="53"/>
      <c r="H78" s="53"/>
      <c r="I78" s="53"/>
      <c r="J78" s="53"/>
      <c r="K78" s="24"/>
      <c r="L78" s="53"/>
      <c r="M78" s="53"/>
      <c r="N78" s="53"/>
      <c r="O78" s="53"/>
      <c r="P78" s="53"/>
      <c r="Q78" s="53"/>
      <c r="R78" s="53"/>
      <c r="S78" s="24"/>
      <c r="T78" s="54"/>
      <c r="U78" s="25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50"/>
    </row>
    <row r="79" spans="1:66" ht="15.75" thickBot="1">
      <c r="A79" s="24"/>
      <c r="B79" s="52"/>
      <c r="C79" s="24"/>
      <c r="D79" s="53"/>
      <c r="E79" s="53"/>
      <c r="F79" s="53"/>
      <c r="G79" s="53"/>
      <c r="H79" s="53"/>
      <c r="I79" s="53"/>
      <c r="J79" s="53"/>
      <c r="K79" s="24"/>
      <c r="L79" s="53"/>
      <c r="M79" s="53"/>
      <c r="N79" s="53"/>
      <c r="O79" s="53"/>
      <c r="P79" s="53"/>
      <c r="Q79" s="53"/>
      <c r="R79" s="53"/>
      <c r="S79" s="24"/>
      <c r="T79" s="54"/>
      <c r="U79" s="25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3"/>
      <c r="AQ79" s="106"/>
      <c r="AR79" s="106"/>
      <c r="AS79" s="106"/>
      <c r="AT79" s="106"/>
      <c r="AU79" s="106"/>
      <c r="AV79" s="106"/>
      <c r="AW79" s="23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50"/>
    </row>
    <row r="80" spans="1:66" ht="15.75" customHeight="1" thickBot="1">
      <c r="A80" s="23"/>
      <c r="B80" s="282" t="s">
        <v>110</v>
      </c>
      <c r="C80" s="282"/>
      <c r="D80" s="282"/>
      <c r="E80" s="282"/>
      <c r="F80" s="282"/>
      <c r="G80" s="282"/>
      <c r="H80" s="282"/>
      <c r="I80" s="282"/>
      <c r="J80" s="282"/>
      <c r="K80" s="282"/>
      <c r="L80" s="277"/>
      <c r="M80" s="277"/>
      <c r="N80" s="277"/>
      <c r="O80" s="277"/>
      <c r="P80" s="277"/>
      <c r="Q80" s="277"/>
      <c r="R80" s="277"/>
      <c r="S80" s="282" t="s">
        <v>111</v>
      </c>
      <c r="T80" s="282"/>
      <c r="U80" s="282"/>
      <c r="V80" s="282"/>
      <c r="W80" s="283" t="s">
        <v>112</v>
      </c>
      <c r="X80" s="352"/>
      <c r="Y80" s="352"/>
      <c r="Z80" s="352"/>
      <c r="AA80" s="352"/>
      <c r="AB80" s="352"/>
      <c r="AC80" s="352"/>
      <c r="AD80" s="352"/>
      <c r="AE80" s="352"/>
      <c r="AF80" s="352"/>
      <c r="AG80" s="352"/>
      <c r="AH80" s="352"/>
      <c r="AI80" s="352"/>
      <c r="AJ80" s="352"/>
      <c r="AK80" s="352"/>
      <c r="AL80" s="352"/>
      <c r="AM80" s="352"/>
      <c r="AN80" s="352"/>
      <c r="AO80" s="352"/>
      <c r="AP80" s="353"/>
      <c r="AQ80" s="107"/>
      <c r="AR80" s="107"/>
      <c r="AS80" s="107"/>
      <c r="AT80" s="26"/>
      <c r="AU80" s="26"/>
      <c r="AV80" s="26"/>
      <c r="AW80" s="27"/>
      <c r="AX80" s="27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35"/>
    </row>
    <row r="81" spans="1:66" ht="15">
      <c r="A81" s="23"/>
      <c r="B81" s="354" t="s">
        <v>156</v>
      </c>
      <c r="C81" s="354" t="s">
        <v>157</v>
      </c>
      <c r="D81" s="278"/>
      <c r="E81" s="278"/>
      <c r="F81" s="278"/>
      <c r="G81" s="278"/>
      <c r="H81" s="278"/>
      <c r="I81" s="278"/>
      <c r="J81" s="278"/>
      <c r="K81" s="356" t="s">
        <v>284</v>
      </c>
      <c r="L81" s="279"/>
      <c r="M81" s="279"/>
      <c r="N81" s="279"/>
      <c r="O81" s="279"/>
      <c r="P81" s="279"/>
      <c r="Q81" s="279"/>
      <c r="R81" s="279"/>
      <c r="S81" s="357" t="s">
        <v>285</v>
      </c>
      <c r="T81" s="358"/>
      <c r="U81" s="354" t="s">
        <v>157</v>
      </c>
      <c r="V81" s="356" t="s">
        <v>284</v>
      </c>
      <c r="W81" s="340" t="s">
        <v>286</v>
      </c>
      <c r="X81" s="332"/>
      <c r="Y81" s="333"/>
      <c r="Z81" s="331" t="s">
        <v>158</v>
      </c>
      <c r="AA81" s="332"/>
      <c r="AB81" s="332"/>
      <c r="AC81" s="332"/>
      <c r="AD81" s="332"/>
      <c r="AE81" s="332"/>
      <c r="AF81" s="332"/>
      <c r="AG81" s="332"/>
      <c r="AH81" s="332"/>
      <c r="AI81" s="332"/>
      <c r="AJ81" s="332"/>
      <c r="AK81" s="332"/>
      <c r="AL81" s="332"/>
      <c r="AM81" s="332"/>
      <c r="AN81" s="332"/>
      <c r="AO81" s="332"/>
      <c r="AP81" s="333"/>
      <c r="AQ81" s="24"/>
      <c r="AR81" s="24"/>
      <c r="AS81" s="24"/>
      <c r="AT81" s="25"/>
      <c r="AU81" s="25"/>
      <c r="AV81" s="25"/>
      <c r="AW81" s="27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35"/>
    </row>
    <row r="82" spans="1:66" ht="24.75" customHeight="1">
      <c r="A82" s="23"/>
      <c r="B82" s="355"/>
      <c r="C82" s="355"/>
      <c r="D82" s="279"/>
      <c r="E82" s="279"/>
      <c r="F82" s="279"/>
      <c r="G82" s="279"/>
      <c r="H82" s="279"/>
      <c r="I82" s="279"/>
      <c r="J82" s="279"/>
      <c r="K82" s="355"/>
      <c r="L82" s="279"/>
      <c r="M82" s="279"/>
      <c r="N82" s="279"/>
      <c r="O82" s="279"/>
      <c r="P82" s="279"/>
      <c r="Q82" s="279"/>
      <c r="R82" s="279"/>
      <c r="S82" s="359"/>
      <c r="T82" s="360"/>
      <c r="U82" s="355"/>
      <c r="V82" s="355"/>
      <c r="W82" s="334"/>
      <c r="X82" s="335"/>
      <c r="Y82" s="336"/>
      <c r="Z82" s="334"/>
      <c r="AA82" s="335"/>
      <c r="AB82" s="335"/>
      <c r="AC82" s="335"/>
      <c r="AD82" s="335"/>
      <c r="AE82" s="335"/>
      <c r="AF82" s="335"/>
      <c r="AG82" s="335"/>
      <c r="AH82" s="335"/>
      <c r="AI82" s="335"/>
      <c r="AJ82" s="335"/>
      <c r="AK82" s="335"/>
      <c r="AL82" s="335"/>
      <c r="AM82" s="335"/>
      <c r="AN82" s="335"/>
      <c r="AO82" s="335"/>
      <c r="AP82" s="336"/>
      <c r="AQ82" s="24"/>
      <c r="AR82" s="24"/>
      <c r="AS82" s="24"/>
      <c r="AT82" s="25"/>
      <c r="AU82" s="25"/>
      <c r="AV82" s="25"/>
      <c r="AW82" s="27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35"/>
    </row>
    <row r="83" spans="1:66" ht="50.25" customHeight="1" thickBot="1">
      <c r="A83" s="23"/>
      <c r="B83" s="278" t="s">
        <v>226</v>
      </c>
      <c r="C83" s="278">
        <v>9</v>
      </c>
      <c r="D83" s="278"/>
      <c r="E83" s="278"/>
      <c r="F83" s="278"/>
      <c r="G83" s="278"/>
      <c r="H83" s="278"/>
      <c r="I83" s="278"/>
      <c r="J83" s="278"/>
      <c r="K83" s="278">
        <v>3</v>
      </c>
      <c r="L83" s="278"/>
      <c r="M83" s="278"/>
      <c r="N83" s="278"/>
      <c r="O83" s="278"/>
      <c r="P83" s="278"/>
      <c r="Q83" s="278"/>
      <c r="R83" s="278"/>
      <c r="S83" s="318" t="s">
        <v>283</v>
      </c>
      <c r="T83" s="319"/>
      <c r="U83" s="278">
        <v>9</v>
      </c>
      <c r="V83" s="278">
        <v>9</v>
      </c>
      <c r="W83" s="331" t="s">
        <v>227</v>
      </c>
      <c r="X83" s="332"/>
      <c r="Y83" s="333"/>
      <c r="Z83" s="340" t="s">
        <v>287</v>
      </c>
      <c r="AA83" s="332"/>
      <c r="AB83" s="332"/>
      <c r="AC83" s="332"/>
      <c r="AD83" s="332"/>
      <c r="AE83" s="332"/>
      <c r="AF83" s="332"/>
      <c r="AG83" s="332"/>
      <c r="AH83" s="332"/>
      <c r="AI83" s="332"/>
      <c r="AJ83" s="332"/>
      <c r="AK83" s="332"/>
      <c r="AL83" s="332"/>
      <c r="AM83" s="332"/>
      <c r="AN83" s="332"/>
      <c r="AO83" s="332"/>
      <c r="AP83" s="333"/>
      <c r="AQ83" s="106"/>
      <c r="AR83" s="106"/>
      <c r="AS83" s="106"/>
      <c r="AT83" s="28"/>
      <c r="AU83" s="28"/>
      <c r="AV83" s="28"/>
      <c r="AW83" s="27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35"/>
    </row>
    <row r="84" spans="1:66" ht="49.5" customHeight="1">
      <c r="A84" s="23"/>
      <c r="B84" s="343" t="s">
        <v>282</v>
      </c>
      <c r="C84" s="346">
        <v>9</v>
      </c>
      <c r="D84" s="278"/>
      <c r="E84" s="278"/>
      <c r="F84" s="278"/>
      <c r="G84" s="278"/>
      <c r="H84" s="278"/>
      <c r="I84" s="278"/>
      <c r="J84" s="278"/>
      <c r="K84" s="346">
        <v>2</v>
      </c>
      <c r="L84" s="278"/>
      <c r="M84" s="278"/>
      <c r="N84" s="278"/>
      <c r="O84" s="278"/>
      <c r="P84" s="278"/>
      <c r="Q84" s="278"/>
      <c r="R84" s="278"/>
      <c r="S84" s="340" t="s">
        <v>283</v>
      </c>
      <c r="T84" s="349"/>
      <c r="U84" s="346">
        <v>10</v>
      </c>
      <c r="V84" s="346">
        <v>2</v>
      </c>
      <c r="W84" s="337"/>
      <c r="X84" s="338"/>
      <c r="Y84" s="339"/>
      <c r="Z84" s="334"/>
      <c r="AA84" s="335"/>
      <c r="AB84" s="335"/>
      <c r="AC84" s="335"/>
      <c r="AD84" s="335"/>
      <c r="AE84" s="335"/>
      <c r="AF84" s="335"/>
      <c r="AG84" s="335"/>
      <c r="AH84" s="335"/>
      <c r="AI84" s="335"/>
      <c r="AJ84" s="335"/>
      <c r="AK84" s="335"/>
      <c r="AL84" s="335"/>
      <c r="AM84" s="335"/>
      <c r="AN84" s="335"/>
      <c r="AO84" s="335"/>
      <c r="AP84" s="336"/>
      <c r="AQ84" s="24"/>
      <c r="AR84" s="24"/>
      <c r="AS84" s="24"/>
      <c r="AT84" s="25"/>
      <c r="AU84" s="25"/>
      <c r="AV84" s="25"/>
      <c r="AW84" s="27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35"/>
    </row>
    <row r="85" spans="1:66" ht="8.25" customHeight="1">
      <c r="A85" s="23"/>
      <c r="B85" s="344"/>
      <c r="C85" s="347"/>
      <c r="D85" s="278"/>
      <c r="E85" s="278"/>
      <c r="F85" s="278"/>
      <c r="G85" s="278"/>
      <c r="H85" s="278"/>
      <c r="I85" s="278"/>
      <c r="J85" s="278"/>
      <c r="K85" s="347"/>
      <c r="L85" s="278"/>
      <c r="M85" s="278"/>
      <c r="N85" s="278"/>
      <c r="O85" s="278"/>
      <c r="P85" s="278"/>
      <c r="Q85" s="278"/>
      <c r="R85" s="278"/>
      <c r="S85" s="350"/>
      <c r="T85" s="351"/>
      <c r="U85" s="348"/>
      <c r="V85" s="348"/>
      <c r="W85" s="337"/>
      <c r="X85" s="338"/>
      <c r="Y85" s="339"/>
      <c r="Z85" s="340" t="s">
        <v>288</v>
      </c>
      <c r="AA85" s="332"/>
      <c r="AB85" s="332"/>
      <c r="AC85" s="332"/>
      <c r="AD85" s="332"/>
      <c r="AE85" s="332"/>
      <c r="AF85" s="332"/>
      <c r="AG85" s="332"/>
      <c r="AH85" s="332"/>
      <c r="AI85" s="332"/>
      <c r="AJ85" s="332"/>
      <c r="AK85" s="332"/>
      <c r="AL85" s="332"/>
      <c r="AM85" s="332"/>
      <c r="AN85" s="332"/>
      <c r="AO85" s="332"/>
      <c r="AP85" s="333"/>
      <c r="AQ85" s="55"/>
      <c r="AR85" s="55"/>
      <c r="AS85" s="55"/>
      <c r="AT85" s="59"/>
      <c r="AU85" s="59"/>
      <c r="AV85" s="59"/>
      <c r="AW85" s="27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35"/>
    </row>
    <row r="86" spans="1:66" ht="51" customHeight="1">
      <c r="A86" s="23"/>
      <c r="B86" s="345"/>
      <c r="C86" s="348"/>
      <c r="D86" s="280"/>
      <c r="E86" s="280"/>
      <c r="F86" s="280"/>
      <c r="G86" s="280"/>
      <c r="H86" s="280"/>
      <c r="I86" s="280"/>
      <c r="J86" s="280"/>
      <c r="K86" s="348"/>
      <c r="L86" s="278"/>
      <c r="M86" s="278"/>
      <c r="N86" s="278"/>
      <c r="O86" s="278"/>
      <c r="P86" s="278"/>
      <c r="Q86" s="278"/>
      <c r="R86" s="278"/>
      <c r="S86" s="318" t="s">
        <v>289</v>
      </c>
      <c r="T86" s="319"/>
      <c r="U86" s="278">
        <v>10</v>
      </c>
      <c r="V86" s="278">
        <v>4</v>
      </c>
      <c r="W86" s="337"/>
      <c r="X86" s="338"/>
      <c r="Y86" s="339"/>
      <c r="Z86" s="337"/>
      <c r="AA86" s="338"/>
      <c r="AB86" s="338"/>
      <c r="AC86" s="338"/>
      <c r="AD86" s="338"/>
      <c r="AE86" s="338"/>
      <c r="AF86" s="338"/>
      <c r="AG86" s="338"/>
      <c r="AH86" s="338"/>
      <c r="AI86" s="338"/>
      <c r="AJ86" s="338"/>
      <c r="AK86" s="338"/>
      <c r="AL86" s="338"/>
      <c r="AM86" s="338"/>
      <c r="AN86" s="338"/>
      <c r="AO86" s="338"/>
      <c r="AP86" s="339"/>
      <c r="AQ86" s="24"/>
      <c r="AR86" s="24"/>
      <c r="AS86" s="24"/>
      <c r="AT86" s="25"/>
      <c r="AU86" s="25"/>
      <c r="AV86" s="25"/>
      <c r="AW86" s="27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35"/>
    </row>
    <row r="87" spans="1:66" ht="13.5" customHeight="1" thickBot="1">
      <c r="A87" s="23"/>
      <c r="B87" s="278" t="s">
        <v>77</v>
      </c>
      <c r="C87" s="280"/>
      <c r="D87" s="280"/>
      <c r="E87" s="280"/>
      <c r="F87" s="280"/>
      <c r="G87" s="280"/>
      <c r="H87" s="280"/>
      <c r="I87" s="280"/>
      <c r="J87" s="280"/>
      <c r="K87" s="281">
        <v>5</v>
      </c>
      <c r="L87" s="278"/>
      <c r="M87" s="278"/>
      <c r="N87" s="278"/>
      <c r="O87" s="278"/>
      <c r="P87" s="278"/>
      <c r="Q87" s="278"/>
      <c r="R87" s="278"/>
      <c r="S87" s="341" t="s">
        <v>77</v>
      </c>
      <c r="T87" s="342"/>
      <c r="U87" s="278"/>
      <c r="V87" s="278">
        <v>15</v>
      </c>
      <c r="W87" s="334"/>
      <c r="X87" s="335"/>
      <c r="Y87" s="336"/>
      <c r="Z87" s="334"/>
      <c r="AA87" s="335"/>
      <c r="AB87" s="335"/>
      <c r="AC87" s="335"/>
      <c r="AD87" s="335"/>
      <c r="AE87" s="335"/>
      <c r="AF87" s="335"/>
      <c r="AG87" s="335"/>
      <c r="AH87" s="335"/>
      <c r="AI87" s="335"/>
      <c r="AJ87" s="335"/>
      <c r="AK87" s="335"/>
      <c r="AL87" s="335"/>
      <c r="AM87" s="335"/>
      <c r="AN87" s="335"/>
      <c r="AO87" s="335"/>
      <c r="AP87" s="336"/>
      <c r="AQ87" s="106"/>
      <c r="AR87" s="106"/>
      <c r="AS87" s="106"/>
      <c r="AT87" s="28"/>
      <c r="AU87" s="28"/>
      <c r="AV87" s="28"/>
      <c r="AW87" s="27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35"/>
    </row>
    <row r="88" spans="1:66" ht="13.5" customHeight="1" hidden="1" thickBot="1">
      <c r="A88" s="23"/>
      <c r="B88" s="108" t="s">
        <v>113</v>
      </c>
      <c r="C88" s="109"/>
      <c r="D88" s="28"/>
      <c r="E88" s="28"/>
      <c r="F88" s="28"/>
      <c r="G88" s="28"/>
      <c r="H88" s="28"/>
      <c r="I88" s="28"/>
      <c r="J88" s="28"/>
      <c r="K88" s="60">
        <v>5</v>
      </c>
      <c r="L88" s="61"/>
      <c r="M88" s="61"/>
      <c r="N88" s="61"/>
      <c r="O88" s="61"/>
      <c r="P88" s="61"/>
      <c r="Q88" s="61"/>
      <c r="R88" s="61"/>
      <c r="S88" s="108" t="s">
        <v>113</v>
      </c>
      <c r="T88" s="62"/>
      <c r="U88" s="109"/>
      <c r="V88" s="58">
        <v>15</v>
      </c>
      <c r="W88" s="18"/>
      <c r="X88" s="18"/>
      <c r="Y88" s="18"/>
      <c r="Z88" s="56" t="s">
        <v>142</v>
      </c>
      <c r="AA88" s="18"/>
      <c r="AB88" s="57"/>
      <c r="AC88" s="58"/>
      <c r="AD88" s="1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9"/>
      <c r="AP88" s="24"/>
      <c r="AQ88" s="24"/>
      <c r="AR88" s="24"/>
      <c r="AS88" s="24"/>
      <c r="AT88" s="25"/>
      <c r="AU88" s="25"/>
      <c r="AV88" s="25"/>
      <c r="AW88" s="27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35"/>
    </row>
    <row r="89" spans="1:66" ht="9.75" customHeight="1">
      <c r="A89" s="24"/>
      <c r="B89" s="110"/>
      <c r="C89" s="24"/>
      <c r="D89" s="53"/>
      <c r="E89" s="53"/>
      <c r="F89" s="53"/>
      <c r="G89" s="53"/>
      <c r="H89" s="53"/>
      <c r="I89" s="53"/>
      <c r="J89" s="53"/>
      <c r="K89" s="24"/>
      <c r="L89" s="53"/>
      <c r="M89" s="53"/>
      <c r="N89" s="53"/>
      <c r="O89" s="53"/>
      <c r="P89" s="53"/>
      <c r="Q89" s="53"/>
      <c r="R89" s="53"/>
      <c r="S89" s="24"/>
      <c r="T89" s="54"/>
      <c r="U89" s="25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35"/>
    </row>
    <row r="90" spans="1:66" ht="15.75" customHeight="1">
      <c r="A90" s="70"/>
      <c r="B90" s="72" t="s">
        <v>141</v>
      </c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8"/>
    </row>
    <row r="91" spans="1:66" ht="18" customHeight="1">
      <c r="A91" s="70"/>
      <c r="B91" s="72" t="s">
        <v>151</v>
      </c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8"/>
    </row>
    <row r="92" spans="1:66" ht="15">
      <c r="A92" s="63"/>
      <c r="B92" s="64"/>
      <c r="C92" s="63"/>
      <c r="D92" s="65"/>
      <c r="E92" s="65"/>
      <c r="F92" s="65"/>
      <c r="G92" s="65"/>
      <c r="H92" s="65"/>
      <c r="I92" s="65"/>
      <c r="J92" s="65"/>
      <c r="K92" s="63"/>
      <c r="L92" s="65"/>
      <c r="M92" s="65"/>
      <c r="N92" s="65"/>
      <c r="O92" s="65"/>
      <c r="P92" s="65"/>
      <c r="Q92" s="65"/>
      <c r="R92" s="65"/>
      <c r="S92" s="63"/>
      <c r="T92" s="66"/>
      <c r="U92" s="47"/>
      <c r="V92" s="63"/>
      <c r="W92" s="63"/>
      <c r="X92" s="67"/>
      <c r="Y92" s="67"/>
      <c r="Z92" s="67"/>
      <c r="AA92" s="67"/>
      <c r="AB92" s="67"/>
      <c r="AC92" s="67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45"/>
    </row>
    <row r="93" spans="1:66" ht="12.75" customHeight="1">
      <c r="A93" s="68"/>
      <c r="B93" s="63" t="s">
        <v>83</v>
      </c>
      <c r="C93" s="46"/>
      <c r="D93" s="69"/>
      <c r="E93" s="69"/>
      <c r="F93" s="69"/>
      <c r="G93" s="69"/>
      <c r="H93" s="46"/>
      <c r="I93" s="69"/>
      <c r="J93" s="69"/>
      <c r="K93" s="69"/>
      <c r="L93" s="69"/>
      <c r="M93" s="69"/>
      <c r="N93" s="69"/>
      <c r="O93" s="69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5"/>
      <c r="BL93"/>
      <c r="BM93"/>
      <c r="BN93"/>
    </row>
    <row r="94" spans="1:68" s="47" customFormat="1" ht="22.5" customHeight="1">
      <c r="A94" s="63"/>
      <c r="B94" s="46" t="s">
        <v>267</v>
      </c>
      <c r="I94" s="63"/>
      <c r="BK94" s="45"/>
      <c r="BL94" s="45"/>
      <c r="BM94" s="45"/>
      <c r="BN94" s="45"/>
      <c r="BO94" s="45"/>
      <c r="BP94" s="46"/>
    </row>
    <row r="95" spans="1:68" s="47" customFormat="1" ht="12">
      <c r="A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46"/>
      <c r="BL95" s="46"/>
      <c r="BM95" s="46"/>
      <c r="BN95" s="46"/>
      <c r="BO95" s="46"/>
      <c r="BP95" s="46"/>
    </row>
    <row r="96" spans="3:68" s="47" customFormat="1" ht="17.25" customHeight="1">
      <c r="C96" s="63"/>
      <c r="D96" s="63"/>
      <c r="E96" s="63"/>
      <c r="F96" s="63"/>
      <c r="G96" s="63"/>
      <c r="H96" s="63"/>
      <c r="J96" s="65"/>
      <c r="K96" s="63"/>
      <c r="L96" s="63"/>
      <c r="M96" s="63"/>
      <c r="N96" s="63"/>
      <c r="O96" s="63"/>
      <c r="P96" s="63"/>
      <c r="Q96" s="63"/>
      <c r="R96" s="63"/>
      <c r="S96" s="63"/>
      <c r="BK96" s="46"/>
      <c r="BL96" s="46"/>
      <c r="BM96" s="46"/>
      <c r="BN96" s="46"/>
      <c r="BO96" s="46"/>
      <c r="BP96" s="46"/>
    </row>
    <row r="97" spans="2:68" s="47" customFormat="1" ht="12">
      <c r="B97" s="47" t="s">
        <v>269</v>
      </c>
      <c r="C97" s="63"/>
      <c r="D97" s="63"/>
      <c r="E97" s="63"/>
      <c r="F97" s="63"/>
      <c r="G97" s="63"/>
      <c r="H97" s="63"/>
      <c r="J97" s="65"/>
      <c r="K97" s="63"/>
      <c r="L97" s="63"/>
      <c r="M97" s="63"/>
      <c r="N97" s="63"/>
      <c r="O97" s="63"/>
      <c r="P97" s="63"/>
      <c r="Q97" s="63"/>
      <c r="R97" s="63"/>
      <c r="S97" s="63"/>
      <c r="BK97" s="46"/>
      <c r="BL97" s="46"/>
      <c r="BM97" s="46"/>
      <c r="BN97" s="46"/>
      <c r="BO97" s="46"/>
      <c r="BP97" s="46"/>
    </row>
    <row r="98" spans="3:68" s="47" customFormat="1" ht="12">
      <c r="C98" s="63"/>
      <c r="D98" s="63"/>
      <c r="E98" s="63"/>
      <c r="F98" s="63"/>
      <c r="G98" s="63"/>
      <c r="J98" s="65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 t="s">
        <v>270</v>
      </c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46"/>
      <c r="BL98" s="46"/>
      <c r="BM98" s="46"/>
      <c r="BN98" s="46"/>
      <c r="BO98" s="46"/>
      <c r="BP98" s="46"/>
    </row>
    <row r="99" spans="1:68" s="47" customFormat="1" ht="12">
      <c r="A99" s="63"/>
      <c r="B99" s="43" t="s">
        <v>268</v>
      </c>
      <c r="H99" s="63"/>
      <c r="J99" s="65"/>
      <c r="K99" s="63"/>
      <c r="L99" s="63"/>
      <c r="M99" s="63"/>
      <c r="N99" s="63"/>
      <c r="O99" s="63"/>
      <c r="P99" s="63"/>
      <c r="Q99" s="63"/>
      <c r="R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46"/>
      <c r="BL99" s="46"/>
      <c r="BM99" s="46"/>
      <c r="BN99" s="46"/>
      <c r="BO99" s="46"/>
      <c r="BP99" s="46"/>
    </row>
    <row r="100" spans="1:68" s="47" customFormat="1" ht="13.5" customHeight="1">
      <c r="A100" s="63"/>
      <c r="B100" s="47" t="s">
        <v>271</v>
      </c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46"/>
      <c r="BL100" s="46"/>
      <c r="BM100" s="46"/>
      <c r="BN100" s="46"/>
      <c r="BO100" s="46"/>
      <c r="BP100" s="46"/>
    </row>
    <row r="101" spans="1:68" s="47" customFormat="1" ht="18" customHeight="1">
      <c r="A101" s="63"/>
      <c r="B101" s="17" t="s">
        <v>268</v>
      </c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268"/>
      <c r="R101" s="63"/>
      <c r="S101" s="63"/>
      <c r="T101" s="63"/>
      <c r="U101" s="47" t="s">
        <v>272</v>
      </c>
      <c r="AT101" s="63"/>
      <c r="AU101" s="63"/>
      <c r="BB101" s="63"/>
      <c r="BC101" s="63"/>
      <c r="BJ101" s="63"/>
      <c r="BK101" s="46"/>
      <c r="BL101" s="46"/>
      <c r="BM101" s="46"/>
      <c r="BN101" s="46"/>
      <c r="BO101" s="46"/>
      <c r="BP101" s="46"/>
    </row>
    <row r="102" spans="1:66" ht="15.75" customHeight="1">
      <c r="A102" s="47"/>
      <c r="B102" s="47"/>
      <c r="C102" s="63"/>
      <c r="D102" s="63"/>
      <c r="E102" s="63"/>
      <c r="F102" s="63"/>
      <c r="G102" s="63"/>
      <c r="H102" s="63"/>
      <c r="I102" s="63"/>
      <c r="J102" s="63"/>
      <c r="K102" s="47"/>
      <c r="L102" s="47"/>
      <c r="M102" s="47"/>
      <c r="N102" s="47"/>
      <c r="O102" s="47"/>
      <c r="P102" s="65"/>
      <c r="Q102" s="63"/>
      <c r="R102" s="63"/>
      <c r="S102" s="63"/>
      <c r="T102" s="63"/>
      <c r="U102" s="63"/>
      <c r="V102" s="63"/>
      <c r="W102" s="63"/>
      <c r="X102" s="47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45"/>
    </row>
    <row r="103" spans="1:66" ht="18" customHeight="1">
      <c r="A103" s="47"/>
      <c r="B103" s="47"/>
      <c r="C103" s="63"/>
      <c r="D103" s="63"/>
      <c r="E103" s="63"/>
      <c r="F103" s="63"/>
      <c r="G103" s="63"/>
      <c r="H103" s="63"/>
      <c r="I103" s="63"/>
      <c r="J103" s="63"/>
      <c r="K103" s="47"/>
      <c r="L103" s="47"/>
      <c r="M103" s="47"/>
      <c r="N103" s="47"/>
      <c r="O103" s="47"/>
      <c r="P103" s="65"/>
      <c r="Q103" s="63"/>
      <c r="R103" s="63"/>
      <c r="S103" s="63"/>
      <c r="T103" s="63"/>
      <c r="U103" s="63"/>
      <c r="V103" s="63"/>
      <c r="W103" s="63"/>
      <c r="X103" s="47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45"/>
    </row>
    <row r="104" spans="1:66" ht="49.5" customHeight="1" thickBot="1">
      <c r="A104" s="68"/>
      <c r="B104" s="42"/>
      <c r="C104" s="46"/>
      <c r="D104" s="46"/>
      <c r="E104" s="46"/>
      <c r="F104" s="46"/>
      <c r="G104" s="46"/>
      <c r="H104" s="46"/>
      <c r="I104" s="46"/>
      <c r="J104" s="46"/>
      <c r="K104" s="85"/>
      <c r="L104" s="86"/>
      <c r="M104" s="86"/>
      <c r="N104" s="86"/>
      <c r="O104" s="86"/>
      <c r="P104" s="87"/>
      <c r="Q104" s="85"/>
      <c r="R104" s="85"/>
      <c r="S104" s="85"/>
      <c r="T104" s="88"/>
      <c r="U104" s="292" t="s">
        <v>129</v>
      </c>
      <c r="V104" s="293"/>
      <c r="W104" s="293"/>
      <c r="X104" s="293"/>
      <c r="Y104" s="293"/>
      <c r="Z104" s="293"/>
      <c r="AA104" s="293"/>
      <c r="AB104" s="293"/>
      <c r="AC104" s="293"/>
      <c r="AD104" s="293"/>
      <c r="AE104" s="293"/>
      <c r="AF104" s="293"/>
      <c r="AG104" s="293"/>
      <c r="AH104" s="293"/>
      <c r="AI104" s="293"/>
      <c r="AJ104" s="293"/>
      <c r="AK104" s="293"/>
      <c r="AL104" s="293"/>
      <c r="AM104" s="293"/>
      <c r="AN104" s="293"/>
      <c r="AO104" s="293"/>
      <c r="AP104" s="68"/>
      <c r="AQ104" s="68"/>
      <c r="AR104" s="68"/>
      <c r="AS104" s="68"/>
      <c r="AT104" s="68"/>
      <c r="AU104" s="68"/>
      <c r="AV104" s="68"/>
      <c r="AW104" s="68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63"/>
      <c r="BK104" s="63"/>
      <c r="BL104" s="63"/>
      <c r="BM104" s="63"/>
      <c r="BN104" s="45"/>
    </row>
    <row r="105" spans="1:66" ht="27.75" customHeight="1" thickBot="1">
      <c r="A105" s="89" t="s">
        <v>52</v>
      </c>
      <c r="B105" s="48" t="s">
        <v>129</v>
      </c>
      <c r="C105" s="90"/>
      <c r="D105" s="90"/>
      <c r="E105" s="90"/>
      <c r="F105" s="90"/>
      <c r="G105" s="90"/>
      <c r="H105" s="90"/>
      <c r="I105" s="90"/>
      <c r="J105" s="90"/>
      <c r="K105" s="91" t="str">
        <f>L105&amp;""&amp;M105&amp;" "&amp;N105&amp;""&amp;O105&amp;""&amp;P105&amp;" "&amp;Q105&amp;" "&amp;R105</f>
        <v>77 8  </v>
      </c>
      <c r="L105" s="92">
        <v>7</v>
      </c>
      <c r="M105" s="92">
        <v>7</v>
      </c>
      <c r="N105" s="92">
        <v>8</v>
      </c>
      <c r="O105" s="92"/>
      <c r="P105" s="93"/>
      <c r="Q105" s="94"/>
      <c r="R105" s="94"/>
      <c r="S105" s="95"/>
      <c r="T105" s="131">
        <v>225</v>
      </c>
      <c r="U105" s="74">
        <f>SUM(V105:X105)</f>
        <v>0</v>
      </c>
      <c r="V105" s="91">
        <f aca="true" t="shared" si="58" ref="V105:X106">AA105*AA$6+AD105*AD$6+AI105*AI$6+AL105*AL$6+AQ105*AQ$6+AT105*AT$6+AY105*AY$6+BB105*BB$6+BG105*BG$6+BJ105*BJ$6</f>
        <v>0</v>
      </c>
      <c r="W105" s="91">
        <f t="shared" si="58"/>
        <v>0</v>
      </c>
      <c r="X105" s="91">
        <f t="shared" si="58"/>
        <v>0</v>
      </c>
      <c r="Y105" s="130">
        <f>T105-U105</f>
        <v>225</v>
      </c>
      <c r="Z105" s="113">
        <f aca="true" t="shared" si="59" ref="Z105:Z114">IF(SUM(AA105:AC105)&gt;0,AA105&amp;"/"&amp;AB105&amp;"/"&amp;AC105,"")</f>
      </c>
      <c r="AA105" s="49"/>
      <c r="AB105" s="49"/>
      <c r="AC105" s="49"/>
      <c r="AD105" s="49"/>
      <c r="AE105" s="49"/>
      <c r="AF105" s="49"/>
      <c r="AG105" s="114">
        <f aca="true" t="shared" si="60" ref="AG105:AG114">IF(SUM(AD105:AF105)&gt;0,AD105&amp;"/"&amp;AE105&amp;"/"&amp;AF105,"")</f>
      </c>
      <c r="AH105" s="113">
        <f aca="true" t="shared" si="61" ref="AH105:AH114">IF(SUM(AI105:AK105)&gt;0,AI105&amp;"/"&amp;AJ105&amp;"/"&amp;AK105,"")</f>
      </c>
      <c r="AI105" s="49"/>
      <c r="AJ105" s="49"/>
      <c r="AK105" s="49"/>
      <c r="AL105" s="49"/>
      <c r="AM105" s="49"/>
      <c r="AN105" s="49"/>
      <c r="AO105" s="114">
        <f aca="true" t="shared" si="62" ref="AO105:AO114">IF(SUM(AL105:AN105)&gt;0,AL105&amp;"/"&amp;AM105&amp;"/"&amp;AN105,"")</f>
      </c>
      <c r="AP105" s="113">
        <f aca="true" t="shared" si="63" ref="AP105:AP116">IF(SUM(AQ105:AS105)&gt;0,AQ105&amp;"/"&amp;AR105&amp;"/"&amp;AS105,"")</f>
      </c>
      <c r="AQ105" s="49"/>
      <c r="AR105" s="49"/>
      <c r="AS105" s="49"/>
      <c r="AT105" s="49"/>
      <c r="AU105" s="49"/>
      <c r="AV105" s="49"/>
      <c r="AW105" s="114">
        <f aca="true" t="shared" si="64" ref="AW105:AW114">IF(SUM(AT105:AV105)&gt;0,AT105&amp;"/"&amp;AU105&amp;"/"&amp;AV105,"")</f>
      </c>
      <c r="AX105" s="113">
        <f aca="true" t="shared" si="65" ref="AX105:AX114">IF(SUM(AY105:BA105)&gt;0,AY105&amp;"/"&amp;AZ105&amp;"/"&amp;BA105,"")</f>
      </c>
      <c r="AY105" s="49"/>
      <c r="AZ105" s="49"/>
      <c r="BA105" s="49"/>
      <c r="BB105" s="49"/>
      <c r="BC105" s="49"/>
      <c r="BD105" s="49"/>
      <c r="BE105" s="114">
        <f aca="true" t="shared" si="66" ref="BE105:BE114">IF(SUM(BB105:BD105)&gt;0,BB105&amp;"/"&amp;BC105&amp;"/"&amp;BD105,"")</f>
      </c>
      <c r="BF105" s="113">
        <f aca="true" t="shared" si="67" ref="BF105:BF116">IF(SUM(BG105:BI105)&gt;0,BG105&amp;"/"&amp;BH105&amp;"/"&amp;BI105,"")</f>
      </c>
      <c r="BG105" s="49"/>
      <c r="BH105" s="49"/>
      <c r="BI105" s="49"/>
      <c r="BJ105" s="49"/>
      <c r="BK105" s="49"/>
      <c r="BL105" s="49"/>
      <c r="BM105" s="114">
        <f aca="true" t="shared" si="68" ref="BM105:BM116">IF(SUM(BJ105:BL105)&gt;0,BJ105&amp;"/"&amp;BK105&amp;"/"&amp;BL105,"")</f>
      </c>
      <c r="BN105" s="45"/>
    </row>
    <row r="106" spans="1:66" ht="18.75" customHeight="1" thickBot="1">
      <c r="A106" s="98" t="s">
        <v>118</v>
      </c>
      <c r="B106" s="99" t="s">
        <v>48</v>
      </c>
      <c r="C106" s="124" t="str">
        <f aca="true" t="shared" si="69" ref="C106:C112">D106&amp;" "&amp;E106&amp;" "&amp;F106&amp;" "&amp;J106</f>
        <v>   </v>
      </c>
      <c r="D106" s="164"/>
      <c r="E106" s="164"/>
      <c r="F106" s="164"/>
      <c r="G106" s="164"/>
      <c r="H106" s="164"/>
      <c r="I106" s="164"/>
      <c r="J106" s="164"/>
      <c r="K106" s="124" t="str">
        <f aca="true" t="shared" si="70" ref="K106:K113">L106&amp;" "&amp;P106&amp;" "&amp;Q106&amp;" "&amp;R106</f>
        <v>   </v>
      </c>
      <c r="L106" s="180"/>
      <c r="M106" s="180"/>
      <c r="N106" s="180"/>
      <c r="O106" s="180"/>
      <c r="P106" s="180"/>
      <c r="Q106" s="180"/>
      <c r="R106" s="180"/>
      <c r="S106" s="181"/>
      <c r="T106" s="132"/>
      <c r="U106" s="174">
        <f>SUM(V106:X106)</f>
        <v>0</v>
      </c>
      <c r="V106" s="124">
        <f t="shared" si="58"/>
        <v>0</v>
      </c>
      <c r="W106" s="124">
        <f t="shared" si="58"/>
        <v>0</v>
      </c>
      <c r="X106" s="124">
        <f t="shared" si="58"/>
        <v>0</v>
      </c>
      <c r="Y106" s="133">
        <f>T106-U106</f>
        <v>0</v>
      </c>
      <c r="Z106" s="182">
        <f t="shared" si="59"/>
      </c>
      <c r="AA106" s="165"/>
      <c r="AB106" s="165"/>
      <c r="AC106" s="165"/>
      <c r="AD106" s="165"/>
      <c r="AE106" s="165"/>
      <c r="AF106" s="165"/>
      <c r="AG106" s="183">
        <f t="shared" si="60"/>
      </c>
      <c r="AH106" s="182">
        <f t="shared" si="61"/>
      </c>
      <c r="AI106" s="165"/>
      <c r="AJ106" s="165"/>
      <c r="AK106" s="165"/>
      <c r="AL106" s="165"/>
      <c r="AM106" s="165"/>
      <c r="AN106" s="165"/>
      <c r="AO106" s="183">
        <f t="shared" si="62"/>
      </c>
      <c r="AP106" s="182">
        <f t="shared" si="63"/>
      </c>
      <c r="AQ106" s="165"/>
      <c r="AR106" s="165"/>
      <c r="AS106" s="165"/>
      <c r="AT106" s="165"/>
      <c r="AU106" s="165"/>
      <c r="AV106" s="165"/>
      <c r="AW106" s="183">
        <f t="shared" si="64"/>
      </c>
      <c r="AX106" s="182">
        <f t="shared" si="65"/>
      </c>
      <c r="AY106" s="165"/>
      <c r="AZ106" s="165"/>
      <c r="BA106" s="165"/>
      <c r="BB106" s="165"/>
      <c r="BC106" s="165"/>
      <c r="BD106" s="165"/>
      <c r="BE106" s="183">
        <f t="shared" si="66"/>
      </c>
      <c r="BF106" s="182">
        <f t="shared" si="67"/>
      </c>
      <c r="BG106" s="165"/>
      <c r="BH106" s="165"/>
      <c r="BI106" s="165"/>
      <c r="BJ106" s="165"/>
      <c r="BK106" s="165"/>
      <c r="BL106" s="165"/>
      <c r="BM106" s="183">
        <f t="shared" si="68"/>
      </c>
      <c r="BN106" s="51"/>
    </row>
    <row r="107" spans="1:66" ht="15.75" thickBot="1">
      <c r="A107" s="79" t="s">
        <v>79</v>
      </c>
      <c r="B107" s="100" t="s">
        <v>115</v>
      </c>
      <c r="C107" s="166" t="str">
        <f t="shared" si="69"/>
        <v>   </v>
      </c>
      <c r="D107" s="164"/>
      <c r="E107" s="164"/>
      <c r="F107" s="164"/>
      <c r="G107" s="164"/>
      <c r="H107" s="164"/>
      <c r="I107" s="164"/>
      <c r="J107" s="164"/>
      <c r="K107" s="166" t="str">
        <f t="shared" si="70"/>
        <v>   </v>
      </c>
      <c r="L107" s="97"/>
      <c r="M107" s="97"/>
      <c r="N107" s="97"/>
      <c r="O107" s="97"/>
      <c r="P107" s="184"/>
      <c r="Q107" s="185"/>
      <c r="R107" s="185"/>
      <c r="S107" s="186"/>
      <c r="T107" s="187"/>
      <c r="U107" s="171">
        <f aca="true" t="shared" si="71" ref="U107:U112">SUM(V107:X107)</f>
        <v>0</v>
      </c>
      <c r="V107" s="166">
        <f aca="true" t="shared" si="72" ref="V107:X112">AA107*AA$6+AD107*AD$6+AI107*AI$6+AL107*AL$6+AQ107*AQ$6+AT107*AT$6+AY107*AY$6+BB107*BB$6+BG107*BG$6+BJ107*BJ$6</f>
        <v>0</v>
      </c>
      <c r="W107" s="166">
        <f t="shared" si="72"/>
        <v>0</v>
      </c>
      <c r="X107" s="166">
        <f t="shared" si="72"/>
        <v>0</v>
      </c>
      <c r="Y107" s="168">
        <f aca="true" t="shared" si="73" ref="Y107:Y112">T107-U107</f>
        <v>0</v>
      </c>
      <c r="Z107" s="169">
        <f t="shared" si="59"/>
      </c>
      <c r="AA107" s="125"/>
      <c r="AB107" s="125"/>
      <c r="AC107" s="125"/>
      <c r="AD107" s="125"/>
      <c r="AE107" s="125"/>
      <c r="AF107" s="125"/>
      <c r="AG107" s="170">
        <f t="shared" si="60"/>
      </c>
      <c r="AH107" s="169">
        <f t="shared" si="61"/>
      </c>
      <c r="AI107" s="125"/>
      <c r="AJ107" s="125"/>
      <c r="AK107" s="125"/>
      <c r="AL107" s="125"/>
      <c r="AM107" s="125"/>
      <c r="AN107" s="125"/>
      <c r="AO107" s="170">
        <f t="shared" si="62"/>
      </c>
      <c r="AP107" s="169">
        <f t="shared" si="63"/>
      </c>
      <c r="AQ107" s="125"/>
      <c r="AR107" s="125"/>
      <c r="AS107" s="125"/>
      <c r="AT107" s="125"/>
      <c r="AU107" s="125"/>
      <c r="AV107" s="125"/>
      <c r="AW107" s="170">
        <f t="shared" si="64"/>
      </c>
      <c r="AX107" s="169">
        <f t="shared" si="65"/>
      </c>
      <c r="AY107" s="125"/>
      <c r="AZ107" s="125"/>
      <c r="BA107" s="125"/>
      <c r="BB107" s="125"/>
      <c r="BC107" s="125"/>
      <c r="BD107" s="125"/>
      <c r="BE107" s="170">
        <f t="shared" si="66"/>
      </c>
      <c r="BF107" s="169">
        <f t="shared" si="67"/>
      </c>
      <c r="BG107" s="125"/>
      <c r="BH107" s="125"/>
      <c r="BI107" s="125"/>
      <c r="BJ107" s="125"/>
      <c r="BK107" s="125"/>
      <c r="BL107" s="125"/>
      <c r="BM107" s="170">
        <f t="shared" si="68"/>
      </c>
      <c r="BN107" s="45"/>
    </row>
    <row r="108" spans="1:66" ht="15.75" thickBot="1">
      <c r="A108" s="79" t="s">
        <v>119</v>
      </c>
      <c r="B108" s="100" t="s">
        <v>117</v>
      </c>
      <c r="C108" s="166" t="str">
        <f t="shared" si="69"/>
        <v>   </v>
      </c>
      <c r="D108" s="164"/>
      <c r="E108" s="164"/>
      <c r="F108" s="164"/>
      <c r="G108" s="164"/>
      <c r="H108" s="164"/>
      <c r="I108" s="164"/>
      <c r="J108" s="164"/>
      <c r="K108" s="166" t="str">
        <f t="shared" si="70"/>
        <v>   </v>
      </c>
      <c r="L108" s="97"/>
      <c r="M108" s="97"/>
      <c r="N108" s="97"/>
      <c r="O108" s="97"/>
      <c r="P108" s="184"/>
      <c r="Q108" s="185"/>
      <c r="R108" s="185"/>
      <c r="S108" s="186"/>
      <c r="T108" s="187"/>
      <c r="U108" s="171">
        <f t="shared" si="71"/>
        <v>0</v>
      </c>
      <c r="V108" s="166">
        <f t="shared" si="72"/>
        <v>0</v>
      </c>
      <c r="W108" s="166">
        <f t="shared" si="72"/>
        <v>0</v>
      </c>
      <c r="X108" s="166">
        <f t="shared" si="72"/>
        <v>0</v>
      </c>
      <c r="Y108" s="168">
        <f t="shared" si="73"/>
        <v>0</v>
      </c>
      <c r="Z108" s="169">
        <f t="shared" si="59"/>
      </c>
      <c r="AA108" s="125"/>
      <c r="AB108" s="125"/>
      <c r="AC108" s="125"/>
      <c r="AD108" s="125"/>
      <c r="AE108" s="125"/>
      <c r="AF108" s="125"/>
      <c r="AG108" s="170">
        <f t="shared" si="60"/>
      </c>
      <c r="AH108" s="169">
        <f t="shared" si="61"/>
      </c>
      <c r="AI108" s="125"/>
      <c r="AJ108" s="125"/>
      <c r="AK108" s="125"/>
      <c r="AL108" s="125"/>
      <c r="AM108" s="125"/>
      <c r="AN108" s="125"/>
      <c r="AO108" s="170">
        <f t="shared" si="62"/>
      </c>
      <c r="AP108" s="169">
        <f t="shared" si="63"/>
      </c>
      <c r="AQ108" s="125"/>
      <c r="AR108" s="125"/>
      <c r="AS108" s="125"/>
      <c r="AT108" s="125"/>
      <c r="AU108" s="125"/>
      <c r="AV108" s="125"/>
      <c r="AW108" s="170">
        <f t="shared" si="64"/>
      </c>
      <c r="AX108" s="169">
        <f t="shared" si="65"/>
      </c>
      <c r="AY108" s="125"/>
      <c r="AZ108" s="125"/>
      <c r="BA108" s="125"/>
      <c r="BB108" s="125"/>
      <c r="BC108" s="125"/>
      <c r="BD108" s="125"/>
      <c r="BE108" s="170">
        <f t="shared" si="66"/>
      </c>
      <c r="BF108" s="169">
        <f t="shared" si="67"/>
      </c>
      <c r="BG108" s="125"/>
      <c r="BH108" s="125"/>
      <c r="BI108" s="125"/>
      <c r="BJ108" s="125"/>
      <c r="BK108" s="125"/>
      <c r="BL108" s="125"/>
      <c r="BM108" s="170">
        <f t="shared" si="68"/>
      </c>
      <c r="BN108" s="45"/>
    </row>
    <row r="109" spans="1:66" ht="15.75" thickBot="1">
      <c r="A109" s="101" t="s">
        <v>153</v>
      </c>
      <c r="B109" s="102" t="s">
        <v>114</v>
      </c>
      <c r="C109" s="188" t="str">
        <f t="shared" si="69"/>
        <v>   </v>
      </c>
      <c r="D109" s="164"/>
      <c r="E109" s="164"/>
      <c r="F109" s="164"/>
      <c r="G109" s="189"/>
      <c r="H109" s="189"/>
      <c r="I109" s="189"/>
      <c r="J109" s="189"/>
      <c r="K109" s="188" t="str">
        <f t="shared" si="70"/>
        <v>   </v>
      </c>
      <c r="L109" s="190"/>
      <c r="M109" s="191"/>
      <c r="N109" s="191"/>
      <c r="O109" s="191"/>
      <c r="P109" s="192"/>
      <c r="Q109" s="193"/>
      <c r="R109" s="193"/>
      <c r="S109" s="194"/>
      <c r="T109" s="195"/>
      <c r="U109" s="196">
        <f t="shared" si="71"/>
        <v>0</v>
      </c>
      <c r="V109" s="188">
        <f t="shared" si="72"/>
        <v>0</v>
      </c>
      <c r="W109" s="188">
        <f t="shared" si="72"/>
        <v>0</v>
      </c>
      <c r="X109" s="188">
        <f t="shared" si="72"/>
        <v>0</v>
      </c>
      <c r="Y109" s="197">
        <f t="shared" si="73"/>
        <v>0</v>
      </c>
      <c r="Z109" s="198">
        <f t="shared" si="59"/>
      </c>
      <c r="AA109" s="125"/>
      <c r="AB109" s="125"/>
      <c r="AC109" s="125"/>
      <c r="AD109" s="125"/>
      <c r="AE109" s="125"/>
      <c r="AF109" s="125"/>
      <c r="AG109" s="199">
        <f t="shared" si="60"/>
      </c>
      <c r="AH109" s="198">
        <f t="shared" si="61"/>
      </c>
      <c r="AI109" s="125"/>
      <c r="AJ109" s="125"/>
      <c r="AK109" s="125"/>
      <c r="AL109" s="125"/>
      <c r="AM109" s="125"/>
      <c r="AN109" s="125"/>
      <c r="AO109" s="199">
        <f t="shared" si="62"/>
      </c>
      <c r="AP109" s="198">
        <f t="shared" si="63"/>
      </c>
      <c r="AQ109" s="125"/>
      <c r="AR109" s="125"/>
      <c r="AS109" s="125"/>
      <c r="AT109" s="125"/>
      <c r="AU109" s="125"/>
      <c r="AV109" s="125"/>
      <c r="AW109" s="199">
        <f t="shared" si="64"/>
      </c>
      <c r="AX109" s="198">
        <f t="shared" si="65"/>
      </c>
      <c r="AY109" s="125"/>
      <c r="AZ109" s="125"/>
      <c r="BA109" s="125"/>
      <c r="BB109" s="125"/>
      <c r="BC109" s="125"/>
      <c r="BD109" s="125"/>
      <c r="BE109" s="199">
        <f t="shared" si="66"/>
      </c>
      <c r="BF109" s="198">
        <f t="shared" si="67"/>
      </c>
      <c r="BG109" s="125"/>
      <c r="BH109" s="125"/>
      <c r="BI109" s="125"/>
      <c r="BJ109" s="125"/>
      <c r="BK109" s="125"/>
      <c r="BL109" s="125"/>
      <c r="BM109" s="199">
        <f t="shared" si="68"/>
      </c>
      <c r="BN109" s="45"/>
    </row>
    <row r="110" spans="1:66" ht="27" customHeight="1" thickBot="1">
      <c r="A110" s="89" t="s">
        <v>70</v>
      </c>
      <c r="B110" s="48" t="s">
        <v>129</v>
      </c>
      <c r="C110" s="91" t="str">
        <f t="shared" si="69"/>
        <v>   </v>
      </c>
      <c r="D110" s="50"/>
      <c r="E110" s="50"/>
      <c r="F110" s="50"/>
      <c r="G110" s="128"/>
      <c r="H110" s="128"/>
      <c r="I110" s="128"/>
      <c r="J110" s="128"/>
      <c r="K110" s="91" t="str">
        <f>L110&amp;""&amp;M110&amp;" "&amp;N110&amp;""&amp;O110&amp;""&amp;P110&amp;" "&amp;Q110&amp;" "&amp;R110</f>
        <v>88   </v>
      </c>
      <c r="L110" s="75">
        <v>8</v>
      </c>
      <c r="M110" s="50">
        <v>8</v>
      </c>
      <c r="N110" s="50"/>
      <c r="O110" s="50"/>
      <c r="P110" s="50"/>
      <c r="Q110" s="50"/>
      <c r="R110" s="50"/>
      <c r="S110" s="129"/>
      <c r="T110" s="96">
        <v>160</v>
      </c>
      <c r="U110" s="73">
        <f t="shared" si="71"/>
        <v>0</v>
      </c>
      <c r="V110" s="91">
        <f t="shared" si="72"/>
        <v>0</v>
      </c>
      <c r="W110" s="91">
        <f t="shared" si="72"/>
        <v>0</v>
      </c>
      <c r="X110" s="91">
        <f t="shared" si="72"/>
        <v>0</v>
      </c>
      <c r="Y110" s="127">
        <f t="shared" si="73"/>
        <v>160</v>
      </c>
      <c r="Z110" s="113">
        <f t="shared" si="59"/>
      </c>
      <c r="AA110" s="49"/>
      <c r="AB110" s="49"/>
      <c r="AC110" s="49"/>
      <c r="AD110" s="49"/>
      <c r="AE110" s="49"/>
      <c r="AF110" s="49"/>
      <c r="AG110" s="114">
        <f t="shared" si="60"/>
      </c>
      <c r="AH110" s="113">
        <f t="shared" si="61"/>
      </c>
      <c r="AI110" s="49"/>
      <c r="AJ110" s="49"/>
      <c r="AK110" s="49"/>
      <c r="AL110" s="49"/>
      <c r="AM110" s="49"/>
      <c r="AN110" s="49"/>
      <c r="AO110" s="114">
        <f t="shared" si="62"/>
      </c>
      <c r="AP110" s="113">
        <f t="shared" si="63"/>
      </c>
      <c r="AQ110" s="49"/>
      <c r="AR110" s="49"/>
      <c r="AS110" s="49"/>
      <c r="AT110" s="49"/>
      <c r="AU110" s="49"/>
      <c r="AV110" s="49"/>
      <c r="AW110" s="114">
        <f t="shared" si="64"/>
      </c>
      <c r="AX110" s="113">
        <f t="shared" si="65"/>
      </c>
      <c r="AY110" s="49"/>
      <c r="AZ110" s="49"/>
      <c r="BA110" s="49"/>
      <c r="BB110" s="49"/>
      <c r="BC110" s="49"/>
      <c r="BD110" s="49"/>
      <c r="BE110" s="114">
        <f t="shared" si="66"/>
      </c>
      <c r="BF110" s="113">
        <f t="shared" si="67"/>
      </c>
      <c r="BG110" s="49"/>
      <c r="BH110" s="49"/>
      <c r="BI110" s="49"/>
      <c r="BJ110" s="49"/>
      <c r="BK110" s="49"/>
      <c r="BL110" s="49"/>
      <c r="BM110" s="114">
        <f t="shared" si="68"/>
      </c>
      <c r="BN110" s="143"/>
    </row>
    <row r="111" spans="1:66" ht="15.75" thickBot="1">
      <c r="A111" s="98" t="s">
        <v>124</v>
      </c>
      <c r="B111" s="103" t="s">
        <v>154</v>
      </c>
      <c r="C111" s="124" t="str">
        <f t="shared" si="69"/>
        <v>   </v>
      </c>
      <c r="D111" s="164"/>
      <c r="E111" s="164"/>
      <c r="F111" s="164"/>
      <c r="G111" s="164"/>
      <c r="H111" s="164"/>
      <c r="I111" s="164"/>
      <c r="J111" s="164"/>
      <c r="K111" s="124" t="str">
        <f t="shared" si="70"/>
        <v>   </v>
      </c>
      <c r="L111" s="66"/>
      <c r="M111" s="66"/>
      <c r="N111" s="66"/>
      <c r="O111" s="66"/>
      <c r="P111" s="200"/>
      <c r="Q111" s="201"/>
      <c r="R111" s="201"/>
      <c r="S111" s="202"/>
      <c r="T111" s="203"/>
      <c r="U111" s="80">
        <f t="shared" si="71"/>
        <v>0</v>
      </c>
      <c r="V111" s="124">
        <f t="shared" si="72"/>
        <v>0</v>
      </c>
      <c r="W111" s="124">
        <f t="shared" si="72"/>
        <v>0</v>
      </c>
      <c r="X111" s="124">
        <f t="shared" si="72"/>
        <v>0</v>
      </c>
      <c r="Y111" s="133">
        <f t="shared" si="73"/>
        <v>0</v>
      </c>
      <c r="Z111" s="182">
        <f t="shared" si="59"/>
      </c>
      <c r="AA111" s="165"/>
      <c r="AB111" s="165"/>
      <c r="AC111" s="165"/>
      <c r="AD111" s="165"/>
      <c r="AE111" s="165"/>
      <c r="AF111" s="165"/>
      <c r="AG111" s="183">
        <f t="shared" si="60"/>
      </c>
      <c r="AH111" s="182">
        <f t="shared" si="61"/>
      </c>
      <c r="AI111" s="165"/>
      <c r="AJ111" s="165"/>
      <c r="AK111" s="165"/>
      <c r="AL111" s="165"/>
      <c r="AM111" s="165"/>
      <c r="AN111" s="165"/>
      <c r="AO111" s="183">
        <f t="shared" si="62"/>
      </c>
      <c r="AP111" s="182">
        <f t="shared" si="63"/>
      </c>
      <c r="AQ111" s="165"/>
      <c r="AR111" s="165"/>
      <c r="AS111" s="165"/>
      <c r="AT111" s="165"/>
      <c r="AU111" s="165"/>
      <c r="AV111" s="165"/>
      <c r="AW111" s="183">
        <f t="shared" si="64"/>
      </c>
      <c r="AX111" s="182">
        <f t="shared" si="65"/>
      </c>
      <c r="AY111" s="165"/>
      <c r="AZ111" s="165"/>
      <c r="BA111" s="165"/>
      <c r="BB111" s="165"/>
      <c r="BC111" s="165"/>
      <c r="BD111" s="165"/>
      <c r="BE111" s="183">
        <f t="shared" si="66"/>
      </c>
      <c r="BF111" s="182">
        <f t="shared" si="67"/>
      </c>
      <c r="BG111" s="165"/>
      <c r="BH111" s="165"/>
      <c r="BI111" s="165"/>
      <c r="BJ111" s="165"/>
      <c r="BK111" s="165"/>
      <c r="BL111" s="165"/>
      <c r="BM111" s="183">
        <f t="shared" si="68"/>
      </c>
      <c r="BN111" s="45"/>
    </row>
    <row r="112" spans="1:66" ht="15.75" thickBot="1">
      <c r="A112" s="79" t="s">
        <v>125</v>
      </c>
      <c r="B112" s="43" t="s">
        <v>155</v>
      </c>
      <c r="C112" s="166" t="str">
        <f t="shared" si="69"/>
        <v>   </v>
      </c>
      <c r="D112" s="204"/>
      <c r="E112" s="164"/>
      <c r="F112" s="164"/>
      <c r="G112" s="164"/>
      <c r="H112" s="164"/>
      <c r="I112" s="164"/>
      <c r="J112" s="164"/>
      <c r="K112" s="166" t="str">
        <f t="shared" si="70"/>
        <v>   </v>
      </c>
      <c r="L112" s="66"/>
      <c r="M112" s="66"/>
      <c r="N112" s="66"/>
      <c r="O112" s="66"/>
      <c r="P112" s="200"/>
      <c r="Q112" s="201"/>
      <c r="R112" s="201"/>
      <c r="S112" s="205"/>
      <c r="T112" s="206"/>
      <c r="U112" s="176">
        <f t="shared" si="71"/>
        <v>0</v>
      </c>
      <c r="V112" s="166">
        <f t="shared" si="72"/>
        <v>0</v>
      </c>
      <c r="W112" s="166">
        <f t="shared" si="72"/>
        <v>0</v>
      </c>
      <c r="X112" s="166">
        <f t="shared" si="72"/>
        <v>0</v>
      </c>
      <c r="Y112" s="168">
        <f t="shared" si="73"/>
        <v>0</v>
      </c>
      <c r="Z112" s="169">
        <f t="shared" si="59"/>
      </c>
      <c r="AA112" s="125"/>
      <c r="AB112" s="125"/>
      <c r="AC112" s="125"/>
      <c r="AD112" s="125"/>
      <c r="AE112" s="125"/>
      <c r="AF112" s="125"/>
      <c r="AG112" s="170">
        <f t="shared" si="60"/>
      </c>
      <c r="AH112" s="169">
        <f t="shared" si="61"/>
      </c>
      <c r="AI112" s="125"/>
      <c r="AJ112" s="125"/>
      <c r="AK112" s="125"/>
      <c r="AL112" s="125"/>
      <c r="AM112" s="125"/>
      <c r="AN112" s="125"/>
      <c r="AO112" s="170">
        <f t="shared" si="62"/>
      </c>
      <c r="AP112" s="169">
        <f t="shared" si="63"/>
      </c>
      <c r="AQ112" s="125"/>
      <c r="AR112" s="125"/>
      <c r="AS112" s="125"/>
      <c r="AT112" s="125"/>
      <c r="AU112" s="125"/>
      <c r="AV112" s="125"/>
      <c r="AW112" s="170">
        <f t="shared" si="64"/>
      </c>
      <c r="AX112" s="169">
        <f t="shared" si="65"/>
      </c>
      <c r="AY112" s="125"/>
      <c r="AZ112" s="125"/>
      <c r="BA112" s="125"/>
      <c r="BB112" s="125"/>
      <c r="BC112" s="125"/>
      <c r="BD112" s="125"/>
      <c r="BE112" s="170">
        <f t="shared" si="66"/>
      </c>
      <c r="BF112" s="169">
        <f t="shared" si="67"/>
      </c>
      <c r="BG112" s="125"/>
      <c r="BH112" s="125"/>
      <c r="BI112" s="125"/>
      <c r="BJ112" s="125"/>
      <c r="BK112" s="125"/>
      <c r="BL112" s="125"/>
      <c r="BM112" s="170">
        <f t="shared" si="68"/>
      </c>
      <c r="BN112" s="45"/>
    </row>
    <row r="113" spans="1:66" ht="15.75" thickBot="1">
      <c r="A113" s="104" t="s">
        <v>126</v>
      </c>
      <c r="B113" s="105" t="s">
        <v>166</v>
      </c>
      <c r="C113" s="207"/>
      <c r="D113" s="208"/>
      <c r="E113" s="208"/>
      <c r="F113" s="208"/>
      <c r="G113" s="208"/>
      <c r="H113" s="208"/>
      <c r="I113" s="208"/>
      <c r="J113" s="208"/>
      <c r="K113" s="209" t="str">
        <f t="shared" si="70"/>
        <v>   </v>
      </c>
      <c r="L113" s="208"/>
      <c r="M113" s="208"/>
      <c r="N113" s="208"/>
      <c r="O113" s="208"/>
      <c r="P113" s="210"/>
      <c r="Q113" s="211"/>
      <c r="R113" s="211"/>
      <c r="S113" s="212"/>
      <c r="T113" s="195"/>
      <c r="U113" s="213">
        <f>SUM(V113:X113)</f>
        <v>0</v>
      </c>
      <c r="V113" s="172">
        <f>AA113*AA$6+AD113*AD$6+AI113*AI$6+AL113*AL$6+AQ113*AQ$6+AT113*AT$6+AY113*AY$6+BB113*BB$6+BG113*BG$6+BJ113*BJ$6</f>
        <v>0</v>
      </c>
      <c r="W113" s="172">
        <f>AB113*AB$6+AE113*AE$6+AJ113*AJ$6+AM113*AM$6+AR113*AR$6+AU113*AU$6+AZ113*AZ$6+BC113*BC$6+BH113*BH$6+BK113*BK$6</f>
        <v>0</v>
      </c>
      <c r="X113" s="172">
        <f>AC113*AC$6+AF113*AF$6+AK113*AK$6+AN113*AN$6+AS113*AS$6+AV113*AV$6+BA113*BA$6+BD113*BD$6+BI113*BI$6+BL113*BL$6</f>
        <v>0</v>
      </c>
      <c r="Y113" s="173">
        <f>T113-U113</f>
        <v>0</v>
      </c>
      <c r="Z113" s="179">
        <f t="shared" si="59"/>
      </c>
      <c r="AA113" s="214"/>
      <c r="AB113" s="214"/>
      <c r="AC113" s="214"/>
      <c r="AD113" s="214"/>
      <c r="AE113" s="214"/>
      <c r="AF113" s="214"/>
      <c r="AG113" s="178">
        <f t="shared" si="60"/>
      </c>
      <c r="AH113" s="179">
        <f t="shared" si="61"/>
      </c>
      <c r="AI113" s="214"/>
      <c r="AJ113" s="214"/>
      <c r="AK113" s="214"/>
      <c r="AL113" s="214"/>
      <c r="AM113" s="214"/>
      <c r="AN113" s="214"/>
      <c r="AO113" s="178">
        <f t="shared" si="62"/>
      </c>
      <c r="AP113" s="179">
        <f t="shared" si="63"/>
      </c>
      <c r="AQ113" s="214"/>
      <c r="AR113" s="214"/>
      <c r="AS113" s="214"/>
      <c r="AT113" s="214"/>
      <c r="AU113" s="214"/>
      <c r="AV113" s="214"/>
      <c r="AW113" s="178">
        <f t="shared" si="64"/>
      </c>
      <c r="AX113" s="179">
        <f t="shared" si="65"/>
      </c>
      <c r="AY113" s="214"/>
      <c r="AZ113" s="214"/>
      <c r="BA113" s="214"/>
      <c r="BB113" s="214"/>
      <c r="BC113" s="214"/>
      <c r="BD113" s="214"/>
      <c r="BE113" s="178">
        <f t="shared" si="66"/>
      </c>
      <c r="BF113" s="179">
        <f t="shared" si="67"/>
      </c>
      <c r="BG113" s="214"/>
      <c r="BH113" s="214"/>
      <c r="BI113" s="214"/>
      <c r="BJ113" s="214"/>
      <c r="BK113" s="214"/>
      <c r="BL113" s="214"/>
      <c r="BM113" s="178">
        <f t="shared" si="68"/>
      </c>
      <c r="BN113" s="45"/>
    </row>
    <row r="114" spans="1:66" ht="25.5" customHeight="1" thickBot="1">
      <c r="A114" s="89" t="s">
        <v>74</v>
      </c>
      <c r="B114" s="48" t="s">
        <v>129</v>
      </c>
      <c r="C114" s="91" t="str">
        <f>D114&amp;" "&amp;E114&amp;" "&amp;F114&amp;" "&amp;J114</f>
        <v>2   </v>
      </c>
      <c r="D114" s="50">
        <v>2</v>
      </c>
      <c r="E114" s="50"/>
      <c r="F114" s="50"/>
      <c r="G114" s="50"/>
      <c r="H114" s="50"/>
      <c r="I114" s="50"/>
      <c r="J114" s="50"/>
      <c r="K114" s="91" t="str">
        <f>L114&amp;" "&amp;M114&amp;" "&amp;N114&amp;" "&amp;O114&amp;" "&amp;P114&amp;" "&amp;Q114&amp;" "&amp;R114</f>
        <v>5      </v>
      </c>
      <c r="L114" s="50">
        <v>5</v>
      </c>
      <c r="M114" s="50"/>
      <c r="N114" s="50"/>
      <c r="O114" s="50"/>
      <c r="P114" s="50"/>
      <c r="Q114" s="50"/>
      <c r="R114" s="128"/>
      <c r="S114" s="129"/>
      <c r="T114" s="96">
        <f>SUM(T115:T116)</f>
        <v>170</v>
      </c>
      <c r="U114" s="248">
        <f>SUM(U115:U116)</f>
        <v>90</v>
      </c>
      <c r="V114" s="135">
        <f>SUM(V115:V116)</f>
        <v>36</v>
      </c>
      <c r="W114" s="135">
        <f>SUM(W115:W116)</f>
        <v>0</v>
      </c>
      <c r="X114" s="135">
        <f>SUM(X115:X116)</f>
        <v>54</v>
      </c>
      <c r="Y114" s="136">
        <f>T114-U114</f>
        <v>80</v>
      </c>
      <c r="Z114" s="137">
        <f t="shared" si="59"/>
      </c>
      <c r="AA114" s="49"/>
      <c r="AB114" s="49"/>
      <c r="AC114" s="49"/>
      <c r="AD114" s="49">
        <v>2</v>
      </c>
      <c r="AE114" s="49"/>
      <c r="AF114" s="49">
        <v>1</v>
      </c>
      <c r="AG114" s="138" t="str">
        <f t="shared" si="60"/>
        <v>2//1</v>
      </c>
      <c r="AH114" s="113">
        <f t="shared" si="61"/>
      </c>
      <c r="AI114" s="139"/>
      <c r="AJ114" s="139"/>
      <c r="AK114" s="139"/>
      <c r="AL114" s="139"/>
      <c r="AM114" s="139"/>
      <c r="AN114" s="139"/>
      <c r="AO114" s="114">
        <f t="shared" si="62"/>
      </c>
      <c r="AP114" s="137" t="str">
        <f t="shared" si="63"/>
        <v>//2</v>
      </c>
      <c r="AQ114" s="49"/>
      <c r="AR114" s="49"/>
      <c r="AS114" s="49">
        <v>2</v>
      </c>
      <c r="AT114" s="49"/>
      <c r="AU114" s="49"/>
      <c r="AV114" s="49"/>
      <c r="AW114" s="138">
        <f t="shared" si="64"/>
      </c>
      <c r="AX114" s="137">
        <f t="shared" si="65"/>
      </c>
      <c r="AY114" s="49"/>
      <c r="AZ114" s="49"/>
      <c r="BA114" s="49"/>
      <c r="BB114" s="49"/>
      <c r="BC114" s="49"/>
      <c r="BD114" s="49"/>
      <c r="BE114" s="138">
        <f t="shared" si="66"/>
      </c>
      <c r="BF114" s="140">
        <f t="shared" si="67"/>
      </c>
      <c r="BG114" s="141"/>
      <c r="BH114" s="141"/>
      <c r="BI114" s="141"/>
      <c r="BJ114" s="141"/>
      <c r="BK114" s="141"/>
      <c r="BL114" s="141"/>
      <c r="BM114" s="142">
        <f t="shared" si="68"/>
      </c>
      <c r="BN114" s="143"/>
    </row>
    <row r="115" spans="1:66" ht="21.75" customHeight="1">
      <c r="A115" s="98" t="s">
        <v>130</v>
      </c>
      <c r="B115" s="243" t="s">
        <v>171</v>
      </c>
      <c r="C115" s="124" t="str">
        <f>D115&amp;" "&amp;E115&amp;" "&amp;F115&amp;" "&amp;J115</f>
        <v>   </v>
      </c>
      <c r="D115" s="243"/>
      <c r="E115" s="243"/>
      <c r="F115" s="243"/>
      <c r="G115" s="243"/>
      <c r="H115" s="243"/>
      <c r="I115" s="243"/>
      <c r="J115" s="243"/>
      <c r="K115" s="124" t="str">
        <f>L115&amp;" "&amp;P115&amp;" "&amp;Q115&amp;" "&amp;R115</f>
        <v>5   </v>
      </c>
      <c r="L115" s="244">
        <v>5</v>
      </c>
      <c r="M115" s="244"/>
      <c r="N115" s="244"/>
      <c r="O115" s="244"/>
      <c r="P115" s="245"/>
      <c r="Q115" s="215"/>
      <c r="R115" s="215"/>
      <c r="S115" s="246"/>
      <c r="T115" s="247">
        <v>62</v>
      </c>
      <c r="U115" s="134">
        <f>SUM(V115:X115)</f>
        <v>36</v>
      </c>
      <c r="V115" s="216">
        <f aca="true" t="shared" si="74" ref="V115:X116">AA115*AA$6+AD115*AD$6+AI115*AI$6+AL115*AL$6+AQ115*AQ$6+AT115*AT$6+AY115*AY$6+BB115*BB$6+BG115*BG$6+BJ115*BJ$6</f>
        <v>0</v>
      </c>
      <c r="W115" s="168">
        <f t="shared" si="74"/>
        <v>0</v>
      </c>
      <c r="X115" s="216">
        <f t="shared" si="74"/>
        <v>36</v>
      </c>
      <c r="Y115" s="168">
        <f>T115-U115</f>
        <v>26</v>
      </c>
      <c r="Z115" s="169">
        <f>IF(SUM(AA115:AC115)&gt;0,AA115&amp;"/"&amp;AB115&amp;"/"&amp;AC115,"")</f>
      </c>
      <c r="AA115" s="175"/>
      <c r="AB115" s="175"/>
      <c r="AC115" s="175"/>
      <c r="AD115" s="175"/>
      <c r="AE115" s="175"/>
      <c r="AF115" s="175"/>
      <c r="AG115" s="170">
        <f>IF(SUM(AD115:AF115)&gt;0,AD115&amp;"/"&amp;AE115&amp;"/"&amp;AF115,"")</f>
      </c>
      <c r="AH115" s="169">
        <f>IF(SUM(AI115:AK115)&gt;0,AI115&amp;"/"&amp;AJ115&amp;"/"&amp;AK115,"")</f>
      </c>
      <c r="AI115" s="217"/>
      <c r="AJ115" s="217"/>
      <c r="AK115" s="217"/>
      <c r="AL115" s="217"/>
      <c r="AM115" s="217"/>
      <c r="AN115" s="217"/>
      <c r="AO115" s="170">
        <f>IF(SUM(AL115:AN115)&gt;0,AL115&amp;"/"&amp;AM115&amp;"/"&amp;AN115,"")</f>
      </c>
      <c r="AP115" s="169" t="str">
        <f t="shared" si="63"/>
        <v>//2</v>
      </c>
      <c r="AQ115" s="185"/>
      <c r="AR115" s="185"/>
      <c r="AS115" s="185">
        <v>2</v>
      </c>
      <c r="AT115" s="185"/>
      <c r="AU115" s="185"/>
      <c r="AV115" s="185"/>
      <c r="AW115" s="170">
        <f>IF(SUM(AT115:AV115)&gt;0,AT115&amp;"/"&amp;AU115&amp;"/"&amp;AV115,"")</f>
      </c>
      <c r="AX115" s="169">
        <f>IF(SUM(AY115:BA115)&gt;0,AY115&amp;"/"&amp;AZ115&amp;"/"&amp;BA115,"")</f>
      </c>
      <c r="AY115" s="185"/>
      <c r="AZ115" s="185"/>
      <c r="BA115" s="185"/>
      <c r="BB115" s="185"/>
      <c r="BC115" s="185"/>
      <c r="BD115" s="185"/>
      <c r="BE115" s="170">
        <f>IF(SUM(BB115:BD115)&gt;0,BB115&amp;"/"&amp;BC115&amp;"/"&amp;BD115,"")</f>
      </c>
      <c r="BF115" s="169">
        <f>IF(SUM(BG115:BI115)&gt;0,BG115&amp;"/"&amp;BH115&amp;"/"&amp;BI115,"")</f>
      </c>
      <c r="BG115" s="185"/>
      <c r="BH115" s="185"/>
      <c r="BI115" s="185"/>
      <c r="BJ115" s="185"/>
      <c r="BK115" s="185"/>
      <c r="BL115" s="185"/>
      <c r="BM115" s="170">
        <f t="shared" si="68"/>
      </c>
      <c r="BN115" s="45"/>
    </row>
    <row r="116" spans="1:66" ht="24" customHeight="1" thickBot="1">
      <c r="A116" s="104" t="s">
        <v>131</v>
      </c>
      <c r="B116" s="249" t="s">
        <v>218</v>
      </c>
      <c r="C116" s="172" t="str">
        <f>D116&amp;" "&amp;E116&amp;" "&amp;F116&amp;" "&amp;J116</f>
        <v>2   </v>
      </c>
      <c r="D116" s="144">
        <v>2</v>
      </c>
      <c r="E116" s="144"/>
      <c r="F116" s="144"/>
      <c r="G116" s="144"/>
      <c r="H116" s="144"/>
      <c r="I116" s="144"/>
      <c r="J116" s="144"/>
      <c r="K116" s="172" t="str">
        <f>L116&amp;" "&amp;P116&amp;" "&amp;Q116&amp;" "&amp;R116</f>
        <v>   </v>
      </c>
      <c r="L116" s="218"/>
      <c r="M116" s="218"/>
      <c r="N116" s="218"/>
      <c r="O116" s="218"/>
      <c r="P116" s="219"/>
      <c r="Q116" s="220"/>
      <c r="R116" s="220"/>
      <c r="S116" s="221"/>
      <c r="T116" s="222">
        <v>108</v>
      </c>
      <c r="U116" s="177">
        <f>SUM(V116:X116)</f>
        <v>54</v>
      </c>
      <c r="V116" s="223">
        <f t="shared" si="74"/>
        <v>36</v>
      </c>
      <c r="W116" s="173">
        <f t="shared" si="74"/>
        <v>0</v>
      </c>
      <c r="X116" s="223">
        <f t="shared" si="74"/>
        <v>18</v>
      </c>
      <c r="Y116" s="173">
        <f>T116-U116</f>
        <v>54</v>
      </c>
      <c r="Z116" s="179">
        <f>IF(SUM(AA116:AC116)&gt;0,AA116&amp;"/"&amp;AB116&amp;"/"&amp;AC116,"")</f>
      </c>
      <c r="AA116" s="126"/>
      <c r="AB116" s="126"/>
      <c r="AC116" s="126"/>
      <c r="AD116" s="126">
        <v>2</v>
      </c>
      <c r="AE116" s="126"/>
      <c r="AF116" s="126">
        <v>1</v>
      </c>
      <c r="AG116" s="178" t="str">
        <f>IF(SUM(AD116:AF116)&gt;0,AD116&amp;"/"&amp;AE116&amp;"/"&amp;AF116,"")</f>
        <v>2//1</v>
      </c>
      <c r="AH116" s="179">
        <f>IF(SUM(AI116:AK116)&gt;0,AI116&amp;"/"&amp;AJ116&amp;"/"&amp;AK116,"")</f>
      </c>
      <c r="AI116" s="224"/>
      <c r="AJ116" s="224"/>
      <c r="AK116" s="224"/>
      <c r="AL116" s="224"/>
      <c r="AM116" s="224"/>
      <c r="AN116" s="224"/>
      <c r="AO116" s="178">
        <f>IF(SUM(AL116:AN116)&gt;0,AL116&amp;"/"&amp;AM116&amp;"/"&amp;AN116,"")</f>
      </c>
      <c r="AP116" s="179">
        <f t="shared" si="63"/>
      </c>
      <c r="AQ116" s="220"/>
      <c r="AR116" s="220"/>
      <c r="AS116" s="220"/>
      <c r="AT116" s="220"/>
      <c r="AU116" s="220"/>
      <c r="AV116" s="220"/>
      <c r="AW116" s="178">
        <f>IF(SUM(AT116:AV116)&gt;0,AT116&amp;"/"&amp;AU116&amp;"/"&amp;AV116,"")</f>
      </c>
      <c r="AX116" s="179">
        <f>IF(SUM(AY116:BA116)&gt;0,AY116&amp;"/"&amp;AZ116&amp;"/"&amp;BA116,"")</f>
      </c>
      <c r="AY116" s="220"/>
      <c r="AZ116" s="220"/>
      <c r="BA116" s="220"/>
      <c r="BB116" s="220"/>
      <c r="BC116" s="220"/>
      <c r="BD116" s="220"/>
      <c r="BE116" s="178">
        <f>IF(SUM(BB116:BD116)&gt;0,BB116&amp;"/"&amp;BC116&amp;"/"&amp;BD116,"")</f>
      </c>
      <c r="BF116" s="179">
        <f t="shared" si="67"/>
      </c>
      <c r="BG116" s="220"/>
      <c r="BH116" s="220"/>
      <c r="BI116" s="220"/>
      <c r="BJ116" s="220"/>
      <c r="BK116" s="220"/>
      <c r="BL116" s="220"/>
      <c r="BM116" s="178">
        <f t="shared" si="68"/>
      </c>
      <c r="BN116" s="45"/>
    </row>
    <row r="117" spans="1:66" ht="18.75">
      <c r="A117" s="63"/>
      <c r="B117" s="47"/>
      <c r="C117" s="47"/>
      <c r="D117" s="47"/>
      <c r="E117" s="47"/>
      <c r="F117" s="47"/>
      <c r="G117" s="47"/>
      <c r="H117" s="47"/>
      <c r="I117" s="47"/>
      <c r="J117" s="47"/>
      <c r="K117" s="63"/>
      <c r="L117" s="47"/>
      <c r="M117" s="47"/>
      <c r="N117" s="47"/>
      <c r="O117" s="47"/>
      <c r="P117" s="65"/>
      <c r="Q117" s="63"/>
      <c r="R117" s="63"/>
      <c r="S117" s="63"/>
      <c r="T117" s="84"/>
      <c r="U117" s="63"/>
      <c r="V117" s="47"/>
      <c r="W117" s="63"/>
      <c r="X117" s="47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3"/>
      <c r="BH117" s="63"/>
      <c r="BI117" s="63"/>
      <c r="BJ117" s="63"/>
      <c r="BK117" s="63"/>
      <c r="BL117" s="63"/>
      <c r="BM117" s="63"/>
      <c r="BN117" s="45"/>
    </row>
    <row r="118" spans="1:66" ht="18.75">
      <c r="A118" s="63"/>
      <c r="B118" s="47"/>
      <c r="C118" s="47"/>
      <c r="D118" s="47"/>
      <c r="E118" s="47"/>
      <c r="F118" s="47"/>
      <c r="G118" s="47"/>
      <c r="H118" s="47"/>
      <c r="I118" s="47"/>
      <c r="J118" s="47"/>
      <c r="K118" s="63"/>
      <c r="L118" s="47"/>
      <c r="M118" s="47"/>
      <c r="N118" s="47"/>
      <c r="O118" s="47"/>
      <c r="P118" s="65"/>
      <c r="Q118" s="63"/>
      <c r="R118" s="63"/>
      <c r="S118" s="63"/>
      <c r="T118" s="84"/>
      <c r="U118" s="63"/>
      <c r="V118" s="47"/>
      <c r="W118" s="63"/>
      <c r="X118" s="47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  <c r="BH118" s="63"/>
      <c r="BI118" s="63"/>
      <c r="BJ118" s="63"/>
      <c r="BK118" s="63"/>
      <c r="BL118" s="63"/>
      <c r="BM118" s="63"/>
      <c r="BN118" s="45"/>
    </row>
    <row r="119" spans="1:66" ht="18.75">
      <c r="A119" s="63"/>
      <c r="B119" s="47"/>
      <c r="C119" s="47"/>
      <c r="D119" s="47"/>
      <c r="E119" s="47"/>
      <c r="F119" s="47"/>
      <c r="G119" s="47"/>
      <c r="H119" s="47"/>
      <c r="I119" s="47"/>
      <c r="J119" s="47"/>
      <c r="K119" s="63"/>
      <c r="L119" s="47"/>
      <c r="M119" s="47"/>
      <c r="N119" s="47"/>
      <c r="O119" s="47"/>
      <c r="P119" s="65"/>
      <c r="Q119" s="63"/>
      <c r="R119" s="63"/>
      <c r="S119" s="63"/>
      <c r="T119" s="84"/>
      <c r="U119" s="63"/>
      <c r="V119" s="47"/>
      <c r="W119" s="63"/>
      <c r="X119" s="47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  <c r="BI119" s="63"/>
      <c r="BJ119" s="63"/>
      <c r="BK119" s="63"/>
      <c r="BL119" s="63"/>
      <c r="BM119" s="63"/>
      <c r="BN119" s="45"/>
    </row>
    <row r="120" spans="1:66" ht="18.75">
      <c r="A120" s="63"/>
      <c r="B120" s="47"/>
      <c r="C120" s="47"/>
      <c r="D120" s="47"/>
      <c r="E120" s="47"/>
      <c r="F120" s="47"/>
      <c r="G120" s="47"/>
      <c r="H120" s="47"/>
      <c r="I120" s="47"/>
      <c r="J120" s="47"/>
      <c r="K120" s="63"/>
      <c r="L120" s="47"/>
      <c r="M120" s="47"/>
      <c r="N120" s="47"/>
      <c r="O120" s="47"/>
      <c r="P120" s="65"/>
      <c r="Q120" s="63"/>
      <c r="R120" s="63"/>
      <c r="S120" s="63"/>
      <c r="T120" s="84"/>
      <c r="U120" s="63"/>
      <c r="V120" s="47"/>
      <c r="W120" s="63"/>
      <c r="X120" s="47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45"/>
    </row>
    <row r="121" spans="1:66" ht="15" customHeight="1">
      <c r="A121" s="63"/>
      <c r="B121" s="47"/>
      <c r="C121" s="47"/>
      <c r="D121" s="47"/>
      <c r="E121" s="47"/>
      <c r="F121" s="47"/>
      <c r="G121" s="47"/>
      <c r="H121" s="47"/>
      <c r="I121" s="47"/>
      <c r="J121" s="47"/>
      <c r="K121" s="63"/>
      <c r="L121" s="47"/>
      <c r="M121" s="47"/>
      <c r="N121" s="47"/>
      <c r="O121" s="47"/>
      <c r="P121" s="65"/>
      <c r="Q121" s="63"/>
      <c r="R121" s="63"/>
      <c r="S121" s="63"/>
      <c r="T121" s="84"/>
      <c r="U121" s="63"/>
      <c r="V121" s="47"/>
      <c r="W121" s="63"/>
      <c r="X121" s="47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  <c r="BN121" s="45"/>
    </row>
    <row r="122" spans="1:66" ht="18.75">
      <c r="A122" s="63"/>
      <c r="B122" s="47"/>
      <c r="C122" s="47"/>
      <c r="D122" s="47"/>
      <c r="E122" s="47"/>
      <c r="F122" s="47"/>
      <c r="G122" s="47"/>
      <c r="H122" s="47"/>
      <c r="I122" s="47"/>
      <c r="J122" s="47"/>
      <c r="K122" s="63"/>
      <c r="L122" s="47"/>
      <c r="M122" s="47"/>
      <c r="N122" s="47"/>
      <c r="O122" s="47"/>
      <c r="P122" s="65"/>
      <c r="Q122" s="63"/>
      <c r="R122" s="63"/>
      <c r="S122" s="63"/>
      <c r="T122" s="84"/>
      <c r="U122" s="63"/>
      <c r="V122" s="47"/>
      <c r="W122" s="63"/>
      <c r="X122" s="47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N122" s="45"/>
    </row>
    <row r="123" spans="1:66" ht="18.75">
      <c r="A123" s="63"/>
      <c r="B123" s="47"/>
      <c r="C123" s="47"/>
      <c r="D123" s="47"/>
      <c r="E123" s="47"/>
      <c r="F123" s="47"/>
      <c r="G123" s="47"/>
      <c r="H123" s="47"/>
      <c r="I123" s="47"/>
      <c r="J123" s="47"/>
      <c r="K123" s="63"/>
      <c r="L123" s="47"/>
      <c r="M123" s="47"/>
      <c r="N123" s="47"/>
      <c r="O123" s="47"/>
      <c r="P123" s="65"/>
      <c r="Q123" s="63"/>
      <c r="R123" s="63"/>
      <c r="S123" s="63"/>
      <c r="T123" s="84"/>
      <c r="U123" s="63"/>
      <c r="V123" s="47"/>
      <c r="W123" s="63"/>
      <c r="X123" s="47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  <c r="BI123" s="63"/>
      <c r="BJ123" s="63"/>
      <c r="BK123" s="63"/>
      <c r="BL123" s="63"/>
      <c r="BM123" s="63"/>
      <c r="BN123" s="45"/>
    </row>
    <row r="124" spans="1:66" ht="18.75">
      <c r="A124" s="63"/>
      <c r="B124" s="63" t="s">
        <v>83</v>
      </c>
      <c r="C124" s="47"/>
      <c r="D124" s="47"/>
      <c r="E124" s="47"/>
      <c r="F124" s="47"/>
      <c r="G124" s="47"/>
      <c r="H124" s="47"/>
      <c r="I124" s="47"/>
      <c r="J124" s="47"/>
      <c r="K124" s="63"/>
      <c r="L124" s="47"/>
      <c r="M124" s="47"/>
      <c r="N124" s="47"/>
      <c r="O124" s="47"/>
      <c r="P124" s="65"/>
      <c r="Q124" s="63"/>
      <c r="R124" s="63"/>
      <c r="S124" s="63"/>
      <c r="T124" s="84"/>
      <c r="U124" s="63"/>
      <c r="V124" s="47"/>
      <c r="W124" s="63"/>
      <c r="X124" s="47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  <c r="BE124" s="63"/>
      <c r="BF124" s="63"/>
      <c r="BG124" s="63"/>
      <c r="BH124" s="63"/>
      <c r="BI124" s="63"/>
      <c r="BJ124" s="63"/>
      <c r="BK124" s="63"/>
      <c r="BL124" s="63"/>
      <c r="BM124" s="63"/>
      <c r="BN124" s="45"/>
    </row>
    <row r="125" spans="1:66" ht="18.75">
      <c r="A125" s="63"/>
      <c r="B125" s="63" t="s">
        <v>229</v>
      </c>
      <c r="C125" s="47"/>
      <c r="D125" s="47"/>
      <c r="E125" s="47"/>
      <c r="F125" s="47"/>
      <c r="G125" s="47"/>
      <c r="H125" s="47"/>
      <c r="I125" s="47"/>
      <c r="J125" s="47"/>
      <c r="K125" s="63"/>
      <c r="L125" s="47"/>
      <c r="M125" s="47"/>
      <c r="N125" s="47"/>
      <c r="O125" s="47"/>
      <c r="P125" s="65"/>
      <c r="Q125" s="63"/>
      <c r="R125" s="63"/>
      <c r="S125" s="63"/>
      <c r="T125" s="84"/>
      <c r="U125" s="63"/>
      <c r="V125" s="47"/>
      <c r="W125" s="63"/>
      <c r="X125" s="47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  <c r="BH125" s="63"/>
      <c r="BI125" s="63"/>
      <c r="BJ125" s="63"/>
      <c r="BK125" s="63"/>
      <c r="BL125" s="63"/>
      <c r="BM125" s="63"/>
      <c r="BN125" s="45"/>
    </row>
    <row r="126" spans="1:66" ht="18.75">
      <c r="A126" s="63"/>
      <c r="B126" s="63"/>
      <c r="C126" s="47"/>
      <c r="D126" s="47"/>
      <c r="E126" s="47"/>
      <c r="F126" s="47"/>
      <c r="G126" s="47"/>
      <c r="H126" s="47"/>
      <c r="I126" s="47"/>
      <c r="J126" s="47"/>
      <c r="K126" s="63"/>
      <c r="L126" s="47"/>
      <c r="M126" s="47"/>
      <c r="N126" s="47"/>
      <c r="O126" s="47"/>
      <c r="P126" s="65"/>
      <c r="Q126" s="63"/>
      <c r="R126" s="63"/>
      <c r="S126" s="63"/>
      <c r="T126" s="84"/>
      <c r="U126" s="63"/>
      <c r="V126" s="47"/>
      <c r="W126" s="63"/>
      <c r="X126" s="47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  <c r="BG126" s="63"/>
      <c r="BH126" s="63"/>
      <c r="BI126" s="63"/>
      <c r="BJ126" s="63"/>
      <c r="BK126" s="63"/>
      <c r="BL126" s="63"/>
      <c r="BM126" s="63"/>
      <c r="BN126" s="45"/>
    </row>
    <row r="127" spans="1:66" ht="18.75">
      <c r="A127" s="63"/>
      <c r="B127" s="63" t="s">
        <v>88</v>
      </c>
      <c r="C127" s="47"/>
      <c r="D127" s="47"/>
      <c r="E127" s="47"/>
      <c r="F127" s="47"/>
      <c r="G127" s="47"/>
      <c r="H127" s="47"/>
      <c r="I127" s="47"/>
      <c r="J127" s="47"/>
      <c r="K127" s="63"/>
      <c r="L127" s="47"/>
      <c r="M127" s="47"/>
      <c r="N127" s="47"/>
      <c r="O127" s="47"/>
      <c r="P127" s="65"/>
      <c r="Q127" s="63"/>
      <c r="R127" s="63"/>
      <c r="S127" s="63"/>
      <c r="T127" s="84"/>
      <c r="U127" s="63"/>
      <c r="V127" s="47"/>
      <c r="W127" s="63"/>
      <c r="X127" s="47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45"/>
    </row>
    <row r="128" spans="1:66" ht="18.75">
      <c r="A128" s="63"/>
      <c r="B128" s="63"/>
      <c r="C128" s="47"/>
      <c r="D128" s="47"/>
      <c r="E128" s="47"/>
      <c r="F128" s="47"/>
      <c r="G128" s="47"/>
      <c r="H128" s="47"/>
      <c r="I128" s="47"/>
      <c r="J128" s="47"/>
      <c r="K128" s="63"/>
      <c r="L128" s="47"/>
      <c r="M128" s="47"/>
      <c r="N128" s="47"/>
      <c r="O128" s="47"/>
      <c r="P128" s="65"/>
      <c r="Q128" s="63"/>
      <c r="R128" s="63"/>
      <c r="S128" s="63"/>
      <c r="T128" s="84"/>
      <c r="U128" s="63"/>
      <c r="V128" s="47"/>
      <c r="W128" s="63"/>
      <c r="X128" s="47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  <c r="BH128" s="63"/>
      <c r="BI128" s="63"/>
      <c r="BJ128" s="63"/>
      <c r="BK128" s="63"/>
      <c r="BL128" s="63"/>
      <c r="BM128" s="63"/>
      <c r="BN128" s="45"/>
    </row>
    <row r="129" spans="1:66" ht="18.75">
      <c r="A129" s="63"/>
      <c r="B129" s="47" t="s">
        <v>230</v>
      </c>
      <c r="C129" s="47"/>
      <c r="D129" s="47"/>
      <c r="E129" s="47"/>
      <c r="F129" s="47"/>
      <c r="G129" s="47"/>
      <c r="H129" s="47"/>
      <c r="I129" s="47"/>
      <c r="J129" s="47"/>
      <c r="K129" s="63"/>
      <c r="L129" s="47"/>
      <c r="M129" s="47"/>
      <c r="N129" s="47"/>
      <c r="O129" s="47"/>
      <c r="P129" s="65"/>
      <c r="Q129" s="63"/>
      <c r="R129" s="63"/>
      <c r="S129" s="63"/>
      <c r="T129" s="84"/>
      <c r="U129" s="63"/>
      <c r="V129" s="47"/>
      <c r="W129" s="63"/>
      <c r="X129" s="47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3"/>
      <c r="BH129" s="63"/>
      <c r="BI129" s="63"/>
      <c r="BJ129" s="63"/>
      <c r="BK129" s="63"/>
      <c r="BL129" s="63"/>
      <c r="BM129" s="63"/>
      <c r="BN129" s="45"/>
    </row>
    <row r="130" spans="1:66" ht="18.75">
      <c r="A130" s="63"/>
      <c r="B130" s="43"/>
      <c r="C130" s="47"/>
      <c r="D130" s="47"/>
      <c r="E130" s="47"/>
      <c r="F130" s="47"/>
      <c r="G130" s="47"/>
      <c r="H130" s="47"/>
      <c r="I130" s="47"/>
      <c r="J130" s="47"/>
      <c r="K130" s="63"/>
      <c r="L130" s="47"/>
      <c r="M130" s="47"/>
      <c r="N130" s="47"/>
      <c r="O130" s="47"/>
      <c r="P130" s="65"/>
      <c r="Q130" s="63"/>
      <c r="R130" s="63"/>
      <c r="S130" s="63"/>
      <c r="T130" s="84"/>
      <c r="U130" s="63"/>
      <c r="V130" s="47"/>
      <c r="W130" s="63"/>
      <c r="X130" s="47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  <c r="BH130" s="63"/>
      <c r="BI130" s="63"/>
      <c r="BJ130" s="63"/>
      <c r="BK130" s="63"/>
      <c r="BL130" s="63"/>
      <c r="BM130" s="63"/>
      <c r="BN130" s="45"/>
    </row>
    <row r="131" spans="1:66" ht="18.75">
      <c r="A131" s="63"/>
      <c r="B131" s="43"/>
      <c r="C131" s="47"/>
      <c r="D131" s="47"/>
      <c r="E131" s="47"/>
      <c r="F131" s="47"/>
      <c r="G131" s="47"/>
      <c r="H131" s="47"/>
      <c r="I131" s="47"/>
      <c r="J131" s="47"/>
      <c r="K131" s="63"/>
      <c r="L131" s="47"/>
      <c r="M131" s="47"/>
      <c r="N131" s="47"/>
      <c r="O131" s="47"/>
      <c r="P131" s="65"/>
      <c r="Q131" s="63"/>
      <c r="R131" s="63"/>
      <c r="S131" s="63"/>
      <c r="T131" s="84"/>
      <c r="U131" s="63"/>
      <c r="V131" s="47"/>
      <c r="W131" s="63"/>
      <c r="X131" s="47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  <c r="BI131" s="63"/>
      <c r="BJ131" s="63"/>
      <c r="BK131" s="63"/>
      <c r="BL131" s="63"/>
      <c r="BM131" s="63"/>
      <c r="BN131" s="45"/>
    </row>
    <row r="132" spans="1:66" ht="18.75">
      <c r="A132" s="63"/>
      <c r="B132" s="43"/>
      <c r="C132" s="47"/>
      <c r="D132" s="47"/>
      <c r="E132" s="47"/>
      <c r="F132" s="47"/>
      <c r="G132" s="47"/>
      <c r="H132" s="47"/>
      <c r="I132" s="47"/>
      <c r="J132" s="47"/>
      <c r="K132" s="63"/>
      <c r="L132" s="47"/>
      <c r="M132" s="47"/>
      <c r="N132" s="47"/>
      <c r="O132" s="47"/>
      <c r="P132" s="65"/>
      <c r="Q132" s="63"/>
      <c r="R132" s="63"/>
      <c r="S132" s="63"/>
      <c r="T132" s="84"/>
      <c r="U132" s="63"/>
      <c r="V132" s="47"/>
      <c r="W132" s="63"/>
      <c r="X132" s="47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  <c r="BG132" s="63"/>
      <c r="BH132" s="63"/>
      <c r="BI132" s="63"/>
      <c r="BJ132" s="63"/>
      <c r="BK132" s="63"/>
      <c r="BL132" s="63"/>
      <c r="BM132" s="63"/>
      <c r="BN132" s="45"/>
    </row>
    <row r="133" spans="1:66" s="145" customFormat="1" ht="18.75">
      <c r="A133" s="115"/>
      <c r="B133" s="46"/>
      <c r="C133" s="116"/>
      <c r="D133" s="117"/>
      <c r="E133" s="117"/>
      <c r="F133" s="117"/>
      <c r="G133" s="117"/>
      <c r="H133" s="117"/>
      <c r="I133" s="117"/>
      <c r="J133" s="117"/>
      <c r="K133" s="23"/>
      <c r="L133" s="117"/>
      <c r="M133" s="117"/>
      <c r="N133" s="117"/>
      <c r="O133" s="117"/>
      <c r="P133" s="117"/>
      <c r="Q133" s="117"/>
      <c r="R133" s="118"/>
      <c r="S133" s="23"/>
      <c r="T133" s="149"/>
      <c r="U133" s="119"/>
      <c r="V133" s="119"/>
      <c r="W133" s="119"/>
      <c r="X133" s="119"/>
      <c r="Y133" s="119"/>
      <c r="Z133" s="120"/>
      <c r="AA133" s="121"/>
      <c r="AB133" s="121"/>
      <c r="AC133" s="121"/>
      <c r="AD133" s="121"/>
      <c r="AE133" s="121"/>
      <c r="AF133" s="121"/>
      <c r="AG133" s="120"/>
      <c r="AH133" s="120"/>
      <c r="AI133" s="121"/>
      <c r="AJ133" s="121"/>
      <c r="AK133" s="121"/>
      <c r="AL133" s="121"/>
      <c r="AM133" s="121"/>
      <c r="AN133" s="121"/>
      <c r="AO133" s="120"/>
      <c r="AP133" s="120"/>
      <c r="AQ133" s="121"/>
      <c r="AR133" s="121"/>
      <c r="AS133" s="121"/>
      <c r="AT133" s="121"/>
      <c r="AU133" s="121"/>
      <c r="AV133" s="121"/>
      <c r="AW133" s="120"/>
      <c r="AX133" s="120"/>
      <c r="AY133" s="121"/>
      <c r="AZ133" s="121"/>
      <c r="BA133" s="121"/>
      <c r="BB133" s="121"/>
      <c r="BC133" s="121"/>
      <c r="BD133" s="121"/>
      <c r="BE133" s="120"/>
      <c r="BF133" s="120"/>
      <c r="BG133" s="121"/>
      <c r="BH133" s="121"/>
      <c r="BI133" s="121"/>
      <c r="BJ133" s="121"/>
      <c r="BK133" s="121"/>
      <c r="BL133" s="121"/>
      <c r="BM133" s="120"/>
      <c r="BN133" s="122"/>
    </row>
    <row r="134" spans="1:66" s="145" customFormat="1" ht="15.75">
      <c r="A134" s="115"/>
      <c r="B134" s="123"/>
      <c r="C134" s="116"/>
      <c r="D134" s="117"/>
      <c r="E134" s="117"/>
      <c r="F134" s="117"/>
      <c r="G134" s="117"/>
      <c r="H134" s="117"/>
      <c r="I134" s="117"/>
      <c r="J134" s="117"/>
      <c r="K134" s="23"/>
      <c r="L134" s="117"/>
      <c r="M134" s="117"/>
      <c r="N134" s="117"/>
      <c r="O134" s="117"/>
      <c r="P134" s="117"/>
      <c r="Q134" s="117"/>
      <c r="R134" s="118"/>
      <c r="S134" s="23"/>
      <c r="T134" s="35"/>
      <c r="U134" s="119"/>
      <c r="V134" s="119"/>
      <c r="W134" s="119"/>
      <c r="X134" s="119"/>
      <c r="Y134" s="119"/>
      <c r="Z134" s="120"/>
      <c r="AA134" s="121"/>
      <c r="AB134" s="121"/>
      <c r="AC134" s="121"/>
      <c r="AD134" s="121"/>
      <c r="AE134" s="121"/>
      <c r="AF134" s="121"/>
      <c r="AG134" s="120"/>
      <c r="AH134" s="120"/>
      <c r="AI134" s="121"/>
      <c r="AJ134" s="121"/>
      <c r="AK134" s="121"/>
      <c r="AL134" s="121"/>
      <c r="AM134" s="121"/>
      <c r="AN134" s="121"/>
      <c r="AO134" s="120"/>
      <c r="AP134" s="120"/>
      <c r="AQ134" s="121"/>
      <c r="AR134" s="121"/>
      <c r="AS134" s="121"/>
      <c r="AT134" s="121"/>
      <c r="AU134" s="121"/>
      <c r="AV134" s="121"/>
      <c r="AW134" s="120"/>
      <c r="AX134" s="120"/>
      <c r="AY134" s="121"/>
      <c r="AZ134" s="121"/>
      <c r="BA134" s="121"/>
      <c r="BB134" s="121"/>
      <c r="BC134" s="121"/>
      <c r="BD134" s="121"/>
      <c r="BE134" s="120"/>
      <c r="BF134" s="120"/>
      <c r="BG134" s="121"/>
      <c r="BH134" s="121"/>
      <c r="BI134" s="121"/>
      <c r="BJ134" s="121"/>
      <c r="BK134" s="121"/>
      <c r="BL134" s="121"/>
      <c r="BM134" s="120"/>
      <c r="BN134" s="122"/>
    </row>
    <row r="135" spans="1:66" s="152" customFormat="1" ht="21.75" customHeight="1">
      <c r="A135" s="81"/>
      <c r="B135" s="82"/>
      <c r="C135" s="81"/>
      <c r="D135" s="83"/>
      <c r="E135" s="83"/>
      <c r="F135" s="83"/>
      <c r="G135" s="83"/>
      <c r="H135" s="83"/>
      <c r="I135" s="83"/>
      <c r="J135" s="83"/>
      <c r="K135" s="147"/>
      <c r="L135" s="83"/>
      <c r="M135" s="83"/>
      <c r="N135" s="83"/>
      <c r="O135" s="83"/>
      <c r="P135" s="83"/>
      <c r="Q135" s="83"/>
      <c r="R135" s="83"/>
      <c r="S135" s="81"/>
      <c r="T135" s="147"/>
      <c r="U135" s="147"/>
      <c r="V135" s="147"/>
      <c r="W135" s="147"/>
      <c r="X135" s="147"/>
      <c r="Y135" s="147"/>
      <c r="Z135" s="150"/>
      <c r="AA135" s="151"/>
      <c r="AB135" s="151"/>
      <c r="AC135" s="151"/>
      <c r="AD135" s="151"/>
      <c r="AE135" s="151"/>
      <c r="AF135" s="151"/>
      <c r="AG135" s="150"/>
      <c r="AH135" s="150"/>
      <c r="AI135" s="151"/>
      <c r="AJ135" s="151"/>
      <c r="AK135" s="151"/>
      <c r="AL135" s="151"/>
      <c r="AM135" s="151"/>
      <c r="AN135" s="151"/>
      <c r="AO135" s="150"/>
      <c r="AP135" s="150"/>
      <c r="AQ135" s="151"/>
      <c r="AR135" s="151"/>
      <c r="AS135" s="151"/>
      <c r="AT135" s="151"/>
      <c r="AU135" s="151"/>
      <c r="AV135" s="151"/>
      <c r="AW135" s="150"/>
      <c r="AX135" s="150"/>
      <c r="AY135" s="151"/>
      <c r="AZ135" s="151"/>
      <c r="BA135" s="151"/>
      <c r="BB135" s="151"/>
      <c r="BC135" s="151"/>
      <c r="BD135" s="151"/>
      <c r="BE135" s="150"/>
      <c r="BF135" s="150"/>
      <c r="BG135" s="151"/>
      <c r="BH135" s="151"/>
      <c r="BI135" s="151"/>
      <c r="BJ135" s="151"/>
      <c r="BK135" s="151"/>
      <c r="BL135" s="151"/>
      <c r="BM135" s="150"/>
      <c r="BN135" s="81"/>
    </row>
    <row r="136" spans="1:66" s="152" customFormat="1" ht="15">
      <c r="A136" s="81"/>
      <c r="B136" s="41"/>
      <c r="C136" s="45"/>
      <c r="D136" s="45"/>
      <c r="E136" s="45"/>
      <c r="F136" s="45"/>
      <c r="G136" s="45"/>
      <c r="H136" s="45"/>
      <c r="I136" s="45"/>
      <c r="J136" s="45"/>
      <c r="K136" s="147"/>
      <c r="L136" s="45"/>
      <c r="M136" s="45"/>
      <c r="N136" s="45"/>
      <c r="O136" s="45"/>
      <c r="P136" s="153"/>
      <c r="Q136" s="154"/>
      <c r="R136" s="154"/>
      <c r="S136" s="154"/>
      <c r="T136" s="76"/>
      <c r="U136" s="147"/>
      <c r="V136" s="147"/>
      <c r="W136" s="147"/>
      <c r="X136" s="147"/>
      <c r="Y136" s="147"/>
      <c r="Z136" s="148"/>
      <c r="AA136" s="76"/>
      <c r="AB136" s="76"/>
      <c r="AC136" s="76"/>
      <c r="AD136" s="76"/>
      <c r="AE136" s="76"/>
      <c r="AF136" s="76"/>
      <c r="AG136" s="148"/>
      <c r="AH136" s="148"/>
      <c r="AI136" s="76"/>
      <c r="AJ136" s="76"/>
      <c r="AK136" s="76"/>
      <c r="AL136" s="76"/>
      <c r="AM136" s="76"/>
      <c r="AN136" s="76"/>
      <c r="AO136" s="148"/>
      <c r="AP136" s="148"/>
      <c r="AQ136" s="76"/>
      <c r="AR136" s="76"/>
      <c r="AS136" s="76"/>
      <c r="AT136" s="76"/>
      <c r="AU136" s="76"/>
      <c r="AV136" s="76"/>
      <c r="AW136" s="148"/>
      <c r="AX136" s="148"/>
      <c r="AY136" s="76"/>
      <c r="AZ136" s="76"/>
      <c r="BA136" s="76"/>
      <c r="BB136" s="76"/>
      <c r="BC136" s="76"/>
      <c r="BD136" s="76"/>
      <c r="BE136" s="148"/>
      <c r="BF136" s="148"/>
      <c r="BG136" s="76"/>
      <c r="BH136" s="76"/>
      <c r="BI136" s="76"/>
      <c r="BJ136" s="76"/>
      <c r="BK136" s="76"/>
      <c r="BL136" s="76"/>
      <c r="BM136" s="148"/>
      <c r="BN136" s="45"/>
    </row>
    <row r="137" spans="1:66" s="152" customFormat="1" ht="15">
      <c r="A137" s="81"/>
      <c r="B137" s="123"/>
      <c r="C137" s="45"/>
      <c r="D137" s="45"/>
      <c r="E137" s="45"/>
      <c r="F137" s="45"/>
      <c r="G137" s="45"/>
      <c r="H137" s="45"/>
      <c r="I137" s="45"/>
      <c r="J137" s="45"/>
      <c r="K137" s="147"/>
      <c r="L137" s="45"/>
      <c r="M137" s="45"/>
      <c r="N137" s="45"/>
      <c r="O137" s="45"/>
      <c r="P137" s="153"/>
      <c r="Q137" s="154"/>
      <c r="R137" s="154"/>
      <c r="S137" s="154"/>
      <c r="T137" s="76"/>
      <c r="U137" s="147"/>
      <c r="V137" s="147"/>
      <c r="W137" s="147"/>
      <c r="X137" s="147"/>
      <c r="Y137" s="147"/>
      <c r="Z137" s="148"/>
      <c r="AA137" s="76"/>
      <c r="AB137" s="76"/>
      <c r="AC137" s="76"/>
      <c r="AD137" s="76"/>
      <c r="AE137" s="76"/>
      <c r="AF137" s="76"/>
      <c r="AG137" s="148"/>
      <c r="AH137" s="148"/>
      <c r="AI137" s="76"/>
      <c r="AJ137" s="76"/>
      <c r="AK137" s="76"/>
      <c r="AL137" s="76"/>
      <c r="AM137" s="76"/>
      <c r="AN137" s="76"/>
      <c r="AO137" s="148"/>
      <c r="AP137" s="148"/>
      <c r="AQ137" s="76"/>
      <c r="AR137" s="76"/>
      <c r="AS137" s="76"/>
      <c r="AT137" s="76"/>
      <c r="AU137" s="76"/>
      <c r="AV137" s="76"/>
      <c r="AW137" s="148"/>
      <c r="AX137" s="148"/>
      <c r="AY137" s="76"/>
      <c r="AZ137" s="76"/>
      <c r="BA137" s="76"/>
      <c r="BB137" s="76"/>
      <c r="BC137" s="76"/>
      <c r="BD137" s="76"/>
      <c r="BE137" s="148"/>
      <c r="BF137" s="148"/>
      <c r="BG137" s="76"/>
      <c r="BH137" s="76"/>
      <c r="BI137" s="76"/>
      <c r="BJ137" s="76"/>
      <c r="BK137" s="76"/>
      <c r="BL137" s="76"/>
      <c r="BM137" s="148"/>
      <c r="BN137" s="45"/>
    </row>
    <row r="138" spans="1:66" s="152" customFormat="1" ht="15.75">
      <c r="A138" s="81"/>
      <c r="B138" s="146"/>
      <c r="C138" s="155"/>
      <c r="D138" s="77"/>
      <c r="E138" s="77"/>
      <c r="F138" s="77"/>
      <c r="G138" s="77"/>
      <c r="H138" s="77"/>
      <c r="I138" s="77"/>
      <c r="J138" s="77"/>
      <c r="K138" s="147"/>
      <c r="L138" s="77"/>
      <c r="M138" s="77"/>
      <c r="N138" s="77"/>
      <c r="O138" s="77"/>
      <c r="P138" s="77"/>
      <c r="Q138" s="77"/>
      <c r="R138" s="156"/>
      <c r="S138" s="76"/>
      <c r="T138" s="35"/>
      <c r="U138" s="147"/>
      <c r="V138" s="147"/>
      <c r="W138" s="147"/>
      <c r="X138" s="147"/>
      <c r="Y138" s="147"/>
      <c r="Z138" s="148"/>
      <c r="AA138" s="76"/>
      <c r="AB138" s="76"/>
      <c r="AC138" s="76"/>
      <c r="AD138" s="76"/>
      <c r="AE138" s="76"/>
      <c r="AF138" s="76"/>
      <c r="AG138" s="148"/>
      <c r="AH138" s="148"/>
      <c r="AI138" s="76"/>
      <c r="AJ138" s="76"/>
      <c r="AK138" s="76"/>
      <c r="AL138" s="76"/>
      <c r="AM138" s="76"/>
      <c r="AN138" s="76"/>
      <c r="AO138" s="148"/>
      <c r="AP138" s="148"/>
      <c r="AQ138" s="76"/>
      <c r="AR138" s="76"/>
      <c r="AS138" s="76"/>
      <c r="AT138" s="76"/>
      <c r="AU138" s="76"/>
      <c r="AV138" s="76"/>
      <c r="AW138" s="148"/>
      <c r="AX138" s="148"/>
      <c r="AY138" s="76"/>
      <c r="AZ138" s="76"/>
      <c r="BA138" s="76"/>
      <c r="BB138" s="76"/>
      <c r="BC138" s="76"/>
      <c r="BD138" s="76"/>
      <c r="BE138" s="148"/>
      <c r="BF138" s="148"/>
      <c r="BG138" s="76"/>
      <c r="BH138" s="76"/>
      <c r="BI138" s="76"/>
      <c r="BJ138" s="76"/>
      <c r="BK138" s="76"/>
      <c r="BL138" s="76"/>
      <c r="BM138" s="148"/>
      <c r="BN138" s="35"/>
    </row>
    <row r="139" spans="1:66" s="152" customFormat="1" ht="15.75">
      <c r="A139" s="81"/>
      <c r="B139" s="146"/>
      <c r="C139" s="155"/>
      <c r="D139" s="77"/>
      <c r="E139" s="77"/>
      <c r="F139" s="77"/>
      <c r="G139" s="77"/>
      <c r="H139" s="77"/>
      <c r="I139" s="77"/>
      <c r="J139" s="77"/>
      <c r="K139" s="147"/>
      <c r="L139" s="77"/>
      <c r="M139" s="77"/>
      <c r="N139" s="77"/>
      <c r="O139" s="77"/>
      <c r="P139" s="77"/>
      <c r="Q139" s="77"/>
      <c r="R139" s="156"/>
      <c r="S139" s="76"/>
      <c r="T139" s="35"/>
      <c r="U139" s="147"/>
      <c r="V139" s="147"/>
      <c r="W139" s="147"/>
      <c r="X139" s="147"/>
      <c r="Y139" s="147"/>
      <c r="Z139" s="148"/>
      <c r="AA139" s="76"/>
      <c r="AB139" s="76"/>
      <c r="AC139" s="76"/>
      <c r="AD139" s="76"/>
      <c r="AE139" s="76"/>
      <c r="AF139" s="76"/>
      <c r="AG139" s="148"/>
      <c r="AH139" s="148"/>
      <c r="AI139" s="76"/>
      <c r="AJ139" s="76"/>
      <c r="AK139" s="76"/>
      <c r="AL139" s="76"/>
      <c r="AM139" s="76"/>
      <c r="AN139" s="76"/>
      <c r="AO139" s="148"/>
      <c r="AP139" s="148"/>
      <c r="AQ139" s="76"/>
      <c r="AR139" s="76"/>
      <c r="AS139" s="76"/>
      <c r="AT139" s="76"/>
      <c r="AU139" s="76"/>
      <c r="AV139" s="76"/>
      <c r="AW139" s="148"/>
      <c r="AX139" s="148"/>
      <c r="AY139" s="76"/>
      <c r="AZ139" s="76"/>
      <c r="BA139" s="76"/>
      <c r="BB139" s="76"/>
      <c r="BC139" s="76"/>
      <c r="BD139" s="76"/>
      <c r="BE139" s="148"/>
      <c r="BF139" s="148"/>
      <c r="BG139" s="76"/>
      <c r="BH139" s="76"/>
      <c r="BI139" s="76"/>
      <c r="BJ139" s="76"/>
      <c r="BK139" s="76"/>
      <c r="BL139" s="76"/>
      <c r="BM139" s="148"/>
      <c r="BN139" s="35"/>
    </row>
    <row r="140" spans="1:66" s="152" customFormat="1" ht="15.75">
      <c r="A140" s="81"/>
      <c r="B140" s="123"/>
      <c r="C140" s="155"/>
      <c r="D140" s="77"/>
      <c r="E140" s="77"/>
      <c r="F140" s="77"/>
      <c r="G140" s="77"/>
      <c r="H140" s="77"/>
      <c r="I140" s="77"/>
      <c r="J140" s="77"/>
      <c r="K140" s="76"/>
      <c r="L140" s="77"/>
      <c r="M140" s="77"/>
      <c r="N140" s="77"/>
      <c r="O140" s="77"/>
      <c r="P140" s="77"/>
      <c r="Q140" s="77"/>
      <c r="R140" s="156"/>
      <c r="S140" s="76"/>
      <c r="T140" s="35"/>
      <c r="U140" s="147"/>
      <c r="V140" s="147"/>
      <c r="W140" s="147"/>
      <c r="X140" s="147"/>
      <c r="Y140" s="147"/>
      <c r="Z140" s="148"/>
      <c r="AA140" s="76"/>
      <c r="AB140" s="76"/>
      <c r="AC140" s="76"/>
      <c r="AD140" s="76"/>
      <c r="AE140" s="76"/>
      <c r="AF140" s="76"/>
      <c r="AG140" s="148"/>
      <c r="AH140" s="148"/>
      <c r="AI140" s="76"/>
      <c r="AJ140" s="76"/>
      <c r="AK140" s="76"/>
      <c r="AL140" s="76"/>
      <c r="AM140" s="76"/>
      <c r="AN140" s="76"/>
      <c r="AO140" s="148"/>
      <c r="AP140" s="148"/>
      <c r="AQ140" s="76"/>
      <c r="AR140" s="76"/>
      <c r="AS140" s="76"/>
      <c r="AT140" s="76"/>
      <c r="AU140" s="76"/>
      <c r="AV140" s="76"/>
      <c r="AW140" s="148"/>
      <c r="AX140" s="148"/>
      <c r="AY140" s="76"/>
      <c r="AZ140" s="76"/>
      <c r="BA140" s="76"/>
      <c r="BB140" s="76"/>
      <c r="BC140" s="76"/>
      <c r="BD140" s="76"/>
      <c r="BE140" s="148"/>
      <c r="BF140" s="148"/>
      <c r="BG140" s="76"/>
      <c r="BH140" s="76"/>
      <c r="BI140" s="76"/>
      <c r="BJ140" s="76"/>
      <c r="BK140" s="76"/>
      <c r="BL140" s="76"/>
      <c r="BM140" s="148"/>
      <c r="BN140" s="35"/>
    </row>
    <row r="141" spans="1:66" s="152" customFormat="1" ht="21.75" customHeight="1">
      <c r="A141" s="81"/>
      <c r="B141" s="157"/>
      <c r="C141" s="81"/>
      <c r="D141" s="83"/>
      <c r="E141" s="83"/>
      <c r="F141" s="83"/>
      <c r="G141" s="83"/>
      <c r="H141" s="83"/>
      <c r="I141" s="83"/>
      <c r="J141" s="83"/>
      <c r="K141" s="147"/>
      <c r="L141" s="83"/>
      <c r="M141" s="83"/>
      <c r="N141" s="83"/>
      <c r="O141" s="83"/>
      <c r="P141" s="83"/>
      <c r="Q141" s="83"/>
      <c r="R141" s="83"/>
      <c r="S141" s="81"/>
      <c r="T141" s="158"/>
      <c r="U141" s="147"/>
      <c r="V141" s="147"/>
      <c r="W141" s="147"/>
      <c r="X141" s="147"/>
      <c r="Y141" s="158"/>
      <c r="Z141" s="150"/>
      <c r="AA141" s="151"/>
      <c r="AB141" s="151"/>
      <c r="AC141" s="151"/>
      <c r="AD141" s="151"/>
      <c r="AE141" s="151"/>
      <c r="AF141" s="151"/>
      <c r="AG141" s="150"/>
      <c r="AH141" s="150"/>
      <c r="AI141" s="151"/>
      <c r="AJ141" s="151"/>
      <c r="AK141" s="151"/>
      <c r="AL141" s="151"/>
      <c r="AM141" s="151"/>
      <c r="AN141" s="151"/>
      <c r="AO141" s="150"/>
      <c r="AP141" s="150"/>
      <c r="AQ141" s="151"/>
      <c r="AR141" s="151"/>
      <c r="AS141" s="151"/>
      <c r="AT141" s="151"/>
      <c r="AU141" s="151"/>
      <c r="AV141" s="151"/>
      <c r="AW141" s="150"/>
      <c r="AX141" s="150"/>
      <c r="AY141" s="151"/>
      <c r="AZ141" s="151"/>
      <c r="BA141" s="151"/>
      <c r="BB141" s="151"/>
      <c r="BC141" s="151"/>
      <c r="BD141" s="151"/>
      <c r="BE141" s="150"/>
      <c r="BF141" s="150"/>
      <c r="BG141" s="151"/>
      <c r="BH141" s="151"/>
      <c r="BI141" s="151"/>
      <c r="BJ141" s="151"/>
      <c r="BK141" s="151"/>
      <c r="BL141" s="151"/>
      <c r="BM141" s="150"/>
      <c r="BN141" s="81"/>
    </row>
    <row r="142" spans="1:66" s="152" customFormat="1" ht="20.25" customHeight="1">
      <c r="A142" s="81"/>
      <c r="B142" s="154"/>
      <c r="C142" s="81"/>
      <c r="D142" s="83"/>
      <c r="E142" s="83"/>
      <c r="F142" s="83"/>
      <c r="G142" s="83"/>
      <c r="H142" s="83"/>
      <c r="I142" s="83"/>
      <c r="J142" s="83"/>
      <c r="K142" s="147"/>
      <c r="L142" s="83"/>
      <c r="M142" s="83"/>
      <c r="N142" s="83"/>
      <c r="O142" s="83"/>
      <c r="P142" s="83"/>
      <c r="Q142" s="83"/>
      <c r="R142" s="83"/>
      <c r="S142" s="81"/>
      <c r="T142" s="158"/>
      <c r="U142" s="147"/>
      <c r="V142" s="147"/>
      <c r="W142" s="147"/>
      <c r="X142" s="147"/>
      <c r="Y142" s="158"/>
      <c r="Z142" s="150"/>
      <c r="AA142" s="151"/>
      <c r="AB142" s="151"/>
      <c r="AC142" s="151"/>
      <c r="AD142" s="151"/>
      <c r="AE142" s="151"/>
      <c r="AF142" s="151"/>
      <c r="AG142" s="150"/>
      <c r="AH142" s="150"/>
      <c r="AI142" s="151"/>
      <c r="AJ142" s="151"/>
      <c r="AK142" s="151"/>
      <c r="AL142" s="151"/>
      <c r="AM142" s="151"/>
      <c r="AN142" s="151"/>
      <c r="AO142" s="150"/>
      <c r="AP142" s="150"/>
      <c r="AQ142" s="151"/>
      <c r="AR142" s="151"/>
      <c r="AS142" s="151"/>
      <c r="AT142" s="151"/>
      <c r="AU142" s="151"/>
      <c r="AV142" s="151"/>
      <c r="AW142" s="150"/>
      <c r="AX142" s="150"/>
      <c r="AY142" s="151"/>
      <c r="AZ142" s="151"/>
      <c r="BA142" s="151"/>
      <c r="BB142" s="151"/>
      <c r="BC142" s="151"/>
      <c r="BD142" s="151"/>
      <c r="BE142" s="150"/>
      <c r="BF142" s="150"/>
      <c r="BG142" s="151"/>
      <c r="BH142" s="151"/>
      <c r="BI142" s="151"/>
      <c r="BJ142" s="151"/>
      <c r="BK142" s="151"/>
      <c r="BL142" s="151"/>
      <c r="BM142" s="150"/>
      <c r="BN142" s="81"/>
    </row>
    <row r="143" spans="1:66" s="152" customFormat="1" ht="20.25" customHeight="1">
      <c r="A143" s="81"/>
      <c r="B143" s="154"/>
      <c r="C143" s="81"/>
      <c r="D143" s="83"/>
      <c r="E143" s="83"/>
      <c r="F143" s="83"/>
      <c r="G143" s="83"/>
      <c r="H143" s="83"/>
      <c r="I143" s="83"/>
      <c r="J143" s="83"/>
      <c r="K143" s="147"/>
      <c r="L143" s="83"/>
      <c r="M143" s="83"/>
      <c r="N143" s="83"/>
      <c r="O143" s="83"/>
      <c r="P143" s="83"/>
      <c r="Q143" s="83"/>
      <c r="R143" s="83"/>
      <c r="S143" s="81"/>
      <c r="T143" s="158"/>
      <c r="U143" s="147"/>
      <c r="V143" s="147"/>
      <c r="W143" s="147"/>
      <c r="X143" s="147"/>
      <c r="Y143" s="158"/>
      <c r="Z143" s="150"/>
      <c r="AA143" s="151"/>
      <c r="AB143" s="151"/>
      <c r="AC143" s="151"/>
      <c r="AD143" s="151"/>
      <c r="AE143" s="151"/>
      <c r="AF143" s="151"/>
      <c r="AG143" s="150"/>
      <c r="AH143" s="150"/>
      <c r="AI143" s="151"/>
      <c r="AJ143" s="151"/>
      <c r="AK143" s="151"/>
      <c r="AL143" s="151"/>
      <c r="AM143" s="151"/>
      <c r="AN143" s="151"/>
      <c r="AO143" s="150"/>
      <c r="AP143" s="150"/>
      <c r="AQ143" s="151"/>
      <c r="AR143" s="151"/>
      <c r="AS143" s="151"/>
      <c r="AT143" s="151"/>
      <c r="AU143" s="151"/>
      <c r="AV143" s="151"/>
      <c r="AW143" s="150"/>
      <c r="AX143" s="150"/>
      <c r="AY143" s="151"/>
      <c r="AZ143" s="151"/>
      <c r="BA143" s="151"/>
      <c r="BB143" s="151"/>
      <c r="BC143" s="151"/>
      <c r="BD143" s="151"/>
      <c r="BE143" s="150"/>
      <c r="BF143" s="150"/>
      <c r="BG143" s="151"/>
      <c r="BH143" s="151"/>
      <c r="BI143" s="151"/>
      <c r="BJ143" s="151"/>
      <c r="BK143" s="151"/>
      <c r="BL143" s="151"/>
      <c r="BM143" s="150"/>
      <c r="BN143" s="81"/>
    </row>
    <row r="144" spans="1:66" s="152" customFormat="1" ht="15">
      <c r="A144" s="81"/>
      <c r="B144" s="154"/>
      <c r="C144" s="45"/>
      <c r="D144" s="45"/>
      <c r="E144" s="45"/>
      <c r="F144" s="45"/>
      <c r="G144" s="45"/>
      <c r="H144" s="45"/>
      <c r="I144" s="45"/>
      <c r="J144" s="45"/>
      <c r="K144" s="147"/>
      <c r="L144" s="45"/>
      <c r="M144" s="45"/>
      <c r="N144" s="45"/>
      <c r="O144" s="45"/>
      <c r="P144" s="153"/>
      <c r="Q144" s="154"/>
      <c r="R144" s="154"/>
      <c r="S144" s="154"/>
      <c r="T144" s="76"/>
      <c r="U144" s="147"/>
      <c r="V144" s="147"/>
      <c r="W144" s="147"/>
      <c r="X144" s="147"/>
      <c r="Y144" s="147"/>
      <c r="Z144" s="148"/>
      <c r="AA144" s="76"/>
      <c r="AB144" s="76"/>
      <c r="AC144" s="76"/>
      <c r="AD144" s="76"/>
      <c r="AE144" s="76"/>
      <c r="AF144" s="76"/>
      <c r="AG144" s="148"/>
      <c r="AH144" s="148"/>
      <c r="AI144" s="76"/>
      <c r="AJ144" s="76"/>
      <c r="AK144" s="76"/>
      <c r="AL144" s="76"/>
      <c r="AM144" s="76"/>
      <c r="AN144" s="76"/>
      <c r="AO144" s="148"/>
      <c r="AP144" s="148"/>
      <c r="AQ144" s="76"/>
      <c r="AR144" s="76"/>
      <c r="AS144" s="76"/>
      <c r="AT144" s="76"/>
      <c r="AU144" s="76"/>
      <c r="AV144" s="76"/>
      <c r="AW144" s="148"/>
      <c r="AX144" s="148"/>
      <c r="AY144" s="76"/>
      <c r="AZ144" s="76"/>
      <c r="BA144" s="76"/>
      <c r="BB144" s="76"/>
      <c r="BC144" s="76"/>
      <c r="BD144" s="76"/>
      <c r="BE144" s="148"/>
      <c r="BF144" s="148"/>
      <c r="BG144" s="76"/>
      <c r="BH144" s="76"/>
      <c r="BI144" s="76"/>
      <c r="BJ144" s="76"/>
      <c r="BK144" s="76"/>
      <c r="BL144" s="76"/>
      <c r="BM144" s="148"/>
      <c r="BN144" s="45"/>
    </row>
    <row r="145" spans="1:66" s="152" customFormat="1" ht="15">
      <c r="A145" s="81"/>
      <c r="B145" s="154"/>
      <c r="C145" s="45"/>
      <c r="D145" s="45"/>
      <c r="E145" s="45"/>
      <c r="F145" s="45"/>
      <c r="G145" s="45"/>
      <c r="H145" s="45"/>
      <c r="I145" s="45"/>
      <c r="J145" s="45"/>
      <c r="K145" s="147"/>
      <c r="L145" s="45"/>
      <c r="M145" s="45"/>
      <c r="N145" s="45"/>
      <c r="O145" s="45"/>
      <c r="P145" s="153"/>
      <c r="Q145" s="154"/>
      <c r="R145" s="154"/>
      <c r="S145" s="154"/>
      <c r="T145" s="76"/>
      <c r="U145" s="147"/>
      <c r="V145" s="147"/>
      <c r="W145" s="147"/>
      <c r="X145" s="147"/>
      <c r="Y145" s="147"/>
      <c r="Z145" s="148"/>
      <c r="AA145" s="76"/>
      <c r="AB145" s="76"/>
      <c r="AC145" s="76"/>
      <c r="AD145" s="76"/>
      <c r="AE145" s="76"/>
      <c r="AF145" s="76"/>
      <c r="AG145" s="148"/>
      <c r="AH145" s="148"/>
      <c r="AI145" s="76"/>
      <c r="AJ145" s="76"/>
      <c r="AK145" s="76"/>
      <c r="AL145" s="76"/>
      <c r="AM145" s="76"/>
      <c r="AN145" s="76"/>
      <c r="AO145" s="148"/>
      <c r="AP145" s="148"/>
      <c r="AQ145" s="76"/>
      <c r="AR145" s="76"/>
      <c r="AS145" s="76"/>
      <c r="AT145" s="76"/>
      <c r="AU145" s="76"/>
      <c r="AV145" s="76"/>
      <c r="AW145" s="148"/>
      <c r="AX145" s="148"/>
      <c r="AY145" s="76"/>
      <c r="AZ145" s="76"/>
      <c r="BA145" s="76"/>
      <c r="BB145" s="76"/>
      <c r="BC145" s="76"/>
      <c r="BD145" s="76"/>
      <c r="BE145" s="148"/>
      <c r="BF145" s="148"/>
      <c r="BG145" s="76"/>
      <c r="BH145" s="76"/>
      <c r="BI145" s="76"/>
      <c r="BJ145" s="76"/>
      <c r="BK145" s="76"/>
      <c r="BL145" s="76"/>
      <c r="BM145" s="148"/>
      <c r="BN145" s="45"/>
    </row>
    <row r="146" spans="1:66" s="152" customFormat="1" ht="15.75">
      <c r="A146" s="81"/>
      <c r="B146" s="154"/>
      <c r="C146" s="45"/>
      <c r="D146" s="45"/>
      <c r="E146" s="45"/>
      <c r="F146" s="45"/>
      <c r="G146" s="45"/>
      <c r="H146" s="45"/>
      <c r="I146" s="45"/>
      <c r="J146" s="45"/>
      <c r="K146" s="147"/>
      <c r="L146" s="45"/>
      <c r="M146" s="45"/>
      <c r="N146" s="45"/>
      <c r="O146" s="45"/>
      <c r="P146" s="153"/>
      <c r="Q146" s="45"/>
      <c r="R146" s="45"/>
      <c r="S146" s="159"/>
      <c r="T146" s="35"/>
      <c r="U146" s="147"/>
      <c r="V146" s="147"/>
      <c r="W146" s="147"/>
      <c r="X146" s="147"/>
      <c r="Y146" s="147"/>
      <c r="Z146" s="148"/>
      <c r="AA146" s="76"/>
      <c r="AB146" s="76"/>
      <c r="AC146" s="76"/>
      <c r="AD146" s="76"/>
      <c r="AE146" s="76"/>
      <c r="AF146" s="76"/>
      <c r="AG146" s="148"/>
      <c r="AH146" s="148"/>
      <c r="AI146" s="76"/>
      <c r="AJ146" s="76"/>
      <c r="AK146" s="76"/>
      <c r="AL146" s="76"/>
      <c r="AM146" s="76"/>
      <c r="AN146" s="76"/>
      <c r="AO146" s="148"/>
      <c r="AP146" s="148"/>
      <c r="AQ146" s="76"/>
      <c r="AR146" s="76"/>
      <c r="AS146" s="76"/>
      <c r="AT146" s="76"/>
      <c r="AU146" s="76"/>
      <c r="AV146" s="76"/>
      <c r="AW146" s="148"/>
      <c r="AX146" s="148"/>
      <c r="AY146" s="76"/>
      <c r="AZ146" s="76"/>
      <c r="BA146" s="76"/>
      <c r="BB146" s="76"/>
      <c r="BC146" s="76"/>
      <c r="BD146" s="76"/>
      <c r="BE146" s="148"/>
      <c r="BF146" s="148"/>
      <c r="BG146" s="76"/>
      <c r="BH146" s="76"/>
      <c r="BI146" s="76"/>
      <c r="BJ146" s="76"/>
      <c r="BK146" s="76"/>
      <c r="BL146" s="76"/>
      <c r="BM146" s="148"/>
      <c r="BN146" s="45"/>
    </row>
    <row r="147" spans="1:66" s="152" customFormat="1" ht="15.75">
      <c r="A147" s="81"/>
      <c r="B147" s="45"/>
      <c r="C147" s="155"/>
      <c r="D147" s="77"/>
      <c r="E147" s="77"/>
      <c r="F147" s="77"/>
      <c r="G147" s="77"/>
      <c r="H147" s="77"/>
      <c r="I147" s="77"/>
      <c r="J147" s="77"/>
      <c r="K147" s="147"/>
      <c r="L147" s="77"/>
      <c r="M147" s="77"/>
      <c r="N147" s="77"/>
      <c r="O147" s="77"/>
      <c r="P147" s="77"/>
      <c r="Q147" s="77"/>
      <c r="R147" s="156"/>
      <c r="S147" s="76"/>
      <c r="T147" s="35"/>
      <c r="U147" s="147"/>
      <c r="V147" s="147"/>
      <c r="W147" s="147"/>
      <c r="X147" s="147"/>
      <c r="Y147" s="147"/>
      <c r="Z147" s="148"/>
      <c r="AA147" s="76"/>
      <c r="AB147" s="76"/>
      <c r="AC147" s="76"/>
      <c r="AD147" s="76"/>
      <c r="AE147" s="76"/>
      <c r="AF147" s="76"/>
      <c r="AG147" s="148"/>
      <c r="AH147" s="148"/>
      <c r="AI147" s="76"/>
      <c r="AJ147" s="76"/>
      <c r="AK147" s="76"/>
      <c r="AL147" s="76"/>
      <c r="AM147" s="76"/>
      <c r="AN147" s="76"/>
      <c r="AO147" s="148"/>
      <c r="AP147" s="148"/>
      <c r="AQ147" s="76"/>
      <c r="AR147" s="76"/>
      <c r="AS147" s="76"/>
      <c r="AT147" s="76"/>
      <c r="AU147" s="76"/>
      <c r="AV147" s="76"/>
      <c r="AW147" s="148"/>
      <c r="AX147" s="148"/>
      <c r="AY147" s="76"/>
      <c r="AZ147" s="76"/>
      <c r="BA147" s="76"/>
      <c r="BB147" s="76"/>
      <c r="BC147" s="76"/>
      <c r="BD147" s="76"/>
      <c r="BE147" s="148"/>
      <c r="BF147" s="148"/>
      <c r="BG147" s="76"/>
      <c r="BH147" s="76"/>
      <c r="BI147" s="76"/>
      <c r="BJ147" s="76"/>
      <c r="BK147" s="76"/>
      <c r="BL147" s="76"/>
      <c r="BM147" s="148"/>
      <c r="BN147" s="35"/>
    </row>
    <row r="148" spans="1:66" s="152" customFormat="1" ht="18" customHeight="1">
      <c r="A148" s="81"/>
      <c r="B148" s="41"/>
      <c r="C148" s="160"/>
      <c r="D148" s="161"/>
      <c r="E148" s="161"/>
      <c r="F148" s="161"/>
      <c r="G148" s="161"/>
      <c r="H148" s="161"/>
      <c r="I148" s="161"/>
      <c r="J148" s="161"/>
      <c r="K148" s="147"/>
      <c r="L148" s="162"/>
      <c r="M148" s="161"/>
      <c r="N148" s="161"/>
      <c r="O148" s="161"/>
      <c r="P148" s="161"/>
      <c r="Q148" s="161"/>
      <c r="R148" s="161"/>
      <c r="S148" s="160"/>
      <c r="T148" s="163"/>
      <c r="U148" s="147"/>
      <c r="V148" s="147"/>
      <c r="W148" s="147"/>
      <c r="X148" s="147"/>
      <c r="Y148" s="147"/>
      <c r="Z148" s="148"/>
      <c r="AA148" s="76"/>
      <c r="AB148" s="76"/>
      <c r="AC148" s="76"/>
      <c r="AD148" s="76"/>
      <c r="AE148" s="76"/>
      <c r="AF148" s="76"/>
      <c r="AG148" s="148"/>
      <c r="AH148" s="148"/>
      <c r="AI148" s="76"/>
      <c r="AJ148" s="76"/>
      <c r="AK148" s="76"/>
      <c r="AL148" s="76"/>
      <c r="AM148" s="76"/>
      <c r="AN148" s="76"/>
      <c r="AO148" s="148"/>
      <c r="AP148" s="148"/>
      <c r="AQ148" s="76"/>
      <c r="AR148" s="76"/>
      <c r="AS148" s="76"/>
      <c r="AT148" s="76"/>
      <c r="AU148" s="76"/>
      <c r="AV148" s="76"/>
      <c r="AW148" s="148"/>
      <c r="AX148" s="148"/>
      <c r="AY148" s="76"/>
      <c r="AZ148" s="76"/>
      <c r="BA148" s="76"/>
      <c r="BB148" s="76"/>
      <c r="BC148" s="76"/>
      <c r="BD148" s="76"/>
      <c r="BE148" s="148"/>
      <c r="BF148" s="148"/>
      <c r="BG148" s="76"/>
      <c r="BH148" s="76"/>
      <c r="BI148" s="76"/>
      <c r="BJ148" s="76"/>
      <c r="BK148" s="76"/>
      <c r="BL148" s="76"/>
      <c r="BM148" s="148"/>
      <c r="BN148" s="16"/>
    </row>
  </sheetData>
  <mergeCells count="40">
    <mergeCell ref="X5:X6"/>
    <mergeCell ref="Y5:Y6"/>
    <mergeCell ref="C5:C6"/>
    <mergeCell ref="K5:K6"/>
    <mergeCell ref="S5:S6"/>
    <mergeCell ref="W5:W6"/>
    <mergeCell ref="C3:S3"/>
    <mergeCell ref="Z3:BM3"/>
    <mergeCell ref="C4:S4"/>
    <mergeCell ref="U4:X4"/>
    <mergeCell ref="Z4:AG4"/>
    <mergeCell ref="AH4:AO4"/>
    <mergeCell ref="AP4:AW4"/>
    <mergeCell ref="AX4:BE4"/>
    <mergeCell ref="BF4:BM4"/>
    <mergeCell ref="T4:T6"/>
    <mergeCell ref="U81:U82"/>
    <mergeCell ref="S83:T83"/>
    <mergeCell ref="V81:V82"/>
    <mergeCell ref="W81:Y82"/>
    <mergeCell ref="U104:AO104"/>
    <mergeCell ref="U84:U85"/>
    <mergeCell ref="V84:V85"/>
    <mergeCell ref="B80:K80"/>
    <mergeCell ref="S80:V80"/>
    <mergeCell ref="W80:AP80"/>
    <mergeCell ref="B81:B82"/>
    <mergeCell ref="C81:C82"/>
    <mergeCell ref="K81:K82"/>
    <mergeCell ref="S81:T82"/>
    <mergeCell ref="S87:T87"/>
    <mergeCell ref="B84:B86"/>
    <mergeCell ref="C84:C86"/>
    <mergeCell ref="K84:K86"/>
    <mergeCell ref="S84:T85"/>
    <mergeCell ref="S86:T86"/>
    <mergeCell ref="Z81:AP82"/>
    <mergeCell ref="W83:Y87"/>
    <mergeCell ref="Z83:AP84"/>
    <mergeCell ref="Z85:AP87"/>
  </mergeCells>
  <printOptions/>
  <pageMargins left="0.55" right="0.25" top="0.34" bottom="0.38" header="0.2" footer="0.24"/>
  <pageSetup fitToHeight="5" horizontalDpi="600" verticalDpi="600" orientation="landscape" paperSize="9" scale="85" r:id="rId1"/>
  <rowBreaks count="2" manualBreakCount="2">
    <brk id="70" max="255" man="1"/>
    <brk id="10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zoomScale="75" zoomScaleNormal="75" workbookViewId="0" topLeftCell="A1">
      <selection activeCell="B29" sqref="B29"/>
    </sheetView>
  </sheetViews>
  <sheetFormatPr defaultColWidth="8.796875" defaultRowHeight="15"/>
  <cols>
    <col min="2" max="3" width="50.69921875" style="0" customWidth="1"/>
  </cols>
  <sheetData>
    <row r="1" ht="18.75">
      <c r="A1" s="232" t="s">
        <v>184</v>
      </c>
    </row>
    <row r="2" spans="1:2" ht="33.75" customHeight="1">
      <c r="A2" s="145"/>
      <c r="B2" s="233" t="s">
        <v>129</v>
      </c>
    </row>
    <row r="3" spans="1:2" ht="21" customHeight="1">
      <c r="A3" s="145"/>
      <c r="B3" s="233"/>
    </row>
    <row r="4" spans="1:3" s="236" customFormat="1" ht="24" customHeight="1">
      <c r="A4" s="234"/>
      <c r="B4" s="235" t="s">
        <v>185</v>
      </c>
      <c r="C4" s="235" t="s">
        <v>163</v>
      </c>
    </row>
    <row r="5" spans="1:3" s="236" customFormat="1" ht="14.25" customHeight="1">
      <c r="A5" s="234"/>
      <c r="B5" s="235" t="s">
        <v>52</v>
      </c>
      <c r="C5" s="235" t="s">
        <v>70</v>
      </c>
    </row>
    <row r="6" spans="1:3" s="236" customFormat="1" ht="12" customHeight="1">
      <c r="A6" s="237"/>
      <c r="B6" s="238"/>
      <c r="C6" s="239"/>
    </row>
    <row r="7" spans="1:3" s="236" customFormat="1" ht="12" customHeight="1">
      <c r="A7" s="237"/>
      <c r="B7" s="238" t="s">
        <v>186</v>
      </c>
      <c r="C7" s="239" t="s">
        <v>187</v>
      </c>
    </row>
    <row r="8" spans="1:3" s="236" customFormat="1" ht="12" customHeight="1">
      <c r="A8" s="237"/>
      <c r="B8" s="238" t="s">
        <v>188</v>
      </c>
      <c r="C8" s="239" t="s">
        <v>189</v>
      </c>
    </row>
    <row r="9" spans="1:3" s="236" customFormat="1" ht="12" customHeight="1">
      <c r="A9" s="237"/>
      <c r="B9" s="238" t="s">
        <v>190</v>
      </c>
      <c r="C9" s="239" t="s">
        <v>191</v>
      </c>
    </row>
    <row r="10" spans="1:3" s="236" customFormat="1" ht="12" customHeight="1">
      <c r="A10" s="237"/>
      <c r="B10" s="238" t="s">
        <v>192</v>
      </c>
      <c r="C10" s="239" t="s">
        <v>193</v>
      </c>
    </row>
    <row r="11" spans="1:3" s="236" customFormat="1" ht="12" customHeight="1">
      <c r="A11" s="237"/>
      <c r="B11" s="238" t="s">
        <v>194</v>
      </c>
      <c r="C11" s="239" t="s">
        <v>195</v>
      </c>
    </row>
    <row r="12" spans="1:3" s="236" customFormat="1" ht="12" customHeight="1">
      <c r="A12" s="237"/>
      <c r="B12" s="238" t="s">
        <v>196</v>
      </c>
      <c r="C12" s="239" t="s">
        <v>197</v>
      </c>
    </row>
    <row r="13" spans="1:3" s="236" customFormat="1" ht="12" customHeight="1">
      <c r="A13" s="237"/>
      <c r="B13" s="238" t="s">
        <v>198</v>
      </c>
      <c r="C13" s="239" t="s">
        <v>199</v>
      </c>
    </row>
    <row r="14" spans="1:3" s="236" customFormat="1" ht="12" customHeight="1">
      <c r="A14" s="237"/>
      <c r="B14" s="238" t="s">
        <v>200</v>
      </c>
      <c r="C14" s="239" t="s">
        <v>201</v>
      </c>
    </row>
    <row r="15" spans="1:3" s="236" customFormat="1" ht="12" customHeight="1">
      <c r="A15" s="237"/>
      <c r="B15" s="238" t="s">
        <v>202</v>
      </c>
      <c r="C15" s="239" t="s">
        <v>203</v>
      </c>
    </row>
    <row r="16" spans="1:3" s="236" customFormat="1" ht="12" customHeight="1">
      <c r="A16" s="237"/>
      <c r="B16" s="238" t="s">
        <v>204</v>
      </c>
      <c r="C16" s="239" t="s">
        <v>205</v>
      </c>
    </row>
    <row r="17" spans="1:3" s="236" customFormat="1" ht="12" customHeight="1">
      <c r="A17" s="237"/>
      <c r="B17" s="238" t="s">
        <v>206</v>
      </c>
      <c r="C17" s="239" t="s">
        <v>207</v>
      </c>
    </row>
    <row r="18" spans="1:3" s="236" customFormat="1" ht="12" customHeight="1">
      <c r="A18" s="237"/>
      <c r="B18" s="238" t="s">
        <v>208</v>
      </c>
      <c r="C18" s="239" t="s">
        <v>209</v>
      </c>
    </row>
    <row r="19" spans="1:3" s="236" customFormat="1" ht="12" customHeight="1">
      <c r="A19" s="237"/>
      <c r="B19" s="238" t="s">
        <v>210</v>
      </c>
      <c r="C19" s="239" t="s">
        <v>211</v>
      </c>
    </row>
    <row r="20" spans="1:3" s="236" customFormat="1" ht="12" customHeight="1">
      <c r="A20" s="237"/>
      <c r="B20" s="238" t="s">
        <v>212</v>
      </c>
      <c r="C20" s="240"/>
    </row>
    <row r="21" spans="1:3" s="236" customFormat="1" ht="12" customHeight="1">
      <c r="A21" s="237"/>
      <c r="B21" s="238" t="s">
        <v>213</v>
      </c>
      <c r="C21" s="240"/>
    </row>
    <row r="22" spans="1:3" s="236" customFormat="1" ht="12" customHeight="1">
      <c r="A22" s="237"/>
      <c r="B22" s="238" t="s">
        <v>214</v>
      </c>
      <c r="C22" s="240"/>
    </row>
    <row r="23" spans="1:3" s="236" customFormat="1" ht="12" customHeight="1">
      <c r="A23" s="237"/>
      <c r="B23" s="238" t="s">
        <v>215</v>
      </c>
      <c r="C23" s="240"/>
    </row>
    <row r="24" spans="1:3" s="236" customFormat="1" ht="12" customHeight="1">
      <c r="A24" s="237"/>
      <c r="B24" s="238" t="s">
        <v>216</v>
      </c>
      <c r="C24" s="240"/>
    </row>
    <row r="25" spans="1:3" ht="15">
      <c r="A25" s="145"/>
      <c r="B25" s="238" t="s">
        <v>217</v>
      </c>
      <c r="C25" s="241"/>
    </row>
    <row r="26" ht="15">
      <c r="B26" s="145"/>
    </row>
  </sheetData>
  <printOptions/>
  <pageMargins left="0.75" right="0.75" top="1" bottom="1" header="0.5" footer="0.5"/>
  <pageSetup horizontalDpi="120" verticalDpi="12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>ПРЯНИШНИКОВА</dc:description>
  <cp:lastModifiedBy>IPI</cp:lastModifiedBy>
  <cp:lastPrinted>2005-02-04T11:11:54Z</cp:lastPrinted>
  <dcterms:created xsi:type="dcterms:W3CDTF">1997-10-13T08:55:40Z</dcterms:created>
  <dcterms:modified xsi:type="dcterms:W3CDTF">2007-05-04T05:19:40Z</dcterms:modified>
  <cp:category/>
  <cp:version/>
  <cp:contentType/>
  <cp:contentStatus/>
</cp:coreProperties>
</file>