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1970" windowHeight="6075" tabRatio="535" activeTab="0"/>
  </bookViews>
  <sheets>
    <sheet name="Титул " sheetId="1" r:id="rId1"/>
    <sheet name="план" sheetId="2" r:id="rId2"/>
  </sheets>
  <definedNames>
    <definedName name="_xlnm.Print_Titles" localSheetId="1">'план'!$4:$6</definedName>
    <definedName name="_xlnm.Print_Area" localSheetId="1">'план'!$A$1:$BJ$111</definedName>
  </definedNames>
  <calcPr fullCalcOnLoad="1"/>
</workbook>
</file>

<file path=xl/sharedStrings.xml><?xml version="1.0" encoding="utf-8"?>
<sst xmlns="http://schemas.openxmlformats.org/spreadsheetml/2006/main" count="392" uniqueCount="244">
  <si>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</si>
  <si>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</si>
  <si>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</si>
  <si>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</si>
  <si>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</si>
  <si>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</si>
  <si>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</si>
  <si>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</si>
  <si>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</si>
  <si>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</si>
  <si>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</si>
  <si>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</si>
  <si>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</si>
  <si>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</si>
  <si>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</si>
  <si>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</si>
  <si>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</si>
  <si>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</si>
  <si>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</si>
  <si>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Каникулы</t>
  </si>
  <si>
    <t>Всего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</si>
  <si>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</si>
  <si>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</si>
  <si>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</si>
  <si>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</si>
  <si>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</si>
  <si>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</si>
  <si>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</si>
  <si>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</si>
  <si>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 xml:space="preserve"> Число экзаменов</t>
  </si>
  <si>
    <t xml:space="preserve"> Число зачетов</t>
  </si>
  <si>
    <t>Философия</t>
  </si>
  <si>
    <t>Химия</t>
  </si>
  <si>
    <t>Среднее число часов в неделю</t>
  </si>
  <si>
    <t>ГСЭ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</si>
  <si>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</si>
  <si>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</si>
  <si>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</si>
  <si>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</si>
  <si>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</si>
  <si>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</si>
  <si>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</si>
  <si>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</si>
  <si>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</si>
  <si>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</si>
  <si>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</si>
  <si>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Биология с основами экологии</t>
  </si>
  <si>
    <t>ЕН.Р.00</t>
  </si>
  <si>
    <t>ОПД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</si>
  <si>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</si>
  <si>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</si>
  <si>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</si>
  <si>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</si>
  <si>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</si>
  <si>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</si>
  <si>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</si>
  <si>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</si>
  <si>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</si>
  <si>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</si>
  <si>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</si>
  <si>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</si>
  <si>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Дисциплины предметной подготовки</t>
  </si>
  <si>
    <t>ДПП.Ф.00</t>
  </si>
  <si>
    <t>ДПП.Р.00</t>
  </si>
  <si>
    <t>ДПП.В.00</t>
  </si>
  <si>
    <t>ФТД.00</t>
  </si>
  <si>
    <t>ОПД.Р.01</t>
  </si>
  <si>
    <t>Итого</t>
  </si>
  <si>
    <t>______________ В.В. Обухов</t>
  </si>
  <si>
    <t>Русский язык и культура речи</t>
  </si>
  <si>
    <t xml:space="preserve">3. План учебного процесса </t>
  </si>
  <si>
    <t>Согласовано:</t>
  </si>
  <si>
    <t>лек</t>
  </si>
  <si>
    <t>лаб</t>
  </si>
  <si>
    <t>пр</t>
  </si>
  <si>
    <t>Физика</t>
  </si>
  <si>
    <t xml:space="preserve"> Число курсовых работ</t>
  </si>
  <si>
    <t>П</t>
  </si>
  <si>
    <t>ГСЭ.Р.01</t>
  </si>
  <si>
    <t>ГСЭ.Р.02</t>
  </si>
  <si>
    <t>История образования в Сибири</t>
  </si>
  <si>
    <t>ГСЭ.Ф.00</t>
  </si>
  <si>
    <t>Математика</t>
  </si>
  <si>
    <t>ЕН.Ф.03</t>
  </si>
  <si>
    <t>ЕН.Ф.04</t>
  </si>
  <si>
    <t>ЕН.Р.01</t>
  </si>
  <si>
    <t>ОПД.Ф.00</t>
  </si>
  <si>
    <t>ДПП</t>
  </si>
  <si>
    <t>Математическая логика</t>
  </si>
  <si>
    <t>ДПП.Ф.02</t>
  </si>
  <si>
    <t>Дискретная математика</t>
  </si>
  <si>
    <t>ДПП.Ф.03</t>
  </si>
  <si>
    <t>ДПП.Ф.04</t>
  </si>
  <si>
    <t>Теория алгоритмов</t>
  </si>
  <si>
    <t>ДПП.Ф.05</t>
  </si>
  <si>
    <t>ДПП.Ф.06</t>
  </si>
  <si>
    <t>ДПП.Ф.07</t>
  </si>
  <si>
    <t>ДПП.Ф.08</t>
  </si>
  <si>
    <t>ДПП.Ф.09</t>
  </si>
  <si>
    <t>ДПП.Ф.10</t>
  </si>
  <si>
    <t>ДПП.Ф.11</t>
  </si>
  <si>
    <t>ДПП.Ф.12</t>
  </si>
  <si>
    <t>ДПП.Ф.13</t>
  </si>
  <si>
    <t>ДПП.Ф.14</t>
  </si>
  <si>
    <t>Математический анализ</t>
  </si>
  <si>
    <t>Алгебра</t>
  </si>
  <si>
    <t>Вводный курс математики</t>
  </si>
  <si>
    <t>ДПП.Р.01</t>
  </si>
  <si>
    <t>Производственная практика</t>
  </si>
  <si>
    <t>Итоговая государственная аттестация</t>
  </si>
  <si>
    <t>ЕН.Ф.02</t>
  </si>
  <si>
    <t>Информатика</t>
  </si>
  <si>
    <t>ОПД.Ф.04.1</t>
  </si>
  <si>
    <t>ОПД.Ф.04.2</t>
  </si>
  <si>
    <t>ДПП Ф.01</t>
  </si>
  <si>
    <t>Геометрия</t>
  </si>
  <si>
    <t>Теория чисел</t>
  </si>
  <si>
    <t>Числовые системы</t>
  </si>
  <si>
    <t>Элементарная математика</t>
  </si>
  <si>
    <t>История математики</t>
  </si>
  <si>
    <t>ДПП.Р.02</t>
  </si>
  <si>
    <t>Дисциплины и курсы по выбору студента, устанавливаемые вузом</t>
  </si>
  <si>
    <t xml:space="preserve">Форма </t>
  </si>
  <si>
    <t>контроля</t>
  </si>
  <si>
    <t>Иностранный язык*</t>
  </si>
  <si>
    <t>ЕН.Р.02</t>
  </si>
  <si>
    <t>*- лекции/лабораторные/практические</t>
  </si>
  <si>
    <t>Физическая культура**</t>
  </si>
  <si>
    <t>Культурно-историческое пространство Томска</t>
  </si>
  <si>
    <t>Теория и методика обучения математике</t>
  </si>
  <si>
    <t>ГСЭ.Р.03</t>
  </si>
  <si>
    <t>Экономика Сибирского региона</t>
  </si>
  <si>
    <t>ЕН.Ф.05</t>
  </si>
  <si>
    <t>** - не входит в число экзаменов, зачетов, среднее число часов в неделю</t>
  </si>
  <si>
    <t>Дифференциальные уравнения и уравнения  с частными производными</t>
  </si>
  <si>
    <t>Теория функций комплексного переменного</t>
  </si>
  <si>
    <t>Теория функций действительного переменного</t>
  </si>
  <si>
    <t>Дисциплины дополнительной специальности</t>
  </si>
  <si>
    <t>Название практики</t>
  </si>
  <si>
    <t>Государственные экзамены</t>
  </si>
  <si>
    <t>Распределение по семестрам (час/ неделю)</t>
  </si>
  <si>
    <t>Общепрофессиональные дисциплины</t>
  </si>
  <si>
    <t>Основы специальной педагогики и психологии</t>
  </si>
  <si>
    <t>ОПД.Ф.04</t>
  </si>
  <si>
    <t>Информационные технологии в математике</t>
  </si>
  <si>
    <t>Специальные главы геометрии</t>
  </si>
  <si>
    <t>Теория рядов</t>
  </si>
  <si>
    <t>Теоретические основы информатики</t>
  </si>
  <si>
    <t>Исследование операций</t>
  </si>
  <si>
    <t>Основы искусственного интеллекта</t>
  </si>
  <si>
    <t>Компьютерное моделирование</t>
  </si>
  <si>
    <t>Основы микроэлектроники</t>
  </si>
  <si>
    <t>Архитектура компьютера</t>
  </si>
  <si>
    <t>Программное обеспечение ЭВМ</t>
  </si>
  <si>
    <t>Информационные системы</t>
  </si>
  <si>
    <t>Информационные и коммуникационные технологии в образовании</t>
  </si>
  <si>
    <t>Практикум по решению задач на ЭВМ</t>
  </si>
  <si>
    <t>Программирование</t>
  </si>
  <si>
    <t>Теория и методика обучения информатике</t>
  </si>
  <si>
    <t>Теория и методика обучения математике и информатике</t>
  </si>
  <si>
    <t>Элементы абстрактной и компьютерной алгебры</t>
  </si>
  <si>
    <t xml:space="preserve">Ученым советом ТГПУ  </t>
  </si>
  <si>
    <t xml:space="preserve">Квалификация специалиста - </t>
  </si>
  <si>
    <t>Срок обучения  -  5 лет</t>
  </si>
  <si>
    <t>учитель  математики и информатики</t>
  </si>
  <si>
    <t>Условные обозначения:</t>
  </si>
  <si>
    <t xml:space="preserve"> - производственная практика,</t>
  </si>
  <si>
    <t>К - каникулы,</t>
  </si>
  <si>
    <t>Э</t>
  </si>
  <si>
    <t>К</t>
  </si>
  <si>
    <t>Г</t>
  </si>
  <si>
    <t>__________________________________</t>
  </si>
  <si>
    <t>Начальник Учебного управления А.Ю. Михайличенко</t>
  </si>
  <si>
    <t>Декан_____________________________ Г.К. Разина</t>
  </si>
  <si>
    <t xml:space="preserve">Число недель </t>
  </si>
  <si>
    <t>Защита выпускной квалификационной (дипломной) работы</t>
  </si>
  <si>
    <t>1.Математика и методика ее преподавания</t>
  </si>
  <si>
    <t>2. Информатика и методика ее преподавания</t>
  </si>
  <si>
    <t>Председатель Ученого совета, ректор</t>
  </si>
  <si>
    <t>Форма обучения - очная</t>
  </si>
  <si>
    <t>Базовое образование - среднее</t>
  </si>
  <si>
    <t>(полное) общее</t>
  </si>
  <si>
    <t>История и культура народов Сибири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</si>
  <si>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</si>
  <si>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</si>
  <si>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(ТГПУ)</t>
  </si>
  <si>
    <t>Факультативы**</t>
  </si>
  <si>
    <t>Объем (час)</t>
  </si>
  <si>
    <t>Число часов в недели</t>
  </si>
  <si>
    <t xml:space="preserve"> Число часов учебных занятий</t>
  </si>
  <si>
    <t>Физико-математический факультет</t>
  </si>
  <si>
    <t>Федеральное агентство по образованию</t>
  </si>
  <si>
    <t>032100. 01 - "Математика"</t>
  </si>
  <si>
    <t>с дополнительной специальностью "Информатика"</t>
  </si>
  <si>
    <t>Теоретическое обучение</t>
  </si>
  <si>
    <t>Экзаменационные сессии</t>
  </si>
  <si>
    <r>
      <t xml:space="preserve">  "</t>
    </r>
    <r>
      <rPr>
        <sz val="12"/>
        <rFont val="Times New Roman Cyr"/>
        <family val="1"/>
      </rPr>
      <t>____" ___________ 2005 г.</t>
    </r>
  </si>
  <si>
    <t>Государственная аттестация</t>
  </si>
  <si>
    <t>I. График  учебного процесса</t>
  </si>
  <si>
    <t>II. Сводные данные по бюджету времени (недели)</t>
  </si>
  <si>
    <t>Педагогическая по основной специальности</t>
  </si>
  <si>
    <t>Педагогическая по дополнительной специальности</t>
  </si>
  <si>
    <t>Сем.</t>
  </si>
  <si>
    <t>9, 10</t>
  </si>
  <si>
    <t>По основной специальности "Математика"</t>
  </si>
  <si>
    <t>Проректор по УР     М.П. Войтеховская</t>
  </si>
  <si>
    <t>Общие гуманитарные и социально-экономические дисциплины</t>
  </si>
  <si>
    <t>Лекц.</t>
  </si>
  <si>
    <t>Лаб.</t>
  </si>
  <si>
    <t>Экз.</t>
  </si>
  <si>
    <t>Зач.</t>
  </si>
  <si>
    <t>ГСЭ.Ф.07</t>
  </si>
  <si>
    <t>ГСЭ.Ф.09</t>
  </si>
  <si>
    <t>Общие математические и естественнонаучные дисциплины</t>
  </si>
  <si>
    <t>Современные средства оценивания результатов обучения</t>
  </si>
  <si>
    <t>1-8.</t>
  </si>
  <si>
    <t>ДПП.ДДС.00</t>
  </si>
  <si>
    <t>ДПП.ДДС.01</t>
  </si>
  <si>
    <t>ДПП.ДДС.02</t>
  </si>
  <si>
    <t>ДПП.ДДС.03</t>
  </si>
  <si>
    <t>ДПП.ДДС.04</t>
  </si>
  <si>
    <t>ДПП.ДДС.05</t>
  </si>
  <si>
    <t>ДПП.ДДС.06</t>
  </si>
  <si>
    <t>ДПП.ДДС.07</t>
  </si>
  <si>
    <t>ДПП.ДДС.08</t>
  </si>
  <si>
    <t>ДПП.ДДС.09</t>
  </si>
  <si>
    <t>ДПП.ДДС.10</t>
  </si>
  <si>
    <t>ДПП.ДДС.11</t>
  </si>
  <si>
    <t>ДПП.ДДС.12</t>
  </si>
  <si>
    <t>ДПП.ДДС.13</t>
  </si>
  <si>
    <t>Курс. раб.</t>
  </si>
  <si>
    <t>Возрастная анатомия и физиология</t>
  </si>
  <si>
    <t>Основы медицинских знаний и здорового образа жизни</t>
  </si>
  <si>
    <t>ДПП.ДДС.14</t>
  </si>
  <si>
    <t>ДПП.ДДС.15</t>
  </si>
  <si>
    <t>Компьютерные презентационные технологии</t>
  </si>
  <si>
    <t>Компьютерные сети, интернет и мультимедиа технологии</t>
  </si>
  <si>
    <t>Среда Delphi</t>
  </si>
  <si>
    <t>Практ. зан.</t>
  </si>
  <si>
    <t>Сам. зан.</t>
  </si>
  <si>
    <t>Технические и аудиовизуальные средства обучения</t>
  </si>
  <si>
    <t>Утвержден</t>
  </si>
  <si>
    <t>Э - 'экзаменационные сессии,</t>
  </si>
  <si>
    <t>Г - итоговая государственная аттестация, включая подготовку и защиту выпускной квалификационной (дипломной) работы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</si>
</sst>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7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9"/>
      <name val="Times New Roman"/>
      <family val="1"/>
    </font>
    <font>
      <sz val="10"/>
      <name val="Arial CYR"/>
      <family val="2"/>
    </font>
    <font>
      <sz val="10"/>
      <name val="Academy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cademy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7" fillId="0" borderId="0" xfId="18" applyFont="1" applyBorder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 wrapText="1"/>
      <protection locked="0"/>
    </xf>
    <xf numFmtId="0" fontId="15" fillId="0" borderId="0" xfId="0" applyNumberFormat="1" applyFont="1" applyAlignment="1" applyProtection="1">
      <alignment/>
      <protection locked="0"/>
    </xf>
    <xf numFmtId="0" fontId="15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5" xfId="0" applyFont="1" applyBorder="1" applyAlignment="1" applyProtection="1">
      <alignment/>
      <protection locked="0"/>
    </xf>
    <xf numFmtId="0" fontId="11" fillId="0" borderId="5" xfId="0" applyFont="1" applyBorder="1" applyAlignment="1">
      <alignment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wrapText="1" indent="6"/>
      <protection locked="0"/>
    </xf>
    <xf numFmtId="0" fontId="20" fillId="0" borderId="0" xfId="0" applyFont="1" applyAlignment="1">
      <alignment horizontal="left" indent="6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left" indent="6"/>
    </xf>
    <xf numFmtId="0" fontId="11" fillId="0" borderId="0" xfId="0" applyFont="1" applyFill="1" applyBorder="1" applyAlignment="1" applyProtection="1">
      <alignment/>
      <protection locked="0"/>
    </xf>
    <xf numFmtId="0" fontId="14" fillId="0" borderId="6" xfId="0" applyFont="1" applyFill="1" applyBorder="1" applyAlignment="1">
      <alignment/>
    </xf>
    <xf numFmtId="0" fontId="14" fillId="0" borderId="6" xfId="0" applyFont="1" applyBorder="1" applyAlignment="1">
      <alignment/>
    </xf>
    <xf numFmtId="0" fontId="11" fillId="0" borderId="4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right"/>
    </xf>
    <xf numFmtId="0" fontId="11" fillId="0" borderId="6" xfId="0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/>
      <protection locked="0"/>
    </xf>
    <xf numFmtId="0" fontId="14" fillId="0" borderId="6" xfId="0" applyNumberFormat="1" applyFont="1" applyFill="1" applyBorder="1" applyAlignment="1" applyProtection="1">
      <alignment/>
      <protection locked="0"/>
    </xf>
    <xf numFmtId="0" fontId="14" fillId="0" borderId="6" xfId="0" applyFont="1" applyFill="1" applyBorder="1" applyAlignment="1" applyProtection="1">
      <alignment/>
      <protection locked="0"/>
    </xf>
    <xf numFmtId="0" fontId="14" fillId="0" borderId="7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 horizontal="left" indent="6"/>
    </xf>
    <xf numFmtId="0" fontId="15" fillId="0" borderId="0" xfId="0" applyFont="1" applyFill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" fontId="11" fillId="0" borderId="0" xfId="0" applyNumberFormat="1" applyFont="1" applyFill="1" applyBorder="1" applyAlignment="1" applyProtection="1">
      <alignment/>
      <protection/>
    </xf>
    <xf numFmtId="0" fontId="16" fillId="0" borderId="0" xfId="18" applyFont="1">
      <alignment/>
      <protection/>
    </xf>
    <xf numFmtId="0" fontId="6" fillId="0" borderId="0" xfId="18" applyFont="1" applyAlignment="1">
      <alignment vertical="top"/>
      <protection/>
    </xf>
    <xf numFmtId="0" fontId="0" fillId="0" borderId="0" xfId="18" applyFont="1">
      <alignment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21" fillId="0" borderId="0" xfId="18" applyFont="1" applyProtection="1">
      <alignment/>
      <protection locked="0"/>
    </xf>
    <xf numFmtId="0" fontId="10" fillId="0" borderId="0" xfId="18" applyFont="1" applyProtection="1">
      <alignment/>
      <protection locked="0"/>
    </xf>
    <xf numFmtId="0" fontId="11" fillId="0" borderId="6" xfId="0" applyFont="1" applyFill="1" applyBorder="1" applyAlignment="1" applyProtection="1">
      <alignment horizontal="center"/>
      <protection/>
    </xf>
    <xf numFmtId="0" fontId="19" fillId="0" borderId="6" xfId="0" applyFont="1" applyFill="1" applyBorder="1" applyAlignment="1" applyProtection="1">
      <alignment horizontal="center"/>
      <protection/>
    </xf>
    <xf numFmtId="0" fontId="7" fillId="0" borderId="0" xfId="18" applyFont="1" applyBorder="1" applyAlignment="1" quotePrefix="1">
      <alignment horizontal="left"/>
      <protection/>
    </xf>
    <xf numFmtId="0" fontId="7" fillId="0" borderId="0" xfId="18" applyFont="1" applyAlignment="1" quotePrefix="1">
      <alignment horizontal="left"/>
      <protection/>
    </xf>
    <xf numFmtId="0" fontId="11" fillId="2" borderId="6" xfId="0" applyFont="1" applyFill="1" applyBorder="1" applyAlignment="1" applyProtection="1">
      <alignment/>
      <protection locked="0"/>
    </xf>
    <xf numFmtId="0" fontId="11" fillId="2" borderId="6" xfId="0" applyNumberFormat="1" applyFont="1" applyFill="1" applyBorder="1" applyAlignment="1" applyProtection="1">
      <alignment/>
      <protection locked="0"/>
    </xf>
    <xf numFmtId="1" fontId="19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/>
      <protection/>
    </xf>
    <xf numFmtId="0" fontId="11" fillId="0" borderId="6" xfId="0" applyFont="1" applyBorder="1" applyAlignment="1" applyProtection="1">
      <alignment/>
      <protection locked="0"/>
    </xf>
    <xf numFmtId="1" fontId="19" fillId="0" borderId="6" xfId="0" applyNumberFormat="1" applyFont="1" applyFill="1" applyBorder="1" applyAlignment="1">
      <alignment horizontal="center" wrapText="1"/>
    </xf>
    <xf numFmtId="0" fontId="14" fillId="2" borderId="6" xfId="0" applyFont="1" applyFill="1" applyBorder="1" applyAlignment="1">
      <alignment/>
    </xf>
    <xf numFmtId="0" fontId="19" fillId="0" borderId="6" xfId="0" applyFont="1" applyFill="1" applyBorder="1" applyAlignment="1" applyProtection="1">
      <alignment horizontal="center"/>
      <protection/>
    </xf>
    <xf numFmtId="1" fontId="19" fillId="2" borderId="6" xfId="0" applyNumberFormat="1" applyFont="1" applyFill="1" applyBorder="1" applyAlignment="1" applyProtection="1">
      <alignment horizontal="center"/>
      <protection locked="0"/>
    </xf>
    <xf numFmtId="1" fontId="19" fillId="0" borderId="6" xfId="0" applyNumberFormat="1" applyFont="1" applyFill="1" applyBorder="1" applyAlignment="1" applyProtection="1">
      <alignment horizontal="center"/>
      <protection/>
    </xf>
    <xf numFmtId="1" fontId="11" fillId="0" borderId="6" xfId="0" applyNumberFormat="1" applyFont="1" applyFill="1" applyBorder="1" applyAlignment="1" applyProtection="1">
      <alignment horizontal="center"/>
      <protection/>
    </xf>
    <xf numFmtId="0" fontId="19" fillId="0" borderId="6" xfId="0" applyFont="1" applyFill="1" applyBorder="1" applyAlignment="1" applyProtection="1">
      <alignment horizontal="center"/>
      <protection locked="0"/>
    </xf>
    <xf numFmtId="0" fontId="19" fillId="2" borderId="6" xfId="0" applyFont="1" applyFill="1" applyBorder="1" applyAlignment="1" applyProtection="1">
      <alignment horizontal="center"/>
      <protection/>
    </xf>
    <xf numFmtId="0" fontId="11" fillId="2" borderId="6" xfId="0" applyFont="1" applyFill="1" applyBorder="1" applyAlignment="1" applyProtection="1">
      <alignment/>
      <protection locked="0"/>
    </xf>
    <xf numFmtId="0" fontId="11" fillId="2" borderId="6" xfId="0" applyNumberFormat="1" applyFont="1" applyFill="1" applyBorder="1" applyAlignment="1" applyProtection="1">
      <alignment/>
      <protection locked="0"/>
    </xf>
    <xf numFmtId="0" fontId="11" fillId="0" borderId="6" xfId="0" applyNumberFormat="1" applyFont="1" applyBorder="1" applyAlignment="1" applyProtection="1">
      <alignment/>
      <protection locked="0"/>
    </xf>
    <xf numFmtId="1" fontId="11" fillId="0" borderId="6" xfId="0" applyNumberFormat="1" applyFont="1" applyFill="1" applyBorder="1" applyAlignment="1" applyProtection="1">
      <alignment/>
      <protection/>
    </xf>
    <xf numFmtId="2" fontId="11" fillId="0" borderId="6" xfId="0" applyNumberFormat="1" applyFont="1" applyFill="1" applyBorder="1" applyAlignment="1" applyProtection="1">
      <alignment horizontal="left" wrapText="1"/>
      <protection/>
    </xf>
    <xf numFmtId="0" fontId="11" fillId="0" borderId="6" xfId="0" applyFont="1" applyFill="1" applyBorder="1" applyAlignment="1" applyProtection="1">
      <alignment horizontal="left"/>
      <protection/>
    </xf>
    <xf numFmtId="0" fontId="22" fillId="0" borderId="6" xfId="0" applyFont="1" applyFill="1" applyBorder="1" applyAlignment="1" applyProtection="1">
      <alignment horizontal="center"/>
      <protection locked="0"/>
    </xf>
    <xf numFmtId="0" fontId="6" fillId="0" borderId="6" xfId="18" applyFont="1" applyBorder="1" applyAlignment="1">
      <alignment horizontal="center" vertical="center"/>
      <protection/>
    </xf>
    <xf numFmtId="0" fontId="6" fillId="0" borderId="6" xfId="18" applyNumberFormat="1" applyFont="1" applyBorder="1" applyAlignment="1">
      <alignment horizontal="center" vertical="center"/>
      <protection/>
    </xf>
    <xf numFmtId="0" fontId="6" fillId="0" borderId="6" xfId="18" applyFont="1" applyBorder="1" applyAlignment="1">
      <alignment horizontal="center" vertical="center"/>
      <protection/>
    </xf>
    <xf numFmtId="0" fontId="21" fillId="0" borderId="6" xfId="18" applyFont="1" applyBorder="1" applyAlignment="1">
      <alignment horizontal="center" vertical="center"/>
      <protection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>
      <alignment horizontal="center" vertical="center" wrapText="1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indent="6"/>
    </xf>
    <xf numFmtId="0" fontId="25" fillId="0" borderId="0" xfId="0" applyFont="1" applyAlignment="1" applyProtection="1">
      <alignment wrapText="1"/>
      <protection locked="0"/>
    </xf>
    <xf numFmtId="0" fontId="25" fillId="0" borderId="0" xfId="0" applyNumberFormat="1" applyFont="1" applyAlignment="1" applyProtection="1">
      <alignment/>
      <protection locked="0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Border="1" applyAlignment="1">
      <alignment/>
    </xf>
    <xf numFmtId="0" fontId="25" fillId="0" borderId="0" xfId="0" applyNumberFormat="1" applyFont="1" applyBorder="1" applyAlignment="1">
      <alignment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NumberFormat="1" applyFont="1" applyBorder="1" applyAlignment="1" applyProtection="1">
      <alignment horizontal="center" vertical="center" wrapText="1"/>
      <protection locked="0"/>
    </xf>
    <xf numFmtId="1" fontId="11" fillId="0" borderId="6" xfId="0" applyNumberFormat="1" applyFont="1" applyFill="1" applyBorder="1" applyAlignment="1">
      <alignment horizontal="center" wrapText="1"/>
    </xf>
    <xf numFmtId="1" fontId="19" fillId="0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Font="1" applyFill="1" applyBorder="1" applyAlignment="1" applyProtection="1">
      <alignment wrapText="1"/>
      <protection locked="0"/>
    </xf>
    <xf numFmtId="0" fontId="19" fillId="0" borderId="6" xfId="0" applyFont="1" applyBorder="1" applyAlignment="1" applyProtection="1">
      <alignment wrapText="1"/>
      <protection locked="0"/>
    </xf>
    <xf numFmtId="0" fontId="11" fillId="0" borderId="6" xfId="0" applyFont="1" applyFill="1" applyBorder="1" applyAlignment="1">
      <alignment wrapText="1"/>
    </xf>
    <xf numFmtId="0" fontId="19" fillId="0" borderId="6" xfId="0" applyFont="1" applyFill="1" applyBorder="1" applyAlignment="1" applyProtection="1">
      <alignment wrapText="1"/>
      <protection locked="0"/>
    </xf>
    <xf numFmtId="0" fontId="11" fillId="0" borderId="6" xfId="0" applyFont="1" applyFill="1" applyBorder="1" applyAlignment="1" applyProtection="1">
      <alignment wrapText="1"/>
      <protection locked="0"/>
    </xf>
    <xf numFmtId="0" fontId="11" fillId="0" borderId="6" xfId="0" applyFont="1" applyFill="1" applyBorder="1" applyAlignment="1" applyProtection="1" quotePrefix="1">
      <alignment wrapText="1"/>
      <protection locked="0"/>
    </xf>
    <xf numFmtId="0" fontId="19" fillId="0" borderId="6" xfId="0" applyFont="1" applyFill="1" applyBorder="1" applyAlignment="1">
      <alignment wrapText="1"/>
    </xf>
    <xf numFmtId="0" fontId="11" fillId="0" borderId="6" xfId="0" applyFont="1" applyFill="1" applyBorder="1" applyAlignment="1" applyProtection="1">
      <alignment wrapText="1"/>
      <protection/>
    </xf>
    <xf numFmtId="0" fontId="6" fillId="0" borderId="6" xfId="0" applyFont="1" applyBorder="1" applyAlignment="1">
      <alignment wrapText="1"/>
    </xf>
    <xf numFmtId="0" fontId="11" fillId="0" borderId="6" xfId="0" applyFont="1" applyBorder="1" applyAlignment="1" applyProtection="1">
      <alignment wrapText="1"/>
      <protection locked="0"/>
    </xf>
    <xf numFmtId="0" fontId="11" fillId="0" borderId="8" xfId="0" applyFont="1" applyFill="1" applyBorder="1" applyAlignment="1" applyProtection="1">
      <alignment horizontal="center"/>
      <protection/>
    </xf>
    <xf numFmtId="0" fontId="11" fillId="0" borderId="7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 locked="0"/>
    </xf>
    <xf numFmtId="0" fontId="25" fillId="0" borderId="0" xfId="0" applyFont="1" applyBorder="1" applyAlignment="1" quotePrefix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9" fillId="2" borderId="6" xfId="0" applyFont="1" applyFill="1" applyBorder="1" applyAlignment="1" applyProtection="1">
      <alignment horizontal="center" wrapText="1"/>
      <protection locked="0"/>
    </xf>
    <xf numFmtId="0" fontId="19" fillId="2" borderId="6" xfId="0" applyFont="1" applyFill="1" applyBorder="1" applyAlignment="1" applyProtection="1">
      <alignment horizontal="center" wrapText="1"/>
      <protection locked="0"/>
    </xf>
    <xf numFmtId="0" fontId="24" fillId="0" borderId="6" xfId="0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 horizontal="left" wrapText="1"/>
      <protection locked="0"/>
    </xf>
    <xf numFmtId="0" fontId="6" fillId="0" borderId="8" xfId="18" applyFont="1" applyBorder="1" applyAlignment="1">
      <alignment horizontal="center"/>
      <protection/>
    </xf>
    <xf numFmtId="0" fontId="6" fillId="0" borderId="12" xfId="18" applyFont="1" applyBorder="1" applyAlignment="1">
      <alignment horizontal="center"/>
      <protection/>
    </xf>
    <xf numFmtId="0" fontId="6" fillId="0" borderId="10" xfId="18" applyFont="1" applyBorder="1" applyAlignment="1">
      <alignment horizontal="center"/>
      <protection/>
    </xf>
    <xf numFmtId="0" fontId="23" fillId="0" borderId="0" xfId="18" applyFont="1" applyAlignment="1">
      <alignment horizontal="center"/>
      <protection/>
    </xf>
    <xf numFmtId="0" fontId="23" fillId="0" borderId="0" xfId="18" applyFont="1" applyAlignment="1" quotePrefix="1">
      <alignment horizontal="center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13" xfId="18" applyFont="1" applyBorder="1" applyAlignment="1">
      <alignment horizontal="center" vertical="center" wrapText="1"/>
      <protection/>
    </xf>
    <xf numFmtId="0" fontId="6" fillId="0" borderId="11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horizontal="center" vertical="center" wrapText="1"/>
      <protection/>
    </xf>
    <xf numFmtId="0" fontId="6" fillId="0" borderId="14" xfId="18" applyFont="1" applyBorder="1" applyAlignment="1">
      <alignment horizontal="center" vertical="center" wrapText="1"/>
      <protection/>
    </xf>
    <xf numFmtId="1" fontId="6" fillId="0" borderId="8" xfId="18" applyNumberFormat="1" applyFont="1" applyFill="1" applyBorder="1" applyAlignment="1" applyProtection="1">
      <alignment horizontal="center" vertical="center" wrapText="1"/>
      <protection/>
    </xf>
    <xf numFmtId="1" fontId="6" fillId="0" borderId="12" xfId="18" applyNumberFormat="1" applyFont="1" applyFill="1" applyBorder="1" applyAlignment="1" applyProtection="1">
      <alignment horizontal="center" vertical="center" wrapText="1"/>
      <protection/>
    </xf>
    <xf numFmtId="1" fontId="6" fillId="0" borderId="10" xfId="18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8" xfId="18" applyFont="1" applyFill="1" applyBorder="1" applyAlignment="1" applyProtection="1">
      <alignment horizontal="center" vertical="center" wrapText="1"/>
      <protection/>
    </xf>
    <xf numFmtId="0" fontId="6" fillId="0" borderId="12" xfId="18" applyFont="1" applyFill="1" applyBorder="1" applyAlignment="1" applyProtection="1">
      <alignment horizontal="center" vertical="center" wrapText="1"/>
      <protection/>
    </xf>
    <xf numFmtId="0" fontId="6" fillId="0" borderId="10" xfId="18" applyFont="1" applyFill="1" applyBorder="1" applyAlignment="1" applyProtection="1">
      <alignment horizontal="center" vertical="center" wrapText="1"/>
      <protection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15" xfId="0" applyFont="1" applyBorder="1" applyAlignment="1" quotePrefix="1">
      <alignment horizontal="center" vertical="center" wrapText="1"/>
    </xf>
    <xf numFmtId="0" fontId="25" fillId="0" borderId="9" xfId="0" applyFont="1" applyBorder="1" applyAlignment="1" quotePrefix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 quotePrefix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6" xfId="0" applyFont="1" applyBorder="1" applyAlignment="1" quotePrefix="1">
      <alignment horizontal="center" vertical="center" wrapText="1"/>
    </xf>
    <xf numFmtId="0" fontId="25" fillId="0" borderId="16" xfId="0" applyFont="1" applyBorder="1" applyAlignment="1" quotePrefix="1">
      <alignment horizontal="center" vertical="center" wrapText="1"/>
    </xf>
    <xf numFmtId="0" fontId="25" fillId="0" borderId="0" xfId="0" applyFont="1" applyBorder="1" applyAlignment="1" quotePrefix="1">
      <alignment horizontal="center" vertical="center" wrapText="1"/>
    </xf>
    <xf numFmtId="0" fontId="25" fillId="0" borderId="17" xfId="0" applyFont="1" applyBorder="1" applyAlignment="1" quotePrefix="1">
      <alignment horizontal="center" vertical="center" wrapText="1"/>
    </xf>
    <xf numFmtId="0" fontId="25" fillId="0" borderId="2" xfId="0" applyFont="1" applyBorder="1" applyAlignment="1" quotePrefix="1">
      <alignment horizontal="center" vertical="center" wrapText="1"/>
    </xf>
    <xf numFmtId="0" fontId="25" fillId="0" borderId="5" xfId="0" applyFont="1" applyBorder="1" applyAlignment="1" quotePrefix="1">
      <alignment horizontal="center" vertical="center" wrapText="1"/>
    </xf>
    <xf numFmtId="0" fontId="25" fillId="0" borderId="14" xfId="0" applyFont="1" applyBorder="1" applyAlignment="1" quotePrefix="1">
      <alignment horizontal="center" vertical="center" wrapText="1"/>
    </xf>
    <xf numFmtId="0" fontId="25" fillId="0" borderId="1" xfId="0" applyFont="1" applyBorder="1" applyAlignment="1" applyProtection="1" quotePrefix="1">
      <alignment horizontal="center" vertical="center" wrapText="1"/>
      <protection locked="0"/>
    </xf>
    <xf numFmtId="0" fontId="25" fillId="0" borderId="13" xfId="0" applyFont="1" applyBorder="1" applyAlignment="1" applyProtection="1" quotePrefix="1">
      <alignment horizontal="center" vertical="center" wrapText="1"/>
      <protection locked="0"/>
    </xf>
    <xf numFmtId="0" fontId="25" fillId="0" borderId="11" xfId="0" applyFont="1" applyBorder="1" applyAlignment="1" applyProtection="1" quotePrefix="1">
      <alignment horizontal="center" vertical="center" wrapText="1"/>
      <protection locked="0"/>
    </xf>
    <xf numFmtId="0" fontId="25" fillId="0" borderId="2" xfId="0" applyFont="1" applyBorder="1" applyAlignment="1" applyProtection="1" quotePrefix="1">
      <alignment horizontal="center" vertical="center" wrapText="1"/>
      <protection locked="0"/>
    </xf>
    <xf numFmtId="0" fontId="25" fillId="0" borderId="5" xfId="0" applyFont="1" applyBorder="1" applyAlignment="1" applyProtection="1" quotePrefix="1">
      <alignment horizontal="center" vertical="center" wrapText="1"/>
      <protection locked="0"/>
    </xf>
    <xf numFmtId="0" fontId="25" fillId="0" borderId="14" xfId="0" applyFont="1" applyBorder="1" applyAlignment="1" applyProtection="1" quotePrefix="1">
      <alignment horizontal="center" vertical="center" wrapText="1"/>
      <protection locked="0"/>
    </xf>
    <xf numFmtId="0" fontId="25" fillId="0" borderId="1" xfId="0" applyFont="1" applyBorder="1" applyAlignment="1" quotePrefix="1">
      <alignment horizontal="center" vertical="center" wrapText="1"/>
    </xf>
    <xf numFmtId="0" fontId="25" fillId="0" borderId="13" xfId="0" applyFont="1" applyBorder="1" applyAlignment="1" quotePrefix="1">
      <alignment horizontal="center" vertical="center" wrapText="1"/>
    </xf>
    <xf numFmtId="0" fontId="25" fillId="0" borderId="11" xfId="0" applyFont="1" applyBorder="1" applyAlignment="1" quotePrefix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7"/>
  <sheetViews>
    <sheetView tabSelected="1" zoomScale="75" zoomScaleNormal="75" workbookViewId="0" topLeftCell="A8">
      <selection activeCell="M24" sqref="M24"/>
    </sheetView>
  </sheetViews>
  <sheetFormatPr defaultColWidth="8.796875" defaultRowHeight="15"/>
  <cols>
    <col min="1" max="1" width="5.19921875" style="86" customWidth="1"/>
    <col min="2" max="53" width="2.796875" style="86" customWidth="1"/>
    <col min="54" max="58" width="2.296875" style="86" customWidth="1"/>
    <col min="59" max="16384" width="9" style="86" customWidth="1"/>
  </cols>
  <sheetData>
    <row r="1" spans="1:53" ht="15" customHeight="1">
      <c r="A1" s="170" t="s">
        <v>191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</row>
    <row r="2" spans="1:53" ht="18.75">
      <c r="A2" s="171" t="s">
        <v>183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</row>
    <row r="3" spans="1:53" ht="18.75">
      <c r="A3" s="171" t="s">
        <v>184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</row>
    <row r="4" spans="1:53" ht="18.75">
      <c r="A4" s="170" t="s">
        <v>185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</row>
    <row r="5" spans="1:60" ht="18.75">
      <c r="A5" s="3" t="s">
        <v>241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20.25">
      <c r="A6" s="10" t="s">
        <v>161</v>
      </c>
      <c r="B6" s="4"/>
      <c r="C6" s="4"/>
      <c r="D6" s="4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/>
      <c r="T6" s="5" t="s">
        <v>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.75">
      <c r="A7" s="4" t="s">
        <v>196</v>
      </c>
      <c r="B7" s="10"/>
      <c r="C7" s="10"/>
      <c r="D7" s="10"/>
      <c r="E7" s="3"/>
      <c r="F7" s="3"/>
      <c r="G7" s="3"/>
      <c r="H7" s="3"/>
      <c r="I7" s="2"/>
      <c r="J7" s="2"/>
      <c r="K7" s="6"/>
      <c r="L7" s="2"/>
      <c r="M7" s="2"/>
      <c r="N7" s="2"/>
      <c r="O7" s="2"/>
      <c r="P7" s="2"/>
      <c r="Q7" s="2"/>
      <c r="R7" s="2"/>
      <c r="S7" s="2"/>
      <c r="T7" s="8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3" t="s">
        <v>162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.75">
      <c r="A8" s="97" t="s">
        <v>178</v>
      </c>
      <c r="B8" s="10"/>
      <c r="C8" s="10"/>
      <c r="D8" s="10"/>
      <c r="E8" s="3"/>
      <c r="F8" s="3"/>
      <c r="G8" s="3"/>
      <c r="H8" s="3"/>
      <c r="I8" s="2"/>
      <c r="J8" s="2"/>
      <c r="K8" s="6"/>
      <c r="L8" s="2"/>
      <c r="M8" s="2"/>
      <c r="N8" s="2"/>
      <c r="O8" s="2"/>
      <c r="P8" s="6" t="s">
        <v>190</v>
      </c>
      <c r="Q8" s="3"/>
      <c r="R8" s="3"/>
      <c r="S8" s="2"/>
      <c r="T8" s="8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 t="s">
        <v>164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.75">
      <c r="A9" s="3" t="s">
        <v>68</v>
      </c>
      <c r="B9" s="4"/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6"/>
      <c r="Q9" s="2"/>
      <c r="R9" s="6" t="s">
        <v>192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3" t="s">
        <v>163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2:57" ht="18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6"/>
      <c r="O10" s="6" t="s">
        <v>193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3"/>
      <c r="AM10" s="2"/>
      <c r="AN10" s="2"/>
      <c r="AO10" s="3" t="s">
        <v>179</v>
      </c>
      <c r="AP10" s="3"/>
      <c r="AQ10" s="3"/>
      <c r="AR10" s="3"/>
      <c r="AS10" s="3"/>
      <c r="AT10" s="3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2:60" s="88" customFormat="1" ht="18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 t="s">
        <v>180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2:60" s="88" customFormat="1" ht="15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98" t="s">
        <v>181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 t="s">
        <v>198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s="8"/>
      <c r="B16" s="167" t="s">
        <v>1</v>
      </c>
      <c r="C16" s="168"/>
      <c r="D16" s="168"/>
      <c r="E16" s="168"/>
      <c r="F16" s="169"/>
      <c r="G16" s="167" t="s">
        <v>2</v>
      </c>
      <c r="H16" s="168"/>
      <c r="I16" s="168"/>
      <c r="J16" s="169"/>
      <c r="K16" s="167" t="s">
        <v>3</v>
      </c>
      <c r="L16" s="168"/>
      <c r="M16" s="168"/>
      <c r="N16" s="169"/>
      <c r="O16" s="167" t="s">
        <v>4</v>
      </c>
      <c r="P16" s="168"/>
      <c r="Q16" s="168"/>
      <c r="R16" s="168"/>
      <c r="S16" s="169"/>
      <c r="T16" s="167" t="s">
        <v>5</v>
      </c>
      <c r="U16" s="168"/>
      <c r="V16" s="168"/>
      <c r="W16" s="169"/>
      <c r="X16" s="167" t="s">
        <v>6</v>
      </c>
      <c r="Y16" s="168"/>
      <c r="Z16" s="168"/>
      <c r="AA16" s="169"/>
      <c r="AB16" s="167" t="s">
        <v>7</v>
      </c>
      <c r="AC16" s="168"/>
      <c r="AD16" s="168"/>
      <c r="AE16" s="168"/>
      <c r="AF16" s="169"/>
      <c r="AG16" s="167" t="s">
        <v>8</v>
      </c>
      <c r="AH16" s="168"/>
      <c r="AI16" s="168"/>
      <c r="AJ16" s="169"/>
      <c r="AK16" s="167" t="s">
        <v>9</v>
      </c>
      <c r="AL16" s="168"/>
      <c r="AM16" s="168"/>
      <c r="AN16" s="169"/>
      <c r="AO16" s="167" t="s">
        <v>10</v>
      </c>
      <c r="AP16" s="168"/>
      <c r="AQ16" s="168"/>
      <c r="AR16" s="168"/>
      <c r="AS16" s="169"/>
      <c r="AT16" s="167" t="s">
        <v>11</v>
      </c>
      <c r="AU16" s="168"/>
      <c r="AV16" s="168"/>
      <c r="AW16" s="169"/>
      <c r="AX16" s="167" t="s">
        <v>12</v>
      </c>
      <c r="AY16" s="168"/>
      <c r="AZ16" s="168"/>
      <c r="BA16" s="169"/>
      <c r="BB16" s="2"/>
      <c r="BC16" s="2"/>
      <c r="BD16" s="2"/>
      <c r="BE16" s="2"/>
      <c r="BF16" s="2"/>
      <c r="BG16" s="2"/>
      <c r="BH16" s="2"/>
    </row>
    <row r="17" spans="1:60" ht="12.75">
      <c r="A17" s="9" t="s">
        <v>13</v>
      </c>
      <c r="B17" s="119">
        <v>1</v>
      </c>
      <c r="C17" s="119">
        <v>2</v>
      </c>
      <c r="D17" s="119">
        <v>3</v>
      </c>
      <c r="E17" s="119">
        <v>4</v>
      </c>
      <c r="F17" s="119">
        <v>5</v>
      </c>
      <c r="G17" s="119">
        <v>6</v>
      </c>
      <c r="H17" s="119">
        <v>7</v>
      </c>
      <c r="I17" s="119">
        <v>8</v>
      </c>
      <c r="J17" s="119">
        <v>9</v>
      </c>
      <c r="K17" s="119">
        <v>10</v>
      </c>
      <c r="L17" s="119">
        <v>11</v>
      </c>
      <c r="M17" s="119">
        <v>12</v>
      </c>
      <c r="N17" s="119">
        <v>13</v>
      </c>
      <c r="O17" s="119">
        <v>14</v>
      </c>
      <c r="P17" s="119">
        <v>15</v>
      </c>
      <c r="Q17" s="119">
        <v>16</v>
      </c>
      <c r="R17" s="119">
        <v>17</v>
      </c>
      <c r="S17" s="119">
        <v>18</v>
      </c>
      <c r="T17" s="119">
        <v>19</v>
      </c>
      <c r="U17" s="120">
        <v>20</v>
      </c>
      <c r="V17" s="119">
        <v>21</v>
      </c>
      <c r="W17" s="119">
        <v>22</v>
      </c>
      <c r="X17" s="119">
        <v>23</v>
      </c>
      <c r="Y17" s="119">
        <v>24</v>
      </c>
      <c r="Z17" s="119">
        <v>25</v>
      </c>
      <c r="AA17" s="119">
        <v>26</v>
      </c>
      <c r="AB17" s="119">
        <v>27</v>
      </c>
      <c r="AC17" s="119">
        <v>28</v>
      </c>
      <c r="AD17" s="119">
        <v>29</v>
      </c>
      <c r="AE17" s="119">
        <v>30</v>
      </c>
      <c r="AF17" s="119">
        <v>31</v>
      </c>
      <c r="AG17" s="119">
        <v>32</v>
      </c>
      <c r="AH17" s="119">
        <v>33</v>
      </c>
      <c r="AI17" s="119">
        <v>34</v>
      </c>
      <c r="AJ17" s="119">
        <v>35</v>
      </c>
      <c r="AK17" s="119">
        <v>36</v>
      </c>
      <c r="AL17" s="119">
        <v>37</v>
      </c>
      <c r="AM17" s="119">
        <v>38</v>
      </c>
      <c r="AN17" s="119">
        <v>39</v>
      </c>
      <c r="AO17" s="119">
        <v>40</v>
      </c>
      <c r="AP17" s="119">
        <v>41</v>
      </c>
      <c r="AQ17" s="119">
        <v>42</v>
      </c>
      <c r="AR17" s="119">
        <v>43</v>
      </c>
      <c r="AS17" s="119">
        <v>44</v>
      </c>
      <c r="AT17" s="119">
        <v>45</v>
      </c>
      <c r="AU17" s="119">
        <v>46</v>
      </c>
      <c r="AV17" s="119">
        <v>47</v>
      </c>
      <c r="AW17" s="119">
        <v>48</v>
      </c>
      <c r="AX17" s="119">
        <v>49</v>
      </c>
      <c r="AY17" s="119">
        <v>50</v>
      </c>
      <c r="AZ17" s="119">
        <v>51</v>
      </c>
      <c r="BA17" s="119">
        <v>52</v>
      </c>
      <c r="BB17" s="2"/>
      <c r="BC17" s="2"/>
      <c r="BD17" s="2"/>
      <c r="BE17" s="2"/>
      <c r="BF17" s="2"/>
      <c r="BG17" s="2"/>
      <c r="BH17" s="2"/>
    </row>
    <row r="18" spans="1:60" ht="12.75">
      <c r="A18" s="9" t="s">
        <v>14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 t="s">
        <v>168</v>
      </c>
      <c r="U18" s="119" t="s">
        <v>168</v>
      </c>
      <c r="V18" s="119" t="s">
        <v>168</v>
      </c>
      <c r="W18" s="121" t="s">
        <v>169</v>
      </c>
      <c r="X18" s="121" t="s">
        <v>169</v>
      </c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1" t="s">
        <v>168</v>
      </c>
      <c r="AR18" s="121" t="s">
        <v>168</v>
      </c>
      <c r="AS18" s="121" t="s">
        <v>168</v>
      </c>
      <c r="AT18" s="121" t="s">
        <v>168</v>
      </c>
      <c r="AU18" s="119" t="s">
        <v>169</v>
      </c>
      <c r="AV18" s="119" t="s">
        <v>169</v>
      </c>
      <c r="AW18" s="119" t="s">
        <v>169</v>
      </c>
      <c r="AX18" s="119" t="s">
        <v>169</v>
      </c>
      <c r="AY18" s="119" t="s">
        <v>169</v>
      </c>
      <c r="AZ18" s="119" t="s">
        <v>169</v>
      </c>
      <c r="BA18" s="119" t="s">
        <v>169</v>
      </c>
      <c r="BB18" s="2"/>
      <c r="BC18" s="2"/>
      <c r="BD18" s="2"/>
      <c r="BE18" s="2"/>
      <c r="BF18" s="2"/>
      <c r="BG18" s="2"/>
      <c r="BH18" s="2"/>
    </row>
    <row r="19" spans="1:60" ht="12.75">
      <c r="A19" s="9" t="s">
        <v>15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 t="s">
        <v>168</v>
      </c>
      <c r="U19" s="119" t="s">
        <v>168</v>
      </c>
      <c r="V19" s="119" t="s">
        <v>168</v>
      </c>
      <c r="W19" s="121" t="s">
        <v>169</v>
      </c>
      <c r="X19" s="121" t="s">
        <v>169</v>
      </c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21" t="s">
        <v>168</v>
      </c>
      <c r="AR19" s="121" t="s">
        <v>168</v>
      </c>
      <c r="AS19" s="121" t="s">
        <v>168</v>
      </c>
      <c r="AT19" s="119" t="s">
        <v>169</v>
      </c>
      <c r="AU19" s="119" t="s">
        <v>169</v>
      </c>
      <c r="AV19" s="119" t="s">
        <v>169</v>
      </c>
      <c r="AW19" s="119" t="s">
        <v>169</v>
      </c>
      <c r="AX19" s="119" t="s">
        <v>169</v>
      </c>
      <c r="AY19" s="119" t="s">
        <v>169</v>
      </c>
      <c r="AZ19" s="119" t="s">
        <v>169</v>
      </c>
      <c r="BA19" s="119" t="s">
        <v>169</v>
      </c>
      <c r="BB19" s="2"/>
      <c r="BC19" s="2"/>
      <c r="BD19" s="2"/>
      <c r="BE19" s="2"/>
      <c r="BF19" s="2"/>
      <c r="BG19" s="2"/>
      <c r="BH19" s="2"/>
    </row>
    <row r="20" spans="1:60" ht="12.75">
      <c r="A20" s="9" t="s">
        <v>16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 t="s">
        <v>168</v>
      </c>
      <c r="U20" s="119" t="s">
        <v>168</v>
      </c>
      <c r="V20" s="119" t="s">
        <v>168</v>
      </c>
      <c r="W20" s="121" t="s">
        <v>169</v>
      </c>
      <c r="X20" s="121" t="s">
        <v>169</v>
      </c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1" t="s">
        <v>168</v>
      </c>
      <c r="AR20" s="121" t="s">
        <v>168</v>
      </c>
      <c r="AS20" s="121" t="s">
        <v>168</v>
      </c>
      <c r="AT20" s="119" t="s">
        <v>169</v>
      </c>
      <c r="AU20" s="119" t="s">
        <v>169</v>
      </c>
      <c r="AV20" s="119" t="s">
        <v>169</v>
      </c>
      <c r="AW20" s="119" t="s">
        <v>169</v>
      </c>
      <c r="AX20" s="119" t="s">
        <v>169</v>
      </c>
      <c r="AY20" s="119" t="s">
        <v>169</v>
      </c>
      <c r="AZ20" s="119" t="s">
        <v>169</v>
      </c>
      <c r="BA20" s="119" t="s">
        <v>169</v>
      </c>
      <c r="BB20" s="2"/>
      <c r="BC20" s="2"/>
      <c r="BD20" s="2"/>
      <c r="BE20" s="2"/>
      <c r="BF20" s="2"/>
      <c r="BG20" s="2"/>
      <c r="BH20" s="2"/>
    </row>
    <row r="21" spans="1:60" ht="12.75">
      <c r="A21" s="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 t="s">
        <v>168</v>
      </c>
      <c r="U21" s="119" t="s">
        <v>168</v>
      </c>
      <c r="V21" s="119" t="s">
        <v>168</v>
      </c>
      <c r="W21" s="121" t="s">
        <v>169</v>
      </c>
      <c r="X21" s="121" t="s">
        <v>169</v>
      </c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1" t="s">
        <v>168</v>
      </c>
      <c r="AR21" s="121" t="s">
        <v>168</v>
      </c>
      <c r="AS21" s="121" t="s">
        <v>168</v>
      </c>
      <c r="AT21" s="119" t="s">
        <v>169</v>
      </c>
      <c r="AU21" s="119" t="s">
        <v>169</v>
      </c>
      <c r="AV21" s="119" t="s">
        <v>169</v>
      </c>
      <c r="AW21" s="119" t="s">
        <v>169</v>
      </c>
      <c r="AX21" s="119" t="s">
        <v>169</v>
      </c>
      <c r="AY21" s="119" t="s">
        <v>169</v>
      </c>
      <c r="AZ21" s="119" t="s">
        <v>169</v>
      </c>
      <c r="BA21" s="119" t="s">
        <v>169</v>
      </c>
      <c r="BB21" s="2"/>
      <c r="BC21" s="2"/>
      <c r="BD21" s="2"/>
      <c r="BE21" s="2"/>
      <c r="BF21" s="2"/>
      <c r="BG21" s="2"/>
      <c r="BH21" s="2"/>
    </row>
    <row r="22" spans="1:60" ht="12.75">
      <c r="A22" s="9" t="s">
        <v>18</v>
      </c>
      <c r="B22" s="119" t="s">
        <v>77</v>
      </c>
      <c r="C22" s="119" t="s">
        <v>77</v>
      </c>
      <c r="D22" s="119" t="s">
        <v>77</v>
      </c>
      <c r="E22" s="119" t="s">
        <v>77</v>
      </c>
      <c r="F22" s="119" t="s">
        <v>77</v>
      </c>
      <c r="G22" s="119" t="s">
        <v>77</v>
      </c>
      <c r="H22" s="119" t="s">
        <v>77</v>
      </c>
      <c r="I22" s="119" t="s">
        <v>77</v>
      </c>
      <c r="J22" s="119" t="s">
        <v>77</v>
      </c>
      <c r="K22" s="119" t="s">
        <v>77</v>
      </c>
      <c r="L22" s="119"/>
      <c r="M22" s="119"/>
      <c r="N22" s="119"/>
      <c r="O22" s="119"/>
      <c r="P22" s="119"/>
      <c r="Q22" s="119"/>
      <c r="R22" s="119"/>
      <c r="S22" s="119" t="s">
        <v>168</v>
      </c>
      <c r="T22" s="121" t="s">
        <v>169</v>
      </c>
      <c r="U22" s="121" t="s">
        <v>169</v>
      </c>
      <c r="V22" s="119" t="s">
        <v>77</v>
      </c>
      <c r="W22" s="119" t="s">
        <v>77</v>
      </c>
      <c r="X22" s="119" t="s">
        <v>77</v>
      </c>
      <c r="Y22" s="119" t="s">
        <v>77</v>
      </c>
      <c r="Z22" s="119" t="s">
        <v>77</v>
      </c>
      <c r="AA22" s="119" t="s">
        <v>77</v>
      </c>
      <c r="AB22" s="119" t="s">
        <v>77</v>
      </c>
      <c r="AC22" s="119" t="s">
        <v>77</v>
      </c>
      <c r="AD22" s="119" t="s">
        <v>77</v>
      </c>
      <c r="AE22" s="119" t="s">
        <v>77</v>
      </c>
      <c r="AF22" s="119"/>
      <c r="AG22" s="119"/>
      <c r="AH22" s="119"/>
      <c r="AI22" s="122"/>
      <c r="AJ22" s="122"/>
      <c r="AK22" s="121" t="s">
        <v>168</v>
      </c>
      <c r="AL22" s="119" t="s">
        <v>170</v>
      </c>
      <c r="AM22" s="119" t="s">
        <v>170</v>
      </c>
      <c r="AN22" s="119" t="s">
        <v>170</v>
      </c>
      <c r="AO22" s="119" t="s">
        <v>170</v>
      </c>
      <c r="AP22" s="119" t="s">
        <v>170</v>
      </c>
      <c r="AQ22" s="119" t="s">
        <v>170</v>
      </c>
      <c r="AR22" s="119" t="s">
        <v>170</v>
      </c>
      <c r="AS22" s="119" t="s">
        <v>170</v>
      </c>
      <c r="AT22" s="119" t="s">
        <v>169</v>
      </c>
      <c r="AU22" s="119" t="s">
        <v>169</v>
      </c>
      <c r="AV22" s="119" t="s">
        <v>169</v>
      </c>
      <c r="AW22" s="119" t="s">
        <v>169</v>
      </c>
      <c r="AX22" s="119" t="s">
        <v>169</v>
      </c>
      <c r="AY22" s="119" t="s">
        <v>169</v>
      </c>
      <c r="AZ22" s="119" t="s">
        <v>169</v>
      </c>
      <c r="BA22" s="119" t="s">
        <v>169</v>
      </c>
      <c r="BB22" s="2"/>
      <c r="BC22" s="2"/>
      <c r="BD22" s="2"/>
      <c r="BE22" s="2"/>
      <c r="BF22" s="2"/>
      <c r="BG22" s="2"/>
      <c r="BH22" s="2"/>
    </row>
    <row r="23" s="2" customFormat="1" ht="15.75">
      <c r="C23" s="3" t="s">
        <v>165</v>
      </c>
    </row>
    <row r="24" spans="1:53" s="2" customFormat="1" ht="15.75">
      <c r="A24" s="90"/>
      <c r="B24" s="92" t="s">
        <v>77</v>
      </c>
      <c r="C24" s="90" t="s">
        <v>166</v>
      </c>
      <c r="D24" s="91"/>
      <c r="E24" s="91"/>
      <c r="F24" s="91"/>
      <c r="G24" s="91"/>
      <c r="H24" s="91"/>
      <c r="I24" s="92"/>
      <c r="J24" s="90"/>
      <c r="K24" s="91"/>
      <c r="L24" s="91"/>
      <c r="M24" s="90" t="s">
        <v>242</v>
      </c>
      <c r="N24" s="91"/>
      <c r="O24" s="91"/>
      <c r="P24" s="91"/>
      <c r="Q24" s="92"/>
      <c r="R24" s="91"/>
      <c r="S24" s="91"/>
      <c r="T24" s="90"/>
      <c r="U24" s="91"/>
      <c r="V24" s="92" t="s">
        <v>167</v>
      </c>
      <c r="W24" s="92"/>
      <c r="X24" s="91"/>
      <c r="Y24" s="91"/>
      <c r="Z24" s="93"/>
      <c r="AA24" s="91"/>
      <c r="AB24" s="90"/>
      <c r="AC24" s="91"/>
      <c r="AD24" s="94"/>
      <c r="AE24" s="91"/>
      <c r="AF24" s="91"/>
      <c r="AG24" s="91"/>
      <c r="AH24" s="91"/>
      <c r="AI24" s="91"/>
      <c r="AJ24" s="91"/>
      <c r="AK24" s="91"/>
      <c r="AL24" s="90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</row>
    <row r="25" spans="1:53" s="2" customFormat="1" ht="15.75">
      <c r="A25" s="90"/>
      <c r="B25" s="90" t="s">
        <v>243</v>
      </c>
      <c r="C25" s="91"/>
      <c r="D25" s="91"/>
      <c r="E25" s="91"/>
      <c r="F25" s="91"/>
      <c r="G25" s="91"/>
      <c r="H25" s="91"/>
      <c r="I25" s="92"/>
      <c r="J25" s="90"/>
      <c r="K25" s="91"/>
      <c r="L25" s="91"/>
      <c r="M25" s="91"/>
      <c r="N25" s="91"/>
      <c r="O25" s="91"/>
      <c r="P25" s="91"/>
      <c r="Q25" s="91"/>
      <c r="R25" s="91"/>
      <c r="S25" s="91"/>
      <c r="T25" s="90"/>
      <c r="U25" s="91"/>
      <c r="V25" s="91"/>
      <c r="W25" s="92"/>
      <c r="X25" s="91"/>
      <c r="Y25" s="91"/>
      <c r="Z25" s="93"/>
      <c r="AA25" s="91"/>
      <c r="AB25" s="90"/>
      <c r="AC25" s="91"/>
      <c r="AD25" s="94"/>
      <c r="AE25" s="91"/>
      <c r="AF25" s="91"/>
      <c r="AG25" s="91"/>
      <c r="AH25" s="91"/>
      <c r="AI25" s="91"/>
      <c r="AJ25" s="91"/>
      <c r="AK25" s="91"/>
      <c r="AL25" s="90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</row>
    <row r="26" spans="1:6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 t="s">
        <v>199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56" ht="15" customHeight="1">
      <c r="A29" s="2"/>
      <c r="B29" s="2"/>
      <c r="C29" s="2"/>
      <c r="D29" s="2"/>
      <c r="E29" s="2"/>
      <c r="F29" s="2"/>
      <c r="G29" s="172" t="s">
        <v>194</v>
      </c>
      <c r="H29" s="173"/>
      <c r="I29" s="173"/>
      <c r="J29" s="174"/>
      <c r="K29" s="172" t="s">
        <v>195</v>
      </c>
      <c r="L29" s="173"/>
      <c r="M29" s="173"/>
      <c r="N29" s="173"/>
      <c r="O29" s="174"/>
      <c r="P29" s="172" t="s">
        <v>108</v>
      </c>
      <c r="Q29" s="173"/>
      <c r="R29" s="173"/>
      <c r="S29" s="173"/>
      <c r="T29" s="174"/>
      <c r="U29" s="172" t="s">
        <v>197</v>
      </c>
      <c r="V29" s="173"/>
      <c r="W29" s="173"/>
      <c r="X29" s="173"/>
      <c r="Y29" s="173"/>
      <c r="Z29" s="174"/>
      <c r="AA29" s="172" t="s">
        <v>19</v>
      </c>
      <c r="AB29" s="173"/>
      <c r="AC29" s="173"/>
      <c r="AD29" s="174"/>
      <c r="AE29" s="172" t="s">
        <v>20</v>
      </c>
      <c r="AF29" s="173"/>
      <c r="AG29" s="173"/>
      <c r="AH29" s="174"/>
      <c r="AI29" s="172" t="s">
        <v>13</v>
      </c>
      <c r="AJ29" s="173"/>
      <c r="AK29" s="174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2.75">
      <c r="A30" s="2"/>
      <c r="B30" s="2"/>
      <c r="C30" s="2"/>
      <c r="D30" s="2"/>
      <c r="E30" s="2"/>
      <c r="F30" s="2"/>
      <c r="G30" s="175"/>
      <c r="H30" s="176"/>
      <c r="I30" s="176"/>
      <c r="J30" s="177"/>
      <c r="K30" s="175"/>
      <c r="L30" s="176"/>
      <c r="M30" s="176"/>
      <c r="N30" s="176"/>
      <c r="O30" s="177"/>
      <c r="P30" s="175"/>
      <c r="Q30" s="176"/>
      <c r="R30" s="176"/>
      <c r="S30" s="176"/>
      <c r="T30" s="177"/>
      <c r="U30" s="175"/>
      <c r="V30" s="176"/>
      <c r="W30" s="176"/>
      <c r="X30" s="176"/>
      <c r="Y30" s="176"/>
      <c r="Z30" s="177"/>
      <c r="AA30" s="175"/>
      <c r="AB30" s="176"/>
      <c r="AC30" s="176"/>
      <c r="AD30" s="177"/>
      <c r="AE30" s="175"/>
      <c r="AF30" s="176"/>
      <c r="AG30" s="176"/>
      <c r="AH30" s="177"/>
      <c r="AI30" s="175"/>
      <c r="AJ30" s="176"/>
      <c r="AK30" s="177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5" customHeight="1">
      <c r="A31" s="2"/>
      <c r="B31" s="2"/>
      <c r="C31" s="2"/>
      <c r="D31" s="2"/>
      <c r="E31" s="2"/>
      <c r="F31" s="2"/>
      <c r="G31" s="178">
        <f>AE31-SUM(K31:AA31)</f>
        <v>36</v>
      </c>
      <c r="H31" s="179"/>
      <c r="I31" s="179"/>
      <c r="J31" s="180"/>
      <c r="K31" s="181">
        <f>COUNTIF(B18:BA18,"Э")</f>
        <v>7</v>
      </c>
      <c r="L31" s="182"/>
      <c r="M31" s="182"/>
      <c r="N31" s="182"/>
      <c r="O31" s="183"/>
      <c r="P31" s="181">
        <f>COUNTIF(B18:BA18,"П")</f>
        <v>0</v>
      </c>
      <c r="Q31" s="182"/>
      <c r="R31" s="182"/>
      <c r="S31" s="182"/>
      <c r="T31" s="183"/>
      <c r="U31" s="181">
        <f>COUNTIF(B18:BA18,"Г")</f>
        <v>0</v>
      </c>
      <c r="V31" s="182"/>
      <c r="W31" s="182"/>
      <c r="X31" s="182"/>
      <c r="Y31" s="182"/>
      <c r="Z31" s="183"/>
      <c r="AA31" s="181">
        <f>COUNTIF(B18:BA18,"К")</f>
        <v>9</v>
      </c>
      <c r="AB31" s="182"/>
      <c r="AC31" s="182"/>
      <c r="AD31" s="183"/>
      <c r="AE31" s="178">
        <v>52</v>
      </c>
      <c r="AF31" s="179"/>
      <c r="AG31" s="179"/>
      <c r="AH31" s="180"/>
      <c r="AI31" s="184" t="s">
        <v>14</v>
      </c>
      <c r="AJ31" s="185"/>
      <c r="AK31" s="186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5" customHeight="1">
      <c r="A32" s="2"/>
      <c r="B32" s="2"/>
      <c r="C32" s="2"/>
      <c r="D32" s="2"/>
      <c r="E32" s="2"/>
      <c r="F32" s="2"/>
      <c r="G32" s="178">
        <f>AE32-SUM(K32:AA32)</f>
        <v>36</v>
      </c>
      <c r="H32" s="179"/>
      <c r="I32" s="179"/>
      <c r="J32" s="180"/>
      <c r="K32" s="181">
        <f>COUNTIF(B19:BA19,"Э")</f>
        <v>6</v>
      </c>
      <c r="L32" s="182"/>
      <c r="M32" s="182"/>
      <c r="N32" s="182"/>
      <c r="O32" s="183"/>
      <c r="P32" s="181">
        <f>COUNTIF(B19:BA19,"П")</f>
        <v>0</v>
      </c>
      <c r="Q32" s="182"/>
      <c r="R32" s="182"/>
      <c r="S32" s="182"/>
      <c r="T32" s="183"/>
      <c r="U32" s="181">
        <f>COUNTIF(B19:BA19,"Г")</f>
        <v>0</v>
      </c>
      <c r="V32" s="182"/>
      <c r="W32" s="182"/>
      <c r="X32" s="182"/>
      <c r="Y32" s="182"/>
      <c r="Z32" s="183"/>
      <c r="AA32" s="181">
        <f>COUNTIF(B19:BA19,"К")</f>
        <v>10</v>
      </c>
      <c r="AB32" s="182"/>
      <c r="AC32" s="182"/>
      <c r="AD32" s="183"/>
      <c r="AE32" s="178">
        <v>52</v>
      </c>
      <c r="AF32" s="179"/>
      <c r="AG32" s="179"/>
      <c r="AH32" s="180"/>
      <c r="AI32" s="184" t="s">
        <v>15</v>
      </c>
      <c r="AJ32" s="185"/>
      <c r="AK32" s="186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5" customHeight="1">
      <c r="A33" s="2"/>
      <c r="B33" s="2"/>
      <c r="C33" s="2"/>
      <c r="D33" s="2"/>
      <c r="E33" s="2"/>
      <c r="F33" s="2"/>
      <c r="G33" s="178">
        <f>AE33-SUM(K33:AA33)</f>
        <v>36</v>
      </c>
      <c r="H33" s="179"/>
      <c r="I33" s="179"/>
      <c r="J33" s="180"/>
      <c r="K33" s="181">
        <f>COUNTIF(B20:BA20,"Э")</f>
        <v>6</v>
      </c>
      <c r="L33" s="182"/>
      <c r="M33" s="182"/>
      <c r="N33" s="182"/>
      <c r="O33" s="183"/>
      <c r="P33" s="181">
        <f>COUNTIF(B20:BA20,"П")</f>
        <v>0</v>
      </c>
      <c r="Q33" s="182"/>
      <c r="R33" s="182"/>
      <c r="S33" s="182"/>
      <c r="T33" s="183"/>
      <c r="U33" s="181">
        <f>COUNTIF(B20:BA20,"Г")</f>
        <v>0</v>
      </c>
      <c r="V33" s="182"/>
      <c r="W33" s="182"/>
      <c r="X33" s="182"/>
      <c r="Y33" s="182"/>
      <c r="Z33" s="183"/>
      <c r="AA33" s="181">
        <f>COUNTIF(B20:BA20,"К")</f>
        <v>10</v>
      </c>
      <c r="AB33" s="182"/>
      <c r="AC33" s="182"/>
      <c r="AD33" s="183"/>
      <c r="AE33" s="178">
        <v>52</v>
      </c>
      <c r="AF33" s="179"/>
      <c r="AG33" s="179"/>
      <c r="AH33" s="180"/>
      <c r="AI33" s="184" t="s">
        <v>16</v>
      </c>
      <c r="AJ33" s="185"/>
      <c r="AK33" s="186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5" customHeight="1">
      <c r="A34" s="2"/>
      <c r="B34" s="2"/>
      <c r="C34" s="2"/>
      <c r="D34" s="2"/>
      <c r="E34" s="2"/>
      <c r="F34" s="2"/>
      <c r="G34" s="178">
        <f>AE34-SUM(K34:AA34)</f>
        <v>36</v>
      </c>
      <c r="H34" s="179"/>
      <c r="I34" s="179"/>
      <c r="J34" s="180"/>
      <c r="K34" s="181">
        <f>COUNTIF(B21:BA21,"Э")</f>
        <v>6</v>
      </c>
      <c r="L34" s="182"/>
      <c r="M34" s="182"/>
      <c r="N34" s="182"/>
      <c r="O34" s="183"/>
      <c r="P34" s="181">
        <f>COUNTIF(B21:BA21,"П")</f>
        <v>0</v>
      </c>
      <c r="Q34" s="182"/>
      <c r="R34" s="182"/>
      <c r="S34" s="182"/>
      <c r="T34" s="183"/>
      <c r="U34" s="181">
        <f>COUNTIF(B21:BA21,"Г")</f>
        <v>0</v>
      </c>
      <c r="V34" s="182"/>
      <c r="W34" s="182"/>
      <c r="X34" s="182"/>
      <c r="Y34" s="182"/>
      <c r="Z34" s="183"/>
      <c r="AA34" s="181">
        <f>COUNTIF(B21:BA21,"К")</f>
        <v>10</v>
      </c>
      <c r="AB34" s="182"/>
      <c r="AC34" s="182"/>
      <c r="AD34" s="183"/>
      <c r="AE34" s="178">
        <v>52</v>
      </c>
      <c r="AF34" s="179"/>
      <c r="AG34" s="179"/>
      <c r="AH34" s="180"/>
      <c r="AI34" s="184" t="s">
        <v>17</v>
      </c>
      <c r="AJ34" s="185"/>
      <c r="AK34" s="186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5" customHeight="1">
      <c r="A35" s="2"/>
      <c r="B35" s="2"/>
      <c r="C35" s="2"/>
      <c r="D35" s="2"/>
      <c r="E35" s="2"/>
      <c r="F35" s="2"/>
      <c r="G35" s="178">
        <f>AE35-SUM(K35:AA35)</f>
        <v>12</v>
      </c>
      <c r="H35" s="179"/>
      <c r="I35" s="179"/>
      <c r="J35" s="180"/>
      <c r="K35" s="181">
        <f>COUNTIF(B22:BA22,"Э")</f>
        <v>2</v>
      </c>
      <c r="L35" s="182"/>
      <c r="M35" s="182"/>
      <c r="N35" s="182"/>
      <c r="O35" s="183"/>
      <c r="P35" s="181">
        <f>COUNTIF(B22:BA22,"П")</f>
        <v>20</v>
      </c>
      <c r="Q35" s="182"/>
      <c r="R35" s="182"/>
      <c r="S35" s="182"/>
      <c r="T35" s="183"/>
      <c r="U35" s="181">
        <f>COUNTIF(B22:BA22,"Г")</f>
        <v>8</v>
      </c>
      <c r="V35" s="182"/>
      <c r="W35" s="182"/>
      <c r="X35" s="182"/>
      <c r="Y35" s="182"/>
      <c r="Z35" s="183"/>
      <c r="AA35" s="181">
        <f>COUNTIF(B22:BA22,"К")</f>
        <v>10</v>
      </c>
      <c r="AB35" s="182"/>
      <c r="AC35" s="182"/>
      <c r="AD35" s="183"/>
      <c r="AE35" s="178">
        <v>52</v>
      </c>
      <c r="AF35" s="179"/>
      <c r="AG35" s="179"/>
      <c r="AH35" s="180"/>
      <c r="AI35" s="184" t="s">
        <v>18</v>
      </c>
      <c r="AJ35" s="185"/>
      <c r="AK35" s="186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5" customHeight="1">
      <c r="A36" s="2"/>
      <c r="B36" s="2"/>
      <c r="C36" s="2"/>
      <c r="D36" s="2"/>
      <c r="E36" s="2"/>
      <c r="F36" s="2"/>
      <c r="G36" s="178">
        <f>SUM(G31:J35)</f>
        <v>156</v>
      </c>
      <c r="H36" s="179"/>
      <c r="I36" s="179"/>
      <c r="J36" s="180"/>
      <c r="K36" s="178">
        <f>SUM(K31:O35)</f>
        <v>27</v>
      </c>
      <c r="L36" s="179"/>
      <c r="M36" s="179"/>
      <c r="N36" s="179"/>
      <c r="O36" s="180"/>
      <c r="P36" s="178">
        <f>SUM(P31:T35)</f>
        <v>20</v>
      </c>
      <c r="Q36" s="179"/>
      <c r="R36" s="179"/>
      <c r="S36" s="179"/>
      <c r="T36" s="180"/>
      <c r="U36" s="178">
        <f>SUM(U31:Z35)</f>
        <v>8</v>
      </c>
      <c r="V36" s="179"/>
      <c r="W36" s="179"/>
      <c r="X36" s="179"/>
      <c r="Y36" s="179"/>
      <c r="Z36" s="180"/>
      <c r="AA36" s="178">
        <f>SUM(AA31:AD35)</f>
        <v>49</v>
      </c>
      <c r="AB36" s="179"/>
      <c r="AC36" s="179"/>
      <c r="AD36" s="180"/>
      <c r="AE36" s="178">
        <f>SUM(AE31:AH35)</f>
        <v>260</v>
      </c>
      <c r="AF36" s="179"/>
      <c r="AG36" s="179"/>
      <c r="AH36" s="180"/>
      <c r="AI36" s="184" t="s">
        <v>20</v>
      </c>
      <c r="AJ36" s="185"/>
      <c r="AK36" s="186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6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4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</sheetData>
  <mergeCells count="65">
    <mergeCell ref="AI34:AK34"/>
    <mergeCell ref="AI35:AK35"/>
    <mergeCell ref="AI36:AK36"/>
    <mergeCell ref="AI29:AK30"/>
    <mergeCell ref="AI31:AK31"/>
    <mergeCell ref="AI32:AK32"/>
    <mergeCell ref="AI33:AK33"/>
    <mergeCell ref="AA34:AD34"/>
    <mergeCell ref="AA35:AD35"/>
    <mergeCell ref="AA36:AD36"/>
    <mergeCell ref="AE29:AH30"/>
    <mergeCell ref="AE31:AH31"/>
    <mergeCell ref="AE32:AH32"/>
    <mergeCell ref="AE33:AH33"/>
    <mergeCell ref="AE34:AH34"/>
    <mergeCell ref="AE35:AH35"/>
    <mergeCell ref="AE36:AH36"/>
    <mergeCell ref="AA29:AD30"/>
    <mergeCell ref="AA31:AD31"/>
    <mergeCell ref="AA32:AD32"/>
    <mergeCell ref="AA33:AD33"/>
    <mergeCell ref="P36:T36"/>
    <mergeCell ref="U29:Z30"/>
    <mergeCell ref="U31:Z31"/>
    <mergeCell ref="U32:Z32"/>
    <mergeCell ref="U33:Z33"/>
    <mergeCell ref="U34:Z34"/>
    <mergeCell ref="U35:Z35"/>
    <mergeCell ref="U36:Z36"/>
    <mergeCell ref="P32:T32"/>
    <mergeCell ref="P33:T33"/>
    <mergeCell ref="P34:T34"/>
    <mergeCell ref="P35:T35"/>
    <mergeCell ref="G36:J36"/>
    <mergeCell ref="K31:O31"/>
    <mergeCell ref="K32:O32"/>
    <mergeCell ref="K33:O33"/>
    <mergeCell ref="K34:O34"/>
    <mergeCell ref="K35:O35"/>
    <mergeCell ref="K36:O36"/>
    <mergeCell ref="G32:J32"/>
    <mergeCell ref="G33:J33"/>
    <mergeCell ref="G34:J34"/>
    <mergeCell ref="G35:J35"/>
    <mergeCell ref="G29:J30"/>
    <mergeCell ref="K29:O30"/>
    <mergeCell ref="P29:T30"/>
    <mergeCell ref="G31:J31"/>
    <mergeCell ref="P31:T31"/>
    <mergeCell ref="A1:BA1"/>
    <mergeCell ref="A2:BA2"/>
    <mergeCell ref="A3:BA3"/>
    <mergeCell ref="A4:BA4"/>
    <mergeCell ref="B16:F16"/>
    <mergeCell ref="G16:J16"/>
    <mergeCell ref="K16:N16"/>
    <mergeCell ref="O16:S16"/>
    <mergeCell ref="T16:W16"/>
    <mergeCell ref="X16:AA16"/>
    <mergeCell ref="AB16:AF16"/>
    <mergeCell ref="AG16:AJ16"/>
    <mergeCell ref="AK16:AN16"/>
    <mergeCell ref="AO16:AS16"/>
    <mergeCell ref="AT16:AW16"/>
    <mergeCell ref="AX16:BA1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60" verticalDpi="360" orientation="landscape" paperSize="9" scale="72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114"/>
  <sheetViews>
    <sheetView view="pageBreakPreview" zoomScale="75" zoomScaleNormal="75" zoomScaleSheetLayoutView="75" workbookViewId="0" topLeftCell="A1">
      <selection activeCell="C19" sqref="C19"/>
    </sheetView>
  </sheetViews>
  <sheetFormatPr defaultColWidth="8.796875" defaultRowHeight="15" outlineLevelCol="1"/>
  <cols>
    <col min="1" max="1" width="9.796875" style="11" customWidth="1"/>
    <col min="2" max="2" width="41" style="14" customWidth="1"/>
    <col min="3" max="3" width="5.09765625" style="11" customWidth="1" collapsed="1"/>
    <col min="4" max="6" width="4.09765625" style="15" hidden="1" customWidth="1" outlineLevel="1"/>
    <col min="7" max="7" width="2.09765625" style="15" hidden="1" customWidth="1" outlineLevel="1"/>
    <col min="8" max="8" width="5.3984375" style="11" customWidth="1" collapsed="1"/>
    <col min="9" max="15" width="4.19921875" style="15" hidden="1" customWidth="1" outlineLevel="1"/>
    <col min="16" max="16" width="4.3984375" style="11" customWidth="1" collapsed="1"/>
    <col min="17" max="17" width="5" style="16" customWidth="1"/>
    <col min="18" max="18" width="5" style="13" customWidth="1"/>
    <col min="19" max="19" width="5.09765625" style="11" customWidth="1"/>
    <col min="20" max="21" width="5" style="11" customWidth="1"/>
    <col min="22" max="22" width="5.09765625" style="11" customWidth="1"/>
    <col min="23" max="23" width="4.3984375" style="11" customWidth="1" collapsed="1"/>
    <col min="24" max="29" width="3.09765625" style="11" hidden="1" customWidth="1" outlineLevel="1"/>
    <col min="30" max="31" width="4.3984375" style="11" customWidth="1" collapsed="1"/>
    <col min="32" max="37" width="3.09765625" style="11" hidden="1" customWidth="1" outlineLevel="1"/>
    <col min="38" max="38" width="4.3984375" style="11" customWidth="1" collapsed="1"/>
    <col min="39" max="39" width="4.296875" style="11" customWidth="1" collapsed="1"/>
    <col min="40" max="45" width="3.09765625" style="11" hidden="1" customWidth="1" outlineLevel="1"/>
    <col min="46" max="47" width="4.3984375" style="81" customWidth="1" collapsed="1"/>
    <col min="48" max="50" width="3.09765625" style="81" hidden="1" customWidth="1" outlineLevel="1"/>
    <col min="51" max="52" width="3.69921875" style="81" hidden="1" customWidth="1" outlineLevel="1"/>
    <col min="53" max="53" width="3.796875" style="81" hidden="1" customWidth="1" outlineLevel="1"/>
    <col min="54" max="54" width="4.3984375" style="81" customWidth="1" collapsed="1"/>
    <col min="55" max="55" width="4.296875" style="81" customWidth="1" collapsed="1"/>
    <col min="56" max="57" width="3.09765625" style="81" hidden="1" customWidth="1" outlineLevel="1"/>
    <col min="58" max="58" width="2.8984375" style="81" hidden="1" customWidth="1" outlineLevel="1"/>
    <col min="59" max="59" width="3.09765625" style="81" hidden="1" customWidth="1" outlineLevel="1"/>
    <col min="60" max="60" width="3" style="81" hidden="1" customWidth="1" outlineLevel="1"/>
    <col min="61" max="61" width="3.09765625" style="81" hidden="1" customWidth="1" outlineLevel="1"/>
    <col min="62" max="62" width="4.3984375" style="81" customWidth="1" collapsed="1"/>
    <col min="63" max="71" width="3.69921875" style="81" customWidth="1"/>
    <col min="72" max="72" width="9" style="12" customWidth="1"/>
    <col min="73" max="16384" width="9" style="78" customWidth="1"/>
  </cols>
  <sheetData>
    <row r="1" spans="1:72" ht="15.75">
      <c r="A1" s="23" t="s">
        <v>70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19"/>
      <c r="AM1" s="19"/>
      <c r="AN1" s="19"/>
      <c r="AO1" s="19"/>
      <c r="AP1" s="19"/>
      <c r="AQ1" s="19"/>
      <c r="AR1" s="19"/>
      <c r="AS1" s="19"/>
      <c r="AT1" s="76"/>
      <c r="AU1" s="77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27"/>
    </row>
    <row r="2" spans="1:72" ht="3" customHeight="1">
      <c r="A2" s="23"/>
      <c r="B2" s="28"/>
      <c r="C2" s="29"/>
      <c r="D2" s="30"/>
      <c r="E2" s="30"/>
      <c r="F2" s="30"/>
      <c r="G2" s="30"/>
      <c r="H2" s="29"/>
      <c r="I2" s="30"/>
      <c r="J2" s="30"/>
      <c r="K2" s="30"/>
      <c r="L2" s="30"/>
      <c r="M2" s="30"/>
      <c r="N2" s="30"/>
      <c r="O2" s="30"/>
      <c r="P2" s="29"/>
      <c r="Q2" s="31"/>
      <c r="R2" s="17"/>
      <c r="S2" s="29"/>
      <c r="T2" s="29"/>
      <c r="U2" s="55"/>
      <c r="V2" s="29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31"/>
    </row>
    <row r="3" spans="1:72" ht="15">
      <c r="A3" s="136"/>
      <c r="B3" s="136"/>
      <c r="C3" s="197" t="s">
        <v>122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87" t="s">
        <v>187</v>
      </c>
      <c r="R3" s="187"/>
      <c r="S3" s="187"/>
      <c r="T3" s="187"/>
      <c r="U3" s="187"/>
      <c r="V3" s="187"/>
      <c r="W3" s="197" t="s">
        <v>140</v>
      </c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83"/>
      <c r="BL3" s="82"/>
      <c r="BM3" s="82"/>
      <c r="BN3" s="82"/>
      <c r="BO3" s="82"/>
      <c r="BP3" s="82"/>
      <c r="BQ3" s="82"/>
      <c r="BR3" s="82"/>
      <c r="BS3" s="82"/>
      <c r="BT3" s="33"/>
    </row>
    <row r="4" spans="1:72" ht="15">
      <c r="A4" s="136"/>
      <c r="B4" s="136"/>
      <c r="C4" s="197" t="s">
        <v>123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2" t="s">
        <v>20</v>
      </c>
      <c r="R4" s="192" t="s">
        <v>21</v>
      </c>
      <c r="S4" s="192"/>
      <c r="T4" s="192"/>
      <c r="U4" s="192"/>
      <c r="V4" s="137"/>
      <c r="W4" s="197" t="s">
        <v>22</v>
      </c>
      <c r="X4" s="197"/>
      <c r="Y4" s="197"/>
      <c r="Z4" s="197"/>
      <c r="AA4" s="197"/>
      <c r="AB4" s="197"/>
      <c r="AC4" s="197"/>
      <c r="AD4" s="197"/>
      <c r="AE4" s="197" t="s">
        <v>23</v>
      </c>
      <c r="AF4" s="197"/>
      <c r="AG4" s="197"/>
      <c r="AH4" s="197"/>
      <c r="AI4" s="197"/>
      <c r="AJ4" s="197"/>
      <c r="AK4" s="197"/>
      <c r="AL4" s="197"/>
      <c r="AM4" s="197" t="s">
        <v>24</v>
      </c>
      <c r="AN4" s="197"/>
      <c r="AO4" s="197"/>
      <c r="AP4" s="197"/>
      <c r="AQ4" s="197"/>
      <c r="AR4" s="197"/>
      <c r="AS4" s="197"/>
      <c r="AT4" s="197"/>
      <c r="AU4" s="187" t="s">
        <v>25</v>
      </c>
      <c r="AV4" s="187"/>
      <c r="AW4" s="187"/>
      <c r="AX4" s="187"/>
      <c r="AY4" s="187"/>
      <c r="AZ4" s="187"/>
      <c r="BA4" s="187"/>
      <c r="BB4" s="187"/>
      <c r="BC4" s="187" t="s">
        <v>26</v>
      </c>
      <c r="BD4" s="187"/>
      <c r="BE4" s="187"/>
      <c r="BF4" s="187"/>
      <c r="BG4" s="187"/>
      <c r="BH4" s="187"/>
      <c r="BI4" s="187"/>
      <c r="BJ4" s="187"/>
      <c r="BK4" s="83"/>
      <c r="BL4" s="83"/>
      <c r="BM4" s="83"/>
      <c r="BN4" s="83"/>
      <c r="BO4" s="83"/>
      <c r="BP4" s="83"/>
      <c r="BQ4" s="83"/>
      <c r="BR4" s="83"/>
      <c r="BS4" s="83"/>
      <c r="BT4" s="33"/>
    </row>
    <row r="5" spans="1:72" ht="15">
      <c r="A5" s="136" t="s">
        <v>27</v>
      </c>
      <c r="B5" s="136" t="s">
        <v>28</v>
      </c>
      <c r="C5" s="197" t="s">
        <v>209</v>
      </c>
      <c r="D5" s="139"/>
      <c r="E5" s="139"/>
      <c r="F5" s="139"/>
      <c r="G5" s="139"/>
      <c r="H5" s="197" t="s">
        <v>210</v>
      </c>
      <c r="I5" s="139"/>
      <c r="J5" s="139"/>
      <c r="K5" s="139"/>
      <c r="L5" s="139"/>
      <c r="M5" s="139"/>
      <c r="N5" s="139"/>
      <c r="O5" s="139"/>
      <c r="P5" s="197" t="s">
        <v>230</v>
      </c>
      <c r="Q5" s="193"/>
      <c r="R5" s="188" t="s">
        <v>20</v>
      </c>
      <c r="S5" s="190" t="s">
        <v>207</v>
      </c>
      <c r="T5" s="187" t="s">
        <v>208</v>
      </c>
      <c r="U5" s="187" t="s">
        <v>238</v>
      </c>
      <c r="V5" s="187" t="s">
        <v>239</v>
      </c>
      <c r="W5" s="136">
        <v>1</v>
      </c>
      <c r="X5" s="136" t="s">
        <v>72</v>
      </c>
      <c r="Y5" s="136" t="s">
        <v>73</v>
      </c>
      <c r="Z5" s="136" t="s">
        <v>74</v>
      </c>
      <c r="AA5" s="136" t="s">
        <v>72</v>
      </c>
      <c r="AB5" s="136" t="s">
        <v>73</v>
      </c>
      <c r="AC5" s="136" t="s">
        <v>74</v>
      </c>
      <c r="AD5" s="136">
        <v>2</v>
      </c>
      <c r="AE5" s="136">
        <v>3</v>
      </c>
      <c r="AF5" s="136" t="s">
        <v>72</v>
      </c>
      <c r="AG5" s="136" t="s">
        <v>73</v>
      </c>
      <c r="AH5" s="136" t="s">
        <v>74</v>
      </c>
      <c r="AI5" s="136" t="s">
        <v>72</v>
      </c>
      <c r="AJ5" s="136" t="s">
        <v>73</v>
      </c>
      <c r="AK5" s="136" t="s">
        <v>74</v>
      </c>
      <c r="AL5" s="136">
        <v>4</v>
      </c>
      <c r="AM5" s="136">
        <v>5</v>
      </c>
      <c r="AN5" s="136" t="s">
        <v>72</v>
      </c>
      <c r="AO5" s="136" t="s">
        <v>73</v>
      </c>
      <c r="AP5" s="136" t="s">
        <v>74</v>
      </c>
      <c r="AQ5" s="136" t="s">
        <v>72</v>
      </c>
      <c r="AR5" s="136" t="s">
        <v>73</v>
      </c>
      <c r="AS5" s="136" t="s">
        <v>74</v>
      </c>
      <c r="AT5" s="137">
        <v>6</v>
      </c>
      <c r="AU5" s="137">
        <v>7</v>
      </c>
      <c r="AV5" s="137" t="s">
        <v>72</v>
      </c>
      <c r="AW5" s="137" t="s">
        <v>73</v>
      </c>
      <c r="AX5" s="137" t="s">
        <v>74</v>
      </c>
      <c r="AY5" s="137" t="s">
        <v>72</v>
      </c>
      <c r="AZ5" s="137" t="s">
        <v>73</v>
      </c>
      <c r="BA5" s="137" t="s">
        <v>74</v>
      </c>
      <c r="BB5" s="137">
        <v>8</v>
      </c>
      <c r="BC5" s="137">
        <v>9</v>
      </c>
      <c r="BD5" s="137" t="s">
        <v>72</v>
      </c>
      <c r="BE5" s="137" t="s">
        <v>73</v>
      </c>
      <c r="BF5" s="137" t="s">
        <v>74</v>
      </c>
      <c r="BG5" s="137" t="s">
        <v>72</v>
      </c>
      <c r="BH5" s="137" t="s">
        <v>73</v>
      </c>
      <c r="BI5" s="137" t="s">
        <v>74</v>
      </c>
      <c r="BJ5" s="137">
        <v>10</v>
      </c>
      <c r="BK5" s="83"/>
      <c r="BL5" s="83"/>
      <c r="BM5" s="83"/>
      <c r="BN5" s="83"/>
      <c r="BO5" s="83"/>
      <c r="BP5" s="83"/>
      <c r="BQ5" s="83"/>
      <c r="BR5" s="83"/>
      <c r="BS5" s="83"/>
      <c r="BT5" s="33"/>
    </row>
    <row r="6" spans="1:72" ht="15">
      <c r="A6" s="136"/>
      <c r="B6" s="136"/>
      <c r="C6" s="198"/>
      <c r="D6" s="139"/>
      <c r="E6" s="139"/>
      <c r="F6" s="139"/>
      <c r="G6" s="139"/>
      <c r="H6" s="198"/>
      <c r="I6" s="139"/>
      <c r="J6" s="139"/>
      <c r="K6" s="139"/>
      <c r="L6" s="139"/>
      <c r="M6" s="139"/>
      <c r="N6" s="139"/>
      <c r="O6" s="139"/>
      <c r="P6" s="198"/>
      <c r="Q6" s="193"/>
      <c r="R6" s="189"/>
      <c r="S6" s="191"/>
      <c r="T6" s="187"/>
      <c r="U6" s="198"/>
      <c r="V6" s="198"/>
      <c r="W6" s="136">
        <v>18</v>
      </c>
      <c r="X6" s="136">
        <v>18</v>
      </c>
      <c r="Y6" s="136">
        <v>18</v>
      </c>
      <c r="Z6" s="136">
        <v>18</v>
      </c>
      <c r="AA6" s="136">
        <v>18</v>
      </c>
      <c r="AB6" s="136">
        <v>18</v>
      </c>
      <c r="AC6" s="136">
        <v>18</v>
      </c>
      <c r="AD6" s="136">
        <v>18</v>
      </c>
      <c r="AE6" s="136">
        <v>18</v>
      </c>
      <c r="AF6" s="136">
        <v>18</v>
      </c>
      <c r="AG6" s="136">
        <v>18</v>
      </c>
      <c r="AH6" s="136">
        <v>18</v>
      </c>
      <c r="AI6" s="136">
        <v>18</v>
      </c>
      <c r="AJ6" s="136">
        <v>18</v>
      </c>
      <c r="AK6" s="136">
        <v>18</v>
      </c>
      <c r="AL6" s="136">
        <v>18</v>
      </c>
      <c r="AM6" s="136">
        <v>18</v>
      </c>
      <c r="AN6" s="136">
        <v>18</v>
      </c>
      <c r="AO6" s="136">
        <v>18</v>
      </c>
      <c r="AP6" s="136">
        <v>18</v>
      </c>
      <c r="AQ6" s="136">
        <v>18</v>
      </c>
      <c r="AR6" s="136">
        <v>18</v>
      </c>
      <c r="AS6" s="136">
        <v>18</v>
      </c>
      <c r="AT6" s="137">
        <v>18</v>
      </c>
      <c r="AU6" s="137">
        <v>18</v>
      </c>
      <c r="AV6" s="137">
        <v>18</v>
      </c>
      <c r="AW6" s="137">
        <v>18</v>
      </c>
      <c r="AX6" s="137">
        <v>18</v>
      </c>
      <c r="AY6" s="137">
        <v>18</v>
      </c>
      <c r="AZ6" s="137">
        <v>18</v>
      </c>
      <c r="BA6" s="137">
        <v>18</v>
      </c>
      <c r="BB6" s="137">
        <v>18</v>
      </c>
      <c r="BC6" s="137">
        <v>7</v>
      </c>
      <c r="BD6" s="137">
        <v>7</v>
      </c>
      <c r="BE6" s="137">
        <v>7</v>
      </c>
      <c r="BF6" s="137">
        <v>7</v>
      </c>
      <c r="BG6" s="137">
        <v>5</v>
      </c>
      <c r="BH6" s="137">
        <v>5</v>
      </c>
      <c r="BI6" s="137">
        <v>5</v>
      </c>
      <c r="BJ6" s="137">
        <v>5</v>
      </c>
      <c r="BK6" s="84"/>
      <c r="BL6" s="84"/>
      <c r="BM6" s="84"/>
      <c r="BN6" s="84"/>
      <c r="BO6" s="84"/>
      <c r="BP6" s="84"/>
      <c r="BQ6" s="84"/>
      <c r="BR6" s="84"/>
      <c r="BS6" s="84"/>
      <c r="BT6" s="33"/>
    </row>
    <row r="7" spans="1:72" ht="15">
      <c r="A7" s="136">
        <v>1</v>
      </c>
      <c r="B7" s="136">
        <v>2</v>
      </c>
      <c r="C7" s="136">
        <v>3</v>
      </c>
      <c r="D7" s="139"/>
      <c r="E7" s="139"/>
      <c r="F7" s="139"/>
      <c r="G7" s="139"/>
      <c r="H7" s="136">
        <v>4</v>
      </c>
      <c r="I7" s="139"/>
      <c r="J7" s="139"/>
      <c r="K7" s="139"/>
      <c r="L7" s="139"/>
      <c r="M7" s="139"/>
      <c r="N7" s="139"/>
      <c r="O7" s="139"/>
      <c r="P7" s="136">
        <v>5</v>
      </c>
      <c r="Q7" s="138">
        <v>6</v>
      </c>
      <c r="R7" s="138">
        <v>7</v>
      </c>
      <c r="S7" s="137">
        <v>8</v>
      </c>
      <c r="T7" s="137">
        <v>9</v>
      </c>
      <c r="U7" s="137">
        <v>10</v>
      </c>
      <c r="V7" s="137">
        <v>11</v>
      </c>
      <c r="W7" s="136">
        <v>12</v>
      </c>
      <c r="X7" s="136"/>
      <c r="Y7" s="136"/>
      <c r="Z7" s="136"/>
      <c r="AA7" s="136"/>
      <c r="AB7" s="136"/>
      <c r="AC7" s="136"/>
      <c r="AD7" s="136">
        <v>13</v>
      </c>
      <c r="AE7" s="136">
        <v>14</v>
      </c>
      <c r="AF7" s="136"/>
      <c r="AG7" s="136"/>
      <c r="AH7" s="136"/>
      <c r="AI7" s="136"/>
      <c r="AJ7" s="136"/>
      <c r="AK7" s="136"/>
      <c r="AL7" s="136">
        <v>15</v>
      </c>
      <c r="AM7" s="136">
        <v>16</v>
      </c>
      <c r="AN7" s="136"/>
      <c r="AO7" s="136"/>
      <c r="AP7" s="136"/>
      <c r="AQ7" s="136"/>
      <c r="AR7" s="136"/>
      <c r="AS7" s="136"/>
      <c r="AT7" s="137">
        <v>17</v>
      </c>
      <c r="AU7" s="137">
        <v>18</v>
      </c>
      <c r="AV7" s="137"/>
      <c r="AW7" s="137"/>
      <c r="AX7" s="137"/>
      <c r="AY7" s="137"/>
      <c r="AZ7" s="137"/>
      <c r="BA7" s="137"/>
      <c r="BB7" s="137">
        <v>19</v>
      </c>
      <c r="BC7" s="137">
        <v>20</v>
      </c>
      <c r="BD7" s="137"/>
      <c r="BE7" s="137"/>
      <c r="BF7" s="137"/>
      <c r="BG7" s="137"/>
      <c r="BH7" s="137"/>
      <c r="BI7" s="137"/>
      <c r="BJ7" s="137">
        <v>21</v>
      </c>
      <c r="BK7" s="83"/>
      <c r="BL7" s="83"/>
      <c r="BM7" s="83"/>
      <c r="BN7" s="83"/>
      <c r="BO7" s="83"/>
      <c r="BP7" s="83"/>
      <c r="BQ7" s="83"/>
      <c r="BR7" s="83"/>
      <c r="BS7" s="83"/>
      <c r="BT7" s="34"/>
    </row>
    <row r="8" spans="1:72" ht="25.5">
      <c r="A8" s="142" t="s">
        <v>34</v>
      </c>
      <c r="B8" s="161" t="s">
        <v>206</v>
      </c>
      <c r="C8" s="99"/>
      <c r="D8" s="100"/>
      <c r="E8" s="100"/>
      <c r="F8" s="100"/>
      <c r="G8" s="100"/>
      <c r="H8" s="99"/>
      <c r="I8" s="100"/>
      <c r="J8" s="100"/>
      <c r="K8" s="100"/>
      <c r="L8" s="100"/>
      <c r="M8" s="100"/>
      <c r="N8" s="100"/>
      <c r="O8" s="100"/>
      <c r="P8" s="99"/>
      <c r="Q8" s="101">
        <f aca="true" t="shared" si="0" ref="Q8:V8">SUM(Q9,Q15,Q19)</f>
        <v>1500</v>
      </c>
      <c r="R8" s="101">
        <f t="shared" si="0"/>
        <v>1012</v>
      </c>
      <c r="S8" s="101">
        <f t="shared" si="0"/>
        <v>316</v>
      </c>
      <c r="T8" s="101">
        <f t="shared" si="0"/>
        <v>0</v>
      </c>
      <c r="U8" s="101">
        <f t="shared" si="0"/>
        <v>696</v>
      </c>
      <c r="V8" s="101">
        <f t="shared" si="0"/>
        <v>488</v>
      </c>
      <c r="W8" s="102"/>
      <c r="X8" s="99"/>
      <c r="Y8" s="99"/>
      <c r="Z8" s="99"/>
      <c r="AA8" s="99"/>
      <c r="AB8" s="99"/>
      <c r="AC8" s="99"/>
      <c r="AD8" s="102"/>
      <c r="AE8" s="102"/>
      <c r="AF8" s="99"/>
      <c r="AG8" s="99"/>
      <c r="AH8" s="99"/>
      <c r="AI8" s="99"/>
      <c r="AJ8" s="99"/>
      <c r="AK8" s="99"/>
      <c r="AL8" s="102"/>
      <c r="AM8" s="102"/>
      <c r="AN8" s="99"/>
      <c r="AO8" s="99"/>
      <c r="AP8" s="99"/>
      <c r="AQ8" s="99"/>
      <c r="AR8" s="99"/>
      <c r="AS8" s="99"/>
      <c r="AT8" s="102"/>
      <c r="AU8" s="102"/>
      <c r="AV8" s="99"/>
      <c r="AW8" s="99"/>
      <c r="AX8" s="99"/>
      <c r="AY8" s="99"/>
      <c r="AZ8" s="99"/>
      <c r="BA8" s="99"/>
      <c r="BB8" s="102"/>
      <c r="BC8" s="102"/>
      <c r="BD8" s="99"/>
      <c r="BE8" s="99"/>
      <c r="BF8" s="99"/>
      <c r="BG8" s="99"/>
      <c r="BH8" s="99"/>
      <c r="BI8" s="99"/>
      <c r="BJ8" s="102"/>
      <c r="BK8" s="56"/>
      <c r="BL8" s="56"/>
      <c r="BM8" s="56"/>
      <c r="BN8" s="56"/>
      <c r="BO8" s="56"/>
      <c r="BP8" s="56"/>
      <c r="BQ8" s="56"/>
      <c r="BR8" s="56"/>
      <c r="BS8" s="56"/>
      <c r="BT8" s="27"/>
    </row>
    <row r="9" spans="1:72" ht="15">
      <c r="A9" s="143" t="s">
        <v>81</v>
      </c>
      <c r="B9" s="143" t="s">
        <v>35</v>
      </c>
      <c r="C9" s="69"/>
      <c r="D9" s="70"/>
      <c r="E9" s="70"/>
      <c r="F9" s="70"/>
      <c r="G9" s="70"/>
      <c r="H9" s="69"/>
      <c r="I9" s="70"/>
      <c r="J9" s="70"/>
      <c r="K9" s="70"/>
      <c r="L9" s="70"/>
      <c r="M9" s="70"/>
      <c r="N9" s="70"/>
      <c r="O9" s="70"/>
      <c r="P9" s="71"/>
      <c r="Q9" s="104">
        <f aca="true" t="shared" si="1" ref="Q9:V9">SUM(Q10:Q14)</f>
        <v>1050</v>
      </c>
      <c r="R9" s="104">
        <f t="shared" si="1"/>
        <v>804</v>
      </c>
      <c r="S9" s="104">
        <f t="shared" si="1"/>
        <v>108</v>
      </c>
      <c r="T9" s="104">
        <f t="shared" si="1"/>
        <v>0</v>
      </c>
      <c r="U9" s="104">
        <f t="shared" si="1"/>
        <v>696</v>
      </c>
      <c r="V9" s="104">
        <f t="shared" si="1"/>
        <v>246</v>
      </c>
      <c r="W9" s="89"/>
      <c r="X9" s="71"/>
      <c r="Y9" s="71"/>
      <c r="Z9" s="71"/>
      <c r="AA9" s="71"/>
      <c r="AB9" s="71"/>
      <c r="AC9" s="71"/>
      <c r="AD9" s="89"/>
      <c r="AE9" s="89"/>
      <c r="AF9" s="71"/>
      <c r="AG9" s="71"/>
      <c r="AH9" s="71"/>
      <c r="AI9" s="71"/>
      <c r="AJ9" s="71"/>
      <c r="AK9" s="71"/>
      <c r="AL9" s="89"/>
      <c r="AM9" s="89"/>
      <c r="AN9" s="71"/>
      <c r="AO9" s="71"/>
      <c r="AP9" s="71"/>
      <c r="AQ9" s="71"/>
      <c r="AR9" s="71"/>
      <c r="AS9" s="71"/>
      <c r="AT9" s="89"/>
      <c r="AU9" s="89"/>
      <c r="AV9" s="71"/>
      <c r="AW9" s="71"/>
      <c r="AX9" s="71"/>
      <c r="AY9" s="71"/>
      <c r="AZ9" s="71"/>
      <c r="BA9" s="71"/>
      <c r="BB9" s="89"/>
      <c r="BC9" s="89"/>
      <c r="BD9" s="71"/>
      <c r="BE9" s="71"/>
      <c r="BF9" s="71"/>
      <c r="BG9" s="71"/>
      <c r="BH9" s="71"/>
      <c r="BI9" s="71"/>
      <c r="BJ9" s="89"/>
      <c r="BK9" s="85"/>
      <c r="BL9" s="57"/>
      <c r="BM9" s="57"/>
      <c r="BN9" s="57"/>
      <c r="BO9" s="57"/>
      <c r="BP9" s="57"/>
      <c r="BQ9" s="57"/>
      <c r="BR9" s="57"/>
      <c r="BS9" s="57"/>
      <c r="BT9" s="27"/>
    </row>
    <row r="10" spans="1:72" ht="15">
      <c r="A10" s="144" t="s">
        <v>36</v>
      </c>
      <c r="B10" s="144" t="s">
        <v>124</v>
      </c>
      <c r="C10" s="69" t="str">
        <f>D10&amp;" "&amp;E10&amp;" "&amp;F10&amp;" "&amp;G10</f>
        <v>1   </v>
      </c>
      <c r="D10" s="70">
        <v>1</v>
      </c>
      <c r="E10" s="70"/>
      <c r="F10" s="70"/>
      <c r="G10" s="70"/>
      <c r="H10" s="69" t="str">
        <f>I10&amp;" "&amp;J10&amp;" "&amp;K10&amp;""&amp;L10&amp;" "&amp;M10&amp;""&amp;N10&amp;" "&amp;O10</f>
        <v>    </v>
      </c>
      <c r="I10" s="70"/>
      <c r="J10" s="70"/>
      <c r="K10" s="70"/>
      <c r="L10" s="70"/>
      <c r="M10" s="70"/>
      <c r="N10" s="70"/>
      <c r="O10" s="70"/>
      <c r="P10" s="71"/>
      <c r="Q10" s="140">
        <v>340</v>
      </c>
      <c r="R10" s="95">
        <f>SUM(S10:U10)</f>
        <v>180</v>
      </c>
      <c r="S10" s="95">
        <f aca="true" t="shared" si="2" ref="S10:U11">X10*X$6+AA10*AA$6+AF10*AF$6+AI10*AI$6+AN10*AN$6+AQ10*AQ$6+AV10*AV$6+AY10*AY$6+BD10*BD$6+BG10*BG$6</f>
        <v>0</v>
      </c>
      <c r="T10" s="95">
        <f t="shared" si="2"/>
        <v>0</v>
      </c>
      <c r="U10" s="95">
        <f t="shared" si="2"/>
        <v>180</v>
      </c>
      <c r="V10" s="95">
        <f>Q10-R10</f>
        <v>160</v>
      </c>
      <c r="W10" s="89" t="str">
        <f>IF(SUM(X10:Z10)&gt;0,X10&amp;"/"&amp;Y10&amp;"/"&amp;Z10,"")</f>
        <v>//10</v>
      </c>
      <c r="X10" s="71"/>
      <c r="Y10" s="71"/>
      <c r="Z10" s="71">
        <v>10</v>
      </c>
      <c r="AA10" s="71"/>
      <c r="AB10" s="71"/>
      <c r="AC10" s="71"/>
      <c r="AD10" s="89">
        <f>IF(SUM(AA10:AC10)&gt;0,AA10&amp;"/"&amp;AB10&amp;"/"&amp;AC10,"")</f>
      </c>
      <c r="AE10" s="89">
        <f>IF(SUM(AF10:AH10)&gt;0,AF10&amp;"/"&amp;AG10&amp;"/"&amp;AH10,"")</f>
      </c>
      <c r="AF10" s="71"/>
      <c r="AG10" s="71"/>
      <c r="AH10" s="71"/>
      <c r="AI10" s="71"/>
      <c r="AJ10" s="71"/>
      <c r="AK10" s="71"/>
      <c r="AL10" s="89">
        <f>IF(SUM(AI10:AK10)&gt;0,AI10&amp;"/"&amp;AJ10&amp;"/"&amp;AK10,"")</f>
      </c>
      <c r="AM10" s="89">
        <f>IF(SUM(AN10:AP10)&gt;0,AN10&amp;"/"&amp;AO10&amp;"/"&amp;AP10,"")</f>
      </c>
      <c r="AN10" s="71"/>
      <c r="AO10" s="71"/>
      <c r="AP10" s="71"/>
      <c r="AQ10" s="71"/>
      <c r="AR10" s="71"/>
      <c r="AS10" s="71"/>
      <c r="AT10" s="89">
        <f>IF(SUM(AQ10:AS10)&gt;0,AQ10&amp;"/"&amp;AR10&amp;"/"&amp;AS10,"")</f>
      </c>
      <c r="AU10" s="89">
        <f>IF(SUM(AV10:AX10)&gt;0,AV10&amp;"/"&amp;AW10&amp;"/"&amp;AX10,"")</f>
      </c>
      <c r="AV10" s="71"/>
      <c r="AW10" s="71"/>
      <c r="AX10" s="71"/>
      <c r="AY10" s="71"/>
      <c r="AZ10" s="71"/>
      <c r="BA10" s="71"/>
      <c r="BB10" s="89">
        <f>IF(SUM(AY10:BA10)&gt;0,AY10&amp;"/"&amp;AZ10&amp;"/"&amp;BA10,"")</f>
      </c>
      <c r="BC10" s="89">
        <f>IF(SUM(BD10:BF10)&gt;0,BD10&amp;"/"&amp;BE10&amp;"/"&amp;BF10,"")</f>
      </c>
      <c r="BD10" s="71"/>
      <c r="BE10" s="71"/>
      <c r="BF10" s="71"/>
      <c r="BG10" s="71"/>
      <c r="BH10" s="71"/>
      <c r="BI10" s="71"/>
      <c r="BJ10" s="89">
        <f>IF(SUM(BG10:BI10)&gt;0,BG10&amp;"/"&amp;BH10&amp;"/"&amp;BI10,"")</f>
      </c>
      <c r="BK10" s="85"/>
      <c r="BL10" s="57"/>
      <c r="BM10" s="57"/>
      <c r="BN10" s="57"/>
      <c r="BO10" s="57"/>
      <c r="BP10" s="57"/>
      <c r="BQ10" s="57"/>
      <c r="BR10" s="57"/>
      <c r="BS10" s="57"/>
      <c r="BT10" s="27"/>
    </row>
    <row r="11" spans="1:72" ht="15">
      <c r="A11" s="144" t="s">
        <v>37</v>
      </c>
      <c r="B11" s="144" t="s">
        <v>127</v>
      </c>
      <c r="C11" s="69"/>
      <c r="D11" s="70"/>
      <c r="E11" s="70"/>
      <c r="F11" s="70"/>
      <c r="G11" s="70"/>
      <c r="H11" s="69" t="str">
        <f aca="true" t="shared" si="3" ref="H11:H56">I11&amp;" "&amp;M11&amp;" "&amp;N11&amp;" "&amp;O11</f>
        <v>1-8.   </v>
      </c>
      <c r="I11" s="70" t="s">
        <v>215</v>
      </c>
      <c r="J11" s="70"/>
      <c r="K11" s="70"/>
      <c r="L11" s="70"/>
      <c r="M11" s="70"/>
      <c r="N11" s="70"/>
      <c r="O11" s="70"/>
      <c r="P11" s="71"/>
      <c r="Q11" s="140">
        <v>408</v>
      </c>
      <c r="R11" s="95">
        <f>SUM(S11:U11)</f>
        <v>408</v>
      </c>
      <c r="S11" s="95">
        <f t="shared" si="2"/>
        <v>0</v>
      </c>
      <c r="T11" s="95">
        <f t="shared" si="2"/>
        <v>0</v>
      </c>
      <c r="U11" s="95">
        <v>408</v>
      </c>
      <c r="V11" s="95">
        <f aca="true" t="shared" si="4" ref="V11:V56">Q11-R11</f>
        <v>0</v>
      </c>
      <c r="W11" s="89" t="str">
        <f aca="true" t="shared" si="5" ref="W11:W56">IF(SUM(X11:Z11)&gt;0,X11&amp;"/"&amp;Y11&amp;"/"&amp;Z11,"")</f>
        <v>//4</v>
      </c>
      <c r="X11" s="71"/>
      <c r="Y11" s="71"/>
      <c r="Z11" s="71">
        <v>4</v>
      </c>
      <c r="AA11" s="71"/>
      <c r="AB11" s="71"/>
      <c r="AC11" s="71">
        <v>4</v>
      </c>
      <c r="AD11" s="89" t="str">
        <f aca="true" t="shared" si="6" ref="AD11:AD56">IF(SUM(AA11:AC11)&gt;0,AA11&amp;"/"&amp;AB11&amp;"/"&amp;AC11,"")</f>
        <v>//4</v>
      </c>
      <c r="AE11" s="89" t="str">
        <f aca="true" t="shared" si="7" ref="AE11:AE56">IF(SUM(AF11:AH11)&gt;0,AF11&amp;"/"&amp;AG11&amp;"/"&amp;AH11,"")</f>
        <v>//4</v>
      </c>
      <c r="AF11" s="71"/>
      <c r="AG11" s="71"/>
      <c r="AH11" s="71">
        <v>4</v>
      </c>
      <c r="AI11" s="71"/>
      <c r="AJ11" s="71"/>
      <c r="AK11" s="71">
        <v>4</v>
      </c>
      <c r="AL11" s="89" t="str">
        <f aca="true" t="shared" si="8" ref="AL11:AL56">IF(SUM(AI11:AK11)&gt;0,AI11&amp;"/"&amp;AJ11&amp;"/"&amp;AK11,"")</f>
        <v>//4</v>
      </c>
      <c r="AM11" s="89" t="str">
        <f aca="true" t="shared" si="9" ref="AM11:AM56">IF(SUM(AN11:AP11)&gt;0,AN11&amp;"/"&amp;AO11&amp;"/"&amp;AP11,"")</f>
        <v>//2</v>
      </c>
      <c r="AN11" s="71"/>
      <c r="AO11" s="71"/>
      <c r="AP11" s="71">
        <v>2</v>
      </c>
      <c r="AQ11" s="71"/>
      <c r="AR11" s="71"/>
      <c r="AS11" s="71">
        <v>2</v>
      </c>
      <c r="AT11" s="89" t="str">
        <f aca="true" t="shared" si="10" ref="AT11:AT56">IF(SUM(AQ11:AS11)&gt;0,AQ11&amp;"/"&amp;AR11&amp;"/"&amp;AS11,"")</f>
        <v>//2</v>
      </c>
      <c r="AU11" s="89" t="str">
        <f aca="true" t="shared" si="11" ref="AU11:AU56">IF(SUM(AV11:AX11)&gt;0,AV11&amp;"/"&amp;AW11&amp;"/"&amp;AX11,"")</f>
        <v>//2</v>
      </c>
      <c r="AV11" s="71"/>
      <c r="AW11" s="71"/>
      <c r="AX11" s="71">
        <v>2</v>
      </c>
      <c r="AY11" s="71"/>
      <c r="AZ11" s="71"/>
      <c r="BA11" s="71">
        <v>1</v>
      </c>
      <c r="BB11" s="89" t="str">
        <f aca="true" t="shared" si="12" ref="BB11:BB56">IF(SUM(AY11:BA11)&gt;0,AY11&amp;"/"&amp;AZ11&amp;"/"&amp;BA11,"")</f>
        <v>//1</v>
      </c>
      <c r="BC11" s="89">
        <f aca="true" t="shared" si="13" ref="BC11:BC56">IF(SUM(BD11:BF11)&gt;0,BD11&amp;"/"&amp;BE11&amp;"/"&amp;BF11,"")</f>
      </c>
      <c r="BD11" s="71"/>
      <c r="BE11" s="71"/>
      <c r="BF11" s="71"/>
      <c r="BG11" s="71"/>
      <c r="BH11" s="71"/>
      <c r="BI11" s="71"/>
      <c r="BJ11" s="89">
        <f aca="true" t="shared" si="14" ref="BJ11:BJ56">IF(SUM(BG11:BI11)&gt;0,BG11&amp;"/"&amp;BH11&amp;"/"&amp;BI11,"")</f>
      </c>
      <c r="BK11" s="85"/>
      <c r="BL11" s="57"/>
      <c r="BM11" s="57"/>
      <c r="BN11" s="57"/>
      <c r="BO11" s="57"/>
      <c r="BP11" s="57"/>
      <c r="BQ11" s="57"/>
      <c r="BR11" s="57"/>
      <c r="BS11" s="57"/>
      <c r="BT11" s="27"/>
    </row>
    <row r="12" spans="1:72" ht="15">
      <c r="A12" s="144" t="s">
        <v>38</v>
      </c>
      <c r="B12" s="144" t="s">
        <v>39</v>
      </c>
      <c r="C12" s="69" t="str">
        <f aca="true" t="shared" si="15" ref="C12:C56">D12&amp;" "&amp;E12&amp;" "&amp;F12&amp;" "&amp;G12</f>
        <v>2   </v>
      </c>
      <c r="D12" s="70">
        <v>2</v>
      </c>
      <c r="E12" s="70"/>
      <c r="F12" s="70"/>
      <c r="G12" s="70"/>
      <c r="H12" s="69" t="str">
        <f t="shared" si="3"/>
        <v>1   </v>
      </c>
      <c r="I12" s="70">
        <v>1</v>
      </c>
      <c r="J12" s="70"/>
      <c r="K12" s="70"/>
      <c r="L12" s="70"/>
      <c r="M12" s="70"/>
      <c r="N12" s="70"/>
      <c r="O12" s="70"/>
      <c r="P12" s="71"/>
      <c r="Q12" s="140">
        <v>100</v>
      </c>
      <c r="R12" s="95">
        <f aca="true" t="shared" si="16" ref="R12:R62">SUM(S12:U12)</f>
        <v>72</v>
      </c>
      <c r="S12" s="95">
        <f aca="true" t="shared" si="17" ref="S12:S56">X12*X$6+AA12*AA$6+AF12*AF$6+AI12*AI$6+AN12*AN$6+AQ12*AQ$6+AV12*AV$6+AY12*AY$6+BD12*BD$6+BG12*BG$6</f>
        <v>72</v>
      </c>
      <c r="T12" s="95">
        <f aca="true" t="shared" si="18" ref="T12:T56">Y12*Y$6+AB12*AB$6+AG12*AG$6+AJ12*AJ$6+AO12*AO$6+AR12*AR$6+AW12*AW$6+AZ12*AZ$6+BE12*BE$6+BH12*BH$6</f>
        <v>0</v>
      </c>
      <c r="U12" s="95">
        <f aca="true" t="shared" si="19" ref="U12:U56">Z12*Z$6+AC12*AC$6+AH12*AH$6+AK12*AK$6+AP12*AP$6+AS12*AS$6+AX12*AX$6+BA12*BA$6+BF12*BF$6+BI12*BI$6</f>
        <v>0</v>
      </c>
      <c r="V12" s="95">
        <f t="shared" si="4"/>
        <v>28</v>
      </c>
      <c r="W12" s="89" t="str">
        <f t="shared" si="5"/>
        <v>2//</v>
      </c>
      <c r="X12" s="71">
        <v>2</v>
      </c>
      <c r="Y12" s="71"/>
      <c r="Z12" s="71"/>
      <c r="AA12" s="71">
        <v>2</v>
      </c>
      <c r="AB12" s="71"/>
      <c r="AC12" s="71"/>
      <c r="AD12" s="89" t="str">
        <f t="shared" si="6"/>
        <v>2//</v>
      </c>
      <c r="AE12" s="89">
        <f t="shared" si="7"/>
      </c>
      <c r="AF12" s="71"/>
      <c r="AG12" s="71"/>
      <c r="AH12" s="71"/>
      <c r="AI12" s="71"/>
      <c r="AJ12" s="71"/>
      <c r="AK12" s="71"/>
      <c r="AL12" s="89">
        <f t="shared" si="8"/>
      </c>
      <c r="AM12" s="89">
        <f t="shared" si="9"/>
      </c>
      <c r="AN12" s="71"/>
      <c r="AO12" s="71"/>
      <c r="AP12" s="71"/>
      <c r="AQ12" s="71"/>
      <c r="AR12" s="71"/>
      <c r="AS12" s="71"/>
      <c r="AT12" s="89">
        <f t="shared" si="10"/>
      </c>
      <c r="AU12" s="89">
        <f t="shared" si="11"/>
      </c>
      <c r="AV12" s="71"/>
      <c r="AW12" s="71"/>
      <c r="AX12" s="71"/>
      <c r="AY12" s="71"/>
      <c r="AZ12" s="71"/>
      <c r="BA12" s="71"/>
      <c r="BB12" s="89">
        <f t="shared" si="12"/>
      </c>
      <c r="BC12" s="89">
        <f t="shared" si="13"/>
      </c>
      <c r="BD12" s="71"/>
      <c r="BE12" s="71"/>
      <c r="BF12" s="71"/>
      <c r="BG12" s="71"/>
      <c r="BH12" s="71"/>
      <c r="BI12" s="71"/>
      <c r="BJ12" s="89">
        <f t="shared" si="14"/>
      </c>
      <c r="BK12" s="85"/>
      <c r="BL12" s="57"/>
      <c r="BM12" s="57"/>
      <c r="BN12" s="57"/>
      <c r="BO12" s="57"/>
      <c r="BP12" s="57"/>
      <c r="BQ12" s="57"/>
      <c r="BR12" s="57"/>
      <c r="BS12" s="57"/>
      <c r="BT12" s="37"/>
    </row>
    <row r="13" spans="1:72" ht="15">
      <c r="A13" s="144" t="s">
        <v>211</v>
      </c>
      <c r="B13" s="144" t="s">
        <v>69</v>
      </c>
      <c r="C13" s="69" t="str">
        <f t="shared" si="15"/>
        <v>   </v>
      </c>
      <c r="D13" s="70"/>
      <c r="E13" s="70"/>
      <c r="F13" s="70"/>
      <c r="G13" s="70"/>
      <c r="H13" s="69" t="str">
        <f t="shared" si="3"/>
        <v>1   2</v>
      </c>
      <c r="I13" s="70">
        <v>1</v>
      </c>
      <c r="J13" s="70"/>
      <c r="K13" s="70"/>
      <c r="L13" s="70"/>
      <c r="M13" s="70"/>
      <c r="N13" s="70"/>
      <c r="O13" s="70">
        <v>2</v>
      </c>
      <c r="P13" s="71"/>
      <c r="Q13" s="140">
        <v>100</v>
      </c>
      <c r="R13" s="95">
        <f t="shared" si="16"/>
        <v>72</v>
      </c>
      <c r="S13" s="95">
        <f t="shared" si="17"/>
        <v>0</v>
      </c>
      <c r="T13" s="95">
        <f t="shared" si="18"/>
        <v>0</v>
      </c>
      <c r="U13" s="95">
        <f t="shared" si="19"/>
        <v>72</v>
      </c>
      <c r="V13" s="95">
        <f t="shared" si="4"/>
        <v>28</v>
      </c>
      <c r="W13" s="89" t="str">
        <f t="shared" si="5"/>
        <v>//2</v>
      </c>
      <c r="X13" s="71"/>
      <c r="Y13" s="71"/>
      <c r="Z13" s="71">
        <v>2</v>
      </c>
      <c r="AA13" s="71"/>
      <c r="AB13" s="71"/>
      <c r="AC13" s="71">
        <v>2</v>
      </c>
      <c r="AD13" s="89" t="str">
        <f t="shared" si="6"/>
        <v>//2</v>
      </c>
      <c r="AE13" s="89">
        <f t="shared" si="7"/>
      </c>
      <c r="AF13" s="71"/>
      <c r="AG13" s="71"/>
      <c r="AH13" s="71"/>
      <c r="AI13" s="71"/>
      <c r="AJ13" s="71"/>
      <c r="AK13" s="71"/>
      <c r="AL13" s="89">
        <f t="shared" si="8"/>
      </c>
      <c r="AM13" s="89">
        <f t="shared" si="9"/>
      </c>
      <c r="AN13" s="71"/>
      <c r="AO13" s="71"/>
      <c r="AP13" s="71"/>
      <c r="AQ13" s="71"/>
      <c r="AR13" s="71"/>
      <c r="AS13" s="71"/>
      <c r="AT13" s="89">
        <f t="shared" si="10"/>
      </c>
      <c r="AU13" s="89">
        <f t="shared" si="11"/>
      </c>
      <c r="AV13" s="71"/>
      <c r="AW13" s="71"/>
      <c r="AX13" s="71"/>
      <c r="AY13" s="71"/>
      <c r="AZ13" s="71"/>
      <c r="BA13" s="71"/>
      <c r="BB13" s="89">
        <f t="shared" si="12"/>
      </c>
      <c r="BC13" s="89">
        <f t="shared" si="13"/>
      </c>
      <c r="BD13" s="71"/>
      <c r="BE13" s="71"/>
      <c r="BF13" s="71"/>
      <c r="BG13" s="71"/>
      <c r="BH13" s="71"/>
      <c r="BI13" s="71"/>
      <c r="BJ13" s="89">
        <f t="shared" si="14"/>
      </c>
      <c r="BK13" s="85"/>
      <c r="BL13" s="57"/>
      <c r="BM13" s="57"/>
      <c r="BN13" s="57"/>
      <c r="BO13" s="57"/>
      <c r="BP13" s="57"/>
      <c r="BQ13" s="57"/>
      <c r="BR13" s="57"/>
      <c r="BS13" s="57"/>
      <c r="BT13" s="37"/>
    </row>
    <row r="14" spans="1:72" ht="15">
      <c r="A14" s="144" t="s">
        <v>212</v>
      </c>
      <c r="B14" s="144" t="s">
        <v>31</v>
      </c>
      <c r="C14" s="69" t="str">
        <f t="shared" si="15"/>
        <v>7   </v>
      </c>
      <c r="D14" s="70">
        <v>7</v>
      </c>
      <c r="E14" s="70"/>
      <c r="F14" s="70"/>
      <c r="G14" s="70"/>
      <c r="H14" s="69" t="str">
        <f t="shared" si="3"/>
        <v>   </v>
      </c>
      <c r="I14" s="70"/>
      <c r="J14" s="70"/>
      <c r="K14" s="70"/>
      <c r="L14" s="70"/>
      <c r="M14" s="70"/>
      <c r="N14" s="70"/>
      <c r="O14" s="70"/>
      <c r="P14" s="71"/>
      <c r="Q14" s="140">
        <v>102</v>
      </c>
      <c r="R14" s="95">
        <f t="shared" si="16"/>
        <v>72</v>
      </c>
      <c r="S14" s="95">
        <f t="shared" si="17"/>
        <v>36</v>
      </c>
      <c r="T14" s="95">
        <f t="shared" si="18"/>
        <v>0</v>
      </c>
      <c r="U14" s="95">
        <f t="shared" si="19"/>
        <v>36</v>
      </c>
      <c r="V14" s="95">
        <f t="shared" si="4"/>
        <v>30</v>
      </c>
      <c r="W14" s="89">
        <f t="shared" si="5"/>
      </c>
      <c r="X14" s="71"/>
      <c r="Y14" s="71"/>
      <c r="Z14" s="71"/>
      <c r="AA14" s="71"/>
      <c r="AB14" s="71"/>
      <c r="AC14" s="71"/>
      <c r="AD14" s="89">
        <f t="shared" si="6"/>
      </c>
      <c r="AE14" s="89">
        <f t="shared" si="7"/>
      </c>
      <c r="AF14" s="71"/>
      <c r="AG14" s="71"/>
      <c r="AH14" s="71"/>
      <c r="AI14" s="71"/>
      <c r="AJ14" s="71"/>
      <c r="AK14" s="71"/>
      <c r="AL14" s="89">
        <f t="shared" si="8"/>
      </c>
      <c r="AM14" s="89">
        <f t="shared" si="9"/>
      </c>
      <c r="AN14" s="71"/>
      <c r="AO14" s="71"/>
      <c r="AP14" s="71"/>
      <c r="AQ14" s="71"/>
      <c r="AR14" s="71"/>
      <c r="AS14" s="71"/>
      <c r="AT14" s="89">
        <f t="shared" si="10"/>
      </c>
      <c r="AU14" s="89" t="str">
        <f t="shared" si="11"/>
        <v>2//2</v>
      </c>
      <c r="AV14" s="71">
        <v>2</v>
      </c>
      <c r="AW14" s="71"/>
      <c r="AX14" s="71">
        <v>2</v>
      </c>
      <c r="AY14" s="71"/>
      <c r="AZ14" s="71"/>
      <c r="BA14" s="71"/>
      <c r="BB14" s="89">
        <f t="shared" si="12"/>
      </c>
      <c r="BC14" s="89">
        <f t="shared" si="13"/>
      </c>
      <c r="BD14" s="71"/>
      <c r="BE14" s="71"/>
      <c r="BF14" s="71"/>
      <c r="BG14" s="71"/>
      <c r="BH14" s="71"/>
      <c r="BI14" s="71"/>
      <c r="BJ14" s="89">
        <f t="shared" si="14"/>
      </c>
      <c r="BK14" s="85"/>
      <c r="BL14" s="57"/>
      <c r="BM14" s="57"/>
      <c r="BN14" s="57"/>
      <c r="BO14" s="57"/>
      <c r="BP14" s="57"/>
      <c r="BQ14" s="57"/>
      <c r="BR14" s="57"/>
      <c r="BS14" s="57"/>
      <c r="BT14" s="37"/>
    </row>
    <row r="15" spans="1:72" ht="15">
      <c r="A15" s="145" t="s">
        <v>40</v>
      </c>
      <c r="B15" s="145" t="s">
        <v>41</v>
      </c>
      <c r="C15" s="69" t="str">
        <f t="shared" si="15"/>
        <v>   </v>
      </c>
      <c r="D15" s="70"/>
      <c r="E15" s="70"/>
      <c r="F15" s="70"/>
      <c r="G15" s="70"/>
      <c r="H15" s="69" t="str">
        <f t="shared" si="3"/>
        <v>   </v>
      </c>
      <c r="I15" s="70"/>
      <c r="J15" s="70"/>
      <c r="K15" s="70"/>
      <c r="L15" s="70"/>
      <c r="M15" s="70"/>
      <c r="N15" s="70"/>
      <c r="O15" s="70"/>
      <c r="P15" s="71"/>
      <c r="Q15" s="96">
        <f aca="true" t="shared" si="20" ref="Q15:V15">SUM(Q16:Q18)</f>
        <v>225</v>
      </c>
      <c r="R15" s="96">
        <f t="shared" si="20"/>
        <v>108</v>
      </c>
      <c r="S15" s="96">
        <f t="shared" si="20"/>
        <v>108</v>
      </c>
      <c r="T15" s="96">
        <f t="shared" si="20"/>
        <v>0</v>
      </c>
      <c r="U15" s="96">
        <f t="shared" si="20"/>
        <v>0</v>
      </c>
      <c r="V15" s="96">
        <f t="shared" si="20"/>
        <v>117</v>
      </c>
      <c r="W15" s="89">
        <f t="shared" si="5"/>
      </c>
      <c r="X15" s="71"/>
      <c r="Y15" s="71"/>
      <c r="Z15" s="71"/>
      <c r="AA15" s="71"/>
      <c r="AB15" s="71"/>
      <c r="AC15" s="71"/>
      <c r="AD15" s="89">
        <f t="shared" si="6"/>
      </c>
      <c r="AE15" s="89">
        <f t="shared" si="7"/>
      </c>
      <c r="AF15" s="71"/>
      <c r="AG15" s="71"/>
      <c r="AH15" s="71"/>
      <c r="AI15" s="71"/>
      <c r="AJ15" s="71"/>
      <c r="AK15" s="71"/>
      <c r="AL15" s="89">
        <f t="shared" si="8"/>
      </c>
      <c r="AM15" s="89">
        <f t="shared" si="9"/>
      </c>
      <c r="AN15" s="71"/>
      <c r="AO15" s="71"/>
      <c r="AP15" s="71"/>
      <c r="AQ15" s="71"/>
      <c r="AR15" s="71"/>
      <c r="AS15" s="71"/>
      <c r="AT15" s="89">
        <f t="shared" si="10"/>
      </c>
      <c r="AU15" s="89">
        <f t="shared" si="11"/>
      </c>
      <c r="AV15" s="71"/>
      <c r="AW15" s="71"/>
      <c r="AX15" s="71"/>
      <c r="AY15" s="71"/>
      <c r="AZ15" s="71"/>
      <c r="BA15" s="71"/>
      <c r="BB15" s="89">
        <f t="shared" si="12"/>
      </c>
      <c r="BC15" s="89">
        <f t="shared" si="13"/>
      </c>
      <c r="BD15" s="71"/>
      <c r="BE15" s="71"/>
      <c r="BF15" s="71"/>
      <c r="BG15" s="71"/>
      <c r="BH15" s="71"/>
      <c r="BI15" s="71"/>
      <c r="BJ15" s="89">
        <f t="shared" si="14"/>
      </c>
      <c r="BK15" s="85"/>
      <c r="BL15" s="57"/>
      <c r="BM15" s="57"/>
      <c r="BN15" s="57"/>
      <c r="BO15" s="57"/>
      <c r="BP15" s="57"/>
      <c r="BQ15" s="57"/>
      <c r="BR15" s="57"/>
      <c r="BS15" s="57"/>
      <c r="BT15" s="37"/>
    </row>
    <row r="16" spans="1:72" ht="15">
      <c r="A16" s="146" t="s">
        <v>78</v>
      </c>
      <c r="B16" s="147" t="s">
        <v>182</v>
      </c>
      <c r="C16" s="69" t="str">
        <f t="shared" si="15"/>
        <v>   </v>
      </c>
      <c r="D16" s="70"/>
      <c r="E16" s="70"/>
      <c r="F16" s="70"/>
      <c r="G16" s="70"/>
      <c r="H16" s="69" t="str">
        <f t="shared" si="3"/>
        <v>1   </v>
      </c>
      <c r="I16" s="70">
        <v>1</v>
      </c>
      <c r="J16" s="70"/>
      <c r="K16" s="70"/>
      <c r="L16" s="70"/>
      <c r="M16" s="70"/>
      <c r="N16" s="70"/>
      <c r="O16" s="70"/>
      <c r="P16" s="71"/>
      <c r="Q16" s="140">
        <v>75</v>
      </c>
      <c r="R16" s="95">
        <f t="shared" si="16"/>
        <v>36</v>
      </c>
      <c r="S16" s="95">
        <f t="shared" si="17"/>
        <v>36</v>
      </c>
      <c r="T16" s="95">
        <f t="shared" si="18"/>
        <v>0</v>
      </c>
      <c r="U16" s="95">
        <f t="shared" si="19"/>
        <v>0</v>
      </c>
      <c r="V16" s="95">
        <f t="shared" si="4"/>
        <v>39</v>
      </c>
      <c r="W16" s="89" t="str">
        <f t="shared" si="5"/>
        <v>2//</v>
      </c>
      <c r="X16" s="71">
        <v>2</v>
      </c>
      <c r="Y16" s="71"/>
      <c r="Z16" s="71"/>
      <c r="AA16" s="71"/>
      <c r="AB16" s="71"/>
      <c r="AC16" s="71"/>
      <c r="AD16" s="89">
        <f t="shared" si="6"/>
      </c>
      <c r="AE16" s="89">
        <f t="shared" si="7"/>
      </c>
      <c r="AF16" s="71"/>
      <c r="AG16" s="71"/>
      <c r="AH16" s="71"/>
      <c r="AI16" s="71"/>
      <c r="AJ16" s="71"/>
      <c r="AK16" s="71"/>
      <c r="AL16" s="89">
        <f t="shared" si="8"/>
      </c>
      <c r="AM16" s="89">
        <f t="shared" si="9"/>
      </c>
      <c r="AN16" s="71"/>
      <c r="AO16" s="71"/>
      <c r="AP16" s="71"/>
      <c r="AQ16" s="71"/>
      <c r="AR16" s="71"/>
      <c r="AS16" s="71"/>
      <c r="AT16" s="89">
        <f t="shared" si="10"/>
      </c>
      <c r="AU16" s="89">
        <f t="shared" si="11"/>
      </c>
      <c r="AV16" s="71"/>
      <c r="AW16" s="71"/>
      <c r="AX16" s="71"/>
      <c r="AY16" s="71"/>
      <c r="AZ16" s="71"/>
      <c r="BA16" s="71"/>
      <c r="BB16" s="89">
        <f t="shared" si="12"/>
      </c>
      <c r="BC16" s="89">
        <f t="shared" si="13"/>
      </c>
      <c r="BD16" s="71"/>
      <c r="BE16" s="71"/>
      <c r="BF16" s="71"/>
      <c r="BG16" s="71"/>
      <c r="BH16" s="71"/>
      <c r="BI16" s="71"/>
      <c r="BJ16" s="89">
        <f t="shared" si="14"/>
      </c>
      <c r="BK16" s="85"/>
      <c r="BL16" s="57"/>
      <c r="BM16" s="57"/>
      <c r="BN16" s="57"/>
      <c r="BO16" s="57"/>
      <c r="BP16" s="57"/>
      <c r="BQ16" s="57"/>
      <c r="BR16" s="57"/>
      <c r="BS16" s="57"/>
      <c r="BT16" s="37"/>
    </row>
    <row r="17" spans="1:72" ht="15">
      <c r="A17" s="146" t="s">
        <v>79</v>
      </c>
      <c r="B17" s="146" t="s">
        <v>128</v>
      </c>
      <c r="C17" s="69" t="str">
        <f t="shared" si="15"/>
        <v>   </v>
      </c>
      <c r="D17" s="70"/>
      <c r="E17" s="70"/>
      <c r="F17" s="70"/>
      <c r="G17" s="70"/>
      <c r="H17" s="69" t="str">
        <f t="shared" si="3"/>
        <v>2   </v>
      </c>
      <c r="I17" s="70">
        <v>2</v>
      </c>
      <c r="J17" s="70"/>
      <c r="K17" s="70"/>
      <c r="L17" s="70"/>
      <c r="M17" s="70"/>
      <c r="N17" s="70"/>
      <c r="O17" s="70"/>
      <c r="P17" s="71"/>
      <c r="Q17" s="140">
        <v>75</v>
      </c>
      <c r="R17" s="95">
        <f t="shared" si="16"/>
        <v>36</v>
      </c>
      <c r="S17" s="95">
        <f t="shared" si="17"/>
        <v>36</v>
      </c>
      <c r="T17" s="95">
        <f t="shared" si="18"/>
        <v>0</v>
      </c>
      <c r="U17" s="95">
        <f t="shared" si="19"/>
        <v>0</v>
      </c>
      <c r="V17" s="95">
        <f t="shared" si="4"/>
        <v>39</v>
      </c>
      <c r="W17" s="89">
        <f t="shared" si="5"/>
      </c>
      <c r="X17" s="71"/>
      <c r="Y17" s="71"/>
      <c r="Z17" s="71"/>
      <c r="AA17" s="71">
        <v>2</v>
      </c>
      <c r="AB17" s="71"/>
      <c r="AC17" s="71"/>
      <c r="AD17" s="89" t="str">
        <f t="shared" si="6"/>
        <v>2//</v>
      </c>
      <c r="AE17" s="89">
        <f t="shared" si="7"/>
      </c>
      <c r="AF17" s="71"/>
      <c r="AG17" s="71"/>
      <c r="AH17" s="71"/>
      <c r="AI17" s="71"/>
      <c r="AJ17" s="71"/>
      <c r="AK17" s="71"/>
      <c r="AL17" s="89">
        <f t="shared" si="8"/>
      </c>
      <c r="AM17" s="89">
        <f t="shared" si="9"/>
      </c>
      <c r="AN17" s="71"/>
      <c r="AO17" s="71"/>
      <c r="AP17" s="71"/>
      <c r="AQ17" s="71"/>
      <c r="AR17" s="71"/>
      <c r="AS17" s="71"/>
      <c r="AT17" s="89">
        <f t="shared" si="10"/>
      </c>
      <c r="AU17" s="89">
        <f t="shared" si="11"/>
      </c>
      <c r="AV17" s="71"/>
      <c r="AW17" s="71"/>
      <c r="AX17" s="71"/>
      <c r="AY17" s="71"/>
      <c r="AZ17" s="71"/>
      <c r="BA17" s="71"/>
      <c r="BB17" s="89">
        <f t="shared" si="12"/>
      </c>
      <c r="BC17" s="89">
        <f t="shared" si="13"/>
      </c>
      <c r="BD17" s="71"/>
      <c r="BE17" s="71"/>
      <c r="BF17" s="71"/>
      <c r="BG17" s="71"/>
      <c r="BH17" s="71"/>
      <c r="BI17" s="71"/>
      <c r="BJ17" s="89">
        <f t="shared" si="14"/>
      </c>
      <c r="BK17" s="85"/>
      <c r="BL17" s="57"/>
      <c r="BM17" s="57"/>
      <c r="BN17" s="57"/>
      <c r="BO17" s="57"/>
      <c r="BP17" s="57"/>
      <c r="BQ17" s="57"/>
      <c r="BR17" s="57"/>
      <c r="BS17" s="57"/>
      <c r="BT17" s="37"/>
    </row>
    <row r="18" spans="1:72" ht="15">
      <c r="A18" s="146" t="s">
        <v>130</v>
      </c>
      <c r="B18" s="146" t="s">
        <v>131</v>
      </c>
      <c r="C18" s="69" t="str">
        <f t="shared" si="15"/>
        <v>   </v>
      </c>
      <c r="D18" s="70"/>
      <c r="E18" s="70"/>
      <c r="F18" s="70"/>
      <c r="G18" s="70"/>
      <c r="H18" s="69" t="str">
        <f t="shared" si="3"/>
        <v>8   </v>
      </c>
      <c r="I18" s="70">
        <v>8</v>
      </c>
      <c r="J18" s="70"/>
      <c r="K18" s="70"/>
      <c r="L18" s="70"/>
      <c r="M18" s="70"/>
      <c r="N18" s="70"/>
      <c r="O18" s="70"/>
      <c r="P18" s="71"/>
      <c r="Q18" s="140">
        <v>75</v>
      </c>
      <c r="R18" s="95">
        <f t="shared" si="16"/>
        <v>36</v>
      </c>
      <c r="S18" s="95">
        <f t="shared" si="17"/>
        <v>36</v>
      </c>
      <c r="T18" s="95">
        <f t="shared" si="18"/>
        <v>0</v>
      </c>
      <c r="U18" s="95">
        <f t="shared" si="19"/>
        <v>0</v>
      </c>
      <c r="V18" s="95">
        <f t="shared" si="4"/>
        <v>39</v>
      </c>
      <c r="W18" s="89">
        <f t="shared" si="5"/>
      </c>
      <c r="X18" s="71"/>
      <c r="Y18" s="71"/>
      <c r="Z18" s="71"/>
      <c r="AA18" s="71"/>
      <c r="AB18" s="71"/>
      <c r="AC18" s="71"/>
      <c r="AD18" s="89">
        <f t="shared" si="6"/>
      </c>
      <c r="AE18" s="89">
        <f t="shared" si="7"/>
      </c>
      <c r="AF18" s="71"/>
      <c r="AG18" s="71"/>
      <c r="AH18" s="71"/>
      <c r="AI18" s="71"/>
      <c r="AJ18" s="71"/>
      <c r="AK18" s="71"/>
      <c r="AL18" s="89">
        <f t="shared" si="8"/>
      </c>
      <c r="AM18" s="89">
        <f t="shared" si="9"/>
      </c>
      <c r="AN18" s="71"/>
      <c r="AO18" s="71"/>
      <c r="AP18" s="71"/>
      <c r="AQ18" s="71"/>
      <c r="AR18" s="71"/>
      <c r="AS18" s="71"/>
      <c r="AT18" s="89">
        <f t="shared" si="10"/>
      </c>
      <c r="AU18" s="89">
        <f t="shared" si="11"/>
      </c>
      <c r="AV18" s="71"/>
      <c r="AW18" s="71"/>
      <c r="AX18" s="71"/>
      <c r="AY18" s="71">
        <v>2</v>
      </c>
      <c r="AZ18" s="71"/>
      <c r="BA18" s="71"/>
      <c r="BB18" s="89" t="str">
        <f t="shared" si="12"/>
        <v>2//</v>
      </c>
      <c r="BC18" s="89">
        <f t="shared" si="13"/>
      </c>
      <c r="BD18" s="71"/>
      <c r="BE18" s="71"/>
      <c r="BF18" s="71"/>
      <c r="BG18" s="71"/>
      <c r="BH18" s="71"/>
      <c r="BI18" s="71"/>
      <c r="BJ18" s="89">
        <f t="shared" si="14"/>
      </c>
      <c r="BK18" s="85"/>
      <c r="BL18" s="57"/>
      <c r="BM18" s="57"/>
      <c r="BN18" s="57"/>
      <c r="BO18" s="57"/>
      <c r="BP18" s="57"/>
      <c r="BQ18" s="57"/>
      <c r="BR18" s="57"/>
      <c r="BS18" s="57"/>
      <c r="BT18" s="37"/>
    </row>
    <row r="19" spans="1:63" ht="25.5">
      <c r="A19" s="145" t="s">
        <v>42</v>
      </c>
      <c r="B19" s="145" t="s">
        <v>121</v>
      </c>
      <c r="C19" s="51"/>
      <c r="D19" s="105"/>
      <c r="E19" s="105"/>
      <c r="F19" s="105"/>
      <c r="G19" s="105"/>
      <c r="H19" s="69" t="str">
        <f>I19&amp;" "&amp;M19&amp;" "&amp;N19&amp;" "&amp;O19</f>
        <v>7 7 9 </v>
      </c>
      <c r="I19" s="70">
        <v>7</v>
      </c>
      <c r="J19" s="70"/>
      <c r="K19" s="70"/>
      <c r="L19" s="70"/>
      <c r="M19" s="70">
        <v>7</v>
      </c>
      <c r="N19" s="70">
        <v>9</v>
      </c>
      <c r="O19" s="70"/>
      <c r="P19" s="71"/>
      <c r="Q19" s="104">
        <v>225</v>
      </c>
      <c r="R19" s="106">
        <f>SUM(S19:U19)</f>
        <v>100</v>
      </c>
      <c r="S19" s="106">
        <f>X19*X$6+AA19*AA$6+AF19*AF$6+AI19*AI$6+AN19*AN$6+AQ19*AQ$6+AV19*AV$6+AY19*AY$6+BD19*BD$6+BG19*BG$6</f>
        <v>100</v>
      </c>
      <c r="T19" s="106">
        <f>Y19*Y$6+AB19*AB$6+AG19*AG$6+AJ19*AJ$6+AO19*AO$6+AR19*AR$6+AW19*AW$6+AZ19*AZ$6+BE19*BE$6+BH19*BH$6</f>
        <v>0</v>
      </c>
      <c r="U19" s="106">
        <f>Z19*Z$6+AC19*AC$6+AH19*AH$6+AK19*AK$6+AP19*AP$6+AS19*AS$6+AX19*AX$6+BA19*BA$6+BF19*BF$6+BI19*BI$6</f>
        <v>0</v>
      </c>
      <c r="V19" s="106">
        <f>Q19-R19</f>
        <v>125</v>
      </c>
      <c r="W19" s="89">
        <f>IF(SUM(X19:Z19)&gt;0,X19&amp;"/"&amp;Y19&amp;"/"&amp;Z19,"")</f>
      </c>
      <c r="X19" s="71"/>
      <c r="Y19" s="71"/>
      <c r="Z19" s="71"/>
      <c r="AA19" s="71"/>
      <c r="AB19" s="71"/>
      <c r="AC19" s="71"/>
      <c r="AD19" s="89">
        <f>IF(SUM(AA19:AC19)&gt;0,AA19&amp;"/"&amp;AB19&amp;"/"&amp;AC19,"")</f>
      </c>
      <c r="AE19" s="89">
        <f>IF(SUM(AF19:AH19)&gt;0,AF19&amp;"/"&amp;AG19&amp;"/"&amp;AH19,"")</f>
      </c>
      <c r="AF19" s="71"/>
      <c r="AG19" s="71"/>
      <c r="AH19" s="71"/>
      <c r="AI19" s="71"/>
      <c r="AJ19" s="71"/>
      <c r="AK19" s="71"/>
      <c r="AL19" s="89">
        <f>IF(SUM(AI19:AK19)&gt;0,AI19&amp;"/"&amp;AJ19&amp;"/"&amp;AK19,"")</f>
      </c>
      <c r="AM19" s="89">
        <f>IF(SUM(AN19:AP19)&gt;0,AN19&amp;"/"&amp;AO19&amp;"/"&amp;AP19,"")</f>
      </c>
      <c r="AN19" s="71"/>
      <c r="AO19" s="71"/>
      <c r="AP19" s="71"/>
      <c r="AQ19" s="71"/>
      <c r="AR19" s="71"/>
      <c r="AS19" s="71"/>
      <c r="AT19" s="89">
        <f>IF(SUM(AQ19:AS19)&gt;0,AQ19&amp;"/"&amp;AR19&amp;"/"&amp;AS19,"")</f>
      </c>
      <c r="AU19" s="89" t="str">
        <f>IF(SUM(AV19:AX19)&gt;0,AV19&amp;"/"&amp;AW19&amp;"/"&amp;AX19,"")</f>
        <v>4//</v>
      </c>
      <c r="AV19" s="71">
        <v>4</v>
      </c>
      <c r="AW19" s="71"/>
      <c r="AX19" s="71"/>
      <c r="AY19" s="71"/>
      <c r="AZ19" s="71"/>
      <c r="BA19" s="71"/>
      <c r="BB19" s="89">
        <f>IF(SUM(AY19:BA19)&gt;0,AY19&amp;"/"&amp;AZ19&amp;"/"&amp;BA19,"")</f>
      </c>
      <c r="BC19" s="89" t="str">
        <f>IF(SUM(BD19:BF19)&gt;0,BD19&amp;"/"&amp;BE19&amp;"/"&amp;BF19,"")</f>
        <v>4//</v>
      </c>
      <c r="BD19" s="71">
        <v>4</v>
      </c>
      <c r="BE19" s="71"/>
      <c r="BF19" s="71"/>
      <c r="BG19" s="71"/>
      <c r="BH19" s="71"/>
      <c r="BI19" s="71"/>
      <c r="BJ19" s="89">
        <f>IF(SUM(BG19:BI19)&gt;0,BG19&amp;"/"&amp;BH19&amp;"/"&amp;BI19,"")</f>
      </c>
      <c r="BK19" s="85"/>
    </row>
    <row r="20" spans="1:72" ht="26.25" customHeight="1">
      <c r="A20" s="142" t="s">
        <v>43</v>
      </c>
      <c r="B20" s="161" t="s">
        <v>213</v>
      </c>
      <c r="C20" s="99" t="str">
        <f t="shared" si="15"/>
        <v>   </v>
      </c>
      <c r="D20" s="100"/>
      <c r="E20" s="100"/>
      <c r="F20" s="100"/>
      <c r="G20" s="100"/>
      <c r="H20" s="99" t="str">
        <f t="shared" si="3"/>
        <v>   </v>
      </c>
      <c r="I20" s="100"/>
      <c r="J20" s="100"/>
      <c r="K20" s="100"/>
      <c r="L20" s="100"/>
      <c r="M20" s="100"/>
      <c r="N20" s="100"/>
      <c r="O20" s="100"/>
      <c r="P20" s="99"/>
      <c r="Q20" s="107">
        <f aca="true" t="shared" si="21" ref="Q20:V20">SUM(Q21,Q27)</f>
        <v>1000</v>
      </c>
      <c r="R20" s="107">
        <f t="shared" si="21"/>
        <v>540</v>
      </c>
      <c r="S20" s="107">
        <f t="shared" si="21"/>
        <v>252</v>
      </c>
      <c r="T20" s="107">
        <f t="shared" si="21"/>
        <v>198</v>
      </c>
      <c r="U20" s="107">
        <f t="shared" si="21"/>
        <v>90</v>
      </c>
      <c r="V20" s="107">
        <f t="shared" si="21"/>
        <v>460</v>
      </c>
      <c r="W20" s="102">
        <f t="shared" si="5"/>
      </c>
      <c r="X20" s="99"/>
      <c r="Y20" s="99"/>
      <c r="Z20" s="99"/>
      <c r="AA20" s="99"/>
      <c r="AB20" s="99"/>
      <c r="AC20" s="99"/>
      <c r="AD20" s="102">
        <f t="shared" si="6"/>
      </c>
      <c r="AE20" s="102">
        <f t="shared" si="7"/>
      </c>
      <c r="AF20" s="99"/>
      <c r="AG20" s="99"/>
      <c r="AH20" s="99"/>
      <c r="AI20" s="99"/>
      <c r="AJ20" s="99"/>
      <c r="AK20" s="99"/>
      <c r="AL20" s="102">
        <f t="shared" si="8"/>
      </c>
      <c r="AM20" s="102">
        <f t="shared" si="9"/>
      </c>
      <c r="AN20" s="99"/>
      <c r="AO20" s="99"/>
      <c r="AP20" s="99"/>
      <c r="AQ20" s="99"/>
      <c r="AR20" s="99"/>
      <c r="AS20" s="99"/>
      <c r="AT20" s="102">
        <f t="shared" si="10"/>
      </c>
      <c r="AU20" s="102">
        <f t="shared" si="11"/>
      </c>
      <c r="AV20" s="99"/>
      <c r="AW20" s="99"/>
      <c r="AX20" s="99"/>
      <c r="AY20" s="99"/>
      <c r="AZ20" s="99"/>
      <c r="BA20" s="99"/>
      <c r="BB20" s="102">
        <f t="shared" si="12"/>
      </c>
      <c r="BC20" s="102">
        <f t="shared" si="13"/>
      </c>
      <c r="BD20" s="99"/>
      <c r="BE20" s="99"/>
      <c r="BF20" s="99"/>
      <c r="BG20" s="99"/>
      <c r="BH20" s="99"/>
      <c r="BI20" s="99"/>
      <c r="BJ20" s="102">
        <f t="shared" si="14"/>
      </c>
      <c r="BK20" s="85"/>
      <c r="BL20" s="56"/>
      <c r="BM20" s="56"/>
      <c r="BN20" s="56"/>
      <c r="BO20" s="56"/>
      <c r="BP20" s="56"/>
      <c r="BQ20" s="56"/>
      <c r="BR20" s="56"/>
      <c r="BS20" s="56"/>
      <c r="BT20" s="47"/>
    </row>
    <row r="21" spans="1:72" ht="15">
      <c r="A21" s="145" t="s">
        <v>44</v>
      </c>
      <c r="B21" s="145" t="s">
        <v>35</v>
      </c>
      <c r="C21" s="69" t="str">
        <f t="shared" si="15"/>
        <v>   </v>
      </c>
      <c r="D21" s="70"/>
      <c r="E21" s="70"/>
      <c r="F21" s="70"/>
      <c r="G21" s="70"/>
      <c r="H21" s="69" t="str">
        <f t="shared" si="3"/>
        <v>   </v>
      </c>
      <c r="I21" s="70"/>
      <c r="J21" s="70"/>
      <c r="K21" s="70"/>
      <c r="L21" s="70"/>
      <c r="M21" s="70"/>
      <c r="N21" s="70"/>
      <c r="O21" s="70"/>
      <c r="P21" s="71"/>
      <c r="Q21" s="96">
        <f aca="true" t="shared" si="22" ref="Q21:V21">SUM(Q22,Q23:Q26)</f>
        <v>850</v>
      </c>
      <c r="R21" s="96">
        <f t="shared" si="22"/>
        <v>468</v>
      </c>
      <c r="S21" s="96">
        <f t="shared" si="22"/>
        <v>198</v>
      </c>
      <c r="T21" s="96">
        <f t="shared" si="22"/>
        <v>180</v>
      </c>
      <c r="U21" s="96">
        <f t="shared" si="22"/>
        <v>90</v>
      </c>
      <c r="V21" s="96">
        <f t="shared" si="22"/>
        <v>382</v>
      </c>
      <c r="W21" s="89">
        <f t="shared" si="5"/>
      </c>
      <c r="X21" s="71"/>
      <c r="Y21" s="71"/>
      <c r="Z21" s="71"/>
      <c r="AA21" s="71"/>
      <c r="AB21" s="71"/>
      <c r="AC21" s="71"/>
      <c r="AD21" s="89">
        <f t="shared" si="6"/>
      </c>
      <c r="AE21" s="89">
        <f t="shared" si="7"/>
      </c>
      <c r="AF21" s="71"/>
      <c r="AG21" s="71"/>
      <c r="AH21" s="71"/>
      <c r="AI21" s="71"/>
      <c r="AJ21" s="71"/>
      <c r="AK21" s="71"/>
      <c r="AL21" s="89">
        <f t="shared" si="8"/>
      </c>
      <c r="AM21" s="89">
        <f t="shared" si="9"/>
      </c>
      <c r="AN21" s="71"/>
      <c r="AO21" s="71"/>
      <c r="AP21" s="71"/>
      <c r="AQ21" s="71"/>
      <c r="AR21" s="71"/>
      <c r="AS21" s="71"/>
      <c r="AT21" s="89">
        <f t="shared" si="10"/>
      </c>
      <c r="AU21" s="89">
        <f t="shared" si="11"/>
      </c>
      <c r="AV21" s="71"/>
      <c r="AW21" s="71"/>
      <c r="AX21" s="71"/>
      <c r="AY21" s="71"/>
      <c r="AZ21" s="71"/>
      <c r="BA21" s="71"/>
      <c r="BB21" s="89">
        <f t="shared" si="12"/>
      </c>
      <c r="BC21" s="89">
        <f t="shared" si="13"/>
      </c>
      <c r="BD21" s="71"/>
      <c r="BE21" s="71"/>
      <c r="BF21" s="71"/>
      <c r="BG21" s="71"/>
      <c r="BH21" s="71"/>
      <c r="BI21" s="71"/>
      <c r="BJ21" s="89">
        <f t="shared" si="14"/>
      </c>
      <c r="BK21" s="85"/>
      <c r="BL21" s="57"/>
      <c r="BM21" s="57"/>
      <c r="BN21" s="57"/>
      <c r="BO21" s="57"/>
      <c r="BP21" s="57"/>
      <c r="BQ21" s="57"/>
      <c r="BR21" s="57"/>
      <c r="BS21" s="57"/>
      <c r="BT21" s="37"/>
    </row>
    <row r="22" spans="1:72" ht="15">
      <c r="A22" s="146" t="s">
        <v>45</v>
      </c>
      <c r="B22" s="146" t="s">
        <v>82</v>
      </c>
      <c r="C22" s="69" t="str">
        <f t="shared" si="15"/>
        <v>3   </v>
      </c>
      <c r="D22" s="70">
        <v>3</v>
      </c>
      <c r="E22" s="70"/>
      <c r="F22" s="70"/>
      <c r="G22" s="70"/>
      <c r="H22" s="69" t="str">
        <f t="shared" si="3"/>
        <v>   5</v>
      </c>
      <c r="I22" s="70"/>
      <c r="J22" s="70"/>
      <c r="K22" s="70"/>
      <c r="L22" s="70"/>
      <c r="M22" s="70"/>
      <c r="N22" s="70"/>
      <c r="O22" s="70">
        <v>5</v>
      </c>
      <c r="P22" s="71"/>
      <c r="Q22" s="140">
        <v>166</v>
      </c>
      <c r="R22" s="95">
        <f t="shared" si="16"/>
        <v>108</v>
      </c>
      <c r="S22" s="95">
        <f t="shared" si="17"/>
        <v>54</v>
      </c>
      <c r="T22" s="95">
        <f t="shared" si="18"/>
        <v>36</v>
      </c>
      <c r="U22" s="95">
        <f t="shared" si="19"/>
        <v>18</v>
      </c>
      <c r="V22" s="95">
        <f t="shared" si="4"/>
        <v>58</v>
      </c>
      <c r="W22" s="89">
        <f t="shared" si="5"/>
      </c>
      <c r="X22" s="71"/>
      <c r="Y22" s="71"/>
      <c r="Z22" s="71"/>
      <c r="AA22" s="71"/>
      <c r="AB22" s="71"/>
      <c r="AC22" s="71"/>
      <c r="AD22" s="89">
        <f t="shared" si="6"/>
      </c>
      <c r="AE22" s="89" t="str">
        <f t="shared" si="7"/>
        <v>1/2/</v>
      </c>
      <c r="AF22" s="71">
        <v>1</v>
      </c>
      <c r="AG22" s="71">
        <v>2</v>
      </c>
      <c r="AH22" s="71"/>
      <c r="AI22" s="71"/>
      <c r="AJ22" s="71"/>
      <c r="AK22" s="71"/>
      <c r="AL22" s="89">
        <f t="shared" si="8"/>
      </c>
      <c r="AM22" s="89" t="str">
        <f t="shared" si="9"/>
        <v>2//1</v>
      </c>
      <c r="AN22" s="71">
        <v>2</v>
      </c>
      <c r="AO22" s="71"/>
      <c r="AP22" s="71">
        <v>1</v>
      </c>
      <c r="AQ22" s="71"/>
      <c r="AR22" s="71"/>
      <c r="AS22" s="71"/>
      <c r="AT22" s="89">
        <f t="shared" si="10"/>
      </c>
      <c r="AU22" s="89">
        <f t="shared" si="11"/>
      </c>
      <c r="AV22" s="71"/>
      <c r="AW22" s="71"/>
      <c r="AX22" s="71"/>
      <c r="AY22" s="71"/>
      <c r="AZ22" s="71"/>
      <c r="BA22" s="71"/>
      <c r="BB22" s="89">
        <f t="shared" si="12"/>
      </c>
      <c r="BC22" s="89">
        <f t="shared" si="13"/>
      </c>
      <c r="BD22" s="71"/>
      <c r="BE22" s="71"/>
      <c r="BF22" s="71"/>
      <c r="BG22" s="71"/>
      <c r="BH22" s="71"/>
      <c r="BI22" s="71"/>
      <c r="BJ22" s="89">
        <f t="shared" si="14"/>
      </c>
      <c r="BK22" s="85"/>
      <c r="BL22" s="57"/>
      <c r="BM22" s="57"/>
      <c r="BN22" s="57"/>
      <c r="BO22" s="57"/>
      <c r="BP22" s="57"/>
      <c r="BQ22" s="57"/>
      <c r="BR22" s="57"/>
      <c r="BS22" s="57"/>
      <c r="BT22" s="37"/>
    </row>
    <row r="23" spans="1:72" ht="15">
      <c r="A23" s="146" t="s">
        <v>110</v>
      </c>
      <c r="B23" s="146" t="s">
        <v>111</v>
      </c>
      <c r="C23" s="69" t="str">
        <f t="shared" si="15"/>
        <v>   </v>
      </c>
      <c r="D23" s="70"/>
      <c r="E23" s="70"/>
      <c r="F23" s="70"/>
      <c r="G23" s="70"/>
      <c r="H23" s="69" t="str">
        <f t="shared" si="3"/>
        <v> 2  </v>
      </c>
      <c r="I23" s="70"/>
      <c r="J23" s="70"/>
      <c r="K23" s="70"/>
      <c r="L23" s="70"/>
      <c r="M23" s="70">
        <v>2</v>
      </c>
      <c r="N23" s="70"/>
      <c r="O23" s="70"/>
      <c r="P23" s="71"/>
      <c r="Q23" s="140">
        <v>216</v>
      </c>
      <c r="R23" s="95">
        <f t="shared" si="16"/>
        <v>108</v>
      </c>
      <c r="S23" s="95">
        <f t="shared" si="17"/>
        <v>36</v>
      </c>
      <c r="T23" s="95">
        <f t="shared" si="18"/>
        <v>72</v>
      </c>
      <c r="U23" s="95">
        <f t="shared" si="19"/>
        <v>0</v>
      </c>
      <c r="V23" s="95">
        <f t="shared" si="4"/>
        <v>108</v>
      </c>
      <c r="W23" s="89">
        <f t="shared" si="5"/>
      </c>
      <c r="X23" s="71"/>
      <c r="Y23" s="71"/>
      <c r="Z23" s="71"/>
      <c r="AA23" s="71">
        <v>2</v>
      </c>
      <c r="AB23" s="71">
        <v>4</v>
      </c>
      <c r="AC23" s="71"/>
      <c r="AD23" s="89" t="str">
        <f t="shared" si="6"/>
        <v>2/4/</v>
      </c>
      <c r="AE23" s="89">
        <f t="shared" si="7"/>
      </c>
      <c r="AF23" s="71"/>
      <c r="AG23" s="71"/>
      <c r="AH23" s="71"/>
      <c r="AI23" s="71"/>
      <c r="AJ23" s="71"/>
      <c r="AK23" s="71"/>
      <c r="AL23" s="89">
        <f t="shared" si="8"/>
      </c>
      <c r="AM23" s="89">
        <f t="shared" si="9"/>
      </c>
      <c r="AN23" s="71"/>
      <c r="AO23" s="71"/>
      <c r="AP23" s="71"/>
      <c r="AQ23" s="71"/>
      <c r="AR23" s="71"/>
      <c r="AS23" s="71"/>
      <c r="AT23" s="89">
        <f t="shared" si="10"/>
      </c>
      <c r="AU23" s="89">
        <f t="shared" si="11"/>
      </c>
      <c r="AV23" s="71"/>
      <c r="AW23" s="71"/>
      <c r="AX23" s="71"/>
      <c r="AY23" s="71"/>
      <c r="AZ23" s="71"/>
      <c r="BA23" s="71"/>
      <c r="BB23" s="89">
        <f t="shared" si="12"/>
      </c>
      <c r="BC23" s="89">
        <f t="shared" si="13"/>
      </c>
      <c r="BD23" s="71"/>
      <c r="BE23" s="71"/>
      <c r="BF23" s="71"/>
      <c r="BG23" s="71"/>
      <c r="BH23" s="71"/>
      <c r="BI23" s="71"/>
      <c r="BJ23" s="89">
        <f t="shared" si="14"/>
      </c>
      <c r="BK23" s="85"/>
      <c r="BL23" s="57"/>
      <c r="BM23" s="57"/>
      <c r="BN23" s="57"/>
      <c r="BO23" s="57"/>
      <c r="BP23" s="57"/>
      <c r="BQ23" s="57"/>
      <c r="BR23" s="57"/>
      <c r="BS23" s="57"/>
      <c r="BT23" s="37"/>
    </row>
    <row r="24" spans="1:72" ht="15">
      <c r="A24" s="146" t="s">
        <v>83</v>
      </c>
      <c r="B24" s="166" t="s">
        <v>75</v>
      </c>
      <c r="C24" s="69" t="str">
        <f t="shared" si="15"/>
        <v>1 2  </v>
      </c>
      <c r="D24" s="70">
        <v>1</v>
      </c>
      <c r="E24" s="70">
        <v>2</v>
      </c>
      <c r="F24" s="70"/>
      <c r="G24" s="70"/>
      <c r="H24" s="69" t="str">
        <f t="shared" si="3"/>
        <v>   </v>
      </c>
      <c r="I24" s="70"/>
      <c r="J24" s="70"/>
      <c r="K24" s="70"/>
      <c r="L24" s="70"/>
      <c r="M24" s="70"/>
      <c r="N24" s="70"/>
      <c r="O24" s="70"/>
      <c r="P24" s="71"/>
      <c r="Q24" s="140">
        <v>324</v>
      </c>
      <c r="R24" s="95">
        <f t="shared" si="16"/>
        <v>180</v>
      </c>
      <c r="S24" s="95">
        <f t="shared" si="17"/>
        <v>72</v>
      </c>
      <c r="T24" s="95">
        <f t="shared" si="18"/>
        <v>72</v>
      </c>
      <c r="U24" s="95">
        <f t="shared" si="19"/>
        <v>36</v>
      </c>
      <c r="V24" s="95">
        <f t="shared" si="4"/>
        <v>144</v>
      </c>
      <c r="W24" s="89" t="str">
        <f t="shared" si="5"/>
        <v>2/2/1</v>
      </c>
      <c r="X24" s="71">
        <v>2</v>
      </c>
      <c r="Y24" s="71">
        <v>2</v>
      </c>
      <c r="Z24" s="71">
        <v>1</v>
      </c>
      <c r="AA24" s="71">
        <v>2</v>
      </c>
      <c r="AB24" s="71">
        <v>2</v>
      </c>
      <c r="AC24" s="71">
        <v>1</v>
      </c>
      <c r="AD24" s="89" t="str">
        <f t="shared" si="6"/>
        <v>2/2/1</v>
      </c>
      <c r="AE24" s="89">
        <f t="shared" si="7"/>
      </c>
      <c r="AF24" s="71"/>
      <c r="AG24" s="71"/>
      <c r="AH24" s="71"/>
      <c r="AI24" s="71"/>
      <c r="AJ24" s="71"/>
      <c r="AK24" s="71"/>
      <c r="AL24" s="89">
        <f t="shared" si="8"/>
      </c>
      <c r="AM24" s="89">
        <f t="shared" si="9"/>
      </c>
      <c r="AN24" s="71"/>
      <c r="AO24" s="71"/>
      <c r="AP24" s="71"/>
      <c r="AQ24" s="71"/>
      <c r="AR24" s="71"/>
      <c r="AS24" s="71"/>
      <c r="AT24" s="89">
        <f t="shared" si="10"/>
      </c>
      <c r="AU24" s="89">
        <f t="shared" si="11"/>
      </c>
      <c r="AV24" s="71"/>
      <c r="AW24" s="71"/>
      <c r="AX24" s="71"/>
      <c r="AY24" s="71"/>
      <c r="AZ24" s="71"/>
      <c r="BA24" s="71"/>
      <c r="BB24" s="89">
        <f t="shared" si="12"/>
      </c>
      <c r="BC24" s="89">
        <f t="shared" si="13"/>
      </c>
      <c r="BD24" s="71"/>
      <c r="BE24" s="71"/>
      <c r="BF24" s="71"/>
      <c r="BG24" s="71"/>
      <c r="BH24" s="71"/>
      <c r="BI24" s="71"/>
      <c r="BJ24" s="89">
        <f t="shared" si="14"/>
      </c>
      <c r="BK24" s="85"/>
      <c r="BL24" s="57"/>
      <c r="BM24" s="57"/>
      <c r="BN24" s="57"/>
      <c r="BO24" s="57"/>
      <c r="BP24" s="57"/>
      <c r="BQ24" s="57"/>
      <c r="BR24" s="57"/>
      <c r="BS24" s="57"/>
      <c r="BT24" s="37"/>
    </row>
    <row r="25" spans="1:72" ht="15">
      <c r="A25" s="146" t="s">
        <v>84</v>
      </c>
      <c r="B25" s="146" t="s">
        <v>32</v>
      </c>
      <c r="C25" s="69" t="str">
        <f t="shared" si="15"/>
        <v>   </v>
      </c>
      <c r="D25" s="70"/>
      <c r="E25" s="70"/>
      <c r="F25" s="70"/>
      <c r="G25" s="70"/>
      <c r="H25" s="69" t="str">
        <f t="shared" si="3"/>
        <v>4   </v>
      </c>
      <c r="I25" s="70">
        <v>4</v>
      </c>
      <c r="J25" s="70"/>
      <c r="K25" s="70"/>
      <c r="L25" s="70"/>
      <c r="M25" s="70"/>
      <c r="N25" s="70"/>
      <c r="O25" s="70"/>
      <c r="P25" s="71"/>
      <c r="Q25" s="140">
        <v>72</v>
      </c>
      <c r="R25" s="95">
        <f t="shared" si="16"/>
        <v>36</v>
      </c>
      <c r="S25" s="95">
        <f t="shared" si="17"/>
        <v>18</v>
      </c>
      <c r="T25" s="95">
        <f t="shared" si="18"/>
        <v>0</v>
      </c>
      <c r="U25" s="95">
        <f t="shared" si="19"/>
        <v>18</v>
      </c>
      <c r="V25" s="95">
        <f t="shared" si="4"/>
        <v>36</v>
      </c>
      <c r="W25" s="89">
        <f t="shared" si="5"/>
      </c>
      <c r="X25" s="71"/>
      <c r="Y25" s="71"/>
      <c r="Z25" s="71"/>
      <c r="AA25" s="71"/>
      <c r="AB25" s="71"/>
      <c r="AC25" s="71"/>
      <c r="AD25" s="89">
        <f t="shared" si="6"/>
      </c>
      <c r="AE25" s="89">
        <f t="shared" si="7"/>
      </c>
      <c r="AF25" s="71"/>
      <c r="AG25" s="71"/>
      <c r="AH25" s="71"/>
      <c r="AI25" s="71">
        <v>1</v>
      </c>
      <c r="AJ25" s="71"/>
      <c r="AK25" s="71">
        <v>1</v>
      </c>
      <c r="AL25" s="89" t="str">
        <f t="shared" si="8"/>
        <v>1//1</v>
      </c>
      <c r="AM25" s="89">
        <f t="shared" si="9"/>
      </c>
      <c r="AN25" s="71"/>
      <c r="AO25" s="71"/>
      <c r="AP25" s="71"/>
      <c r="AQ25" s="71"/>
      <c r="AR25" s="71"/>
      <c r="AS25" s="71"/>
      <c r="AT25" s="89">
        <f t="shared" si="10"/>
      </c>
      <c r="AU25" s="89">
        <f t="shared" si="11"/>
      </c>
      <c r="AV25" s="71"/>
      <c r="AW25" s="71"/>
      <c r="AX25" s="71"/>
      <c r="AY25" s="71"/>
      <c r="AZ25" s="71"/>
      <c r="BA25" s="71"/>
      <c r="BB25" s="89">
        <f t="shared" si="12"/>
      </c>
      <c r="BC25" s="89">
        <f t="shared" si="13"/>
      </c>
      <c r="BD25" s="71"/>
      <c r="BE25" s="71"/>
      <c r="BF25" s="71"/>
      <c r="BG25" s="71"/>
      <c r="BH25" s="71"/>
      <c r="BI25" s="71"/>
      <c r="BJ25" s="89">
        <f t="shared" si="14"/>
      </c>
      <c r="BK25" s="85"/>
      <c r="BL25" s="57"/>
      <c r="BM25" s="57"/>
      <c r="BN25" s="57"/>
      <c r="BO25" s="57"/>
      <c r="BP25" s="57"/>
      <c r="BQ25" s="57"/>
      <c r="BR25" s="57"/>
      <c r="BS25" s="57"/>
      <c r="BT25" s="37"/>
    </row>
    <row r="26" spans="1:72" ht="15">
      <c r="A26" s="146" t="s">
        <v>132</v>
      </c>
      <c r="B26" s="146" t="s">
        <v>46</v>
      </c>
      <c r="C26" s="69" t="str">
        <f t="shared" si="15"/>
        <v>   </v>
      </c>
      <c r="D26" s="70"/>
      <c r="E26" s="70"/>
      <c r="F26" s="70"/>
      <c r="G26" s="70"/>
      <c r="H26" s="69" t="str">
        <f t="shared" si="3"/>
        <v>5   </v>
      </c>
      <c r="I26" s="70">
        <v>5</v>
      </c>
      <c r="J26" s="70"/>
      <c r="K26" s="70"/>
      <c r="L26" s="70"/>
      <c r="M26" s="70"/>
      <c r="N26" s="70"/>
      <c r="O26" s="70"/>
      <c r="P26" s="71"/>
      <c r="Q26" s="140">
        <v>72</v>
      </c>
      <c r="R26" s="95">
        <f t="shared" si="16"/>
        <v>36</v>
      </c>
      <c r="S26" s="95">
        <f t="shared" si="17"/>
        <v>18</v>
      </c>
      <c r="T26" s="95">
        <f t="shared" si="18"/>
        <v>0</v>
      </c>
      <c r="U26" s="95">
        <f t="shared" si="19"/>
        <v>18</v>
      </c>
      <c r="V26" s="95">
        <f t="shared" si="4"/>
        <v>36</v>
      </c>
      <c r="W26" s="89">
        <f t="shared" si="5"/>
      </c>
      <c r="X26" s="71"/>
      <c r="Y26" s="71"/>
      <c r="Z26" s="71"/>
      <c r="AA26" s="71"/>
      <c r="AB26" s="71"/>
      <c r="AC26" s="71"/>
      <c r="AD26" s="89">
        <f t="shared" si="6"/>
      </c>
      <c r="AE26" s="89">
        <f t="shared" si="7"/>
      </c>
      <c r="AF26" s="71"/>
      <c r="AG26" s="71"/>
      <c r="AH26" s="71"/>
      <c r="AI26" s="71"/>
      <c r="AJ26" s="71"/>
      <c r="AK26" s="71"/>
      <c r="AL26" s="89">
        <f t="shared" si="8"/>
      </c>
      <c r="AM26" s="89" t="str">
        <f t="shared" si="9"/>
        <v>1//1</v>
      </c>
      <c r="AN26" s="71">
        <v>1</v>
      </c>
      <c r="AO26" s="71"/>
      <c r="AP26" s="71">
        <v>1</v>
      </c>
      <c r="AQ26" s="71"/>
      <c r="AR26" s="71"/>
      <c r="AS26" s="71"/>
      <c r="AT26" s="89">
        <f t="shared" si="10"/>
      </c>
      <c r="AU26" s="89">
        <f t="shared" si="11"/>
      </c>
      <c r="AV26" s="71"/>
      <c r="AW26" s="71"/>
      <c r="AX26" s="71"/>
      <c r="AY26" s="71"/>
      <c r="AZ26" s="71"/>
      <c r="BA26" s="71"/>
      <c r="BB26" s="89">
        <f t="shared" si="12"/>
      </c>
      <c r="BC26" s="89">
        <f t="shared" si="13"/>
      </c>
      <c r="BD26" s="71"/>
      <c r="BE26" s="71"/>
      <c r="BF26" s="71"/>
      <c r="BG26" s="71"/>
      <c r="BH26" s="71"/>
      <c r="BI26" s="71"/>
      <c r="BJ26" s="89">
        <f t="shared" si="14"/>
      </c>
      <c r="BK26" s="85"/>
      <c r="BL26" s="57"/>
      <c r="BM26" s="57"/>
      <c r="BN26" s="57"/>
      <c r="BO26" s="57"/>
      <c r="BP26" s="57"/>
      <c r="BQ26" s="57"/>
      <c r="BR26" s="57"/>
      <c r="BS26" s="57"/>
      <c r="BT26" s="37"/>
    </row>
    <row r="27" spans="1:72" ht="15">
      <c r="A27" s="145" t="s">
        <v>47</v>
      </c>
      <c r="B27" s="145" t="s">
        <v>41</v>
      </c>
      <c r="C27" s="69" t="str">
        <f t="shared" si="15"/>
        <v>   </v>
      </c>
      <c r="D27" s="70"/>
      <c r="E27" s="70"/>
      <c r="F27" s="70"/>
      <c r="G27" s="70"/>
      <c r="H27" s="69" t="str">
        <f t="shared" si="3"/>
        <v>   </v>
      </c>
      <c r="I27" s="70"/>
      <c r="J27" s="70"/>
      <c r="K27" s="70"/>
      <c r="L27" s="70"/>
      <c r="M27" s="70"/>
      <c r="N27" s="70"/>
      <c r="O27" s="70"/>
      <c r="P27" s="71"/>
      <c r="Q27" s="106">
        <f aca="true" t="shared" si="23" ref="Q27:V27">SUM(Q28:Q29)</f>
        <v>150</v>
      </c>
      <c r="R27" s="106">
        <f t="shared" si="23"/>
        <v>72</v>
      </c>
      <c r="S27" s="106">
        <f t="shared" si="23"/>
        <v>54</v>
      </c>
      <c r="T27" s="106">
        <f t="shared" si="23"/>
        <v>18</v>
      </c>
      <c r="U27" s="106">
        <f t="shared" si="23"/>
        <v>0</v>
      </c>
      <c r="V27" s="106">
        <f t="shared" si="23"/>
        <v>78</v>
      </c>
      <c r="W27" s="89">
        <f t="shared" si="5"/>
      </c>
      <c r="X27" s="71"/>
      <c r="Y27" s="71"/>
      <c r="Z27" s="71"/>
      <c r="AA27" s="71"/>
      <c r="AB27" s="71"/>
      <c r="AC27" s="71"/>
      <c r="AD27" s="89">
        <f t="shared" si="6"/>
      </c>
      <c r="AE27" s="89">
        <f t="shared" si="7"/>
      </c>
      <c r="AF27" s="71"/>
      <c r="AG27" s="71"/>
      <c r="AH27" s="71"/>
      <c r="AI27" s="71"/>
      <c r="AJ27" s="71"/>
      <c r="AK27" s="71"/>
      <c r="AL27" s="89">
        <f t="shared" si="8"/>
      </c>
      <c r="AM27" s="89">
        <f t="shared" si="9"/>
      </c>
      <c r="AN27" s="71"/>
      <c r="AO27" s="71"/>
      <c r="AP27" s="71"/>
      <c r="AQ27" s="71"/>
      <c r="AR27" s="71"/>
      <c r="AS27" s="71"/>
      <c r="AT27" s="89">
        <f t="shared" si="10"/>
      </c>
      <c r="AU27" s="89">
        <f t="shared" si="11"/>
      </c>
      <c r="AV27" s="71"/>
      <c r="AW27" s="71"/>
      <c r="AX27" s="71"/>
      <c r="AY27" s="71"/>
      <c r="AZ27" s="71"/>
      <c r="BA27" s="71"/>
      <c r="BB27" s="89">
        <f t="shared" si="12"/>
      </c>
      <c r="BC27" s="89">
        <f t="shared" si="13"/>
      </c>
      <c r="BD27" s="71"/>
      <c r="BE27" s="71"/>
      <c r="BF27" s="71"/>
      <c r="BG27" s="71"/>
      <c r="BH27" s="71"/>
      <c r="BI27" s="71"/>
      <c r="BJ27" s="89">
        <f t="shared" si="14"/>
      </c>
      <c r="BK27" s="85"/>
      <c r="BL27" s="57"/>
      <c r="BM27" s="57"/>
      <c r="BN27" s="57"/>
      <c r="BO27" s="57"/>
      <c r="BP27" s="57"/>
      <c r="BQ27" s="57"/>
      <c r="BR27" s="57"/>
      <c r="BS27" s="57"/>
      <c r="BT27" s="37"/>
    </row>
    <row r="28" spans="1:72" ht="15">
      <c r="A28" s="146" t="s">
        <v>85</v>
      </c>
      <c r="B28" s="146" t="s">
        <v>240</v>
      </c>
      <c r="C28" s="69" t="str">
        <f t="shared" si="15"/>
        <v>   </v>
      </c>
      <c r="D28" s="70"/>
      <c r="E28" s="70"/>
      <c r="F28" s="70"/>
      <c r="G28" s="70"/>
      <c r="H28" s="69" t="str">
        <f t="shared" si="3"/>
        <v>6   </v>
      </c>
      <c r="I28" s="70">
        <v>6</v>
      </c>
      <c r="J28" s="70"/>
      <c r="K28" s="70"/>
      <c r="L28" s="70"/>
      <c r="M28" s="70"/>
      <c r="N28" s="70"/>
      <c r="O28" s="70"/>
      <c r="P28" s="71"/>
      <c r="Q28" s="140">
        <v>72</v>
      </c>
      <c r="R28" s="95">
        <f t="shared" si="16"/>
        <v>36</v>
      </c>
      <c r="S28" s="95">
        <f t="shared" si="17"/>
        <v>18</v>
      </c>
      <c r="T28" s="95">
        <f t="shared" si="18"/>
        <v>18</v>
      </c>
      <c r="U28" s="95">
        <f t="shared" si="19"/>
        <v>0</v>
      </c>
      <c r="V28" s="95">
        <f t="shared" si="4"/>
        <v>36</v>
      </c>
      <c r="W28" s="89">
        <f t="shared" si="5"/>
      </c>
      <c r="X28" s="71"/>
      <c r="Y28" s="71"/>
      <c r="Z28" s="71"/>
      <c r="AA28" s="71"/>
      <c r="AB28" s="71"/>
      <c r="AC28" s="71"/>
      <c r="AD28" s="89">
        <f t="shared" si="6"/>
      </c>
      <c r="AE28" s="89">
        <f t="shared" si="7"/>
      </c>
      <c r="AF28" s="71"/>
      <c r="AG28" s="71"/>
      <c r="AH28" s="71"/>
      <c r="AI28" s="71"/>
      <c r="AJ28" s="71"/>
      <c r="AK28" s="71"/>
      <c r="AL28" s="89">
        <f t="shared" si="8"/>
      </c>
      <c r="AM28" s="89">
        <f t="shared" si="9"/>
      </c>
      <c r="AN28" s="71"/>
      <c r="AO28" s="71"/>
      <c r="AP28" s="71"/>
      <c r="AQ28" s="71">
        <v>1</v>
      </c>
      <c r="AR28" s="71">
        <v>1</v>
      </c>
      <c r="AS28" s="71"/>
      <c r="AT28" s="89" t="str">
        <f t="shared" si="10"/>
        <v>1/1/</v>
      </c>
      <c r="AU28" s="89">
        <f t="shared" si="11"/>
      </c>
      <c r="AV28" s="71"/>
      <c r="AW28" s="71"/>
      <c r="AX28" s="71"/>
      <c r="AY28" s="71"/>
      <c r="AZ28" s="71"/>
      <c r="BA28" s="71"/>
      <c r="BB28" s="89">
        <f t="shared" si="12"/>
      </c>
      <c r="BC28" s="89">
        <f t="shared" si="13"/>
      </c>
      <c r="BD28" s="71"/>
      <c r="BE28" s="71"/>
      <c r="BF28" s="71"/>
      <c r="BG28" s="71"/>
      <c r="BH28" s="71"/>
      <c r="BI28" s="71"/>
      <c r="BJ28" s="89">
        <f t="shared" si="14"/>
      </c>
      <c r="BK28" s="85"/>
      <c r="BL28" s="57"/>
      <c r="BM28" s="57"/>
      <c r="BN28" s="57"/>
      <c r="BO28" s="57"/>
      <c r="BP28" s="57"/>
      <c r="BQ28" s="57"/>
      <c r="BR28" s="57"/>
      <c r="BS28" s="57"/>
      <c r="BT28" s="37"/>
    </row>
    <row r="29" spans="1:72" ht="15">
      <c r="A29" s="146" t="s">
        <v>125</v>
      </c>
      <c r="B29" s="146" t="s">
        <v>145</v>
      </c>
      <c r="C29" s="69" t="str">
        <f t="shared" si="15"/>
        <v>   </v>
      </c>
      <c r="D29" s="70"/>
      <c r="E29" s="70"/>
      <c r="F29" s="70"/>
      <c r="G29" s="70"/>
      <c r="H29" s="69" t="str">
        <f t="shared" si="3"/>
        <v>4   </v>
      </c>
      <c r="I29" s="70">
        <v>4</v>
      </c>
      <c r="J29" s="70"/>
      <c r="K29" s="70"/>
      <c r="L29" s="70"/>
      <c r="M29" s="70"/>
      <c r="N29" s="70"/>
      <c r="O29" s="70"/>
      <c r="P29" s="71"/>
      <c r="Q29" s="140">
        <v>78</v>
      </c>
      <c r="R29" s="95">
        <f t="shared" si="16"/>
        <v>36</v>
      </c>
      <c r="S29" s="95">
        <f t="shared" si="17"/>
        <v>36</v>
      </c>
      <c r="T29" s="95">
        <f t="shared" si="18"/>
        <v>0</v>
      </c>
      <c r="U29" s="95">
        <f t="shared" si="19"/>
        <v>0</v>
      </c>
      <c r="V29" s="95">
        <f t="shared" si="4"/>
        <v>42</v>
      </c>
      <c r="W29" s="89">
        <f t="shared" si="5"/>
      </c>
      <c r="X29" s="71"/>
      <c r="Y29" s="71"/>
      <c r="Z29" s="71"/>
      <c r="AA29" s="71"/>
      <c r="AB29" s="71"/>
      <c r="AC29" s="71"/>
      <c r="AD29" s="89">
        <f t="shared" si="6"/>
      </c>
      <c r="AE29" s="89">
        <f t="shared" si="7"/>
      </c>
      <c r="AF29" s="71"/>
      <c r="AG29" s="71"/>
      <c r="AH29" s="71"/>
      <c r="AI29" s="71">
        <v>2</v>
      </c>
      <c r="AJ29" s="71"/>
      <c r="AK29" s="71"/>
      <c r="AL29" s="89" t="str">
        <f t="shared" si="8"/>
        <v>2//</v>
      </c>
      <c r="AM29" s="89">
        <f t="shared" si="9"/>
      </c>
      <c r="AN29" s="71"/>
      <c r="AO29" s="71"/>
      <c r="AP29" s="71"/>
      <c r="AQ29" s="71"/>
      <c r="AR29" s="71"/>
      <c r="AS29" s="71"/>
      <c r="AT29" s="89">
        <f t="shared" si="10"/>
      </c>
      <c r="AU29" s="89">
        <f t="shared" si="11"/>
      </c>
      <c r="AV29" s="71"/>
      <c r="AW29" s="71"/>
      <c r="AX29" s="71"/>
      <c r="AY29" s="71"/>
      <c r="AZ29" s="71"/>
      <c r="BA29" s="71"/>
      <c r="BB29" s="89">
        <f t="shared" si="12"/>
      </c>
      <c r="BC29" s="89">
        <f t="shared" si="13"/>
      </c>
      <c r="BD29" s="71"/>
      <c r="BE29" s="71"/>
      <c r="BF29" s="71"/>
      <c r="BG29" s="71"/>
      <c r="BH29" s="71"/>
      <c r="BI29" s="71"/>
      <c r="BJ29" s="89">
        <f t="shared" si="14"/>
      </c>
      <c r="BK29" s="85"/>
      <c r="BL29" s="57"/>
      <c r="BM29" s="57"/>
      <c r="BN29" s="57"/>
      <c r="BO29" s="57"/>
      <c r="BP29" s="57"/>
      <c r="BQ29" s="57"/>
      <c r="BR29" s="57"/>
      <c r="BS29" s="57"/>
      <c r="BT29" s="37"/>
    </row>
    <row r="30" spans="1:72" ht="26.25" customHeight="1">
      <c r="A30" s="142" t="s">
        <v>48</v>
      </c>
      <c r="B30" s="161" t="s">
        <v>141</v>
      </c>
      <c r="C30" s="99" t="str">
        <f t="shared" si="15"/>
        <v>   </v>
      </c>
      <c r="D30" s="100"/>
      <c r="E30" s="100"/>
      <c r="F30" s="100"/>
      <c r="G30" s="100"/>
      <c r="H30" s="99" t="str">
        <f t="shared" si="3"/>
        <v>   </v>
      </c>
      <c r="I30" s="100"/>
      <c r="J30" s="100"/>
      <c r="K30" s="100"/>
      <c r="L30" s="100"/>
      <c r="M30" s="100"/>
      <c r="N30" s="100"/>
      <c r="O30" s="100"/>
      <c r="P30" s="99"/>
      <c r="Q30" s="101">
        <f aca="true" t="shared" si="24" ref="Q30:V30">SUM(Q31,Q42,Q44)</f>
        <v>1600</v>
      </c>
      <c r="R30" s="101">
        <f t="shared" si="24"/>
        <v>792</v>
      </c>
      <c r="S30" s="101">
        <f t="shared" si="24"/>
        <v>468</v>
      </c>
      <c r="T30" s="101">
        <f t="shared" si="24"/>
        <v>72</v>
      </c>
      <c r="U30" s="101">
        <f t="shared" si="24"/>
        <v>252</v>
      </c>
      <c r="V30" s="101">
        <f t="shared" si="24"/>
        <v>808</v>
      </c>
      <c r="W30" s="102">
        <f t="shared" si="5"/>
      </c>
      <c r="X30" s="99"/>
      <c r="Y30" s="99"/>
      <c r="Z30" s="99"/>
      <c r="AA30" s="99"/>
      <c r="AB30" s="99"/>
      <c r="AC30" s="99"/>
      <c r="AD30" s="102">
        <f t="shared" si="6"/>
      </c>
      <c r="AE30" s="102">
        <f t="shared" si="7"/>
      </c>
      <c r="AF30" s="99"/>
      <c r="AG30" s="99"/>
      <c r="AH30" s="99"/>
      <c r="AI30" s="99"/>
      <c r="AJ30" s="99"/>
      <c r="AK30" s="99"/>
      <c r="AL30" s="102">
        <f t="shared" si="8"/>
      </c>
      <c r="AM30" s="102">
        <f t="shared" si="9"/>
      </c>
      <c r="AN30" s="99"/>
      <c r="AO30" s="99"/>
      <c r="AP30" s="99"/>
      <c r="AQ30" s="99"/>
      <c r="AR30" s="99"/>
      <c r="AS30" s="99"/>
      <c r="AT30" s="102">
        <f t="shared" si="10"/>
      </c>
      <c r="AU30" s="102">
        <f t="shared" si="11"/>
      </c>
      <c r="AV30" s="99"/>
      <c r="AW30" s="99"/>
      <c r="AX30" s="99"/>
      <c r="AY30" s="99"/>
      <c r="AZ30" s="99"/>
      <c r="BA30" s="99"/>
      <c r="BB30" s="102">
        <f t="shared" si="12"/>
      </c>
      <c r="BC30" s="102">
        <f t="shared" si="13"/>
      </c>
      <c r="BD30" s="99"/>
      <c r="BE30" s="99"/>
      <c r="BF30" s="99"/>
      <c r="BG30" s="99"/>
      <c r="BH30" s="99"/>
      <c r="BI30" s="99"/>
      <c r="BJ30" s="102">
        <f t="shared" si="14"/>
      </c>
      <c r="BK30" s="85"/>
      <c r="BL30" s="56"/>
      <c r="BM30" s="56"/>
      <c r="BN30" s="56"/>
      <c r="BO30" s="56"/>
      <c r="BP30" s="56"/>
      <c r="BQ30" s="56"/>
      <c r="BR30" s="56"/>
      <c r="BS30" s="56"/>
      <c r="BT30" s="47"/>
    </row>
    <row r="31" spans="1:72" ht="15">
      <c r="A31" s="148" t="s">
        <v>86</v>
      </c>
      <c r="B31" s="148" t="s">
        <v>35</v>
      </c>
      <c r="C31" s="69" t="str">
        <f t="shared" si="15"/>
        <v>   </v>
      </c>
      <c r="D31" s="70"/>
      <c r="E31" s="70"/>
      <c r="F31" s="70"/>
      <c r="G31" s="70"/>
      <c r="H31" s="69" t="str">
        <f t="shared" si="3"/>
        <v>   </v>
      </c>
      <c r="I31" s="70"/>
      <c r="J31" s="70"/>
      <c r="K31" s="70"/>
      <c r="L31" s="70"/>
      <c r="M31" s="70"/>
      <c r="N31" s="70"/>
      <c r="O31" s="70"/>
      <c r="P31" s="71"/>
      <c r="Q31" s="106">
        <f aca="true" t="shared" si="25" ref="Q31:V31">SUM(Q32,Q33,Q34,Q36:Q37,Q38:Q41)</f>
        <v>1280</v>
      </c>
      <c r="R31" s="106">
        <f t="shared" si="25"/>
        <v>684</v>
      </c>
      <c r="S31" s="106">
        <f t="shared" si="25"/>
        <v>360</v>
      </c>
      <c r="T31" s="106">
        <f t="shared" si="25"/>
        <v>72</v>
      </c>
      <c r="U31" s="106">
        <f t="shared" si="25"/>
        <v>252</v>
      </c>
      <c r="V31" s="106">
        <f t="shared" si="25"/>
        <v>596</v>
      </c>
      <c r="W31" s="89">
        <f t="shared" si="5"/>
      </c>
      <c r="X31" s="71"/>
      <c r="Y31" s="71"/>
      <c r="Z31" s="71"/>
      <c r="AA31" s="71"/>
      <c r="AB31" s="71"/>
      <c r="AC31" s="71"/>
      <c r="AD31" s="89">
        <f t="shared" si="6"/>
      </c>
      <c r="AE31" s="89">
        <f t="shared" si="7"/>
      </c>
      <c r="AF31" s="71"/>
      <c r="AG31" s="71"/>
      <c r="AH31" s="71"/>
      <c r="AI31" s="71"/>
      <c r="AJ31" s="71"/>
      <c r="AK31" s="71"/>
      <c r="AL31" s="89">
        <f t="shared" si="8"/>
      </c>
      <c r="AM31" s="89">
        <f t="shared" si="9"/>
      </c>
      <c r="AN31" s="71"/>
      <c r="AO31" s="71"/>
      <c r="AP31" s="71"/>
      <c r="AQ31" s="71"/>
      <c r="AR31" s="71"/>
      <c r="AS31" s="71"/>
      <c r="AT31" s="89">
        <f t="shared" si="10"/>
      </c>
      <c r="AU31" s="89">
        <f t="shared" si="11"/>
      </c>
      <c r="AV31" s="71"/>
      <c r="AW31" s="71"/>
      <c r="AX31" s="71"/>
      <c r="AY31" s="71"/>
      <c r="AZ31" s="71"/>
      <c r="BA31" s="71"/>
      <c r="BB31" s="89">
        <f t="shared" si="12"/>
      </c>
      <c r="BC31" s="89">
        <f t="shared" si="13"/>
      </c>
      <c r="BD31" s="71"/>
      <c r="BE31" s="71"/>
      <c r="BF31" s="71"/>
      <c r="BG31" s="71"/>
      <c r="BH31" s="71"/>
      <c r="BI31" s="71"/>
      <c r="BJ31" s="89">
        <f t="shared" si="14"/>
      </c>
      <c r="BK31" s="85"/>
      <c r="BL31" s="57"/>
      <c r="BM31" s="57"/>
      <c r="BN31" s="57"/>
      <c r="BO31" s="57"/>
      <c r="BP31" s="57"/>
      <c r="BQ31" s="57"/>
      <c r="BR31" s="57"/>
      <c r="BS31" s="57"/>
      <c r="BT31" s="37"/>
    </row>
    <row r="32" spans="1:72" ht="15">
      <c r="A32" s="146" t="s">
        <v>49</v>
      </c>
      <c r="B32" s="146" t="s">
        <v>50</v>
      </c>
      <c r="C32" s="69" t="str">
        <f t="shared" si="15"/>
        <v>7 8  </v>
      </c>
      <c r="D32" s="70">
        <v>7</v>
      </c>
      <c r="E32" s="70">
        <v>8</v>
      </c>
      <c r="F32" s="70"/>
      <c r="G32" s="70"/>
      <c r="H32" s="69" t="str">
        <f t="shared" si="3"/>
        <v>   </v>
      </c>
      <c r="I32" s="70"/>
      <c r="J32" s="70"/>
      <c r="K32" s="70"/>
      <c r="L32" s="70"/>
      <c r="M32" s="70"/>
      <c r="N32" s="70"/>
      <c r="O32" s="70"/>
      <c r="P32" s="71"/>
      <c r="Q32" s="140">
        <v>300</v>
      </c>
      <c r="R32" s="95">
        <f t="shared" si="16"/>
        <v>144</v>
      </c>
      <c r="S32" s="95">
        <f t="shared" si="17"/>
        <v>72</v>
      </c>
      <c r="T32" s="95">
        <f t="shared" si="18"/>
        <v>0</v>
      </c>
      <c r="U32" s="95">
        <f t="shared" si="19"/>
        <v>72</v>
      </c>
      <c r="V32" s="95">
        <f t="shared" si="4"/>
        <v>156</v>
      </c>
      <c r="W32" s="89">
        <f t="shared" si="5"/>
      </c>
      <c r="X32" s="71"/>
      <c r="Y32" s="71"/>
      <c r="Z32" s="71"/>
      <c r="AA32" s="71"/>
      <c r="AB32" s="71"/>
      <c r="AC32" s="71"/>
      <c r="AD32" s="89">
        <f t="shared" si="6"/>
      </c>
      <c r="AE32" s="89">
        <f t="shared" si="7"/>
      </c>
      <c r="AF32" s="71"/>
      <c r="AG32" s="71"/>
      <c r="AH32" s="71"/>
      <c r="AI32" s="71"/>
      <c r="AJ32" s="71"/>
      <c r="AK32" s="71"/>
      <c r="AL32" s="89">
        <f t="shared" si="8"/>
      </c>
      <c r="AM32" s="89">
        <f t="shared" si="9"/>
      </c>
      <c r="AN32" s="71"/>
      <c r="AO32" s="71"/>
      <c r="AP32" s="71"/>
      <c r="AQ32" s="71"/>
      <c r="AR32" s="71"/>
      <c r="AS32" s="71"/>
      <c r="AT32" s="89">
        <f t="shared" si="10"/>
      </c>
      <c r="AU32" s="89" t="str">
        <f t="shared" si="11"/>
        <v>2//2</v>
      </c>
      <c r="AV32" s="71">
        <v>2</v>
      </c>
      <c r="AW32" s="71"/>
      <c r="AX32" s="71">
        <v>2</v>
      </c>
      <c r="AY32" s="71">
        <v>2</v>
      </c>
      <c r="AZ32" s="71"/>
      <c r="BA32" s="71">
        <v>2</v>
      </c>
      <c r="BB32" s="89" t="str">
        <f t="shared" si="12"/>
        <v>2//2</v>
      </c>
      <c r="BC32" s="89">
        <f t="shared" si="13"/>
      </c>
      <c r="BD32" s="71"/>
      <c r="BE32" s="71"/>
      <c r="BF32" s="71"/>
      <c r="BG32" s="71"/>
      <c r="BH32" s="71"/>
      <c r="BI32" s="71"/>
      <c r="BJ32" s="89">
        <f t="shared" si="14"/>
      </c>
      <c r="BK32" s="85"/>
      <c r="BL32" s="57"/>
      <c r="BM32" s="57"/>
      <c r="BN32" s="57"/>
      <c r="BO32" s="57"/>
      <c r="BP32" s="57"/>
      <c r="BQ32" s="57"/>
      <c r="BR32" s="57"/>
      <c r="BS32" s="57"/>
      <c r="BT32" s="27"/>
    </row>
    <row r="33" spans="1:72" ht="15">
      <c r="A33" s="146" t="s">
        <v>51</v>
      </c>
      <c r="B33" s="146" t="s">
        <v>52</v>
      </c>
      <c r="C33" s="69" t="str">
        <f t="shared" si="15"/>
        <v>7 8  </v>
      </c>
      <c r="D33" s="70">
        <v>7</v>
      </c>
      <c r="E33" s="70">
        <v>8</v>
      </c>
      <c r="F33" s="70"/>
      <c r="G33" s="70"/>
      <c r="H33" s="69" t="str">
        <f t="shared" si="3"/>
        <v>   </v>
      </c>
      <c r="I33" s="70"/>
      <c r="J33" s="70"/>
      <c r="K33" s="70"/>
      <c r="L33" s="70"/>
      <c r="M33" s="70"/>
      <c r="N33" s="70"/>
      <c r="O33" s="70"/>
      <c r="P33" s="71"/>
      <c r="Q33" s="140">
        <v>300</v>
      </c>
      <c r="R33" s="95">
        <f t="shared" si="16"/>
        <v>144</v>
      </c>
      <c r="S33" s="95">
        <f t="shared" si="17"/>
        <v>72</v>
      </c>
      <c r="T33" s="95">
        <f t="shared" si="18"/>
        <v>0</v>
      </c>
      <c r="U33" s="95">
        <f t="shared" si="19"/>
        <v>72</v>
      </c>
      <c r="V33" s="95">
        <f t="shared" si="4"/>
        <v>156</v>
      </c>
      <c r="W33" s="89">
        <f t="shared" si="5"/>
      </c>
      <c r="X33" s="71"/>
      <c r="Y33" s="71"/>
      <c r="Z33" s="71"/>
      <c r="AA33" s="71"/>
      <c r="AB33" s="71"/>
      <c r="AC33" s="71"/>
      <c r="AD33" s="89">
        <f t="shared" si="6"/>
      </c>
      <c r="AE33" s="89">
        <f t="shared" si="7"/>
      </c>
      <c r="AF33" s="71"/>
      <c r="AG33" s="71"/>
      <c r="AH33" s="71"/>
      <c r="AI33" s="71"/>
      <c r="AJ33" s="71"/>
      <c r="AK33" s="71"/>
      <c r="AL33" s="89">
        <f t="shared" si="8"/>
      </c>
      <c r="AM33" s="89">
        <f t="shared" si="9"/>
      </c>
      <c r="AN33" s="71"/>
      <c r="AO33" s="71"/>
      <c r="AP33" s="71"/>
      <c r="AQ33" s="71"/>
      <c r="AR33" s="71"/>
      <c r="AS33" s="71"/>
      <c r="AT33" s="89">
        <f t="shared" si="10"/>
      </c>
      <c r="AU33" s="89" t="str">
        <f t="shared" si="11"/>
        <v>2//2</v>
      </c>
      <c r="AV33" s="71">
        <v>2</v>
      </c>
      <c r="AW33" s="71"/>
      <c r="AX33" s="71">
        <v>2</v>
      </c>
      <c r="AY33" s="71">
        <v>2</v>
      </c>
      <c r="AZ33" s="71"/>
      <c r="BA33" s="71">
        <v>2</v>
      </c>
      <c r="BB33" s="89" t="str">
        <f t="shared" si="12"/>
        <v>2//2</v>
      </c>
      <c r="BC33" s="89">
        <f t="shared" si="13"/>
      </c>
      <c r="BD33" s="71"/>
      <c r="BE33" s="71"/>
      <c r="BF33" s="71"/>
      <c r="BG33" s="71"/>
      <c r="BH33" s="71"/>
      <c r="BI33" s="71"/>
      <c r="BJ33" s="89">
        <f t="shared" si="14"/>
      </c>
      <c r="BK33" s="85"/>
      <c r="BL33" s="57"/>
      <c r="BM33" s="57"/>
      <c r="BN33" s="57"/>
      <c r="BO33" s="57"/>
      <c r="BP33" s="57"/>
      <c r="BQ33" s="57"/>
      <c r="BR33" s="57"/>
      <c r="BS33" s="57"/>
      <c r="BT33" s="37"/>
    </row>
    <row r="34" spans="1:72" ht="15">
      <c r="A34" s="146" t="s">
        <v>53</v>
      </c>
      <c r="B34" s="146" t="s">
        <v>142</v>
      </c>
      <c r="C34" s="69" t="str">
        <f t="shared" si="15"/>
        <v>   </v>
      </c>
      <c r="D34" s="70"/>
      <c r="E34" s="70"/>
      <c r="F34" s="70"/>
      <c r="G34" s="70"/>
      <c r="H34" s="69" t="str">
        <f t="shared" si="3"/>
        <v>8   </v>
      </c>
      <c r="I34" s="70">
        <v>8</v>
      </c>
      <c r="J34" s="70"/>
      <c r="K34" s="70"/>
      <c r="L34" s="70"/>
      <c r="M34" s="70"/>
      <c r="N34" s="70"/>
      <c r="O34" s="70"/>
      <c r="P34" s="71"/>
      <c r="Q34" s="140">
        <v>72</v>
      </c>
      <c r="R34" s="95">
        <f t="shared" si="16"/>
        <v>36</v>
      </c>
      <c r="S34" s="95">
        <f t="shared" si="17"/>
        <v>36</v>
      </c>
      <c r="T34" s="95">
        <f t="shared" si="18"/>
        <v>0</v>
      </c>
      <c r="U34" s="95">
        <f t="shared" si="19"/>
        <v>0</v>
      </c>
      <c r="V34" s="95">
        <f t="shared" si="4"/>
        <v>36</v>
      </c>
      <c r="W34" s="89">
        <f t="shared" si="5"/>
      </c>
      <c r="X34" s="71"/>
      <c r="Y34" s="71"/>
      <c r="Z34" s="71"/>
      <c r="AA34" s="71"/>
      <c r="AB34" s="71"/>
      <c r="AC34" s="71"/>
      <c r="AD34" s="89">
        <f t="shared" si="6"/>
      </c>
      <c r="AE34" s="89">
        <f t="shared" si="7"/>
      </c>
      <c r="AF34" s="71"/>
      <c r="AG34" s="71"/>
      <c r="AH34" s="71"/>
      <c r="AI34" s="71"/>
      <c r="AJ34" s="71"/>
      <c r="AK34" s="71"/>
      <c r="AL34" s="89">
        <f t="shared" si="8"/>
      </c>
      <c r="AM34" s="89">
        <f t="shared" si="9"/>
      </c>
      <c r="AN34" s="71"/>
      <c r="AO34" s="71"/>
      <c r="AP34" s="71"/>
      <c r="AQ34" s="71"/>
      <c r="AR34" s="71"/>
      <c r="AS34" s="71"/>
      <c r="AT34" s="89">
        <f t="shared" si="10"/>
      </c>
      <c r="AU34" s="89">
        <f t="shared" si="11"/>
      </c>
      <c r="AV34" s="71"/>
      <c r="AW34" s="71"/>
      <c r="AX34" s="71"/>
      <c r="AY34" s="71">
        <v>2</v>
      </c>
      <c r="AZ34" s="71"/>
      <c r="BA34" s="71"/>
      <c r="BB34" s="89" t="str">
        <f t="shared" si="12"/>
        <v>2//</v>
      </c>
      <c r="BC34" s="89">
        <f t="shared" si="13"/>
      </c>
      <c r="BD34" s="71"/>
      <c r="BE34" s="71"/>
      <c r="BF34" s="71"/>
      <c r="BG34" s="71"/>
      <c r="BH34" s="71"/>
      <c r="BI34" s="71"/>
      <c r="BJ34" s="89">
        <f t="shared" si="14"/>
      </c>
      <c r="BK34" s="85"/>
      <c r="BL34" s="57"/>
      <c r="BM34" s="57"/>
      <c r="BN34" s="57"/>
      <c r="BO34" s="57"/>
      <c r="BP34" s="57"/>
      <c r="BQ34" s="57"/>
      <c r="BR34" s="57"/>
      <c r="BS34" s="57"/>
      <c r="BT34" s="37"/>
    </row>
    <row r="35" spans="1:72" ht="15">
      <c r="A35" s="146" t="s">
        <v>143</v>
      </c>
      <c r="B35" s="144" t="s">
        <v>159</v>
      </c>
      <c r="C35" s="69"/>
      <c r="D35" s="70"/>
      <c r="E35" s="70"/>
      <c r="F35" s="70"/>
      <c r="G35" s="70"/>
      <c r="H35" s="69"/>
      <c r="I35" s="70"/>
      <c r="J35" s="70"/>
      <c r="K35" s="70"/>
      <c r="L35" s="70"/>
      <c r="M35" s="70"/>
      <c r="N35" s="70"/>
      <c r="O35" s="70"/>
      <c r="P35" s="71"/>
      <c r="Q35" s="109">
        <f aca="true" t="shared" si="26" ref="Q35:V35">SUM(Q36,Q37)</f>
        <v>332</v>
      </c>
      <c r="R35" s="109">
        <f t="shared" si="26"/>
        <v>216</v>
      </c>
      <c r="S35" s="109">
        <f t="shared" si="26"/>
        <v>72</v>
      </c>
      <c r="T35" s="109">
        <f t="shared" si="26"/>
        <v>72</v>
      </c>
      <c r="U35" s="109">
        <f t="shared" si="26"/>
        <v>72</v>
      </c>
      <c r="V35" s="109">
        <f t="shared" si="26"/>
        <v>116</v>
      </c>
      <c r="W35" s="89"/>
      <c r="X35" s="71"/>
      <c r="Y35" s="71"/>
      <c r="Z35" s="71"/>
      <c r="AA35" s="71"/>
      <c r="AB35" s="71"/>
      <c r="AC35" s="71"/>
      <c r="AD35" s="89"/>
      <c r="AE35" s="89"/>
      <c r="AF35" s="71"/>
      <c r="AG35" s="71"/>
      <c r="AH35" s="71"/>
      <c r="AI35" s="71"/>
      <c r="AJ35" s="71"/>
      <c r="AK35" s="71"/>
      <c r="AL35" s="89"/>
      <c r="AM35" s="89"/>
      <c r="AN35" s="71"/>
      <c r="AO35" s="71"/>
      <c r="AP35" s="71"/>
      <c r="AQ35" s="71"/>
      <c r="AR35" s="71"/>
      <c r="AS35" s="71"/>
      <c r="AT35" s="89"/>
      <c r="AU35" s="89"/>
      <c r="AV35" s="71"/>
      <c r="AW35" s="71"/>
      <c r="AX35" s="71"/>
      <c r="AY35" s="71"/>
      <c r="AZ35" s="71"/>
      <c r="BA35" s="71"/>
      <c r="BB35" s="89"/>
      <c r="BC35" s="89"/>
      <c r="BD35" s="71"/>
      <c r="BE35" s="71"/>
      <c r="BF35" s="71"/>
      <c r="BG35" s="71"/>
      <c r="BH35" s="71"/>
      <c r="BI35" s="71"/>
      <c r="BJ35" s="89"/>
      <c r="BK35" s="85"/>
      <c r="BL35" s="57"/>
      <c r="BM35" s="57"/>
      <c r="BN35" s="57"/>
      <c r="BO35" s="57"/>
      <c r="BP35" s="57"/>
      <c r="BQ35" s="57"/>
      <c r="BR35" s="57"/>
      <c r="BS35" s="57"/>
      <c r="BT35" s="37"/>
    </row>
    <row r="36" spans="1:72" ht="15">
      <c r="A36" s="146" t="s">
        <v>112</v>
      </c>
      <c r="B36" s="144" t="s">
        <v>129</v>
      </c>
      <c r="C36" s="69" t="str">
        <f>D36&amp;" "&amp;E36&amp;" "&amp;F36&amp;" "&amp;G36</f>
        <v>7 8  </v>
      </c>
      <c r="D36" s="70">
        <v>7</v>
      </c>
      <c r="E36" s="70">
        <v>8</v>
      </c>
      <c r="F36" s="70"/>
      <c r="G36" s="70"/>
      <c r="H36" s="69" t="str">
        <f>I36&amp;" "&amp;M36&amp;" "&amp;N36&amp;" "&amp;O36</f>
        <v>   </v>
      </c>
      <c r="I36" s="70"/>
      <c r="J36" s="70"/>
      <c r="K36" s="70"/>
      <c r="L36" s="70"/>
      <c r="M36" s="70"/>
      <c r="N36" s="70"/>
      <c r="O36" s="70"/>
      <c r="P36" s="71"/>
      <c r="Q36" s="140">
        <v>166</v>
      </c>
      <c r="R36" s="95">
        <f>SUM(S36:U36)</f>
        <v>108</v>
      </c>
      <c r="S36" s="95">
        <f>X36*X$6+AA36*AA$6+AF36*AF$6+AI36*AI$6+AN36*AN$6+AQ36*AQ$6+AV36*AV$6+AY36*AY$6+BD36*BD$6+BG36*BG$6</f>
        <v>36</v>
      </c>
      <c r="T36" s="95">
        <f>Y36*Y$6+AB36*AB$6+AG36*AG$6+AJ36*AJ$6+AO36*AO$6+AR36*AR$6+AW36*AW$6+AZ36*AZ$6+BE36*BE$6+BH36*BH$6</f>
        <v>0</v>
      </c>
      <c r="U36" s="95">
        <f>Z36*Z$6+AC36*AC$6+AH36*AH$6+AK36*AK$6+AP36*AP$6+AS36*AS$6+AX36*AX$6+BA36*BA$6+BF36*BF$6+BI36*BI$6</f>
        <v>72</v>
      </c>
      <c r="V36" s="95">
        <f>Q36-R36</f>
        <v>58</v>
      </c>
      <c r="W36" s="89">
        <f>IF(SUM(X36:Z36)&gt;0,X36&amp;"/"&amp;Y36&amp;"/"&amp;Z36,"")</f>
      </c>
      <c r="X36" s="71"/>
      <c r="Y36" s="71"/>
      <c r="Z36" s="71"/>
      <c r="AA36" s="71"/>
      <c r="AB36" s="71"/>
      <c r="AC36" s="71"/>
      <c r="AD36" s="89">
        <f>IF(SUM(AA36:AC36)&gt;0,AA36&amp;"/"&amp;AB36&amp;"/"&amp;AC36,"")</f>
      </c>
      <c r="AE36" s="89">
        <f>IF(SUM(AF36:AH36)&gt;0,AF36&amp;"/"&amp;AG36&amp;"/"&amp;AH36,"")</f>
      </c>
      <c r="AF36" s="71"/>
      <c r="AG36" s="71"/>
      <c r="AH36" s="71"/>
      <c r="AI36" s="71"/>
      <c r="AJ36" s="71"/>
      <c r="AK36" s="71"/>
      <c r="AL36" s="89">
        <f>IF(SUM(AI36:AK36)&gt;0,AI36&amp;"/"&amp;AJ36&amp;"/"&amp;AK36,"")</f>
      </c>
      <c r="AM36" s="89">
        <f>IF(SUM(AN36:AP36)&gt;0,AN36&amp;"/"&amp;AO36&amp;"/"&amp;AP36,"")</f>
      </c>
      <c r="AN36" s="71"/>
      <c r="AO36" s="71"/>
      <c r="AP36" s="71"/>
      <c r="AQ36" s="71"/>
      <c r="AR36" s="71"/>
      <c r="AS36" s="71"/>
      <c r="AT36" s="89">
        <f>IF(SUM(AQ36:AS36)&gt;0,AQ36&amp;"/"&amp;AR36&amp;"/"&amp;AS36,"")</f>
      </c>
      <c r="AU36" s="89" t="str">
        <f>IF(SUM(AV36:AX36)&gt;0,AV36&amp;"/"&amp;AW36&amp;"/"&amp;AX36,"")</f>
        <v>1//2</v>
      </c>
      <c r="AV36" s="71">
        <v>1</v>
      </c>
      <c r="AW36" s="71"/>
      <c r="AX36" s="71">
        <v>2</v>
      </c>
      <c r="AY36" s="71">
        <v>1</v>
      </c>
      <c r="AZ36" s="71"/>
      <c r="BA36" s="71">
        <v>2</v>
      </c>
      <c r="BB36" s="89" t="str">
        <f>IF(SUM(AY36:BA36)&gt;0,AY36&amp;"/"&amp;AZ36&amp;"/"&amp;BA36,"")</f>
        <v>1//2</v>
      </c>
      <c r="BC36" s="89">
        <f>IF(SUM(BD36:BF36)&gt;0,BD36&amp;"/"&amp;BE36&amp;"/"&amp;BF36,"")</f>
      </c>
      <c r="BD36" s="71"/>
      <c r="BE36" s="71"/>
      <c r="BF36" s="71"/>
      <c r="BG36" s="71"/>
      <c r="BH36" s="71"/>
      <c r="BI36" s="71"/>
      <c r="BJ36" s="89">
        <f>IF(SUM(BG36:BI36)&gt;0,BG36&amp;"/"&amp;BH36&amp;"/"&amp;BI36,"")</f>
      </c>
      <c r="BK36" s="85"/>
      <c r="BL36" s="57"/>
      <c r="BM36" s="57"/>
      <c r="BN36" s="57"/>
      <c r="BO36" s="57"/>
      <c r="BP36" s="57"/>
      <c r="BQ36" s="57"/>
      <c r="BR36" s="57"/>
      <c r="BS36" s="57"/>
      <c r="BT36" s="37"/>
    </row>
    <row r="37" spans="1:72" ht="15">
      <c r="A37" s="146" t="s">
        <v>113</v>
      </c>
      <c r="B37" s="146" t="s">
        <v>158</v>
      </c>
      <c r="C37" s="69" t="str">
        <f t="shared" si="15"/>
        <v>8   </v>
      </c>
      <c r="D37" s="70">
        <v>8</v>
      </c>
      <c r="E37" s="70"/>
      <c r="F37" s="70"/>
      <c r="G37" s="70"/>
      <c r="H37" s="69" t="str">
        <f t="shared" si="3"/>
        <v>7   </v>
      </c>
      <c r="I37" s="70">
        <v>7</v>
      </c>
      <c r="J37" s="70"/>
      <c r="K37" s="70"/>
      <c r="L37" s="70"/>
      <c r="M37" s="70"/>
      <c r="N37" s="70"/>
      <c r="O37" s="70"/>
      <c r="P37" s="71"/>
      <c r="Q37" s="140">
        <v>166</v>
      </c>
      <c r="R37" s="95">
        <f t="shared" si="16"/>
        <v>108</v>
      </c>
      <c r="S37" s="95">
        <f t="shared" si="17"/>
        <v>36</v>
      </c>
      <c r="T37" s="95">
        <f t="shared" si="18"/>
        <v>72</v>
      </c>
      <c r="U37" s="95">
        <f t="shared" si="19"/>
        <v>0</v>
      </c>
      <c r="V37" s="95">
        <f t="shared" si="4"/>
        <v>58</v>
      </c>
      <c r="W37" s="89">
        <f t="shared" si="5"/>
      </c>
      <c r="X37" s="71"/>
      <c r="Y37" s="71"/>
      <c r="Z37" s="71"/>
      <c r="AA37" s="71"/>
      <c r="AB37" s="71"/>
      <c r="AC37" s="71"/>
      <c r="AD37" s="89">
        <f t="shared" si="6"/>
      </c>
      <c r="AE37" s="89">
        <f t="shared" si="7"/>
      </c>
      <c r="AF37" s="71"/>
      <c r="AG37" s="71"/>
      <c r="AH37" s="71"/>
      <c r="AI37" s="71"/>
      <c r="AJ37" s="71"/>
      <c r="AK37" s="71"/>
      <c r="AL37" s="89">
        <f t="shared" si="8"/>
      </c>
      <c r="AM37" s="89">
        <f t="shared" si="9"/>
      </c>
      <c r="AN37" s="71"/>
      <c r="AO37" s="71"/>
      <c r="AP37" s="71"/>
      <c r="AQ37" s="71"/>
      <c r="AR37" s="71"/>
      <c r="AS37" s="71"/>
      <c r="AT37" s="89">
        <f t="shared" si="10"/>
      </c>
      <c r="AU37" s="89" t="str">
        <f t="shared" si="11"/>
        <v>1/2/</v>
      </c>
      <c r="AV37" s="71">
        <v>1</v>
      </c>
      <c r="AW37" s="71">
        <v>2</v>
      </c>
      <c r="AX37" s="71"/>
      <c r="AY37" s="71">
        <v>1</v>
      </c>
      <c r="AZ37" s="71">
        <v>2</v>
      </c>
      <c r="BA37" s="71"/>
      <c r="BB37" s="89" t="str">
        <f t="shared" si="12"/>
        <v>1/2/</v>
      </c>
      <c r="BC37" s="89">
        <f t="shared" si="13"/>
      </c>
      <c r="BD37" s="71"/>
      <c r="BE37" s="71"/>
      <c r="BF37" s="71"/>
      <c r="BG37" s="71"/>
      <c r="BH37" s="71"/>
      <c r="BI37" s="71"/>
      <c r="BJ37" s="89">
        <f t="shared" si="14"/>
      </c>
      <c r="BK37" s="85"/>
      <c r="BL37" s="57"/>
      <c r="BM37" s="57"/>
      <c r="BN37" s="57"/>
      <c r="BO37" s="57"/>
      <c r="BP37" s="57"/>
      <c r="BQ37" s="57"/>
      <c r="BR37" s="57"/>
      <c r="BS37" s="57"/>
      <c r="BT37" s="37"/>
    </row>
    <row r="38" spans="1:72" ht="15">
      <c r="A38" s="146" t="s">
        <v>54</v>
      </c>
      <c r="B38" s="146" t="s">
        <v>231</v>
      </c>
      <c r="C38" s="69" t="str">
        <f t="shared" si="15"/>
        <v>   </v>
      </c>
      <c r="D38" s="70"/>
      <c r="E38" s="70"/>
      <c r="F38" s="70"/>
      <c r="G38" s="70"/>
      <c r="H38" s="69" t="str">
        <f t="shared" si="3"/>
        <v>7   </v>
      </c>
      <c r="I38" s="70">
        <v>7</v>
      </c>
      <c r="J38" s="70"/>
      <c r="K38" s="70"/>
      <c r="L38" s="70"/>
      <c r="M38" s="70"/>
      <c r="N38" s="70"/>
      <c r="O38" s="70"/>
      <c r="P38" s="71"/>
      <c r="Q38" s="140">
        <v>72</v>
      </c>
      <c r="R38" s="95">
        <f t="shared" si="16"/>
        <v>36</v>
      </c>
      <c r="S38" s="95">
        <f t="shared" si="17"/>
        <v>18</v>
      </c>
      <c r="T38" s="95">
        <f t="shared" si="18"/>
        <v>0</v>
      </c>
      <c r="U38" s="95">
        <f t="shared" si="19"/>
        <v>18</v>
      </c>
      <c r="V38" s="95">
        <f t="shared" si="4"/>
        <v>36</v>
      </c>
      <c r="W38" s="89">
        <f t="shared" si="5"/>
      </c>
      <c r="X38" s="71"/>
      <c r="Y38" s="71"/>
      <c r="Z38" s="71"/>
      <c r="AA38" s="71"/>
      <c r="AB38" s="71"/>
      <c r="AC38" s="71"/>
      <c r="AD38" s="89">
        <f t="shared" si="6"/>
      </c>
      <c r="AE38" s="89">
        <f t="shared" si="7"/>
      </c>
      <c r="AF38" s="71"/>
      <c r="AG38" s="71"/>
      <c r="AH38" s="71"/>
      <c r="AI38" s="71"/>
      <c r="AJ38" s="71"/>
      <c r="AK38" s="71"/>
      <c r="AL38" s="89">
        <f t="shared" si="8"/>
      </c>
      <c r="AM38" s="89">
        <f t="shared" si="9"/>
      </c>
      <c r="AN38" s="71"/>
      <c r="AO38" s="71"/>
      <c r="AP38" s="71"/>
      <c r="AQ38" s="71"/>
      <c r="AR38" s="71"/>
      <c r="AS38" s="71"/>
      <c r="AT38" s="89">
        <f t="shared" si="10"/>
      </c>
      <c r="AU38" s="89" t="str">
        <f t="shared" si="11"/>
        <v>1//1</v>
      </c>
      <c r="AV38" s="71">
        <v>1</v>
      </c>
      <c r="AW38" s="71"/>
      <c r="AX38" s="71">
        <v>1</v>
      </c>
      <c r="AY38" s="71"/>
      <c r="AZ38" s="71"/>
      <c r="BA38" s="71"/>
      <c r="BB38" s="89">
        <f t="shared" si="12"/>
      </c>
      <c r="BC38" s="89">
        <f t="shared" si="13"/>
      </c>
      <c r="BD38" s="71"/>
      <c r="BE38" s="71"/>
      <c r="BF38" s="71"/>
      <c r="BG38" s="71"/>
      <c r="BH38" s="71"/>
      <c r="BI38" s="71"/>
      <c r="BJ38" s="89">
        <f t="shared" si="14"/>
      </c>
      <c r="BK38" s="85"/>
      <c r="BL38" s="57"/>
      <c r="BM38" s="57"/>
      <c r="BN38" s="57"/>
      <c r="BO38" s="57"/>
      <c r="BP38" s="57"/>
      <c r="BQ38" s="57"/>
      <c r="BR38" s="57"/>
      <c r="BS38" s="57"/>
      <c r="BT38" s="37"/>
    </row>
    <row r="39" spans="1:72" ht="15">
      <c r="A39" s="146" t="s">
        <v>55</v>
      </c>
      <c r="B39" s="146" t="s">
        <v>232</v>
      </c>
      <c r="C39" s="69" t="str">
        <f t="shared" si="15"/>
        <v>   </v>
      </c>
      <c r="D39" s="70"/>
      <c r="E39" s="70"/>
      <c r="F39" s="70"/>
      <c r="G39" s="70"/>
      <c r="H39" s="69" t="str">
        <f t="shared" si="3"/>
        <v>7   </v>
      </c>
      <c r="I39" s="70">
        <v>7</v>
      </c>
      <c r="J39" s="70"/>
      <c r="K39" s="70"/>
      <c r="L39" s="70"/>
      <c r="M39" s="70"/>
      <c r="N39" s="70"/>
      <c r="O39" s="70"/>
      <c r="P39" s="71"/>
      <c r="Q39" s="140">
        <v>72</v>
      </c>
      <c r="R39" s="95">
        <f t="shared" si="16"/>
        <v>36</v>
      </c>
      <c r="S39" s="95">
        <f t="shared" si="17"/>
        <v>18</v>
      </c>
      <c r="T39" s="95">
        <f t="shared" si="18"/>
        <v>0</v>
      </c>
      <c r="U39" s="95">
        <f t="shared" si="19"/>
        <v>18</v>
      </c>
      <c r="V39" s="95">
        <f t="shared" si="4"/>
        <v>36</v>
      </c>
      <c r="W39" s="89">
        <f t="shared" si="5"/>
      </c>
      <c r="X39" s="71"/>
      <c r="Y39" s="71"/>
      <c r="Z39" s="71"/>
      <c r="AA39" s="71"/>
      <c r="AB39" s="71"/>
      <c r="AC39" s="71"/>
      <c r="AD39" s="89">
        <f t="shared" si="6"/>
      </c>
      <c r="AE39" s="89">
        <f t="shared" si="7"/>
      </c>
      <c r="AF39" s="71"/>
      <c r="AG39" s="71"/>
      <c r="AH39" s="71"/>
      <c r="AI39" s="71"/>
      <c r="AJ39" s="71"/>
      <c r="AK39" s="71"/>
      <c r="AL39" s="89">
        <f t="shared" si="8"/>
      </c>
      <c r="AM39" s="89">
        <f t="shared" si="9"/>
      </c>
      <c r="AN39" s="71"/>
      <c r="AO39" s="71"/>
      <c r="AP39" s="71"/>
      <c r="AQ39" s="71"/>
      <c r="AR39" s="71"/>
      <c r="AS39" s="71"/>
      <c r="AT39" s="89">
        <f t="shared" si="10"/>
      </c>
      <c r="AU39" s="89" t="str">
        <f t="shared" si="11"/>
        <v>1//1</v>
      </c>
      <c r="AV39" s="71">
        <v>1</v>
      </c>
      <c r="AW39" s="71"/>
      <c r="AX39" s="71">
        <v>1</v>
      </c>
      <c r="AY39" s="71"/>
      <c r="AZ39" s="71"/>
      <c r="BA39" s="71"/>
      <c r="BB39" s="89">
        <f t="shared" si="12"/>
      </c>
      <c r="BC39" s="89">
        <f t="shared" si="13"/>
      </c>
      <c r="BD39" s="71"/>
      <c r="BE39" s="71"/>
      <c r="BF39" s="71"/>
      <c r="BG39" s="71"/>
      <c r="BH39" s="71"/>
      <c r="BI39" s="71"/>
      <c r="BJ39" s="89">
        <f t="shared" si="14"/>
      </c>
      <c r="BK39" s="85"/>
      <c r="BL39" s="57"/>
      <c r="BM39" s="57"/>
      <c r="BN39" s="57"/>
      <c r="BO39" s="57"/>
      <c r="BP39" s="57"/>
      <c r="BQ39" s="57"/>
      <c r="BR39" s="57"/>
      <c r="BS39" s="57"/>
      <c r="BT39" s="37"/>
    </row>
    <row r="40" spans="1:72" ht="15">
      <c r="A40" s="146" t="s">
        <v>56</v>
      </c>
      <c r="B40" s="146" t="s">
        <v>57</v>
      </c>
      <c r="C40" s="69" t="str">
        <f t="shared" si="15"/>
        <v>   </v>
      </c>
      <c r="D40" s="70"/>
      <c r="E40" s="70"/>
      <c r="F40" s="70"/>
      <c r="G40" s="70"/>
      <c r="H40" s="69" t="str">
        <f t="shared" si="3"/>
        <v>8   </v>
      </c>
      <c r="I40" s="70">
        <v>8</v>
      </c>
      <c r="J40" s="70"/>
      <c r="K40" s="70"/>
      <c r="L40" s="70"/>
      <c r="M40" s="70"/>
      <c r="N40" s="70"/>
      <c r="O40" s="70"/>
      <c r="P40" s="71"/>
      <c r="Q40" s="140">
        <v>72</v>
      </c>
      <c r="R40" s="95">
        <f t="shared" si="16"/>
        <v>36</v>
      </c>
      <c r="S40" s="95">
        <f t="shared" si="17"/>
        <v>36</v>
      </c>
      <c r="T40" s="95">
        <f t="shared" si="18"/>
        <v>0</v>
      </c>
      <c r="U40" s="95">
        <f t="shared" si="19"/>
        <v>0</v>
      </c>
      <c r="V40" s="95">
        <f t="shared" si="4"/>
        <v>36</v>
      </c>
      <c r="W40" s="89">
        <f t="shared" si="5"/>
      </c>
      <c r="X40" s="71"/>
      <c r="Y40" s="71"/>
      <c r="Z40" s="71"/>
      <c r="AA40" s="71"/>
      <c r="AB40" s="71"/>
      <c r="AC40" s="71"/>
      <c r="AD40" s="89">
        <f t="shared" si="6"/>
      </c>
      <c r="AE40" s="89">
        <f t="shared" si="7"/>
      </c>
      <c r="AF40" s="71"/>
      <c r="AG40" s="71"/>
      <c r="AH40" s="71"/>
      <c r="AI40" s="71"/>
      <c r="AJ40" s="71"/>
      <c r="AK40" s="71"/>
      <c r="AL40" s="89">
        <f t="shared" si="8"/>
      </c>
      <c r="AM40" s="89">
        <f t="shared" si="9"/>
      </c>
      <c r="AN40" s="71"/>
      <c r="AO40" s="71"/>
      <c r="AP40" s="71"/>
      <c r="AQ40" s="71"/>
      <c r="AR40" s="71"/>
      <c r="AS40" s="71"/>
      <c r="AT40" s="89">
        <f t="shared" si="10"/>
      </c>
      <c r="AU40" s="89">
        <f t="shared" si="11"/>
      </c>
      <c r="AV40" s="71"/>
      <c r="AW40" s="71"/>
      <c r="AX40" s="71"/>
      <c r="AY40" s="71">
        <v>2</v>
      </c>
      <c r="AZ40" s="71"/>
      <c r="BA40" s="71"/>
      <c r="BB40" s="89" t="str">
        <f t="shared" si="12"/>
        <v>2//</v>
      </c>
      <c r="BC40" s="89">
        <f t="shared" si="13"/>
      </c>
      <c r="BD40" s="71"/>
      <c r="BE40" s="71"/>
      <c r="BF40" s="71"/>
      <c r="BG40" s="71"/>
      <c r="BH40" s="71"/>
      <c r="BI40" s="71"/>
      <c r="BJ40" s="89">
        <f t="shared" si="14"/>
      </c>
      <c r="BK40" s="85"/>
      <c r="BL40" s="57"/>
      <c r="BM40" s="57"/>
      <c r="BN40" s="57"/>
      <c r="BO40" s="57"/>
      <c r="BP40" s="57"/>
      <c r="BQ40" s="57"/>
      <c r="BR40" s="57"/>
      <c r="BS40" s="57"/>
      <c r="BT40" s="37"/>
    </row>
    <row r="41" spans="1:72" ht="15">
      <c r="A41" s="146" t="s">
        <v>58</v>
      </c>
      <c r="B41" s="146" t="s">
        <v>214</v>
      </c>
      <c r="C41" s="69" t="str">
        <f t="shared" si="15"/>
        <v>   </v>
      </c>
      <c r="D41" s="70"/>
      <c r="E41" s="70"/>
      <c r="F41" s="70"/>
      <c r="G41" s="70"/>
      <c r="H41" s="69" t="str">
        <f t="shared" si="3"/>
        <v>8   </v>
      </c>
      <c r="I41" s="70">
        <v>8</v>
      </c>
      <c r="J41" s="70"/>
      <c r="K41" s="70"/>
      <c r="L41" s="70"/>
      <c r="M41" s="70"/>
      <c r="N41" s="70"/>
      <c r="O41" s="70"/>
      <c r="P41" s="71"/>
      <c r="Q41" s="140">
        <v>60</v>
      </c>
      <c r="R41" s="95">
        <f t="shared" si="16"/>
        <v>36</v>
      </c>
      <c r="S41" s="95">
        <f t="shared" si="17"/>
        <v>36</v>
      </c>
      <c r="T41" s="95">
        <f t="shared" si="18"/>
        <v>0</v>
      </c>
      <c r="U41" s="95">
        <f t="shared" si="19"/>
        <v>0</v>
      </c>
      <c r="V41" s="95">
        <f t="shared" si="4"/>
        <v>24</v>
      </c>
      <c r="W41" s="89">
        <f t="shared" si="5"/>
      </c>
      <c r="X41" s="71"/>
      <c r="Y41" s="71"/>
      <c r="Z41" s="71"/>
      <c r="AA41" s="71"/>
      <c r="AB41" s="71"/>
      <c r="AC41" s="71"/>
      <c r="AD41" s="89">
        <f t="shared" si="6"/>
      </c>
      <c r="AE41" s="89">
        <f t="shared" si="7"/>
      </c>
      <c r="AF41" s="71"/>
      <c r="AG41" s="71"/>
      <c r="AH41" s="71"/>
      <c r="AI41" s="71"/>
      <c r="AJ41" s="71"/>
      <c r="AK41" s="71"/>
      <c r="AL41" s="89">
        <f t="shared" si="8"/>
      </c>
      <c r="AM41" s="89">
        <f t="shared" si="9"/>
      </c>
      <c r="AN41" s="71"/>
      <c r="AO41" s="71"/>
      <c r="AP41" s="71"/>
      <c r="AQ41" s="71"/>
      <c r="AR41" s="71"/>
      <c r="AS41" s="71"/>
      <c r="AT41" s="89">
        <f t="shared" si="10"/>
      </c>
      <c r="AU41" s="89">
        <f t="shared" si="11"/>
      </c>
      <c r="AV41" s="71"/>
      <c r="AW41" s="71"/>
      <c r="AX41" s="71"/>
      <c r="AY41" s="71">
        <v>2</v>
      </c>
      <c r="AZ41" s="71"/>
      <c r="BA41" s="71"/>
      <c r="BB41" s="89" t="str">
        <f t="shared" si="12"/>
        <v>2//</v>
      </c>
      <c r="BC41" s="89">
        <f t="shared" si="13"/>
      </c>
      <c r="BD41" s="71"/>
      <c r="BE41" s="71"/>
      <c r="BF41" s="71"/>
      <c r="BG41" s="71"/>
      <c r="BH41" s="71"/>
      <c r="BI41" s="71"/>
      <c r="BJ41" s="89">
        <f t="shared" si="14"/>
      </c>
      <c r="BK41" s="85"/>
      <c r="BL41" s="57"/>
      <c r="BM41" s="57"/>
      <c r="BN41" s="57"/>
      <c r="BO41" s="57"/>
      <c r="BP41" s="57"/>
      <c r="BQ41" s="57"/>
      <c r="BR41" s="57"/>
      <c r="BS41" s="57"/>
      <c r="BT41" s="37"/>
    </row>
    <row r="42" spans="1:72" ht="15">
      <c r="A42" s="145" t="s">
        <v>59</v>
      </c>
      <c r="B42" s="145" t="s">
        <v>41</v>
      </c>
      <c r="C42" s="69" t="str">
        <f t="shared" si="15"/>
        <v>   </v>
      </c>
      <c r="D42" s="70"/>
      <c r="E42" s="70"/>
      <c r="F42" s="70"/>
      <c r="G42" s="70"/>
      <c r="H42" s="69" t="str">
        <f t="shared" si="3"/>
        <v>   </v>
      </c>
      <c r="I42" s="70"/>
      <c r="J42" s="70"/>
      <c r="K42" s="70"/>
      <c r="L42" s="70"/>
      <c r="M42" s="70"/>
      <c r="N42" s="70"/>
      <c r="O42" s="70"/>
      <c r="P42" s="71"/>
      <c r="Q42" s="96">
        <f aca="true" t="shared" si="27" ref="Q42:V42">SUM(Q43:Q43)</f>
        <v>160</v>
      </c>
      <c r="R42" s="96">
        <f t="shared" si="27"/>
        <v>36</v>
      </c>
      <c r="S42" s="96">
        <f t="shared" si="27"/>
        <v>36</v>
      </c>
      <c r="T42" s="96">
        <f t="shared" si="27"/>
        <v>0</v>
      </c>
      <c r="U42" s="96">
        <f t="shared" si="27"/>
        <v>0</v>
      </c>
      <c r="V42" s="96">
        <f t="shared" si="27"/>
        <v>124</v>
      </c>
      <c r="W42" s="89">
        <f t="shared" si="5"/>
      </c>
      <c r="X42" s="71"/>
      <c r="Y42" s="71"/>
      <c r="Z42" s="71"/>
      <c r="AA42" s="71"/>
      <c r="AB42" s="71"/>
      <c r="AC42" s="71"/>
      <c r="AD42" s="89">
        <f t="shared" si="6"/>
      </c>
      <c r="AE42" s="89">
        <f t="shared" si="7"/>
      </c>
      <c r="AF42" s="71"/>
      <c r="AG42" s="71"/>
      <c r="AH42" s="71"/>
      <c r="AI42" s="71"/>
      <c r="AJ42" s="71"/>
      <c r="AK42" s="71"/>
      <c r="AL42" s="89">
        <f t="shared" si="8"/>
      </c>
      <c r="AM42" s="89">
        <f t="shared" si="9"/>
      </c>
      <c r="AN42" s="71"/>
      <c r="AO42" s="71"/>
      <c r="AP42" s="71"/>
      <c r="AQ42" s="71"/>
      <c r="AR42" s="71"/>
      <c r="AS42" s="71"/>
      <c r="AT42" s="89">
        <f t="shared" si="10"/>
      </c>
      <c r="AU42" s="89">
        <f t="shared" si="11"/>
      </c>
      <c r="AV42" s="71"/>
      <c r="AW42" s="71"/>
      <c r="AX42" s="71"/>
      <c r="AY42" s="71"/>
      <c r="AZ42" s="71"/>
      <c r="BA42" s="71"/>
      <c r="BB42" s="89">
        <f t="shared" si="12"/>
      </c>
      <c r="BC42" s="89">
        <f t="shared" si="13"/>
      </c>
      <c r="BD42" s="71"/>
      <c r="BE42" s="71"/>
      <c r="BF42" s="71"/>
      <c r="BG42" s="71"/>
      <c r="BH42" s="71"/>
      <c r="BI42" s="71"/>
      <c r="BJ42" s="89">
        <f t="shared" si="14"/>
      </c>
      <c r="BK42" s="85"/>
      <c r="BL42" s="57"/>
      <c r="BM42" s="57"/>
      <c r="BN42" s="57"/>
      <c r="BO42" s="57"/>
      <c r="BP42" s="57"/>
      <c r="BQ42" s="57"/>
      <c r="BR42" s="57"/>
      <c r="BS42" s="57"/>
      <c r="BT42" s="37"/>
    </row>
    <row r="43" spans="1:72" ht="15">
      <c r="A43" s="146" t="s">
        <v>66</v>
      </c>
      <c r="B43" s="146" t="s">
        <v>80</v>
      </c>
      <c r="C43" s="69" t="str">
        <f t="shared" si="15"/>
        <v>   </v>
      </c>
      <c r="D43" s="70"/>
      <c r="E43" s="70"/>
      <c r="F43" s="70"/>
      <c r="G43" s="70"/>
      <c r="H43" s="69" t="str">
        <f t="shared" si="3"/>
        <v>8   </v>
      </c>
      <c r="I43" s="70">
        <v>8</v>
      </c>
      <c r="J43" s="70"/>
      <c r="K43" s="70"/>
      <c r="L43" s="70"/>
      <c r="M43" s="70"/>
      <c r="N43" s="70"/>
      <c r="O43" s="70"/>
      <c r="P43" s="71"/>
      <c r="Q43" s="140">
        <v>160</v>
      </c>
      <c r="R43" s="95">
        <f t="shared" si="16"/>
        <v>36</v>
      </c>
      <c r="S43" s="95">
        <f t="shared" si="17"/>
        <v>36</v>
      </c>
      <c r="T43" s="95">
        <f t="shared" si="18"/>
        <v>0</v>
      </c>
      <c r="U43" s="95">
        <f t="shared" si="19"/>
        <v>0</v>
      </c>
      <c r="V43" s="95">
        <f t="shared" si="4"/>
        <v>124</v>
      </c>
      <c r="W43" s="89">
        <f t="shared" si="5"/>
      </c>
      <c r="X43" s="71"/>
      <c r="Y43" s="71"/>
      <c r="Z43" s="71"/>
      <c r="AA43" s="71"/>
      <c r="AB43" s="71"/>
      <c r="AC43" s="71"/>
      <c r="AD43" s="89">
        <f t="shared" si="6"/>
      </c>
      <c r="AE43" s="89">
        <f t="shared" si="7"/>
      </c>
      <c r="AF43" s="71"/>
      <c r="AG43" s="71"/>
      <c r="AH43" s="71"/>
      <c r="AI43" s="71"/>
      <c r="AJ43" s="71"/>
      <c r="AK43" s="71"/>
      <c r="AL43" s="89">
        <f t="shared" si="8"/>
      </c>
      <c r="AM43" s="89">
        <f t="shared" si="9"/>
      </c>
      <c r="AN43" s="71"/>
      <c r="AO43" s="71"/>
      <c r="AP43" s="71"/>
      <c r="AQ43" s="71"/>
      <c r="AR43" s="71"/>
      <c r="AS43" s="71"/>
      <c r="AT43" s="89">
        <f t="shared" si="10"/>
      </c>
      <c r="AU43" s="89">
        <f t="shared" si="11"/>
      </c>
      <c r="AV43" s="71"/>
      <c r="AW43" s="71"/>
      <c r="AX43" s="71"/>
      <c r="AY43" s="71">
        <v>2</v>
      </c>
      <c r="AZ43" s="71"/>
      <c r="BA43" s="71"/>
      <c r="BB43" s="89" t="str">
        <f t="shared" si="12"/>
        <v>2//</v>
      </c>
      <c r="BC43" s="89">
        <f t="shared" si="13"/>
      </c>
      <c r="BD43" s="71"/>
      <c r="BE43" s="71"/>
      <c r="BF43" s="71"/>
      <c r="BG43" s="71"/>
      <c r="BH43" s="71"/>
      <c r="BI43" s="71"/>
      <c r="BJ43" s="89">
        <f t="shared" si="14"/>
      </c>
      <c r="BK43" s="85"/>
      <c r="BL43" s="57"/>
      <c r="BM43" s="57"/>
      <c r="BN43" s="57"/>
      <c r="BO43" s="57"/>
      <c r="BP43" s="57"/>
      <c r="BQ43" s="57"/>
      <c r="BR43" s="57"/>
      <c r="BS43" s="57"/>
      <c r="BT43" s="37"/>
    </row>
    <row r="44" spans="1:63" ht="25.5">
      <c r="A44" s="145" t="s">
        <v>60</v>
      </c>
      <c r="B44" s="145" t="s">
        <v>121</v>
      </c>
      <c r="C44" s="69" t="str">
        <f t="shared" si="15"/>
        <v>   </v>
      </c>
      <c r="D44" s="100"/>
      <c r="E44" s="100"/>
      <c r="F44" s="100"/>
      <c r="G44" s="100"/>
      <c r="H44" s="69" t="str">
        <f>I44&amp;" "&amp;M44&amp;" "&amp;N44&amp;" "&amp;O44</f>
        <v>8 8  </v>
      </c>
      <c r="I44" s="51">
        <v>8</v>
      </c>
      <c r="J44" s="51"/>
      <c r="K44" s="51"/>
      <c r="L44" s="51"/>
      <c r="M44" s="72">
        <v>8</v>
      </c>
      <c r="N44" s="73"/>
      <c r="O44" s="73"/>
      <c r="P44" s="73"/>
      <c r="Q44" s="110">
        <v>160</v>
      </c>
      <c r="R44" s="106">
        <f>SUM(S44:U44)</f>
        <v>72</v>
      </c>
      <c r="S44" s="106">
        <f>X44*X$6+AA44*AA$6+AF44*AF$6+AI44*AI$6+AN44*AN$6+AQ44*AQ$6+AV44*AV$6+AY44*AY$6+BD44*BD$6+BG44*BG$6</f>
        <v>72</v>
      </c>
      <c r="T44" s="106">
        <f>Y44*Y$6+AB44*AB$6+AG44*AG$6+AJ44*AJ$6+AO44*AO$6+AR44*AR$6+AW44*AW$6+AZ44*AZ$6+BE44*BE$6+BH44*BH$6</f>
        <v>0</v>
      </c>
      <c r="U44" s="106">
        <f>Z44*Z$6+AC44*AC$6+AH44*AH$6+AK44*AK$6+AP44*AP$6+AS44*AS$6+AX44*AX$6+BA44*BA$6+BF44*BF$6+BI44*BI$6</f>
        <v>0</v>
      </c>
      <c r="V44" s="106">
        <f>Q44-R44</f>
        <v>88</v>
      </c>
      <c r="W44" s="89">
        <f>IF(SUM(X44:Z44)&gt;0,X44&amp;"/"&amp;Y44&amp;"/"&amp;Z44,"")</f>
      </c>
      <c r="X44" s="71"/>
      <c r="Y44" s="71"/>
      <c r="Z44" s="71"/>
      <c r="AA44" s="71"/>
      <c r="AB44" s="71"/>
      <c r="AC44" s="71"/>
      <c r="AD44" s="89">
        <f>IF(SUM(AA44:AC44)&gt;0,AA44&amp;"/"&amp;AB44&amp;"/"&amp;AC44,"")</f>
      </c>
      <c r="AE44" s="89">
        <f>IF(SUM(AF44:AH44)&gt;0,AF44&amp;"/"&amp;AG44&amp;"/"&amp;AH44,"")</f>
      </c>
      <c r="AF44" s="71"/>
      <c r="AG44" s="71"/>
      <c r="AH44" s="71"/>
      <c r="AI44" s="71"/>
      <c r="AJ44" s="71"/>
      <c r="AK44" s="71"/>
      <c r="AL44" s="89">
        <f>IF(SUM(AI44:AK44)&gt;0,AI44&amp;"/"&amp;AJ44&amp;"/"&amp;AK44,"")</f>
      </c>
      <c r="AM44" s="89">
        <f>IF(SUM(AN44:AP44)&gt;0,AN44&amp;"/"&amp;AO44&amp;"/"&amp;AP44,"")</f>
      </c>
      <c r="AN44" s="71"/>
      <c r="AO44" s="71"/>
      <c r="AP44" s="71"/>
      <c r="AQ44" s="71"/>
      <c r="AR44" s="71"/>
      <c r="AS44" s="71"/>
      <c r="AT44" s="89">
        <f>IF(SUM(AQ44:AS44)&gt;0,AQ44&amp;"/"&amp;AR44&amp;"/"&amp;AS44,"")</f>
      </c>
      <c r="AU44" s="89">
        <f>IF(SUM(AV44:AX44)&gt;0,AV44&amp;"/"&amp;AW44&amp;"/"&amp;AX44,"")</f>
      </c>
      <c r="AV44" s="71"/>
      <c r="AW44" s="71"/>
      <c r="AX44" s="71"/>
      <c r="AY44" s="71">
        <v>4</v>
      </c>
      <c r="AZ44" s="71"/>
      <c r="BA44" s="71"/>
      <c r="BB44" s="89" t="str">
        <f>IF(SUM(AY44:BA44)&gt;0,AY44&amp;"/"&amp;AZ44&amp;"/"&amp;BA44,"")</f>
        <v>4//</v>
      </c>
      <c r="BC44" s="89">
        <f>IF(SUM(BD44:BF44)&gt;0,BD44&amp;"/"&amp;BE44&amp;"/"&amp;BF44,"")</f>
      </c>
      <c r="BD44" s="71"/>
      <c r="BE44" s="71"/>
      <c r="BF44" s="71"/>
      <c r="BG44" s="71"/>
      <c r="BH44" s="71"/>
      <c r="BI44" s="71"/>
      <c r="BJ44" s="89">
        <f>IF(SUM(BG44:BI44)&gt;0,BG44&amp;"/"&amp;BH44&amp;"/"&amp;BI44,"")</f>
      </c>
      <c r="BK44" s="85"/>
    </row>
    <row r="45" spans="1:72" ht="26.25" customHeight="1">
      <c r="A45" s="142" t="s">
        <v>87</v>
      </c>
      <c r="B45" s="161" t="s">
        <v>61</v>
      </c>
      <c r="C45" s="99" t="str">
        <f t="shared" si="15"/>
        <v>   </v>
      </c>
      <c r="D45" s="100"/>
      <c r="E45" s="100"/>
      <c r="F45" s="100"/>
      <c r="G45" s="100"/>
      <c r="H45" s="99" t="str">
        <f t="shared" si="3"/>
        <v>   </v>
      </c>
      <c r="I45" s="100"/>
      <c r="J45" s="100"/>
      <c r="K45" s="100"/>
      <c r="L45" s="100"/>
      <c r="M45" s="100"/>
      <c r="N45" s="100"/>
      <c r="O45" s="100"/>
      <c r="P45" s="99"/>
      <c r="Q45" s="101">
        <f aca="true" t="shared" si="28" ref="Q45:V45">SUM(Q46,Q61,Q64,Q65)</f>
        <v>4334</v>
      </c>
      <c r="R45" s="101">
        <f t="shared" si="28"/>
        <v>2158</v>
      </c>
      <c r="S45" s="101">
        <f t="shared" si="28"/>
        <v>1082</v>
      </c>
      <c r="T45" s="101">
        <f t="shared" si="28"/>
        <v>464</v>
      </c>
      <c r="U45" s="101">
        <f t="shared" si="28"/>
        <v>612</v>
      </c>
      <c r="V45" s="101">
        <f t="shared" si="28"/>
        <v>2176</v>
      </c>
      <c r="W45" s="102">
        <f t="shared" si="5"/>
      </c>
      <c r="X45" s="99"/>
      <c r="Y45" s="99"/>
      <c r="Z45" s="99"/>
      <c r="AA45" s="99"/>
      <c r="AB45" s="99"/>
      <c r="AC45" s="99"/>
      <c r="AD45" s="102">
        <f t="shared" si="6"/>
      </c>
      <c r="AE45" s="102">
        <f t="shared" si="7"/>
      </c>
      <c r="AF45" s="99"/>
      <c r="AG45" s="99"/>
      <c r="AH45" s="99"/>
      <c r="AI45" s="99"/>
      <c r="AJ45" s="99"/>
      <c r="AK45" s="99"/>
      <c r="AL45" s="102">
        <f t="shared" si="8"/>
      </c>
      <c r="AM45" s="102">
        <f t="shared" si="9"/>
      </c>
      <c r="AN45" s="99"/>
      <c r="AO45" s="99"/>
      <c r="AP45" s="99"/>
      <c r="AQ45" s="99"/>
      <c r="AR45" s="99"/>
      <c r="AS45" s="99"/>
      <c r="AT45" s="102">
        <f t="shared" si="10"/>
      </c>
      <c r="AU45" s="102">
        <f t="shared" si="11"/>
      </c>
      <c r="AV45" s="99"/>
      <c r="AW45" s="99"/>
      <c r="AX45" s="99"/>
      <c r="AY45" s="99"/>
      <c r="AZ45" s="99"/>
      <c r="BA45" s="99"/>
      <c r="BB45" s="102">
        <f t="shared" si="12"/>
      </c>
      <c r="BC45" s="102">
        <f t="shared" si="13"/>
      </c>
      <c r="BD45" s="99"/>
      <c r="BE45" s="99"/>
      <c r="BF45" s="99"/>
      <c r="BG45" s="99"/>
      <c r="BH45" s="99"/>
      <c r="BI45" s="99"/>
      <c r="BJ45" s="102">
        <f t="shared" si="14"/>
      </c>
      <c r="BK45" s="85"/>
      <c r="BL45" s="56"/>
      <c r="BM45" s="56"/>
      <c r="BN45" s="56"/>
      <c r="BO45" s="56"/>
      <c r="BP45" s="56"/>
      <c r="BQ45" s="56"/>
      <c r="BR45" s="56"/>
      <c r="BS45" s="56"/>
      <c r="BT45" s="47"/>
    </row>
    <row r="46" spans="1:72" ht="15">
      <c r="A46" s="145" t="s">
        <v>62</v>
      </c>
      <c r="B46" s="145" t="s">
        <v>35</v>
      </c>
      <c r="C46" s="69" t="str">
        <f t="shared" si="15"/>
        <v>   </v>
      </c>
      <c r="D46" s="70"/>
      <c r="E46" s="70"/>
      <c r="F46" s="70"/>
      <c r="G46" s="70"/>
      <c r="H46" s="69" t="str">
        <f t="shared" si="3"/>
        <v>   </v>
      </c>
      <c r="I46" s="70"/>
      <c r="J46" s="70"/>
      <c r="K46" s="70"/>
      <c r="L46" s="70"/>
      <c r="M46" s="70"/>
      <c r="N46" s="70"/>
      <c r="O46" s="70"/>
      <c r="P46" s="71">
        <v>6.8</v>
      </c>
      <c r="Q46" s="96">
        <f aca="true" t="shared" si="29" ref="Q46:V46">SUM(Q47:Q60)</f>
        <v>2334</v>
      </c>
      <c r="R46" s="96">
        <f t="shared" si="29"/>
        <v>1216</v>
      </c>
      <c r="S46" s="96">
        <f t="shared" si="29"/>
        <v>640</v>
      </c>
      <c r="T46" s="96">
        <f t="shared" si="29"/>
        <v>54</v>
      </c>
      <c r="U46" s="96">
        <f t="shared" si="29"/>
        <v>522</v>
      </c>
      <c r="V46" s="96">
        <f t="shared" si="29"/>
        <v>1118</v>
      </c>
      <c r="W46" s="89">
        <f t="shared" si="5"/>
      </c>
      <c r="X46" s="71"/>
      <c r="Y46" s="71"/>
      <c r="Z46" s="71"/>
      <c r="AA46" s="71"/>
      <c r="AB46" s="71"/>
      <c r="AC46" s="71"/>
      <c r="AD46" s="89">
        <f t="shared" si="6"/>
      </c>
      <c r="AE46" s="89">
        <f t="shared" si="7"/>
      </c>
      <c r="AF46" s="71"/>
      <c r="AG46" s="71"/>
      <c r="AH46" s="71"/>
      <c r="AI46" s="71"/>
      <c r="AJ46" s="71"/>
      <c r="AK46" s="71"/>
      <c r="AL46" s="89">
        <f t="shared" si="8"/>
      </c>
      <c r="AM46" s="89">
        <f t="shared" si="9"/>
      </c>
      <c r="AN46" s="71"/>
      <c r="AO46" s="71"/>
      <c r="AP46" s="71"/>
      <c r="AQ46" s="71"/>
      <c r="AR46" s="71"/>
      <c r="AS46" s="71"/>
      <c r="AT46" s="89">
        <f t="shared" si="10"/>
      </c>
      <c r="AU46" s="89">
        <f t="shared" si="11"/>
      </c>
      <c r="AV46" s="71"/>
      <c r="AW46" s="71"/>
      <c r="AX46" s="71"/>
      <c r="AY46" s="71"/>
      <c r="AZ46" s="71"/>
      <c r="BA46" s="71"/>
      <c r="BB46" s="89">
        <f t="shared" si="12"/>
      </c>
      <c r="BC46" s="89">
        <f t="shared" si="13"/>
      </c>
      <c r="BD46" s="71"/>
      <c r="BE46" s="71"/>
      <c r="BF46" s="71"/>
      <c r="BG46" s="71"/>
      <c r="BH46" s="71"/>
      <c r="BI46" s="71"/>
      <c r="BJ46" s="89">
        <f t="shared" si="14"/>
      </c>
      <c r="BK46" s="85"/>
      <c r="BL46" s="57"/>
      <c r="BM46" s="57"/>
      <c r="BN46" s="57"/>
      <c r="BO46" s="57"/>
      <c r="BP46" s="57"/>
      <c r="BQ46" s="57"/>
      <c r="BR46" s="57"/>
      <c r="BS46" s="57"/>
      <c r="BT46" s="37"/>
    </row>
    <row r="47" spans="1:72" ht="15">
      <c r="A47" s="146" t="s">
        <v>114</v>
      </c>
      <c r="B47" s="146" t="s">
        <v>104</v>
      </c>
      <c r="C47" s="69" t="str">
        <f t="shared" si="15"/>
        <v>1 2  4</v>
      </c>
      <c r="D47" s="70">
        <v>1</v>
      </c>
      <c r="E47" s="70">
        <v>2</v>
      </c>
      <c r="F47" s="70"/>
      <c r="G47" s="70">
        <v>4</v>
      </c>
      <c r="H47" s="69" t="str">
        <f t="shared" si="3"/>
        <v>3   </v>
      </c>
      <c r="I47" s="70">
        <v>3</v>
      </c>
      <c r="J47" s="70"/>
      <c r="K47" s="70"/>
      <c r="L47" s="70"/>
      <c r="M47" s="70"/>
      <c r="N47" s="70"/>
      <c r="O47" s="70"/>
      <c r="P47" s="71"/>
      <c r="Q47" s="140">
        <v>490</v>
      </c>
      <c r="R47" s="95">
        <f t="shared" si="16"/>
        <v>252</v>
      </c>
      <c r="S47" s="95">
        <f t="shared" si="17"/>
        <v>144</v>
      </c>
      <c r="T47" s="95">
        <f t="shared" si="18"/>
        <v>0</v>
      </c>
      <c r="U47" s="95">
        <f t="shared" si="19"/>
        <v>108</v>
      </c>
      <c r="V47" s="95">
        <f t="shared" si="4"/>
        <v>238</v>
      </c>
      <c r="W47" s="89" t="str">
        <f t="shared" si="5"/>
        <v>2//2</v>
      </c>
      <c r="X47" s="71">
        <v>2</v>
      </c>
      <c r="Y47" s="71"/>
      <c r="Z47" s="71">
        <v>2</v>
      </c>
      <c r="AA47" s="71">
        <v>2</v>
      </c>
      <c r="AB47" s="71"/>
      <c r="AC47" s="71">
        <v>2</v>
      </c>
      <c r="AD47" s="89" t="str">
        <f t="shared" si="6"/>
        <v>2//2</v>
      </c>
      <c r="AE47" s="89" t="str">
        <f t="shared" si="7"/>
        <v>2//2</v>
      </c>
      <c r="AF47" s="71">
        <v>2</v>
      </c>
      <c r="AG47" s="71"/>
      <c r="AH47" s="71">
        <v>2</v>
      </c>
      <c r="AI47" s="71">
        <v>2</v>
      </c>
      <c r="AJ47" s="71"/>
      <c r="AK47" s="71"/>
      <c r="AL47" s="89" t="str">
        <f t="shared" si="8"/>
        <v>2//</v>
      </c>
      <c r="AM47" s="89">
        <f t="shared" si="9"/>
      </c>
      <c r="AN47" s="71"/>
      <c r="AO47" s="71"/>
      <c r="AP47" s="71"/>
      <c r="AQ47" s="71"/>
      <c r="AR47" s="71"/>
      <c r="AS47" s="71"/>
      <c r="AT47" s="89">
        <f t="shared" si="10"/>
      </c>
      <c r="AU47" s="89">
        <f t="shared" si="11"/>
      </c>
      <c r="AV47" s="71"/>
      <c r="AW47" s="71"/>
      <c r="AX47" s="71"/>
      <c r="AY47" s="71"/>
      <c r="AZ47" s="71"/>
      <c r="BA47" s="71"/>
      <c r="BB47" s="89">
        <f t="shared" si="12"/>
      </c>
      <c r="BC47" s="89">
        <f t="shared" si="13"/>
      </c>
      <c r="BD47" s="71"/>
      <c r="BE47" s="71"/>
      <c r="BF47" s="71"/>
      <c r="BG47" s="71"/>
      <c r="BH47" s="71"/>
      <c r="BI47" s="71"/>
      <c r="BJ47" s="89">
        <f t="shared" si="14"/>
      </c>
      <c r="BK47" s="85"/>
      <c r="BL47" s="57"/>
      <c r="BM47" s="57"/>
      <c r="BN47" s="57"/>
      <c r="BO47" s="57"/>
      <c r="BP47" s="57"/>
      <c r="BQ47" s="57"/>
      <c r="BR47" s="57"/>
      <c r="BS47" s="57"/>
      <c r="BT47" s="37"/>
    </row>
    <row r="48" spans="1:72" ht="15">
      <c r="A48" s="146" t="s">
        <v>89</v>
      </c>
      <c r="B48" s="146" t="s">
        <v>136</v>
      </c>
      <c r="C48" s="69" t="str">
        <f t="shared" si="15"/>
        <v>5   </v>
      </c>
      <c r="D48" s="70">
        <v>5</v>
      </c>
      <c r="E48" s="70"/>
      <c r="F48" s="70"/>
      <c r="G48" s="70"/>
      <c r="H48" s="69" t="str">
        <f t="shared" si="3"/>
        <v>   </v>
      </c>
      <c r="I48" s="70"/>
      <c r="J48" s="70"/>
      <c r="K48" s="70"/>
      <c r="L48" s="70"/>
      <c r="M48" s="70"/>
      <c r="N48" s="70"/>
      <c r="O48" s="70"/>
      <c r="P48" s="71"/>
      <c r="Q48" s="140">
        <v>90</v>
      </c>
      <c r="R48" s="95">
        <f t="shared" si="16"/>
        <v>54</v>
      </c>
      <c r="S48" s="95">
        <f t="shared" si="17"/>
        <v>36</v>
      </c>
      <c r="T48" s="95">
        <f t="shared" si="18"/>
        <v>0</v>
      </c>
      <c r="U48" s="95">
        <f t="shared" si="19"/>
        <v>18</v>
      </c>
      <c r="V48" s="95">
        <f t="shared" si="4"/>
        <v>36</v>
      </c>
      <c r="W48" s="89">
        <f t="shared" si="5"/>
      </c>
      <c r="X48" s="71"/>
      <c r="Y48" s="71"/>
      <c r="Z48" s="71"/>
      <c r="AA48" s="71"/>
      <c r="AB48" s="71"/>
      <c r="AC48" s="71"/>
      <c r="AD48" s="89">
        <f t="shared" si="6"/>
      </c>
      <c r="AE48" s="89">
        <f t="shared" si="7"/>
      </c>
      <c r="AF48" s="71"/>
      <c r="AG48" s="71"/>
      <c r="AH48" s="71"/>
      <c r="AI48" s="71"/>
      <c r="AJ48" s="71"/>
      <c r="AK48" s="71"/>
      <c r="AL48" s="89">
        <f t="shared" si="8"/>
      </c>
      <c r="AM48" s="89" t="str">
        <f t="shared" si="9"/>
        <v>2//1</v>
      </c>
      <c r="AN48" s="71">
        <v>2</v>
      </c>
      <c r="AO48" s="71"/>
      <c r="AP48" s="71">
        <v>1</v>
      </c>
      <c r="AQ48" s="71"/>
      <c r="AR48" s="71"/>
      <c r="AS48" s="71"/>
      <c r="AT48" s="89">
        <f t="shared" si="10"/>
      </c>
      <c r="AU48" s="89">
        <f t="shared" si="11"/>
      </c>
      <c r="AV48" s="71"/>
      <c r="AW48" s="71"/>
      <c r="AX48" s="71"/>
      <c r="AY48" s="71"/>
      <c r="AZ48" s="71"/>
      <c r="BA48" s="71"/>
      <c r="BB48" s="89">
        <f t="shared" si="12"/>
      </c>
      <c r="BC48" s="89">
        <f t="shared" si="13"/>
      </c>
      <c r="BD48" s="71"/>
      <c r="BE48" s="71"/>
      <c r="BF48" s="71"/>
      <c r="BG48" s="71"/>
      <c r="BH48" s="71"/>
      <c r="BI48" s="71"/>
      <c r="BJ48" s="89">
        <f t="shared" si="14"/>
      </c>
      <c r="BK48" s="85"/>
      <c r="BL48" s="57"/>
      <c r="BM48" s="57"/>
      <c r="BN48" s="57"/>
      <c r="BO48" s="57"/>
      <c r="BP48" s="57"/>
      <c r="BQ48" s="57"/>
      <c r="BR48" s="57"/>
      <c r="BS48" s="57"/>
      <c r="BT48" s="37"/>
    </row>
    <row r="49" spans="1:72" ht="15">
      <c r="A49" s="146" t="s">
        <v>91</v>
      </c>
      <c r="B49" s="146" t="s">
        <v>135</v>
      </c>
      <c r="C49" s="69" t="str">
        <f t="shared" si="15"/>
        <v>5   </v>
      </c>
      <c r="D49" s="70">
        <v>5</v>
      </c>
      <c r="E49" s="70"/>
      <c r="F49" s="70"/>
      <c r="G49" s="70"/>
      <c r="H49" s="69" t="str">
        <f t="shared" si="3"/>
        <v>   </v>
      </c>
      <c r="I49" s="70"/>
      <c r="J49" s="70"/>
      <c r="K49" s="70"/>
      <c r="L49" s="70"/>
      <c r="M49" s="70"/>
      <c r="N49" s="70"/>
      <c r="O49" s="70"/>
      <c r="P49" s="71"/>
      <c r="Q49" s="140">
        <v>90</v>
      </c>
      <c r="R49" s="95">
        <f t="shared" si="16"/>
        <v>54</v>
      </c>
      <c r="S49" s="95">
        <f t="shared" si="17"/>
        <v>36</v>
      </c>
      <c r="T49" s="95">
        <f t="shared" si="18"/>
        <v>0</v>
      </c>
      <c r="U49" s="95">
        <f t="shared" si="19"/>
        <v>18</v>
      </c>
      <c r="V49" s="95">
        <f t="shared" si="4"/>
        <v>36</v>
      </c>
      <c r="W49" s="89">
        <f t="shared" si="5"/>
      </c>
      <c r="X49" s="71"/>
      <c r="Y49" s="71"/>
      <c r="Z49" s="71"/>
      <c r="AA49" s="71"/>
      <c r="AB49" s="71"/>
      <c r="AC49" s="71"/>
      <c r="AD49" s="89">
        <f t="shared" si="6"/>
      </c>
      <c r="AE49" s="89">
        <f t="shared" si="7"/>
      </c>
      <c r="AF49" s="71"/>
      <c r="AG49" s="71"/>
      <c r="AH49" s="71"/>
      <c r="AI49" s="71"/>
      <c r="AJ49" s="71"/>
      <c r="AK49" s="71"/>
      <c r="AL49" s="89">
        <f t="shared" si="8"/>
      </c>
      <c r="AM49" s="89" t="str">
        <f t="shared" si="9"/>
        <v>2//1</v>
      </c>
      <c r="AN49" s="71">
        <v>2</v>
      </c>
      <c r="AO49" s="71"/>
      <c r="AP49" s="71">
        <v>1</v>
      </c>
      <c r="AQ49" s="71"/>
      <c r="AR49" s="71"/>
      <c r="AS49" s="71"/>
      <c r="AT49" s="89">
        <f t="shared" si="10"/>
      </c>
      <c r="AU49" s="89">
        <f t="shared" si="11"/>
      </c>
      <c r="AV49" s="71"/>
      <c r="AW49" s="71"/>
      <c r="AX49" s="71"/>
      <c r="AY49" s="71"/>
      <c r="AZ49" s="71"/>
      <c r="BA49" s="71"/>
      <c r="BB49" s="89">
        <f t="shared" si="12"/>
      </c>
      <c r="BC49" s="89">
        <f t="shared" si="13"/>
      </c>
      <c r="BD49" s="71"/>
      <c r="BE49" s="71"/>
      <c r="BF49" s="71"/>
      <c r="BG49" s="71"/>
      <c r="BH49" s="71"/>
      <c r="BI49" s="71"/>
      <c r="BJ49" s="89">
        <f t="shared" si="14"/>
      </c>
      <c r="BK49" s="85"/>
      <c r="BL49" s="57"/>
      <c r="BM49" s="57"/>
      <c r="BN49" s="57"/>
      <c r="BO49" s="57"/>
      <c r="BP49" s="57"/>
      <c r="BQ49" s="57"/>
      <c r="BR49" s="57"/>
      <c r="BS49" s="57"/>
      <c r="BT49" s="37"/>
    </row>
    <row r="50" spans="1:72" ht="25.5">
      <c r="A50" s="146" t="s">
        <v>92</v>
      </c>
      <c r="B50" s="146" t="s">
        <v>134</v>
      </c>
      <c r="C50" s="69" t="str">
        <f t="shared" si="15"/>
        <v>6   </v>
      </c>
      <c r="D50" s="70">
        <v>6</v>
      </c>
      <c r="E50" s="70"/>
      <c r="F50" s="70"/>
      <c r="G50" s="70"/>
      <c r="H50" s="69" t="str">
        <f t="shared" si="3"/>
        <v>   </v>
      </c>
      <c r="I50" s="70"/>
      <c r="J50" s="70"/>
      <c r="K50" s="70"/>
      <c r="L50" s="70"/>
      <c r="M50" s="70"/>
      <c r="N50" s="70"/>
      <c r="O50" s="70"/>
      <c r="P50" s="71"/>
      <c r="Q50" s="140">
        <v>90</v>
      </c>
      <c r="R50" s="95">
        <f t="shared" si="16"/>
        <v>54</v>
      </c>
      <c r="S50" s="95">
        <f t="shared" si="17"/>
        <v>36</v>
      </c>
      <c r="T50" s="95">
        <f t="shared" si="18"/>
        <v>0</v>
      </c>
      <c r="U50" s="95">
        <f t="shared" si="19"/>
        <v>18</v>
      </c>
      <c r="V50" s="95">
        <f t="shared" si="4"/>
        <v>36</v>
      </c>
      <c r="W50" s="89">
        <f t="shared" si="5"/>
      </c>
      <c r="X50" s="71"/>
      <c r="Y50" s="71"/>
      <c r="Z50" s="71"/>
      <c r="AA50" s="71"/>
      <c r="AB50" s="71"/>
      <c r="AC50" s="71"/>
      <c r="AD50" s="89">
        <f t="shared" si="6"/>
      </c>
      <c r="AE50" s="89">
        <f t="shared" si="7"/>
      </c>
      <c r="AF50" s="71"/>
      <c r="AG50" s="71"/>
      <c r="AH50" s="71"/>
      <c r="AI50" s="71"/>
      <c r="AJ50" s="71"/>
      <c r="AK50" s="71"/>
      <c r="AL50" s="89">
        <f t="shared" si="8"/>
      </c>
      <c r="AM50" s="89">
        <f t="shared" si="9"/>
      </c>
      <c r="AN50" s="71"/>
      <c r="AO50" s="71"/>
      <c r="AP50" s="71"/>
      <c r="AQ50" s="71">
        <v>2</v>
      </c>
      <c r="AR50" s="71"/>
      <c r="AS50" s="71">
        <v>1</v>
      </c>
      <c r="AT50" s="89" t="str">
        <f t="shared" si="10"/>
        <v>2//1</v>
      </c>
      <c r="AU50" s="89">
        <f t="shared" si="11"/>
      </c>
      <c r="AV50" s="71"/>
      <c r="AW50" s="71"/>
      <c r="AX50" s="71"/>
      <c r="AY50" s="71"/>
      <c r="AZ50" s="71"/>
      <c r="BA50" s="71"/>
      <c r="BB50" s="89">
        <f t="shared" si="12"/>
      </c>
      <c r="BC50" s="89">
        <f t="shared" si="13"/>
      </c>
      <c r="BD50" s="71"/>
      <c r="BE50" s="71"/>
      <c r="BF50" s="71"/>
      <c r="BG50" s="71"/>
      <c r="BH50" s="71"/>
      <c r="BI50" s="71"/>
      <c r="BJ50" s="89">
        <f t="shared" si="14"/>
      </c>
      <c r="BK50" s="85"/>
      <c r="BL50" s="57"/>
      <c r="BM50" s="57"/>
      <c r="BN50" s="57"/>
      <c r="BO50" s="57"/>
      <c r="BP50" s="57"/>
      <c r="BQ50" s="57"/>
      <c r="BR50" s="57"/>
      <c r="BS50" s="57"/>
      <c r="BT50" s="37"/>
    </row>
    <row r="51" spans="1:72" ht="15">
      <c r="A51" s="146" t="s">
        <v>94</v>
      </c>
      <c r="B51" s="146" t="s">
        <v>105</v>
      </c>
      <c r="C51" s="69" t="str">
        <f t="shared" si="15"/>
        <v>1  3 </v>
      </c>
      <c r="D51" s="70">
        <v>1</v>
      </c>
      <c r="E51" s="70"/>
      <c r="F51" s="70">
        <v>3</v>
      </c>
      <c r="G51" s="70"/>
      <c r="H51" s="69" t="str">
        <f t="shared" si="3"/>
        <v>2   </v>
      </c>
      <c r="I51" s="70">
        <v>2</v>
      </c>
      <c r="J51" s="70"/>
      <c r="K51" s="70"/>
      <c r="L51" s="70"/>
      <c r="M51" s="70"/>
      <c r="N51" s="70"/>
      <c r="O51" s="70"/>
      <c r="P51" s="71"/>
      <c r="Q51" s="140">
        <v>400</v>
      </c>
      <c r="R51" s="95">
        <f t="shared" si="16"/>
        <v>216</v>
      </c>
      <c r="S51" s="95">
        <f t="shared" si="17"/>
        <v>108</v>
      </c>
      <c r="T51" s="95">
        <f t="shared" si="18"/>
        <v>0</v>
      </c>
      <c r="U51" s="95">
        <f t="shared" si="19"/>
        <v>108</v>
      </c>
      <c r="V51" s="95">
        <f t="shared" si="4"/>
        <v>184</v>
      </c>
      <c r="W51" s="89" t="str">
        <f t="shared" si="5"/>
        <v>2//2</v>
      </c>
      <c r="X51" s="71">
        <v>2</v>
      </c>
      <c r="Y51" s="71"/>
      <c r="Z51" s="71">
        <v>2</v>
      </c>
      <c r="AA51" s="71">
        <v>2</v>
      </c>
      <c r="AB51" s="71"/>
      <c r="AC51" s="71">
        <v>2</v>
      </c>
      <c r="AD51" s="89" t="str">
        <f t="shared" si="6"/>
        <v>2//2</v>
      </c>
      <c r="AE51" s="89" t="str">
        <f t="shared" si="7"/>
        <v>2//2</v>
      </c>
      <c r="AF51" s="71">
        <v>2</v>
      </c>
      <c r="AG51" s="71"/>
      <c r="AH51" s="71">
        <v>2</v>
      </c>
      <c r="AI51" s="71"/>
      <c r="AJ51" s="71"/>
      <c r="AK51" s="71"/>
      <c r="AL51" s="89">
        <f t="shared" si="8"/>
      </c>
      <c r="AM51" s="89">
        <f t="shared" si="9"/>
      </c>
      <c r="AN51" s="71"/>
      <c r="AO51" s="71"/>
      <c r="AP51" s="71"/>
      <c r="AQ51" s="71"/>
      <c r="AR51" s="71"/>
      <c r="AS51" s="71"/>
      <c r="AT51" s="89">
        <f t="shared" si="10"/>
      </c>
      <c r="AU51" s="89">
        <f t="shared" si="11"/>
      </c>
      <c r="AV51" s="71"/>
      <c r="AW51" s="71"/>
      <c r="AX51" s="71"/>
      <c r="AY51" s="71"/>
      <c r="AZ51" s="71"/>
      <c r="BA51" s="71"/>
      <c r="BB51" s="89">
        <f t="shared" si="12"/>
      </c>
      <c r="BC51" s="89">
        <f t="shared" si="13"/>
      </c>
      <c r="BD51" s="71"/>
      <c r="BE51" s="71"/>
      <c r="BF51" s="71"/>
      <c r="BG51" s="71"/>
      <c r="BH51" s="71"/>
      <c r="BI51" s="71"/>
      <c r="BJ51" s="89">
        <f t="shared" si="14"/>
      </c>
      <c r="BK51" s="85"/>
      <c r="BL51" s="57"/>
      <c r="BM51" s="57"/>
      <c r="BN51" s="57"/>
      <c r="BO51" s="57"/>
      <c r="BP51" s="57"/>
      <c r="BQ51" s="57"/>
      <c r="BR51" s="57"/>
      <c r="BS51" s="57"/>
      <c r="BT51" s="27"/>
    </row>
    <row r="52" spans="1:72" ht="15">
      <c r="A52" s="146" t="s">
        <v>95</v>
      </c>
      <c r="B52" s="144" t="s">
        <v>115</v>
      </c>
      <c r="C52" s="69" t="str">
        <f t="shared" si="15"/>
        <v>2  4 </v>
      </c>
      <c r="D52" s="70">
        <v>2</v>
      </c>
      <c r="E52" s="70"/>
      <c r="F52" s="70">
        <v>4</v>
      </c>
      <c r="G52" s="70"/>
      <c r="H52" s="69" t="str">
        <f t="shared" si="3"/>
        <v>3   </v>
      </c>
      <c r="I52" s="70">
        <v>3</v>
      </c>
      <c r="J52" s="70"/>
      <c r="K52" s="70"/>
      <c r="L52" s="70"/>
      <c r="M52" s="70"/>
      <c r="N52" s="70"/>
      <c r="O52" s="70"/>
      <c r="P52" s="71"/>
      <c r="Q52" s="140">
        <v>398</v>
      </c>
      <c r="R52" s="95">
        <f t="shared" si="16"/>
        <v>216</v>
      </c>
      <c r="S52" s="95">
        <f t="shared" si="17"/>
        <v>108</v>
      </c>
      <c r="T52" s="95">
        <f t="shared" si="18"/>
        <v>0</v>
      </c>
      <c r="U52" s="95">
        <f t="shared" si="19"/>
        <v>108</v>
      </c>
      <c r="V52" s="95">
        <f t="shared" si="4"/>
        <v>182</v>
      </c>
      <c r="W52" s="89">
        <f t="shared" si="5"/>
      </c>
      <c r="X52" s="71"/>
      <c r="Y52" s="71"/>
      <c r="Z52" s="71"/>
      <c r="AA52" s="71">
        <v>2</v>
      </c>
      <c r="AB52" s="71"/>
      <c r="AC52" s="71">
        <v>2</v>
      </c>
      <c r="AD52" s="89" t="str">
        <f t="shared" si="6"/>
        <v>2//2</v>
      </c>
      <c r="AE52" s="89" t="str">
        <f t="shared" si="7"/>
        <v>2//2</v>
      </c>
      <c r="AF52" s="71">
        <v>2</v>
      </c>
      <c r="AG52" s="71"/>
      <c r="AH52" s="71">
        <v>2</v>
      </c>
      <c r="AI52" s="71">
        <v>2</v>
      </c>
      <c r="AJ52" s="71"/>
      <c r="AK52" s="71">
        <v>2</v>
      </c>
      <c r="AL52" s="89" t="str">
        <f t="shared" si="8"/>
        <v>2//2</v>
      </c>
      <c r="AM52" s="89">
        <f t="shared" si="9"/>
      </c>
      <c r="AN52" s="71"/>
      <c r="AO52" s="71"/>
      <c r="AP52" s="71"/>
      <c r="AQ52" s="71"/>
      <c r="AR52" s="71"/>
      <c r="AS52" s="71"/>
      <c r="AT52" s="89">
        <f t="shared" si="10"/>
      </c>
      <c r="AU52" s="89">
        <f t="shared" si="11"/>
      </c>
      <c r="AV52" s="71"/>
      <c r="AW52" s="71"/>
      <c r="AX52" s="71"/>
      <c r="AY52" s="71"/>
      <c r="AZ52" s="71"/>
      <c r="BA52" s="71"/>
      <c r="BB52" s="89">
        <f t="shared" si="12"/>
      </c>
      <c r="BC52" s="89">
        <f t="shared" si="13"/>
      </c>
      <c r="BD52" s="71"/>
      <c r="BE52" s="71"/>
      <c r="BF52" s="71"/>
      <c r="BG52" s="71"/>
      <c r="BH52" s="71"/>
      <c r="BI52" s="71"/>
      <c r="BJ52" s="89">
        <f t="shared" si="14"/>
      </c>
      <c r="BK52" s="85"/>
      <c r="BL52" s="57"/>
      <c r="BM52" s="57"/>
      <c r="BN52" s="57"/>
      <c r="BO52" s="57"/>
      <c r="BP52" s="57"/>
      <c r="BQ52" s="57"/>
      <c r="BR52" s="57"/>
      <c r="BS52" s="57"/>
      <c r="BT52" s="37"/>
    </row>
    <row r="53" spans="1:72" ht="15">
      <c r="A53" s="146" t="s">
        <v>96</v>
      </c>
      <c r="B53" s="146" t="s">
        <v>116</v>
      </c>
      <c r="C53" s="69" t="str">
        <f t="shared" si="15"/>
        <v>6   </v>
      </c>
      <c r="D53" s="70">
        <v>6</v>
      </c>
      <c r="E53" s="70"/>
      <c r="F53" s="70"/>
      <c r="G53" s="70"/>
      <c r="H53" s="69" t="str">
        <f t="shared" si="3"/>
        <v>   </v>
      </c>
      <c r="I53" s="70"/>
      <c r="J53" s="70"/>
      <c r="K53" s="70"/>
      <c r="L53" s="70"/>
      <c r="M53" s="70"/>
      <c r="N53" s="70"/>
      <c r="O53" s="70"/>
      <c r="P53" s="71"/>
      <c r="Q53" s="140">
        <v>90</v>
      </c>
      <c r="R53" s="95">
        <f t="shared" si="16"/>
        <v>36</v>
      </c>
      <c r="S53" s="95">
        <f t="shared" si="17"/>
        <v>18</v>
      </c>
      <c r="T53" s="95">
        <f t="shared" si="18"/>
        <v>0</v>
      </c>
      <c r="U53" s="95">
        <f t="shared" si="19"/>
        <v>18</v>
      </c>
      <c r="V53" s="95">
        <f t="shared" si="4"/>
        <v>54</v>
      </c>
      <c r="W53" s="89">
        <f t="shared" si="5"/>
      </c>
      <c r="X53" s="71"/>
      <c r="Y53" s="71"/>
      <c r="Z53" s="71"/>
      <c r="AA53" s="71"/>
      <c r="AB53" s="71"/>
      <c r="AC53" s="71"/>
      <c r="AD53" s="89">
        <f t="shared" si="6"/>
      </c>
      <c r="AE53" s="89">
        <f t="shared" si="7"/>
      </c>
      <c r="AF53" s="71"/>
      <c r="AG53" s="71"/>
      <c r="AH53" s="71"/>
      <c r="AI53" s="71"/>
      <c r="AJ53" s="71"/>
      <c r="AK53" s="71"/>
      <c r="AL53" s="89">
        <f t="shared" si="8"/>
      </c>
      <c r="AM53" s="89">
        <f t="shared" si="9"/>
      </c>
      <c r="AN53" s="71"/>
      <c r="AO53" s="71"/>
      <c r="AP53" s="71"/>
      <c r="AQ53" s="71">
        <v>1</v>
      </c>
      <c r="AR53" s="71"/>
      <c r="AS53" s="71">
        <v>1</v>
      </c>
      <c r="AT53" s="89" t="str">
        <f t="shared" si="10"/>
        <v>1//1</v>
      </c>
      <c r="AU53" s="89">
        <f t="shared" si="11"/>
      </c>
      <c r="AV53" s="71"/>
      <c r="AW53" s="71"/>
      <c r="AX53" s="71"/>
      <c r="AY53" s="71"/>
      <c r="AZ53" s="71"/>
      <c r="BA53" s="71"/>
      <c r="BB53" s="89">
        <f t="shared" si="12"/>
      </c>
      <c r="BC53" s="89">
        <f t="shared" si="13"/>
      </c>
      <c r="BD53" s="71"/>
      <c r="BE53" s="71"/>
      <c r="BF53" s="71"/>
      <c r="BG53" s="71"/>
      <c r="BH53" s="71"/>
      <c r="BI53" s="71"/>
      <c r="BJ53" s="89">
        <f t="shared" si="14"/>
      </c>
      <c r="BK53" s="85"/>
      <c r="BL53" s="57"/>
      <c r="BM53" s="57"/>
      <c r="BN53" s="57"/>
      <c r="BO53" s="57"/>
      <c r="BP53" s="57"/>
      <c r="BQ53" s="57"/>
      <c r="BR53" s="57"/>
      <c r="BS53" s="57"/>
      <c r="BT53" s="37"/>
    </row>
    <row r="54" spans="1:72" ht="15">
      <c r="A54" s="146" t="s">
        <v>97</v>
      </c>
      <c r="B54" s="146" t="s">
        <v>117</v>
      </c>
      <c r="C54" s="69" t="str">
        <f t="shared" si="15"/>
        <v>   </v>
      </c>
      <c r="D54" s="70"/>
      <c r="E54" s="70"/>
      <c r="F54" s="70"/>
      <c r="G54" s="70"/>
      <c r="H54" s="69" t="str">
        <f t="shared" si="3"/>
        <v>6   </v>
      </c>
      <c r="I54" s="70">
        <v>6</v>
      </c>
      <c r="J54" s="70"/>
      <c r="K54" s="70"/>
      <c r="L54" s="70"/>
      <c r="M54" s="70"/>
      <c r="N54" s="70"/>
      <c r="O54" s="70"/>
      <c r="P54" s="71"/>
      <c r="Q54" s="140">
        <v>90</v>
      </c>
      <c r="R54" s="95">
        <f t="shared" si="16"/>
        <v>36</v>
      </c>
      <c r="S54" s="95">
        <f t="shared" si="17"/>
        <v>18</v>
      </c>
      <c r="T54" s="95">
        <f t="shared" si="18"/>
        <v>0</v>
      </c>
      <c r="U54" s="95">
        <f t="shared" si="19"/>
        <v>18</v>
      </c>
      <c r="V54" s="95">
        <f t="shared" si="4"/>
        <v>54</v>
      </c>
      <c r="W54" s="89">
        <f t="shared" si="5"/>
      </c>
      <c r="X54" s="71"/>
      <c r="Y54" s="71"/>
      <c r="Z54" s="71"/>
      <c r="AA54" s="71"/>
      <c r="AB54" s="71"/>
      <c r="AC54" s="71"/>
      <c r="AD54" s="89">
        <f t="shared" si="6"/>
      </c>
      <c r="AE54" s="89">
        <f t="shared" si="7"/>
      </c>
      <c r="AF54" s="71"/>
      <c r="AG54" s="71"/>
      <c r="AH54" s="71"/>
      <c r="AI54" s="71"/>
      <c r="AJ54" s="71"/>
      <c r="AK54" s="71"/>
      <c r="AL54" s="89">
        <f t="shared" si="8"/>
      </c>
      <c r="AM54" s="89">
        <f t="shared" si="9"/>
      </c>
      <c r="AN54" s="71"/>
      <c r="AO54" s="71"/>
      <c r="AP54" s="71"/>
      <c r="AQ54" s="71">
        <v>1</v>
      </c>
      <c r="AR54" s="71"/>
      <c r="AS54" s="71">
        <v>1</v>
      </c>
      <c r="AT54" s="89" t="str">
        <f t="shared" si="10"/>
        <v>1//1</v>
      </c>
      <c r="AU54" s="89">
        <f t="shared" si="11"/>
      </c>
      <c r="AV54" s="71"/>
      <c r="AW54" s="71"/>
      <c r="AX54" s="71"/>
      <c r="AY54" s="71"/>
      <c r="AZ54" s="71"/>
      <c r="BA54" s="71"/>
      <c r="BB54" s="89">
        <f t="shared" si="12"/>
      </c>
      <c r="BC54" s="89">
        <f t="shared" si="13"/>
      </c>
      <c r="BD54" s="71"/>
      <c r="BE54" s="71"/>
      <c r="BF54" s="71"/>
      <c r="BG54" s="71"/>
      <c r="BH54" s="71"/>
      <c r="BI54" s="71"/>
      <c r="BJ54" s="89">
        <f t="shared" si="14"/>
      </c>
      <c r="BK54" s="85"/>
      <c r="BL54" s="57"/>
      <c r="BM54" s="57"/>
      <c r="BN54" s="57"/>
      <c r="BO54" s="57"/>
      <c r="BP54" s="57"/>
      <c r="BQ54" s="57"/>
      <c r="BR54" s="57"/>
      <c r="BS54" s="57"/>
      <c r="BT54" s="37"/>
    </row>
    <row r="55" spans="1:72" ht="15">
      <c r="A55" s="146" t="s">
        <v>98</v>
      </c>
      <c r="B55" s="146" t="s">
        <v>88</v>
      </c>
      <c r="C55" s="69" t="str">
        <f t="shared" si="15"/>
        <v>   </v>
      </c>
      <c r="D55" s="70"/>
      <c r="E55" s="70"/>
      <c r="F55" s="70"/>
      <c r="G55" s="70"/>
      <c r="H55" s="69" t="str">
        <f t="shared" si="3"/>
        <v>5   </v>
      </c>
      <c r="I55" s="70">
        <v>5</v>
      </c>
      <c r="J55" s="70"/>
      <c r="K55" s="70"/>
      <c r="L55" s="70"/>
      <c r="M55" s="70"/>
      <c r="N55" s="70"/>
      <c r="O55" s="70"/>
      <c r="P55" s="71"/>
      <c r="Q55" s="140">
        <v>90</v>
      </c>
      <c r="R55" s="95">
        <f t="shared" si="16"/>
        <v>36</v>
      </c>
      <c r="S55" s="95">
        <f t="shared" si="17"/>
        <v>18</v>
      </c>
      <c r="T55" s="95">
        <f t="shared" si="18"/>
        <v>0</v>
      </c>
      <c r="U55" s="95">
        <f t="shared" si="19"/>
        <v>18</v>
      </c>
      <c r="V55" s="95">
        <f t="shared" si="4"/>
        <v>54</v>
      </c>
      <c r="W55" s="89">
        <f t="shared" si="5"/>
      </c>
      <c r="X55" s="71"/>
      <c r="Y55" s="71"/>
      <c r="Z55" s="71"/>
      <c r="AA55" s="71"/>
      <c r="AB55" s="71"/>
      <c r="AC55" s="71"/>
      <c r="AD55" s="89">
        <f t="shared" si="6"/>
      </c>
      <c r="AE55" s="89">
        <f t="shared" si="7"/>
      </c>
      <c r="AF55" s="71"/>
      <c r="AG55" s="71"/>
      <c r="AH55" s="71"/>
      <c r="AI55" s="71"/>
      <c r="AJ55" s="71"/>
      <c r="AK55" s="71"/>
      <c r="AL55" s="89">
        <f t="shared" si="8"/>
      </c>
      <c r="AM55" s="89" t="str">
        <f t="shared" si="9"/>
        <v>1//1</v>
      </c>
      <c r="AN55" s="71">
        <v>1</v>
      </c>
      <c r="AO55" s="71"/>
      <c r="AP55" s="71">
        <v>1</v>
      </c>
      <c r="AQ55" s="71"/>
      <c r="AR55" s="71"/>
      <c r="AS55" s="71"/>
      <c r="AT55" s="89">
        <f t="shared" si="10"/>
      </c>
      <c r="AU55" s="89">
        <f t="shared" si="11"/>
      </c>
      <c r="AV55" s="71"/>
      <c r="AW55" s="71"/>
      <c r="AX55" s="71"/>
      <c r="AY55" s="71"/>
      <c r="AZ55" s="71"/>
      <c r="BA55" s="71"/>
      <c r="BB55" s="89">
        <f t="shared" si="12"/>
      </c>
      <c r="BC55" s="89">
        <f t="shared" si="13"/>
      </c>
      <c r="BD55" s="71"/>
      <c r="BE55" s="71"/>
      <c r="BF55" s="71"/>
      <c r="BG55" s="71"/>
      <c r="BH55" s="71"/>
      <c r="BI55" s="71"/>
      <c r="BJ55" s="89">
        <f t="shared" si="14"/>
      </c>
      <c r="BK55" s="85"/>
      <c r="BL55" s="57"/>
      <c r="BM55" s="57"/>
      <c r="BN55" s="57"/>
      <c r="BO55" s="57"/>
      <c r="BP55" s="57"/>
      <c r="BQ55" s="57"/>
      <c r="BR55" s="57"/>
      <c r="BS55" s="57"/>
      <c r="BT55" s="37"/>
    </row>
    <row r="56" spans="1:72" ht="15">
      <c r="A56" s="146" t="s">
        <v>99</v>
      </c>
      <c r="B56" s="146" t="s">
        <v>93</v>
      </c>
      <c r="C56" s="69" t="str">
        <f t="shared" si="15"/>
        <v>   </v>
      </c>
      <c r="D56" s="70"/>
      <c r="E56" s="70"/>
      <c r="F56" s="70"/>
      <c r="G56" s="70"/>
      <c r="H56" s="69" t="str">
        <f t="shared" si="3"/>
        <v>6   </v>
      </c>
      <c r="I56" s="70">
        <v>6</v>
      </c>
      <c r="J56" s="70"/>
      <c r="K56" s="70"/>
      <c r="L56" s="70"/>
      <c r="M56" s="70"/>
      <c r="N56" s="70"/>
      <c r="O56" s="70"/>
      <c r="P56" s="71"/>
      <c r="Q56" s="140">
        <v>90</v>
      </c>
      <c r="R56" s="95">
        <f t="shared" si="16"/>
        <v>36</v>
      </c>
      <c r="S56" s="95">
        <f t="shared" si="17"/>
        <v>18</v>
      </c>
      <c r="T56" s="95">
        <f t="shared" si="18"/>
        <v>18</v>
      </c>
      <c r="U56" s="95">
        <f t="shared" si="19"/>
        <v>0</v>
      </c>
      <c r="V56" s="95">
        <f t="shared" si="4"/>
        <v>54</v>
      </c>
      <c r="W56" s="89">
        <f t="shared" si="5"/>
      </c>
      <c r="X56" s="71"/>
      <c r="Y56" s="71"/>
      <c r="Z56" s="71"/>
      <c r="AA56" s="71"/>
      <c r="AB56" s="71"/>
      <c r="AC56" s="71"/>
      <c r="AD56" s="89">
        <f t="shared" si="6"/>
      </c>
      <c r="AE56" s="89">
        <f t="shared" si="7"/>
      </c>
      <c r="AF56" s="71"/>
      <c r="AG56" s="71"/>
      <c r="AH56" s="71"/>
      <c r="AI56" s="71"/>
      <c r="AJ56" s="71"/>
      <c r="AK56" s="71"/>
      <c r="AL56" s="89">
        <f t="shared" si="8"/>
      </c>
      <c r="AM56" s="89">
        <f t="shared" si="9"/>
      </c>
      <c r="AN56" s="71"/>
      <c r="AO56" s="71"/>
      <c r="AP56" s="71"/>
      <c r="AQ56" s="71">
        <v>1</v>
      </c>
      <c r="AR56" s="71">
        <v>1</v>
      </c>
      <c r="AS56" s="71"/>
      <c r="AT56" s="89" t="str">
        <f t="shared" si="10"/>
        <v>1/1/</v>
      </c>
      <c r="AU56" s="89">
        <f t="shared" si="11"/>
      </c>
      <c r="AV56" s="71"/>
      <c r="AW56" s="71"/>
      <c r="AX56" s="71"/>
      <c r="AY56" s="71"/>
      <c r="AZ56" s="71"/>
      <c r="BA56" s="71"/>
      <c r="BB56" s="89">
        <f t="shared" si="12"/>
      </c>
      <c r="BC56" s="89">
        <f t="shared" si="13"/>
      </c>
      <c r="BD56" s="71"/>
      <c r="BE56" s="71"/>
      <c r="BF56" s="71"/>
      <c r="BG56" s="71"/>
      <c r="BH56" s="71"/>
      <c r="BI56" s="71"/>
      <c r="BJ56" s="89">
        <f t="shared" si="14"/>
      </c>
      <c r="BK56" s="85"/>
      <c r="BL56" s="57"/>
      <c r="BM56" s="57"/>
      <c r="BN56" s="57"/>
      <c r="BO56" s="57"/>
      <c r="BP56" s="57"/>
      <c r="BQ56" s="57"/>
      <c r="BR56" s="57"/>
      <c r="BS56" s="57"/>
      <c r="BT56" s="37"/>
    </row>
    <row r="57" spans="1:72" ht="15">
      <c r="A57" s="146" t="s">
        <v>100</v>
      </c>
      <c r="B57" s="146" t="s">
        <v>90</v>
      </c>
      <c r="C57" s="69" t="str">
        <f aca="true" t="shared" si="30" ref="C57:C77">D57&amp;" "&amp;E57&amp;" "&amp;F57&amp;" "&amp;G57</f>
        <v>   </v>
      </c>
      <c r="D57" s="70"/>
      <c r="E57" s="70"/>
      <c r="F57" s="70"/>
      <c r="G57" s="70"/>
      <c r="H57" s="69" t="str">
        <f aca="true" t="shared" si="31" ref="H57:H77">I57&amp;" "&amp;M57&amp;" "&amp;N57&amp;" "&amp;O57</f>
        <v>5   </v>
      </c>
      <c r="I57" s="70">
        <v>5</v>
      </c>
      <c r="J57" s="70"/>
      <c r="K57" s="70"/>
      <c r="L57" s="70"/>
      <c r="M57" s="70"/>
      <c r="N57" s="70"/>
      <c r="O57" s="70"/>
      <c r="P57" s="71"/>
      <c r="Q57" s="140">
        <v>72</v>
      </c>
      <c r="R57" s="95">
        <f t="shared" si="16"/>
        <v>36</v>
      </c>
      <c r="S57" s="95">
        <f aca="true" t="shared" si="32" ref="S57:S77">X57*X$6+AA57*AA$6+AF57*AF$6+AI57*AI$6+AN57*AN$6+AQ57*AQ$6+AV57*AV$6+AY57*AY$6+BD57*BD$6+BG57*BG$6</f>
        <v>18</v>
      </c>
      <c r="T57" s="95">
        <f aca="true" t="shared" si="33" ref="T57:T77">Y57*Y$6+AB57*AB$6+AG57*AG$6+AJ57*AJ$6+AO57*AO$6+AR57*AR$6+AW57*AW$6+AZ57*AZ$6+BE57*BE$6+BH57*BH$6</f>
        <v>0</v>
      </c>
      <c r="U57" s="95">
        <f aca="true" t="shared" si="34" ref="U57:U77">Z57*Z$6+AC57*AC$6+AH57*AH$6+AK57*AK$6+AP57*AP$6+AS57*AS$6+AX57*AX$6+BA57*BA$6+BF57*BF$6+BI57*BI$6</f>
        <v>18</v>
      </c>
      <c r="V57" s="95">
        <f aca="true" t="shared" si="35" ref="V57:V77">Q57-R57</f>
        <v>36</v>
      </c>
      <c r="W57" s="89">
        <f aca="true" t="shared" si="36" ref="W57:W80">IF(SUM(X57:Z57)&gt;0,X57&amp;"/"&amp;Y57&amp;"/"&amp;Z57,"")</f>
      </c>
      <c r="X57" s="71"/>
      <c r="Y57" s="71"/>
      <c r="Z57" s="71"/>
      <c r="AA57" s="71"/>
      <c r="AB57" s="71"/>
      <c r="AC57" s="71"/>
      <c r="AD57" s="89">
        <f aca="true" t="shared" si="37" ref="AD57:AD80">IF(SUM(AA57:AC57)&gt;0,AA57&amp;"/"&amp;AB57&amp;"/"&amp;AC57,"")</f>
      </c>
      <c r="AE57" s="89">
        <f aca="true" t="shared" si="38" ref="AE57:AE80">IF(SUM(AF57:AH57)&gt;0,AF57&amp;"/"&amp;AG57&amp;"/"&amp;AH57,"")</f>
      </c>
      <c r="AF57" s="71"/>
      <c r="AG57" s="71"/>
      <c r="AH57" s="71"/>
      <c r="AI57" s="71"/>
      <c r="AJ57" s="71"/>
      <c r="AK57" s="71"/>
      <c r="AL57" s="89">
        <f aca="true" t="shared" si="39" ref="AL57:AL80">IF(SUM(AI57:AK57)&gt;0,AI57&amp;"/"&amp;AJ57&amp;"/"&amp;AK57,"")</f>
      </c>
      <c r="AM57" s="89" t="str">
        <f aca="true" t="shared" si="40" ref="AM57:AM65">IF(SUM(AN57:AP57)&gt;0,AN57&amp;"/"&amp;AO57&amp;"/"&amp;AP57,"")</f>
        <v>1//1</v>
      </c>
      <c r="AN57" s="71">
        <v>1</v>
      </c>
      <c r="AO57" s="71"/>
      <c r="AP57" s="71">
        <v>1</v>
      </c>
      <c r="AQ57" s="71"/>
      <c r="AR57" s="71"/>
      <c r="AS57" s="71"/>
      <c r="AT57" s="89">
        <f aca="true" t="shared" si="41" ref="AT57:AT80">IF(SUM(AQ57:AS57)&gt;0,AQ57&amp;"/"&amp;AR57&amp;"/"&amp;AS57,"")</f>
      </c>
      <c r="AU57" s="89">
        <f aca="true" t="shared" si="42" ref="AU57:AU65">IF(SUM(AV57:AX57)&gt;0,AV57&amp;"/"&amp;AW57&amp;"/"&amp;AX57,"")</f>
      </c>
      <c r="AV57" s="71"/>
      <c r="AW57" s="71"/>
      <c r="AX57" s="71"/>
      <c r="AY57" s="71"/>
      <c r="AZ57" s="71"/>
      <c r="BA57" s="71"/>
      <c r="BB57" s="89">
        <f aca="true" t="shared" si="43" ref="BB57:BB65">IF(SUM(AY57:BA57)&gt;0,AY57&amp;"/"&amp;AZ57&amp;"/"&amp;BA57,"")</f>
      </c>
      <c r="BC57" s="89">
        <f aca="true" t="shared" si="44" ref="BC57:BC80">IF(SUM(BD57:BF57)&gt;0,BD57&amp;"/"&amp;BE57&amp;"/"&amp;BF57,"")</f>
      </c>
      <c r="BD57" s="71"/>
      <c r="BE57" s="71"/>
      <c r="BF57" s="71"/>
      <c r="BG57" s="71"/>
      <c r="BH57" s="71"/>
      <c r="BI57" s="71"/>
      <c r="BJ57" s="89">
        <f aca="true" t="shared" si="45" ref="BJ57:BJ80">IF(SUM(BG57:BI57)&gt;0,BG57&amp;"/"&amp;BH57&amp;"/"&amp;BI57,"")</f>
      </c>
      <c r="BK57" s="85"/>
      <c r="BL57" s="57"/>
      <c r="BM57" s="57"/>
      <c r="BN57" s="57"/>
      <c r="BO57" s="57"/>
      <c r="BP57" s="57"/>
      <c r="BQ57" s="57"/>
      <c r="BR57" s="57"/>
      <c r="BS57" s="57"/>
      <c r="BT57" s="37"/>
    </row>
    <row r="58" spans="1:72" ht="15">
      <c r="A58" s="146" t="s">
        <v>101</v>
      </c>
      <c r="B58" s="146" t="s">
        <v>118</v>
      </c>
      <c r="C58" s="69" t="str">
        <f t="shared" si="30"/>
        <v>5   </v>
      </c>
      <c r="D58" s="70">
        <v>5</v>
      </c>
      <c r="E58" s="70"/>
      <c r="F58" s="70"/>
      <c r="G58" s="70"/>
      <c r="H58" s="69" t="str">
        <f t="shared" si="31"/>
        <v>   </v>
      </c>
      <c r="I58" s="70"/>
      <c r="J58" s="70"/>
      <c r="K58" s="70"/>
      <c r="L58" s="70"/>
      <c r="M58" s="70"/>
      <c r="N58" s="70"/>
      <c r="O58" s="70"/>
      <c r="P58" s="71"/>
      <c r="Q58" s="140">
        <v>200</v>
      </c>
      <c r="R58" s="95">
        <f t="shared" si="16"/>
        <v>108</v>
      </c>
      <c r="S58" s="95">
        <f t="shared" si="32"/>
        <v>36</v>
      </c>
      <c r="T58" s="95">
        <f t="shared" si="33"/>
        <v>0</v>
      </c>
      <c r="U58" s="95">
        <f t="shared" si="34"/>
        <v>72</v>
      </c>
      <c r="V58" s="95">
        <f t="shared" si="35"/>
        <v>92</v>
      </c>
      <c r="W58" s="89">
        <f t="shared" si="36"/>
      </c>
      <c r="X58" s="71"/>
      <c r="Y58" s="71"/>
      <c r="Z58" s="71"/>
      <c r="AA58" s="71"/>
      <c r="AB58" s="71"/>
      <c r="AC58" s="71"/>
      <c r="AD58" s="89">
        <f t="shared" si="37"/>
      </c>
      <c r="AE58" s="89">
        <f t="shared" si="38"/>
      </c>
      <c r="AF58" s="71"/>
      <c r="AG58" s="71"/>
      <c r="AH58" s="71"/>
      <c r="AI58" s="71"/>
      <c r="AJ58" s="71"/>
      <c r="AK58" s="71"/>
      <c r="AL58" s="89">
        <f t="shared" si="39"/>
      </c>
      <c r="AM58" s="89" t="str">
        <f t="shared" si="40"/>
        <v>2//4</v>
      </c>
      <c r="AN58" s="71">
        <v>2</v>
      </c>
      <c r="AO58" s="71"/>
      <c r="AP58" s="71">
        <v>4</v>
      </c>
      <c r="AQ58" s="71"/>
      <c r="AR58" s="71"/>
      <c r="AS58" s="71"/>
      <c r="AT58" s="89">
        <f t="shared" si="41"/>
      </c>
      <c r="AU58" s="89">
        <f t="shared" si="42"/>
      </c>
      <c r="AV58" s="71"/>
      <c r="AW58" s="71"/>
      <c r="AX58" s="71"/>
      <c r="AY58" s="71"/>
      <c r="AZ58" s="71"/>
      <c r="BA58" s="71"/>
      <c r="BB58" s="89">
        <f t="shared" si="43"/>
      </c>
      <c r="BC58" s="89">
        <f t="shared" si="44"/>
      </c>
      <c r="BD58" s="71"/>
      <c r="BE58" s="71"/>
      <c r="BF58" s="71"/>
      <c r="BG58" s="71"/>
      <c r="BH58" s="71"/>
      <c r="BI58" s="71"/>
      <c r="BJ58" s="89">
        <f t="shared" si="45"/>
      </c>
      <c r="BK58" s="85"/>
      <c r="BL58" s="57"/>
      <c r="BM58" s="57"/>
      <c r="BN58" s="57"/>
      <c r="BO58" s="57"/>
      <c r="BP58" s="57"/>
      <c r="BQ58" s="57"/>
      <c r="BR58" s="57"/>
      <c r="BS58" s="57"/>
      <c r="BT58" s="37"/>
    </row>
    <row r="59" spans="1:72" ht="15">
      <c r="A59" s="146" t="s">
        <v>102</v>
      </c>
      <c r="B59" s="146" t="s">
        <v>144</v>
      </c>
      <c r="C59" s="69" t="str">
        <f t="shared" si="30"/>
        <v>   </v>
      </c>
      <c r="D59" s="70"/>
      <c r="E59" s="70"/>
      <c r="F59" s="70"/>
      <c r="G59" s="70"/>
      <c r="H59" s="69" t="str">
        <f t="shared" si="31"/>
        <v>4   </v>
      </c>
      <c r="I59" s="70">
        <v>4</v>
      </c>
      <c r="J59" s="70"/>
      <c r="K59" s="70"/>
      <c r="L59" s="70"/>
      <c r="M59" s="70"/>
      <c r="N59" s="70"/>
      <c r="O59" s="70"/>
      <c r="P59" s="71"/>
      <c r="Q59" s="140">
        <v>90</v>
      </c>
      <c r="R59" s="95">
        <f t="shared" si="16"/>
        <v>54</v>
      </c>
      <c r="S59" s="95">
        <f t="shared" si="32"/>
        <v>18</v>
      </c>
      <c r="T59" s="95">
        <f t="shared" si="33"/>
        <v>36</v>
      </c>
      <c r="U59" s="95">
        <f t="shared" si="34"/>
        <v>0</v>
      </c>
      <c r="V59" s="95">
        <f t="shared" si="35"/>
        <v>36</v>
      </c>
      <c r="W59" s="89">
        <f t="shared" si="36"/>
      </c>
      <c r="X59" s="71"/>
      <c r="Y59" s="71"/>
      <c r="Z59" s="71"/>
      <c r="AA59" s="71"/>
      <c r="AB59" s="71"/>
      <c r="AC59" s="71"/>
      <c r="AD59" s="89">
        <f t="shared" si="37"/>
      </c>
      <c r="AE59" s="89">
        <f t="shared" si="38"/>
      </c>
      <c r="AF59" s="71"/>
      <c r="AG59" s="71"/>
      <c r="AH59" s="71"/>
      <c r="AI59" s="71">
        <v>1</v>
      </c>
      <c r="AJ59" s="71">
        <v>2</v>
      </c>
      <c r="AK59" s="71"/>
      <c r="AL59" s="89" t="str">
        <f t="shared" si="39"/>
        <v>1/2/</v>
      </c>
      <c r="AM59" s="89">
        <f t="shared" si="40"/>
      </c>
      <c r="AN59" s="71"/>
      <c r="AO59" s="71"/>
      <c r="AP59" s="71"/>
      <c r="AQ59" s="71"/>
      <c r="AR59" s="71"/>
      <c r="AS59" s="71"/>
      <c r="AT59" s="89">
        <f t="shared" si="41"/>
      </c>
      <c r="AU59" s="89">
        <f t="shared" si="42"/>
      </c>
      <c r="AV59" s="71"/>
      <c r="AW59" s="71"/>
      <c r="AX59" s="71"/>
      <c r="AY59" s="71"/>
      <c r="AZ59" s="71"/>
      <c r="BA59" s="71"/>
      <c r="BB59" s="89">
        <f t="shared" si="43"/>
      </c>
      <c r="BC59" s="89">
        <f t="shared" si="44"/>
      </c>
      <c r="BD59" s="71"/>
      <c r="BE59" s="71"/>
      <c r="BF59" s="71"/>
      <c r="BG59" s="71"/>
      <c r="BH59" s="71"/>
      <c r="BI59" s="71"/>
      <c r="BJ59" s="89">
        <f t="shared" si="45"/>
      </c>
      <c r="BK59" s="85"/>
      <c r="BL59" s="57"/>
      <c r="BM59" s="57"/>
      <c r="BN59" s="57"/>
      <c r="BO59" s="57"/>
      <c r="BP59" s="57"/>
      <c r="BQ59" s="57"/>
      <c r="BR59" s="57"/>
      <c r="BS59" s="57"/>
      <c r="BT59" s="37"/>
    </row>
    <row r="60" spans="1:72" ht="15">
      <c r="A60" s="146" t="s">
        <v>103</v>
      </c>
      <c r="B60" s="144" t="s">
        <v>119</v>
      </c>
      <c r="C60" s="69" t="str">
        <f t="shared" si="30"/>
        <v>   </v>
      </c>
      <c r="D60" s="70"/>
      <c r="E60" s="70"/>
      <c r="F60" s="70"/>
      <c r="G60" s="70"/>
      <c r="H60" s="69" t="str">
        <f t="shared" si="31"/>
        <v>9   </v>
      </c>
      <c r="I60" s="70">
        <v>9</v>
      </c>
      <c r="J60" s="70"/>
      <c r="K60" s="70"/>
      <c r="L60" s="70"/>
      <c r="M60" s="70"/>
      <c r="N60" s="70"/>
      <c r="O60" s="70"/>
      <c r="P60" s="71"/>
      <c r="Q60" s="140">
        <v>54</v>
      </c>
      <c r="R60" s="95">
        <f t="shared" si="16"/>
        <v>28</v>
      </c>
      <c r="S60" s="95">
        <f t="shared" si="32"/>
        <v>28</v>
      </c>
      <c r="T60" s="95">
        <f t="shared" si="33"/>
        <v>0</v>
      </c>
      <c r="U60" s="95">
        <f t="shared" si="34"/>
        <v>0</v>
      </c>
      <c r="V60" s="95">
        <f t="shared" si="35"/>
        <v>26</v>
      </c>
      <c r="W60" s="89">
        <f t="shared" si="36"/>
      </c>
      <c r="X60" s="71"/>
      <c r="Y60" s="71"/>
      <c r="Z60" s="71"/>
      <c r="AA60" s="71"/>
      <c r="AB60" s="71"/>
      <c r="AC60" s="71"/>
      <c r="AD60" s="89">
        <f t="shared" si="37"/>
      </c>
      <c r="AE60" s="89">
        <f t="shared" si="38"/>
      </c>
      <c r="AF60" s="71"/>
      <c r="AG60" s="71"/>
      <c r="AH60" s="71"/>
      <c r="AI60" s="71"/>
      <c r="AJ60" s="71"/>
      <c r="AK60" s="71"/>
      <c r="AL60" s="89">
        <f t="shared" si="39"/>
      </c>
      <c r="AM60" s="89">
        <f t="shared" si="40"/>
      </c>
      <c r="AN60" s="71"/>
      <c r="AO60" s="71"/>
      <c r="AP60" s="71"/>
      <c r="AQ60" s="71"/>
      <c r="AR60" s="71"/>
      <c r="AS60" s="71"/>
      <c r="AT60" s="89">
        <f t="shared" si="41"/>
      </c>
      <c r="AU60" s="89">
        <f t="shared" si="42"/>
      </c>
      <c r="AV60" s="71"/>
      <c r="AW60" s="71"/>
      <c r="AX60" s="71"/>
      <c r="AY60" s="71"/>
      <c r="AZ60" s="71"/>
      <c r="BA60" s="71"/>
      <c r="BB60" s="89">
        <f t="shared" si="43"/>
      </c>
      <c r="BC60" s="89" t="str">
        <f t="shared" si="44"/>
        <v>4//</v>
      </c>
      <c r="BD60" s="71">
        <v>4</v>
      </c>
      <c r="BE60" s="71"/>
      <c r="BF60" s="71"/>
      <c r="BG60" s="71"/>
      <c r="BH60" s="71"/>
      <c r="BI60" s="71"/>
      <c r="BJ60" s="89">
        <f t="shared" si="45"/>
      </c>
      <c r="BK60" s="85"/>
      <c r="BL60" s="57"/>
      <c r="BM60" s="57"/>
      <c r="BN60" s="57"/>
      <c r="BO60" s="57"/>
      <c r="BP60" s="57"/>
      <c r="BQ60" s="57"/>
      <c r="BR60" s="57"/>
      <c r="BS60" s="57"/>
      <c r="BT60" s="37"/>
    </row>
    <row r="61" spans="1:72" ht="15">
      <c r="A61" s="145" t="s">
        <v>63</v>
      </c>
      <c r="B61" s="145" t="s">
        <v>41</v>
      </c>
      <c r="C61" s="69" t="str">
        <f t="shared" si="30"/>
        <v>   </v>
      </c>
      <c r="D61" s="70"/>
      <c r="E61" s="70"/>
      <c r="F61" s="70"/>
      <c r="G61" s="70"/>
      <c r="H61" s="69" t="str">
        <f t="shared" si="31"/>
        <v>   </v>
      </c>
      <c r="I61" s="70"/>
      <c r="J61" s="70"/>
      <c r="K61" s="70"/>
      <c r="L61" s="70"/>
      <c r="M61" s="70"/>
      <c r="N61" s="70"/>
      <c r="O61" s="70"/>
      <c r="P61" s="71"/>
      <c r="Q61" s="96">
        <f aca="true" t="shared" si="46" ref="Q61:V61">SUM(Q62:Q63)</f>
        <v>200</v>
      </c>
      <c r="R61" s="96">
        <f t="shared" si="46"/>
        <v>108</v>
      </c>
      <c r="S61" s="96">
        <f t="shared" si="46"/>
        <v>54</v>
      </c>
      <c r="T61" s="96">
        <f t="shared" si="46"/>
        <v>0</v>
      </c>
      <c r="U61" s="96">
        <f t="shared" si="46"/>
        <v>54</v>
      </c>
      <c r="V61" s="96">
        <f t="shared" si="46"/>
        <v>92</v>
      </c>
      <c r="W61" s="89">
        <f>IF(SUM(X61:Z61)&gt;0,X61&amp;"/"&amp;Y61&amp;"/"&amp;Z61,"")</f>
      </c>
      <c r="X61" s="71"/>
      <c r="Y61" s="71"/>
      <c r="Z61" s="71"/>
      <c r="AA61" s="71"/>
      <c r="AB61" s="71"/>
      <c r="AC61" s="71"/>
      <c r="AD61" s="89">
        <f t="shared" si="37"/>
      </c>
      <c r="AE61" s="89">
        <f t="shared" si="38"/>
      </c>
      <c r="AF61" s="71"/>
      <c r="AG61" s="71"/>
      <c r="AH61" s="71"/>
      <c r="AI61" s="71"/>
      <c r="AJ61" s="71"/>
      <c r="AK61" s="71"/>
      <c r="AL61" s="89">
        <f t="shared" si="39"/>
      </c>
      <c r="AM61" s="89">
        <f t="shared" si="40"/>
      </c>
      <c r="AN61" s="71"/>
      <c r="AO61" s="71"/>
      <c r="AP61" s="71"/>
      <c r="AQ61" s="71"/>
      <c r="AR61" s="71"/>
      <c r="AS61" s="71"/>
      <c r="AT61" s="89">
        <f t="shared" si="41"/>
      </c>
      <c r="AU61" s="89">
        <f t="shared" si="42"/>
      </c>
      <c r="AV61" s="71"/>
      <c r="AW61" s="71"/>
      <c r="AX61" s="71"/>
      <c r="AY61" s="71"/>
      <c r="AZ61" s="71"/>
      <c r="BA61" s="71"/>
      <c r="BB61" s="89">
        <f t="shared" si="43"/>
      </c>
      <c r="BC61" s="89">
        <f t="shared" si="44"/>
      </c>
      <c r="BD61" s="71"/>
      <c r="BE61" s="71"/>
      <c r="BF61" s="71"/>
      <c r="BG61" s="71"/>
      <c r="BH61" s="71"/>
      <c r="BI61" s="71"/>
      <c r="BJ61" s="89">
        <f t="shared" si="45"/>
      </c>
      <c r="BK61" s="85"/>
      <c r="BL61" s="57"/>
      <c r="BM61" s="57"/>
      <c r="BN61" s="57"/>
      <c r="BO61" s="57"/>
      <c r="BP61" s="57"/>
      <c r="BQ61" s="57"/>
      <c r="BR61" s="57"/>
      <c r="BS61" s="57"/>
      <c r="BT61" s="37"/>
    </row>
    <row r="62" spans="1:72" ht="15">
      <c r="A62" s="146" t="s">
        <v>107</v>
      </c>
      <c r="B62" s="146" t="s">
        <v>106</v>
      </c>
      <c r="C62" s="69" t="str">
        <f t="shared" si="30"/>
        <v>   </v>
      </c>
      <c r="D62" s="70"/>
      <c r="E62" s="70"/>
      <c r="F62" s="70"/>
      <c r="G62" s="70"/>
      <c r="H62" s="69" t="str">
        <f t="shared" si="31"/>
        <v>1   </v>
      </c>
      <c r="I62" s="70">
        <v>1</v>
      </c>
      <c r="J62" s="70"/>
      <c r="K62" s="70"/>
      <c r="L62" s="70"/>
      <c r="M62" s="70"/>
      <c r="N62" s="70"/>
      <c r="O62" s="70"/>
      <c r="P62" s="71"/>
      <c r="Q62" s="140">
        <v>72</v>
      </c>
      <c r="R62" s="95">
        <f t="shared" si="16"/>
        <v>36</v>
      </c>
      <c r="S62" s="95">
        <f t="shared" si="32"/>
        <v>18</v>
      </c>
      <c r="T62" s="95">
        <f t="shared" si="33"/>
        <v>0</v>
      </c>
      <c r="U62" s="95">
        <f t="shared" si="34"/>
        <v>18</v>
      </c>
      <c r="V62" s="95">
        <f t="shared" si="35"/>
        <v>36</v>
      </c>
      <c r="W62" s="89" t="str">
        <f t="shared" si="36"/>
        <v>1//1</v>
      </c>
      <c r="X62" s="71">
        <v>1</v>
      </c>
      <c r="Y62" s="71"/>
      <c r="Z62" s="71">
        <v>1</v>
      </c>
      <c r="AA62" s="71"/>
      <c r="AB62" s="71"/>
      <c r="AC62" s="71"/>
      <c r="AD62" s="89">
        <f t="shared" si="37"/>
      </c>
      <c r="AE62" s="89">
        <f t="shared" si="38"/>
      </c>
      <c r="AF62" s="71"/>
      <c r="AG62" s="71"/>
      <c r="AH62" s="71"/>
      <c r="AI62" s="71"/>
      <c r="AJ62" s="71"/>
      <c r="AK62" s="71"/>
      <c r="AL62" s="89">
        <f t="shared" si="39"/>
      </c>
      <c r="AM62" s="89">
        <f t="shared" si="40"/>
      </c>
      <c r="AN62" s="71"/>
      <c r="AO62" s="71"/>
      <c r="AP62" s="71"/>
      <c r="AQ62" s="71"/>
      <c r="AR62" s="71"/>
      <c r="AS62" s="71"/>
      <c r="AT62" s="89">
        <f t="shared" si="41"/>
      </c>
      <c r="AU62" s="164">
        <f t="shared" si="42"/>
      </c>
      <c r="AV62" s="71"/>
      <c r="AW62" s="71"/>
      <c r="AX62" s="71"/>
      <c r="AY62" s="71"/>
      <c r="AZ62" s="71"/>
      <c r="BA62" s="71"/>
      <c r="BB62" s="89">
        <f t="shared" si="43"/>
      </c>
      <c r="BC62" s="89">
        <f t="shared" si="44"/>
      </c>
      <c r="BD62" s="71"/>
      <c r="BE62" s="71"/>
      <c r="BF62" s="71"/>
      <c r="BG62" s="71"/>
      <c r="BH62" s="71"/>
      <c r="BI62" s="71"/>
      <c r="BJ62" s="89">
        <f t="shared" si="45"/>
      </c>
      <c r="BK62" s="85"/>
      <c r="BL62" s="57"/>
      <c r="BM62" s="57"/>
      <c r="BN62" s="57"/>
      <c r="BO62" s="57"/>
      <c r="BP62" s="57"/>
      <c r="BQ62" s="57"/>
      <c r="BR62" s="57"/>
      <c r="BS62" s="57"/>
      <c r="BT62" s="37"/>
    </row>
    <row r="63" spans="1:72" ht="15">
      <c r="A63" s="146" t="s">
        <v>120</v>
      </c>
      <c r="B63" s="149" t="s">
        <v>146</v>
      </c>
      <c r="C63" s="69" t="str">
        <f t="shared" si="30"/>
        <v>   </v>
      </c>
      <c r="D63" s="70"/>
      <c r="E63" s="70"/>
      <c r="F63" s="70"/>
      <c r="G63" s="70"/>
      <c r="H63" s="69" t="str">
        <f t="shared" si="31"/>
        <v>4   </v>
      </c>
      <c r="I63" s="70">
        <v>4</v>
      </c>
      <c r="J63" s="70"/>
      <c r="K63" s="70"/>
      <c r="L63" s="70"/>
      <c r="M63" s="70"/>
      <c r="N63" s="70"/>
      <c r="O63" s="70"/>
      <c r="P63" s="71"/>
      <c r="Q63" s="140">
        <v>128</v>
      </c>
      <c r="R63" s="95">
        <f aca="true" t="shared" si="47" ref="R63:R77">SUM(S63:U63)</f>
        <v>72</v>
      </c>
      <c r="S63" s="95">
        <f t="shared" si="32"/>
        <v>36</v>
      </c>
      <c r="T63" s="95">
        <f t="shared" si="33"/>
        <v>0</v>
      </c>
      <c r="U63" s="95">
        <f t="shared" si="34"/>
        <v>36</v>
      </c>
      <c r="V63" s="95">
        <f t="shared" si="35"/>
        <v>56</v>
      </c>
      <c r="W63" s="89">
        <f t="shared" si="36"/>
      </c>
      <c r="X63" s="71"/>
      <c r="Y63" s="71"/>
      <c r="Z63" s="71"/>
      <c r="AA63" s="71"/>
      <c r="AB63" s="71"/>
      <c r="AC63" s="71"/>
      <c r="AD63" s="89">
        <f t="shared" si="37"/>
      </c>
      <c r="AE63" s="89">
        <f t="shared" si="38"/>
      </c>
      <c r="AF63" s="71"/>
      <c r="AG63" s="71"/>
      <c r="AH63" s="71"/>
      <c r="AI63" s="71">
        <v>2</v>
      </c>
      <c r="AJ63" s="71"/>
      <c r="AK63" s="71">
        <v>2</v>
      </c>
      <c r="AL63" s="89" t="str">
        <f t="shared" si="39"/>
        <v>2//2</v>
      </c>
      <c r="AM63" s="89">
        <f t="shared" si="40"/>
      </c>
      <c r="AN63" s="71"/>
      <c r="AO63" s="71"/>
      <c r="AP63" s="71"/>
      <c r="AQ63" s="71"/>
      <c r="AR63" s="71"/>
      <c r="AS63" s="71"/>
      <c r="AT63" s="89">
        <f t="shared" si="41"/>
      </c>
      <c r="AU63" s="164">
        <f t="shared" si="42"/>
      </c>
      <c r="AV63" s="71"/>
      <c r="AW63" s="71"/>
      <c r="AX63" s="71"/>
      <c r="AY63" s="71"/>
      <c r="AZ63" s="71"/>
      <c r="BA63" s="71"/>
      <c r="BB63" s="89">
        <f t="shared" si="43"/>
      </c>
      <c r="BC63" s="89">
        <f t="shared" si="44"/>
      </c>
      <c r="BD63" s="71"/>
      <c r="BE63" s="71"/>
      <c r="BF63" s="71"/>
      <c r="BG63" s="71"/>
      <c r="BH63" s="71"/>
      <c r="BI63" s="71"/>
      <c r="BJ63" s="89">
        <f t="shared" si="45"/>
      </c>
      <c r="BK63" s="85"/>
      <c r="BL63" s="57"/>
      <c r="BM63" s="57"/>
      <c r="BN63" s="57"/>
      <c r="BO63" s="57"/>
      <c r="BP63" s="57"/>
      <c r="BQ63" s="57"/>
      <c r="BR63" s="57"/>
      <c r="BS63" s="57"/>
      <c r="BT63" s="37"/>
    </row>
    <row r="64" spans="1:72" ht="25.5">
      <c r="A64" s="145" t="s">
        <v>64</v>
      </c>
      <c r="B64" s="145" t="s">
        <v>121</v>
      </c>
      <c r="C64" s="69" t="str">
        <f>D64&amp;" "&amp;E64&amp;" "&amp;F64&amp;" "&amp;G64</f>
        <v>3   </v>
      </c>
      <c r="D64" s="52">
        <v>3</v>
      </c>
      <c r="E64" s="52"/>
      <c r="F64" s="52"/>
      <c r="G64" s="52"/>
      <c r="H64" s="69" t="str">
        <f>I64&amp;" "&amp;M64&amp;" "&amp;N64&amp;" "&amp;O64</f>
        <v>5  6 </v>
      </c>
      <c r="I64" s="51">
        <v>5</v>
      </c>
      <c r="J64" s="51"/>
      <c r="K64" s="51"/>
      <c r="L64" s="51"/>
      <c r="M64" s="72"/>
      <c r="N64" s="73">
        <v>6</v>
      </c>
      <c r="O64" s="73"/>
      <c r="P64" s="73"/>
      <c r="Q64" s="118">
        <v>300</v>
      </c>
      <c r="R64" s="106">
        <f>SUM(S64:U64)</f>
        <v>162</v>
      </c>
      <c r="S64" s="106">
        <f>X64*X$6+AA64*AA$6+AF64*AF$6+AI64*AI$6+AN64*AN$6+AQ64*AQ$6+AV64*AV$6+AY64*AY$6+BD64*BD$6+BG64*BG$6</f>
        <v>90</v>
      </c>
      <c r="T64" s="106">
        <f>Y64*Y$6+AB64*AB$6+AG64*AG$6+AJ64*AJ$6+AO64*AO$6+AR64*AR$6+AW64*AW$6+AZ64*AZ$6+BE64*BE$6+BH64*BH$6</f>
        <v>36</v>
      </c>
      <c r="U64" s="106">
        <f>Z64*Z$6+AC64*AC$6+AH64*AH$6+AK64*AK$6+AP64*AP$6+AS64*AS$6+AX64*AX$6+BA64*BA$6+BF64*BF$6+BI64*BI$6</f>
        <v>36</v>
      </c>
      <c r="V64" s="106">
        <f>Q64-R64</f>
        <v>138</v>
      </c>
      <c r="W64" s="153">
        <f>IF(SUM(X64:Z64)&gt;0,X64&amp;"/"&amp;Y64&amp;"/"&amp;Z64,"")</f>
      </c>
      <c r="X64" s="154"/>
      <c r="Y64" s="154"/>
      <c r="Z64" s="154"/>
      <c r="AA64" s="154"/>
      <c r="AB64" s="154"/>
      <c r="AC64" s="154"/>
      <c r="AD64" s="153">
        <f>IF(SUM(AA64:AC64)&gt;0,AA64&amp;"/"&amp;AB64&amp;"/"&amp;AC64,"")</f>
      </c>
      <c r="AE64" s="153" t="str">
        <f>IF(SUM(AF64:AH64)&gt;0,AF64&amp;"/"&amp;AG64&amp;"/"&amp;AH64,"")</f>
        <v>2//</v>
      </c>
      <c r="AF64" s="74">
        <v>2</v>
      </c>
      <c r="AG64" s="74"/>
      <c r="AH64" s="74"/>
      <c r="AI64" s="74"/>
      <c r="AJ64" s="74"/>
      <c r="AK64" s="74"/>
      <c r="AL64" s="153">
        <f>IF(SUM(AI64:AK64)&gt;0,AI64&amp;"/"&amp;AJ64&amp;"/"&amp;AK64,"")</f>
      </c>
      <c r="AM64" s="153" t="str">
        <f>IF(SUM(AN64:AP64)&gt;0,AN64&amp;"/"&amp;AO64&amp;"/"&amp;AP64,"")</f>
        <v>2//2</v>
      </c>
      <c r="AN64" s="74">
        <v>2</v>
      </c>
      <c r="AO64" s="74"/>
      <c r="AP64" s="74">
        <v>2</v>
      </c>
      <c r="AQ64" s="74">
        <v>1</v>
      </c>
      <c r="AR64" s="74">
        <v>2</v>
      </c>
      <c r="AS64" s="74"/>
      <c r="AT64" s="89" t="str">
        <f t="shared" si="41"/>
        <v>1/2/</v>
      </c>
      <c r="AU64" s="165">
        <f>IF(SUM(AV64:AX64)&gt;0,AV64&amp;"/"&amp;AW64&amp;"/"&amp;AX64,"")</f>
      </c>
      <c r="AV64" s="74"/>
      <c r="AW64" s="74"/>
      <c r="AX64" s="74"/>
      <c r="AY64" s="74"/>
      <c r="AZ64" s="74"/>
      <c r="BA64" s="74"/>
      <c r="BB64" s="153">
        <f>IF(SUM(AY64:BA64)&gt;0,AY64&amp;"/"&amp;AZ64&amp;"/"&amp;BA64,"")</f>
      </c>
      <c r="BC64" s="153">
        <f>IF(SUM(BD64:BF64)&gt;0,BD64&amp;"/"&amp;BE64&amp;"/"&amp;BF64,"")</f>
      </c>
      <c r="BD64" s="74"/>
      <c r="BE64" s="74"/>
      <c r="BF64" s="74"/>
      <c r="BG64" s="74"/>
      <c r="BH64" s="74"/>
      <c r="BI64" s="74"/>
      <c r="BJ64" s="153">
        <f>IF(SUM(BG64:BI64)&gt;0,BG64&amp;"/"&amp;BH64&amp;"/"&amp;BI64,"")</f>
      </c>
      <c r="BK64" s="85"/>
      <c r="BL64" s="57"/>
      <c r="BM64" s="57"/>
      <c r="BN64" s="57"/>
      <c r="BO64" s="57"/>
      <c r="BP64" s="57"/>
      <c r="BQ64" s="57"/>
      <c r="BR64" s="57"/>
      <c r="BS64" s="57"/>
      <c r="BT64" s="37"/>
    </row>
    <row r="65" spans="1:72" ht="15">
      <c r="A65" s="145" t="s">
        <v>216</v>
      </c>
      <c r="B65" s="145" t="s">
        <v>137</v>
      </c>
      <c r="C65" s="71" t="str">
        <f t="shared" si="30"/>
        <v>   </v>
      </c>
      <c r="D65" s="70"/>
      <c r="E65" s="70"/>
      <c r="F65" s="70"/>
      <c r="G65" s="70"/>
      <c r="H65" s="71" t="str">
        <f t="shared" si="31"/>
        <v>   </v>
      </c>
      <c r="I65" s="70"/>
      <c r="J65" s="70"/>
      <c r="K65" s="70"/>
      <c r="L65" s="70"/>
      <c r="M65" s="70"/>
      <c r="N65" s="70"/>
      <c r="O65" s="70"/>
      <c r="P65" s="71">
        <v>4</v>
      </c>
      <c r="Q65" s="141">
        <f aca="true" t="shared" si="48" ref="Q65:V65">SUM(Q66:Q80)</f>
        <v>1500</v>
      </c>
      <c r="R65" s="141">
        <f t="shared" si="48"/>
        <v>672</v>
      </c>
      <c r="S65" s="141">
        <f t="shared" si="48"/>
        <v>298</v>
      </c>
      <c r="T65" s="141">
        <f t="shared" si="48"/>
        <v>374</v>
      </c>
      <c r="U65" s="141">
        <f t="shared" si="48"/>
        <v>0</v>
      </c>
      <c r="V65" s="141">
        <f t="shared" si="48"/>
        <v>828</v>
      </c>
      <c r="W65" s="69">
        <f t="shared" si="36"/>
      </c>
      <c r="X65" s="71"/>
      <c r="Y65" s="71"/>
      <c r="Z65" s="71"/>
      <c r="AA65" s="71"/>
      <c r="AB65" s="71"/>
      <c r="AC65" s="71"/>
      <c r="AD65" s="69">
        <f t="shared" si="37"/>
      </c>
      <c r="AE65" s="69">
        <f t="shared" si="38"/>
      </c>
      <c r="AF65" s="71"/>
      <c r="AG65" s="71"/>
      <c r="AH65" s="71"/>
      <c r="AI65" s="71"/>
      <c r="AJ65" s="71"/>
      <c r="AK65" s="71"/>
      <c r="AL65" s="69">
        <f t="shared" si="39"/>
      </c>
      <c r="AM65" s="69">
        <f t="shared" si="40"/>
      </c>
      <c r="AN65" s="71"/>
      <c r="AO65" s="71"/>
      <c r="AP65" s="71"/>
      <c r="AQ65" s="71"/>
      <c r="AR65" s="71"/>
      <c r="AS65" s="71"/>
      <c r="AT65" s="89">
        <f t="shared" si="41"/>
      </c>
      <c r="AU65" s="69">
        <f t="shared" si="42"/>
      </c>
      <c r="AV65" s="71"/>
      <c r="AW65" s="71"/>
      <c r="AX65" s="71"/>
      <c r="AY65" s="71"/>
      <c r="AZ65" s="71"/>
      <c r="BA65" s="71"/>
      <c r="BB65" s="69">
        <f t="shared" si="43"/>
      </c>
      <c r="BC65" s="69">
        <f t="shared" si="44"/>
      </c>
      <c r="BD65" s="71"/>
      <c r="BE65" s="71"/>
      <c r="BF65" s="71"/>
      <c r="BG65" s="71"/>
      <c r="BH65" s="71"/>
      <c r="BI65" s="71"/>
      <c r="BJ65" s="89">
        <f t="shared" si="45"/>
      </c>
      <c r="BK65" s="85"/>
      <c r="BL65" s="56"/>
      <c r="BM65" s="56"/>
      <c r="BN65" s="56"/>
      <c r="BO65" s="56"/>
      <c r="BP65" s="56"/>
      <c r="BQ65" s="56"/>
      <c r="BR65" s="56"/>
      <c r="BS65" s="56"/>
      <c r="BT65" s="47"/>
    </row>
    <row r="66" spans="1:72" ht="15">
      <c r="A66" s="146" t="s">
        <v>217</v>
      </c>
      <c r="B66" s="150" t="s">
        <v>160</v>
      </c>
      <c r="C66" s="69" t="str">
        <f>D66&amp;" "&amp;E66&amp;" "&amp;F66&amp;" "&amp;G66</f>
        <v>5   </v>
      </c>
      <c r="D66" s="70">
        <v>5</v>
      </c>
      <c r="E66" s="70"/>
      <c r="F66" s="70"/>
      <c r="G66" s="70"/>
      <c r="H66" s="69" t="str">
        <f>I66&amp;" "&amp;M66&amp;" "&amp;N66&amp;" "&amp;O66</f>
        <v>   </v>
      </c>
      <c r="I66" s="70"/>
      <c r="J66" s="70"/>
      <c r="K66" s="70"/>
      <c r="L66" s="70"/>
      <c r="M66" s="70"/>
      <c r="N66" s="70"/>
      <c r="O66" s="70"/>
      <c r="P66" s="71"/>
      <c r="Q66" s="140">
        <v>80</v>
      </c>
      <c r="R66" s="95">
        <f>SUM(S66:U66)</f>
        <v>36</v>
      </c>
      <c r="S66" s="95">
        <f>X66*X$6+AA66*AA$6+AF66*AF$6+AI66*AI$6+AN66*AN$6+AQ66*AQ$6+AV66*AV$6+AY66*AY$6+BD66*BD$6+BG66*BG$6</f>
        <v>18</v>
      </c>
      <c r="T66" s="95">
        <f>Y66*Y$6+AB66*AB$6+AG66*AG$6+AJ66*AJ$6+AO66*AO$6+AR66*AR$6+AW66*AW$6+AZ66*AZ$6+BE66*BE$6+BH66*BH$6</f>
        <v>18</v>
      </c>
      <c r="U66" s="95">
        <f>Z66*Z$6+AC66*AC$6+AH66*AH$6+AK66*AK$6+AP66*AP$6+AS66*AS$6+AX66*AX$6+BA66*BA$6+BF66*BF$6+BI66*BI$6</f>
        <v>0</v>
      </c>
      <c r="V66" s="152">
        <f>Q66-R66</f>
        <v>44</v>
      </c>
      <c r="W66" s="69">
        <f t="shared" si="36"/>
      </c>
      <c r="X66" s="71"/>
      <c r="Y66" s="71"/>
      <c r="Z66" s="71"/>
      <c r="AA66" s="71"/>
      <c r="AB66" s="71"/>
      <c r="AC66" s="71"/>
      <c r="AD66" s="69">
        <f t="shared" si="37"/>
      </c>
      <c r="AE66" s="69">
        <f t="shared" si="38"/>
      </c>
      <c r="AF66" s="71"/>
      <c r="AG66" s="71"/>
      <c r="AH66" s="71"/>
      <c r="AI66" s="71"/>
      <c r="AJ66" s="71"/>
      <c r="AK66" s="71"/>
      <c r="AL66" s="69">
        <f t="shared" si="39"/>
      </c>
      <c r="AM66" s="89" t="str">
        <f aca="true" t="shared" si="49" ref="AM66:AM80">IF(SUM(AN66:AP66)&gt;0,AN66&amp;"/"&amp;AO66&amp;"/"&amp;AP66,"")</f>
        <v>1/1/</v>
      </c>
      <c r="AN66" s="71">
        <v>1</v>
      </c>
      <c r="AO66" s="71">
        <v>1</v>
      </c>
      <c r="AP66" s="71"/>
      <c r="AQ66" s="71"/>
      <c r="AR66" s="71"/>
      <c r="AS66" s="71"/>
      <c r="AT66" s="89">
        <f t="shared" si="41"/>
      </c>
      <c r="AU66" s="89">
        <f aca="true" t="shared" si="50" ref="AU66:AU80">IF(SUM(AV66:AX66)&gt;0,AV66&amp;"/"&amp;AW66&amp;"/"&amp;AX66,"")</f>
      </c>
      <c r="AV66" s="71"/>
      <c r="AW66" s="71"/>
      <c r="AX66" s="71"/>
      <c r="AY66" s="71"/>
      <c r="AZ66" s="71"/>
      <c r="BA66" s="71"/>
      <c r="BB66" s="89">
        <f aca="true" t="shared" si="51" ref="BB66:BB80">IF(SUM(AY66:BA66)&gt;0,AY66&amp;"/"&amp;AZ66&amp;"/"&amp;BA66,"")</f>
      </c>
      <c r="BC66" s="89">
        <f t="shared" si="44"/>
      </c>
      <c r="BD66" s="71"/>
      <c r="BE66" s="71"/>
      <c r="BF66" s="71"/>
      <c r="BG66" s="71"/>
      <c r="BH66" s="71"/>
      <c r="BI66" s="71"/>
      <c r="BJ66" s="89">
        <f t="shared" si="45"/>
      </c>
      <c r="BK66" s="85"/>
      <c r="BL66" s="56"/>
      <c r="BM66" s="56"/>
      <c r="BN66" s="56"/>
      <c r="BO66" s="56"/>
      <c r="BP66" s="56"/>
      <c r="BQ66" s="56"/>
      <c r="BR66" s="56"/>
      <c r="BS66" s="56"/>
      <c r="BT66" s="47"/>
    </row>
    <row r="67" spans="1:72" ht="15">
      <c r="A67" s="146" t="s">
        <v>218</v>
      </c>
      <c r="B67" s="150" t="s">
        <v>147</v>
      </c>
      <c r="C67" s="69" t="str">
        <f t="shared" si="30"/>
        <v>6   </v>
      </c>
      <c r="D67" s="70">
        <v>6</v>
      </c>
      <c r="E67" s="70"/>
      <c r="F67" s="70"/>
      <c r="G67" s="70"/>
      <c r="H67" s="69" t="str">
        <f t="shared" si="31"/>
        <v>   </v>
      </c>
      <c r="I67" s="70"/>
      <c r="J67" s="70"/>
      <c r="K67" s="70"/>
      <c r="L67" s="70"/>
      <c r="M67" s="70"/>
      <c r="N67" s="70"/>
      <c r="O67" s="70"/>
      <c r="P67" s="71"/>
      <c r="Q67" s="140">
        <v>120</v>
      </c>
      <c r="R67" s="95">
        <f t="shared" si="47"/>
        <v>54</v>
      </c>
      <c r="S67" s="95">
        <f t="shared" si="32"/>
        <v>36</v>
      </c>
      <c r="T67" s="95">
        <f t="shared" si="33"/>
        <v>18</v>
      </c>
      <c r="U67" s="95">
        <f t="shared" si="34"/>
        <v>0</v>
      </c>
      <c r="V67" s="152">
        <f t="shared" si="35"/>
        <v>66</v>
      </c>
      <c r="W67" s="69">
        <f t="shared" si="36"/>
      </c>
      <c r="X67" s="71"/>
      <c r="Y67" s="71"/>
      <c r="Z67" s="71"/>
      <c r="AA67" s="71"/>
      <c r="AB67" s="71"/>
      <c r="AC67" s="71"/>
      <c r="AD67" s="69">
        <f t="shared" si="37"/>
      </c>
      <c r="AE67" s="69">
        <f t="shared" si="38"/>
      </c>
      <c r="AF67" s="71"/>
      <c r="AG67" s="71"/>
      <c r="AH67" s="71"/>
      <c r="AI67" s="71"/>
      <c r="AJ67" s="71"/>
      <c r="AK67" s="71"/>
      <c r="AL67" s="69">
        <f t="shared" si="39"/>
      </c>
      <c r="AM67" s="89">
        <f t="shared" si="49"/>
      </c>
      <c r="AN67" s="71"/>
      <c r="AO67" s="71"/>
      <c r="AP67" s="71"/>
      <c r="AQ67" s="71">
        <v>2</v>
      </c>
      <c r="AR67" s="71">
        <v>1</v>
      </c>
      <c r="AS67" s="71"/>
      <c r="AT67" s="89" t="str">
        <f t="shared" si="41"/>
        <v>2/1/</v>
      </c>
      <c r="AU67" s="89">
        <f t="shared" si="50"/>
      </c>
      <c r="AV67" s="71"/>
      <c r="AW67" s="71"/>
      <c r="AX67" s="71"/>
      <c r="AY67" s="71"/>
      <c r="AZ67" s="71"/>
      <c r="BA67" s="71"/>
      <c r="BB67" s="89">
        <f t="shared" si="51"/>
      </c>
      <c r="BC67" s="89">
        <f t="shared" si="44"/>
      </c>
      <c r="BD67" s="71"/>
      <c r="BE67" s="71"/>
      <c r="BF67" s="71"/>
      <c r="BG67" s="71"/>
      <c r="BH67" s="71"/>
      <c r="BI67" s="71"/>
      <c r="BJ67" s="89">
        <f t="shared" si="45"/>
      </c>
      <c r="BK67" s="85"/>
      <c r="BL67" s="57"/>
      <c r="BM67" s="57"/>
      <c r="BN67" s="57"/>
      <c r="BO67" s="57"/>
      <c r="BP67" s="57"/>
      <c r="BQ67" s="57"/>
      <c r="BR67" s="57"/>
      <c r="BS67" s="57"/>
      <c r="BT67" s="37"/>
    </row>
    <row r="68" spans="1:72" ht="15">
      <c r="A68" s="146" t="s">
        <v>219</v>
      </c>
      <c r="B68" s="150" t="s">
        <v>148</v>
      </c>
      <c r="C68" s="69" t="str">
        <f t="shared" si="30"/>
        <v>   </v>
      </c>
      <c r="D68" s="70"/>
      <c r="E68" s="70"/>
      <c r="F68" s="70"/>
      <c r="G68" s="70"/>
      <c r="H68" s="69" t="str">
        <f t="shared" si="31"/>
        <v>9   </v>
      </c>
      <c r="I68" s="70">
        <v>9</v>
      </c>
      <c r="J68" s="70"/>
      <c r="K68" s="70"/>
      <c r="L68" s="70"/>
      <c r="M68" s="70"/>
      <c r="N68" s="70"/>
      <c r="O68" s="70"/>
      <c r="P68" s="71"/>
      <c r="Q68" s="140">
        <v>60</v>
      </c>
      <c r="R68" s="95">
        <f t="shared" si="47"/>
        <v>28</v>
      </c>
      <c r="S68" s="95">
        <f t="shared" si="32"/>
        <v>14</v>
      </c>
      <c r="T68" s="95">
        <f t="shared" si="33"/>
        <v>14</v>
      </c>
      <c r="U68" s="95">
        <f t="shared" si="34"/>
        <v>0</v>
      </c>
      <c r="V68" s="152">
        <f t="shared" si="35"/>
        <v>32</v>
      </c>
      <c r="W68" s="69">
        <f t="shared" si="36"/>
      </c>
      <c r="X68" s="71"/>
      <c r="Y68" s="71"/>
      <c r="Z68" s="71"/>
      <c r="AA68" s="71"/>
      <c r="AB68" s="71"/>
      <c r="AC68" s="71"/>
      <c r="AD68" s="69">
        <f t="shared" si="37"/>
      </c>
      <c r="AE68" s="69">
        <f t="shared" si="38"/>
      </c>
      <c r="AF68" s="71"/>
      <c r="AG68" s="71"/>
      <c r="AH68" s="71"/>
      <c r="AI68" s="71"/>
      <c r="AJ68" s="71"/>
      <c r="AK68" s="71"/>
      <c r="AL68" s="69">
        <f t="shared" si="39"/>
      </c>
      <c r="AM68" s="89">
        <f t="shared" si="49"/>
      </c>
      <c r="AN68" s="71"/>
      <c r="AO68" s="71"/>
      <c r="AP68" s="71"/>
      <c r="AQ68" s="71"/>
      <c r="AR68" s="71"/>
      <c r="AS68" s="71"/>
      <c r="AT68" s="89">
        <f t="shared" si="41"/>
      </c>
      <c r="AU68" s="89">
        <f t="shared" si="50"/>
      </c>
      <c r="AV68" s="71"/>
      <c r="AW68" s="71"/>
      <c r="AX68" s="71"/>
      <c r="AY68" s="71"/>
      <c r="AZ68" s="71"/>
      <c r="BA68" s="71"/>
      <c r="BB68" s="89">
        <f t="shared" si="51"/>
      </c>
      <c r="BC68" s="89" t="str">
        <f t="shared" si="44"/>
        <v>2/2/</v>
      </c>
      <c r="BD68" s="71">
        <v>2</v>
      </c>
      <c r="BE68" s="71">
        <v>2</v>
      </c>
      <c r="BF68" s="71"/>
      <c r="BG68" s="71"/>
      <c r="BH68" s="71"/>
      <c r="BI68" s="71"/>
      <c r="BJ68" s="89">
        <f t="shared" si="45"/>
      </c>
      <c r="BK68" s="85"/>
      <c r="BL68" s="57"/>
      <c r="BM68" s="57"/>
      <c r="BN68" s="57"/>
      <c r="BO68" s="57"/>
      <c r="BP68" s="57"/>
      <c r="BQ68" s="57"/>
      <c r="BR68" s="57"/>
      <c r="BS68" s="57"/>
      <c r="BT68" s="37"/>
    </row>
    <row r="69" spans="1:72" ht="15">
      <c r="A69" s="146" t="s">
        <v>220</v>
      </c>
      <c r="B69" s="150" t="s">
        <v>149</v>
      </c>
      <c r="C69" s="69" t="str">
        <f t="shared" si="30"/>
        <v>9   </v>
      </c>
      <c r="D69" s="70">
        <v>9</v>
      </c>
      <c r="E69" s="70"/>
      <c r="F69" s="70"/>
      <c r="G69" s="70"/>
      <c r="H69" s="69" t="str">
        <f t="shared" si="31"/>
        <v>   </v>
      </c>
      <c r="I69" s="70"/>
      <c r="J69" s="70"/>
      <c r="K69" s="70"/>
      <c r="L69" s="70"/>
      <c r="M69" s="70"/>
      <c r="N69" s="70"/>
      <c r="O69" s="70"/>
      <c r="P69" s="71"/>
      <c r="Q69" s="140">
        <v>80</v>
      </c>
      <c r="R69" s="95">
        <f t="shared" si="47"/>
        <v>42</v>
      </c>
      <c r="S69" s="95">
        <f t="shared" si="32"/>
        <v>28</v>
      </c>
      <c r="T69" s="95">
        <f t="shared" si="33"/>
        <v>14</v>
      </c>
      <c r="U69" s="95">
        <f t="shared" si="34"/>
        <v>0</v>
      </c>
      <c r="V69" s="152">
        <f t="shared" si="35"/>
        <v>38</v>
      </c>
      <c r="W69" s="69">
        <f t="shared" si="36"/>
      </c>
      <c r="X69" s="71"/>
      <c r="Y69" s="71"/>
      <c r="Z69" s="71"/>
      <c r="AA69" s="71"/>
      <c r="AB69" s="71"/>
      <c r="AC69" s="71"/>
      <c r="AD69" s="69">
        <f t="shared" si="37"/>
      </c>
      <c r="AE69" s="69">
        <f t="shared" si="38"/>
      </c>
      <c r="AF69" s="71"/>
      <c r="AG69" s="71"/>
      <c r="AH69" s="71"/>
      <c r="AI69" s="71"/>
      <c r="AJ69" s="71"/>
      <c r="AK69" s="71"/>
      <c r="AL69" s="69">
        <f t="shared" si="39"/>
      </c>
      <c r="AM69" s="89">
        <f t="shared" si="49"/>
      </c>
      <c r="AN69" s="71"/>
      <c r="AO69" s="71"/>
      <c r="AP69" s="71"/>
      <c r="AQ69" s="71"/>
      <c r="AR69" s="71"/>
      <c r="AS69" s="71"/>
      <c r="AT69" s="89">
        <f t="shared" si="41"/>
      </c>
      <c r="AU69" s="89">
        <f t="shared" si="50"/>
      </c>
      <c r="AV69" s="71"/>
      <c r="AW69" s="71"/>
      <c r="AX69" s="71"/>
      <c r="AY69" s="71"/>
      <c r="AZ69" s="71"/>
      <c r="BA69" s="71"/>
      <c r="BB69" s="89">
        <f t="shared" si="51"/>
      </c>
      <c r="BC69" s="89" t="str">
        <f t="shared" si="44"/>
        <v>4/2/</v>
      </c>
      <c r="BD69" s="71">
        <v>4</v>
      </c>
      <c r="BE69" s="71">
        <v>2</v>
      </c>
      <c r="BF69" s="71"/>
      <c r="BG69" s="71"/>
      <c r="BH69" s="71"/>
      <c r="BI69" s="71"/>
      <c r="BJ69" s="89">
        <f t="shared" si="45"/>
      </c>
      <c r="BK69" s="85"/>
      <c r="BL69" s="57"/>
      <c r="BM69" s="57"/>
      <c r="BN69" s="57"/>
      <c r="BO69" s="57"/>
      <c r="BP69" s="57"/>
      <c r="BQ69" s="57"/>
      <c r="BR69" s="57"/>
      <c r="BS69" s="57"/>
      <c r="BT69" s="37"/>
    </row>
    <row r="70" spans="1:72" ht="15">
      <c r="A70" s="146" t="s">
        <v>221</v>
      </c>
      <c r="B70" s="150" t="s">
        <v>150</v>
      </c>
      <c r="C70" s="69" t="str">
        <f t="shared" si="30"/>
        <v>10   </v>
      </c>
      <c r="D70" s="70">
        <v>10</v>
      </c>
      <c r="E70" s="70"/>
      <c r="F70" s="70"/>
      <c r="G70" s="70"/>
      <c r="H70" s="69" t="str">
        <f t="shared" si="31"/>
        <v>   </v>
      </c>
      <c r="I70" s="70"/>
      <c r="J70" s="70"/>
      <c r="K70" s="70"/>
      <c r="L70" s="70"/>
      <c r="M70" s="70"/>
      <c r="N70" s="70"/>
      <c r="O70" s="70"/>
      <c r="P70" s="71"/>
      <c r="Q70" s="140">
        <v>130</v>
      </c>
      <c r="R70" s="95">
        <f t="shared" si="47"/>
        <v>50</v>
      </c>
      <c r="S70" s="95">
        <f t="shared" si="32"/>
        <v>20</v>
      </c>
      <c r="T70" s="95">
        <f t="shared" si="33"/>
        <v>30</v>
      </c>
      <c r="U70" s="95">
        <f t="shared" si="34"/>
        <v>0</v>
      </c>
      <c r="V70" s="152">
        <f t="shared" si="35"/>
        <v>80</v>
      </c>
      <c r="W70" s="69">
        <f t="shared" si="36"/>
      </c>
      <c r="X70" s="71"/>
      <c r="Y70" s="71"/>
      <c r="Z70" s="71"/>
      <c r="AA70" s="71"/>
      <c r="AB70" s="71"/>
      <c r="AC70" s="71"/>
      <c r="AD70" s="69">
        <f t="shared" si="37"/>
      </c>
      <c r="AE70" s="69">
        <f t="shared" si="38"/>
      </c>
      <c r="AF70" s="71"/>
      <c r="AG70" s="71"/>
      <c r="AH70" s="71"/>
      <c r="AI70" s="71"/>
      <c r="AJ70" s="71"/>
      <c r="AK70" s="71"/>
      <c r="AL70" s="69">
        <f t="shared" si="39"/>
      </c>
      <c r="AM70" s="89">
        <f t="shared" si="49"/>
      </c>
      <c r="AN70" s="71"/>
      <c r="AO70" s="71"/>
      <c r="AP70" s="71"/>
      <c r="AQ70" s="71"/>
      <c r="AR70" s="71"/>
      <c r="AS70" s="71"/>
      <c r="AT70" s="89">
        <f t="shared" si="41"/>
      </c>
      <c r="AU70" s="89">
        <f t="shared" si="50"/>
      </c>
      <c r="AV70" s="71"/>
      <c r="AW70" s="71"/>
      <c r="AX70" s="71"/>
      <c r="AY70" s="71"/>
      <c r="AZ70" s="71"/>
      <c r="BA70" s="71"/>
      <c r="BB70" s="89">
        <f t="shared" si="51"/>
      </c>
      <c r="BC70" s="89">
        <f t="shared" si="44"/>
      </c>
      <c r="BD70" s="71"/>
      <c r="BE70" s="71"/>
      <c r="BF70" s="71"/>
      <c r="BG70" s="71">
        <v>4</v>
      </c>
      <c r="BH70" s="71">
        <v>6</v>
      </c>
      <c r="BI70" s="71"/>
      <c r="BJ70" s="89" t="str">
        <f t="shared" si="45"/>
        <v>4/6/</v>
      </c>
      <c r="BK70" s="85"/>
      <c r="BL70" s="57"/>
      <c r="BM70" s="57"/>
      <c r="BN70" s="57"/>
      <c r="BO70" s="57"/>
      <c r="BP70" s="57"/>
      <c r="BQ70" s="57"/>
      <c r="BR70" s="57"/>
      <c r="BS70" s="57"/>
      <c r="BT70" s="37"/>
    </row>
    <row r="71" spans="1:72" ht="15">
      <c r="A71" s="146" t="s">
        <v>222</v>
      </c>
      <c r="B71" s="150" t="s">
        <v>151</v>
      </c>
      <c r="C71" s="69" t="str">
        <f t="shared" si="30"/>
        <v>   </v>
      </c>
      <c r="D71" s="70"/>
      <c r="E71" s="70"/>
      <c r="F71" s="70"/>
      <c r="G71" s="70"/>
      <c r="H71" s="69" t="str">
        <f t="shared" si="31"/>
        <v>5   </v>
      </c>
      <c r="I71" s="70">
        <v>5</v>
      </c>
      <c r="J71" s="70"/>
      <c r="K71" s="70"/>
      <c r="L71" s="70"/>
      <c r="M71" s="70"/>
      <c r="N71" s="70"/>
      <c r="O71" s="70"/>
      <c r="P71" s="71"/>
      <c r="Q71" s="140">
        <v>80</v>
      </c>
      <c r="R71" s="95">
        <f t="shared" si="47"/>
        <v>36</v>
      </c>
      <c r="S71" s="95">
        <f t="shared" si="32"/>
        <v>18</v>
      </c>
      <c r="T71" s="95">
        <f t="shared" si="33"/>
        <v>18</v>
      </c>
      <c r="U71" s="95">
        <f t="shared" si="34"/>
        <v>0</v>
      </c>
      <c r="V71" s="152">
        <f t="shared" si="35"/>
        <v>44</v>
      </c>
      <c r="W71" s="69">
        <f t="shared" si="36"/>
      </c>
      <c r="X71" s="71"/>
      <c r="Y71" s="71"/>
      <c r="Z71" s="71"/>
      <c r="AA71" s="71"/>
      <c r="AB71" s="71"/>
      <c r="AC71" s="71"/>
      <c r="AD71" s="69">
        <f t="shared" si="37"/>
      </c>
      <c r="AE71" s="69">
        <f t="shared" si="38"/>
      </c>
      <c r="AF71" s="71"/>
      <c r="AG71" s="71"/>
      <c r="AH71" s="71"/>
      <c r="AI71" s="71"/>
      <c r="AJ71" s="71"/>
      <c r="AK71" s="71"/>
      <c r="AL71" s="69">
        <f t="shared" si="39"/>
      </c>
      <c r="AM71" s="89" t="str">
        <f t="shared" si="49"/>
        <v>1/1/</v>
      </c>
      <c r="AN71" s="71">
        <v>1</v>
      </c>
      <c r="AO71" s="71">
        <v>1</v>
      </c>
      <c r="AP71" s="71"/>
      <c r="AQ71" s="71"/>
      <c r="AR71" s="71"/>
      <c r="AS71" s="71"/>
      <c r="AT71" s="89">
        <f t="shared" si="41"/>
      </c>
      <c r="AU71" s="89">
        <f t="shared" si="50"/>
      </c>
      <c r="AV71" s="71"/>
      <c r="AW71" s="71"/>
      <c r="AX71" s="71"/>
      <c r="AY71" s="71"/>
      <c r="AZ71" s="71"/>
      <c r="BA71" s="71"/>
      <c r="BB71" s="89">
        <f t="shared" si="51"/>
      </c>
      <c r="BC71" s="89">
        <f t="shared" si="44"/>
      </c>
      <c r="BD71" s="71"/>
      <c r="BE71" s="71"/>
      <c r="BF71" s="71"/>
      <c r="BG71" s="71"/>
      <c r="BH71" s="71"/>
      <c r="BI71" s="71"/>
      <c r="BJ71" s="89">
        <f t="shared" si="45"/>
      </c>
      <c r="BK71" s="85"/>
      <c r="BL71" s="57"/>
      <c r="BM71" s="57"/>
      <c r="BN71" s="57"/>
      <c r="BO71" s="57"/>
      <c r="BP71" s="57"/>
      <c r="BQ71" s="57"/>
      <c r="BR71" s="57"/>
      <c r="BS71" s="57"/>
      <c r="BT71" s="37"/>
    </row>
    <row r="72" spans="1:72" ht="15">
      <c r="A72" s="146" t="s">
        <v>223</v>
      </c>
      <c r="B72" s="150" t="s">
        <v>152</v>
      </c>
      <c r="C72" s="69" t="str">
        <f t="shared" si="30"/>
        <v>   </v>
      </c>
      <c r="D72" s="70"/>
      <c r="E72" s="70"/>
      <c r="F72" s="70"/>
      <c r="G72" s="70"/>
      <c r="H72" s="69" t="str">
        <f t="shared" si="31"/>
        <v>3   </v>
      </c>
      <c r="I72" s="70">
        <v>3</v>
      </c>
      <c r="J72" s="70"/>
      <c r="K72" s="70"/>
      <c r="L72" s="70"/>
      <c r="M72" s="70"/>
      <c r="N72" s="70"/>
      <c r="O72" s="70"/>
      <c r="P72" s="71"/>
      <c r="Q72" s="140">
        <v>80</v>
      </c>
      <c r="R72" s="95">
        <f t="shared" si="47"/>
        <v>36</v>
      </c>
      <c r="S72" s="95">
        <f t="shared" si="32"/>
        <v>18</v>
      </c>
      <c r="T72" s="95">
        <f t="shared" si="33"/>
        <v>18</v>
      </c>
      <c r="U72" s="95">
        <f t="shared" si="34"/>
        <v>0</v>
      </c>
      <c r="V72" s="152">
        <f t="shared" si="35"/>
        <v>44</v>
      </c>
      <c r="W72" s="69">
        <f t="shared" si="36"/>
      </c>
      <c r="X72" s="71"/>
      <c r="Y72" s="71"/>
      <c r="Z72" s="71"/>
      <c r="AA72" s="71"/>
      <c r="AB72" s="71"/>
      <c r="AC72" s="71"/>
      <c r="AD72" s="69">
        <f t="shared" si="37"/>
      </c>
      <c r="AE72" s="69" t="str">
        <f t="shared" si="38"/>
        <v>1/1/</v>
      </c>
      <c r="AF72" s="71">
        <v>1</v>
      </c>
      <c r="AG72" s="71">
        <v>1</v>
      </c>
      <c r="AH72" s="71"/>
      <c r="AI72" s="71"/>
      <c r="AJ72" s="71"/>
      <c r="AK72" s="71"/>
      <c r="AL72" s="69">
        <f t="shared" si="39"/>
      </c>
      <c r="AM72" s="89">
        <f t="shared" si="49"/>
      </c>
      <c r="AN72" s="71"/>
      <c r="AO72" s="71"/>
      <c r="AP72" s="71"/>
      <c r="AQ72" s="71"/>
      <c r="AR72" s="71"/>
      <c r="AS72" s="71"/>
      <c r="AT72" s="89">
        <f t="shared" si="41"/>
      </c>
      <c r="AU72" s="89">
        <f t="shared" si="50"/>
      </c>
      <c r="AV72" s="71"/>
      <c r="AW72" s="71"/>
      <c r="AX72" s="71"/>
      <c r="AY72" s="71"/>
      <c r="AZ72" s="71"/>
      <c r="BA72" s="71"/>
      <c r="BB72" s="89">
        <f t="shared" si="51"/>
      </c>
      <c r="BC72" s="89">
        <f t="shared" si="44"/>
      </c>
      <c r="BD72" s="71"/>
      <c r="BE72" s="71"/>
      <c r="BF72" s="71"/>
      <c r="BG72" s="71"/>
      <c r="BH72" s="71"/>
      <c r="BI72" s="71"/>
      <c r="BJ72" s="89">
        <f t="shared" si="45"/>
      </c>
      <c r="BK72" s="85"/>
      <c r="BL72" s="57"/>
      <c r="BM72" s="57"/>
      <c r="BN72" s="57"/>
      <c r="BO72" s="57"/>
      <c r="BP72" s="57"/>
      <c r="BQ72" s="57"/>
      <c r="BR72" s="57"/>
      <c r="BS72" s="57"/>
      <c r="BT72" s="37"/>
    </row>
    <row r="73" spans="1:72" ht="15">
      <c r="A73" s="146" t="s">
        <v>224</v>
      </c>
      <c r="B73" s="150" t="s">
        <v>153</v>
      </c>
      <c r="C73" s="69" t="str">
        <f t="shared" si="30"/>
        <v>   </v>
      </c>
      <c r="D73" s="70"/>
      <c r="E73" s="70"/>
      <c r="F73" s="70"/>
      <c r="G73" s="70"/>
      <c r="H73" s="69" t="str">
        <f t="shared" si="31"/>
        <v>3   </v>
      </c>
      <c r="I73" s="70">
        <v>3</v>
      </c>
      <c r="J73" s="70"/>
      <c r="K73" s="70"/>
      <c r="L73" s="70"/>
      <c r="M73" s="70"/>
      <c r="N73" s="70"/>
      <c r="O73" s="70"/>
      <c r="P73" s="71"/>
      <c r="Q73" s="140">
        <v>155</v>
      </c>
      <c r="R73" s="95">
        <f t="shared" si="47"/>
        <v>72</v>
      </c>
      <c r="S73" s="95">
        <f t="shared" si="32"/>
        <v>36</v>
      </c>
      <c r="T73" s="95">
        <f t="shared" si="33"/>
        <v>36</v>
      </c>
      <c r="U73" s="95">
        <f t="shared" si="34"/>
        <v>0</v>
      </c>
      <c r="V73" s="152">
        <f t="shared" si="35"/>
        <v>83</v>
      </c>
      <c r="W73" s="69">
        <f t="shared" si="36"/>
      </c>
      <c r="X73" s="71"/>
      <c r="Y73" s="71"/>
      <c r="Z73" s="71"/>
      <c r="AA73" s="71"/>
      <c r="AB73" s="71"/>
      <c r="AC73" s="71"/>
      <c r="AD73" s="69">
        <f t="shared" si="37"/>
      </c>
      <c r="AE73" s="69" t="str">
        <f t="shared" si="38"/>
        <v>2/2/</v>
      </c>
      <c r="AF73" s="71">
        <v>2</v>
      </c>
      <c r="AG73" s="71">
        <v>2</v>
      </c>
      <c r="AH73" s="71"/>
      <c r="AI73" s="71"/>
      <c r="AJ73" s="71"/>
      <c r="AK73" s="71"/>
      <c r="AL73" s="69">
        <f t="shared" si="39"/>
      </c>
      <c r="AM73" s="89">
        <f t="shared" si="49"/>
      </c>
      <c r="AN73" s="71"/>
      <c r="AO73" s="71"/>
      <c r="AP73" s="71"/>
      <c r="AQ73" s="71"/>
      <c r="AR73" s="71"/>
      <c r="AS73" s="71"/>
      <c r="AT73" s="89">
        <f t="shared" si="41"/>
      </c>
      <c r="AU73" s="89">
        <f t="shared" si="50"/>
      </c>
      <c r="AV73" s="71"/>
      <c r="AW73" s="71"/>
      <c r="AX73" s="71"/>
      <c r="AY73" s="71"/>
      <c r="AZ73" s="71"/>
      <c r="BA73" s="71"/>
      <c r="BB73" s="89">
        <f t="shared" si="51"/>
      </c>
      <c r="BC73" s="89">
        <f t="shared" si="44"/>
      </c>
      <c r="BD73" s="71"/>
      <c r="BE73" s="71"/>
      <c r="BF73" s="71"/>
      <c r="BG73" s="71"/>
      <c r="BH73" s="71"/>
      <c r="BI73" s="71"/>
      <c r="BJ73" s="89">
        <f t="shared" si="45"/>
      </c>
      <c r="BK73" s="85"/>
      <c r="BL73" s="57"/>
      <c r="BM73" s="57"/>
      <c r="BN73" s="57"/>
      <c r="BO73" s="57"/>
      <c r="BP73" s="57"/>
      <c r="BQ73" s="57"/>
      <c r="BR73" s="57"/>
      <c r="BS73" s="57"/>
      <c r="BT73" s="37"/>
    </row>
    <row r="74" spans="1:72" ht="15">
      <c r="A74" s="146" t="s">
        <v>225</v>
      </c>
      <c r="B74" s="150" t="s">
        <v>157</v>
      </c>
      <c r="C74" s="69" t="str">
        <f t="shared" si="30"/>
        <v>   </v>
      </c>
      <c r="D74" s="70"/>
      <c r="E74" s="70"/>
      <c r="F74" s="70"/>
      <c r="G74" s="70"/>
      <c r="H74" s="69" t="str">
        <f t="shared" si="31"/>
        <v>4   </v>
      </c>
      <c r="I74" s="70">
        <v>4</v>
      </c>
      <c r="J74" s="70"/>
      <c r="K74" s="70"/>
      <c r="L74" s="70"/>
      <c r="M74" s="70"/>
      <c r="N74" s="70"/>
      <c r="O74" s="70"/>
      <c r="P74" s="71"/>
      <c r="Q74" s="140">
        <v>155</v>
      </c>
      <c r="R74" s="95">
        <f t="shared" si="47"/>
        <v>72</v>
      </c>
      <c r="S74" s="95">
        <f t="shared" si="32"/>
        <v>36</v>
      </c>
      <c r="T74" s="95">
        <f t="shared" si="33"/>
        <v>36</v>
      </c>
      <c r="U74" s="95">
        <f t="shared" si="34"/>
        <v>0</v>
      </c>
      <c r="V74" s="152">
        <f t="shared" si="35"/>
        <v>83</v>
      </c>
      <c r="W74" s="69">
        <f t="shared" si="36"/>
      </c>
      <c r="X74" s="71"/>
      <c r="Y74" s="71"/>
      <c r="Z74" s="71"/>
      <c r="AA74" s="71"/>
      <c r="AB74" s="71"/>
      <c r="AC74" s="71"/>
      <c r="AD74" s="69">
        <f t="shared" si="37"/>
      </c>
      <c r="AE74" s="69">
        <f t="shared" si="38"/>
      </c>
      <c r="AF74" s="71"/>
      <c r="AG74" s="71"/>
      <c r="AH74" s="71"/>
      <c r="AI74" s="71">
        <v>2</v>
      </c>
      <c r="AJ74" s="71">
        <v>2</v>
      </c>
      <c r="AK74" s="71"/>
      <c r="AL74" s="69" t="str">
        <f t="shared" si="39"/>
        <v>2/2/</v>
      </c>
      <c r="AM74" s="89">
        <f t="shared" si="49"/>
      </c>
      <c r="AN74" s="71"/>
      <c r="AO74" s="71"/>
      <c r="AP74" s="71"/>
      <c r="AQ74" s="71"/>
      <c r="AR74" s="71"/>
      <c r="AS74" s="71"/>
      <c r="AT74" s="89">
        <f t="shared" si="41"/>
      </c>
      <c r="AU74" s="89">
        <f t="shared" si="50"/>
      </c>
      <c r="AV74" s="71"/>
      <c r="AW74" s="71"/>
      <c r="AX74" s="71"/>
      <c r="AY74" s="71"/>
      <c r="AZ74" s="71"/>
      <c r="BA74" s="71"/>
      <c r="BB74" s="89">
        <f t="shared" si="51"/>
      </c>
      <c r="BC74" s="89">
        <f t="shared" si="44"/>
      </c>
      <c r="BD74" s="71"/>
      <c r="BE74" s="71"/>
      <c r="BF74" s="71"/>
      <c r="BG74" s="71"/>
      <c r="BH74" s="71"/>
      <c r="BI74" s="71"/>
      <c r="BJ74" s="89">
        <f t="shared" si="45"/>
      </c>
      <c r="BK74" s="85"/>
      <c r="BL74" s="57"/>
      <c r="BM74" s="57"/>
      <c r="BN74" s="57"/>
      <c r="BO74" s="57"/>
      <c r="BP74" s="57"/>
      <c r="BQ74" s="57"/>
      <c r="BR74" s="57"/>
      <c r="BS74" s="57"/>
      <c r="BT74" s="37"/>
    </row>
    <row r="75" spans="1:72" ht="15">
      <c r="A75" s="146" t="s">
        <v>226</v>
      </c>
      <c r="B75" s="150" t="s">
        <v>154</v>
      </c>
      <c r="C75" s="69" t="str">
        <f t="shared" si="30"/>
        <v>4   </v>
      </c>
      <c r="D75" s="70">
        <v>4</v>
      </c>
      <c r="E75" s="70"/>
      <c r="F75" s="70"/>
      <c r="G75" s="70"/>
      <c r="H75" s="69" t="str">
        <f t="shared" si="31"/>
        <v>   </v>
      </c>
      <c r="I75" s="70"/>
      <c r="J75" s="70"/>
      <c r="K75" s="70"/>
      <c r="L75" s="70"/>
      <c r="M75" s="70"/>
      <c r="N75" s="70"/>
      <c r="O75" s="70"/>
      <c r="P75" s="71"/>
      <c r="Q75" s="140">
        <v>120</v>
      </c>
      <c r="R75" s="95">
        <f t="shared" si="47"/>
        <v>54</v>
      </c>
      <c r="S75" s="95">
        <f t="shared" si="32"/>
        <v>36</v>
      </c>
      <c r="T75" s="95">
        <f t="shared" si="33"/>
        <v>18</v>
      </c>
      <c r="U75" s="95">
        <f t="shared" si="34"/>
        <v>0</v>
      </c>
      <c r="V75" s="152">
        <f t="shared" si="35"/>
        <v>66</v>
      </c>
      <c r="W75" s="69">
        <f t="shared" si="36"/>
      </c>
      <c r="X75" s="71"/>
      <c r="Y75" s="71"/>
      <c r="Z75" s="71"/>
      <c r="AA75" s="71"/>
      <c r="AB75" s="71"/>
      <c r="AC75" s="71"/>
      <c r="AD75" s="69">
        <f t="shared" si="37"/>
      </c>
      <c r="AE75" s="69">
        <f t="shared" si="38"/>
      </c>
      <c r="AF75" s="71"/>
      <c r="AG75" s="71"/>
      <c r="AH75" s="71"/>
      <c r="AI75" s="71">
        <v>2</v>
      </c>
      <c r="AJ75" s="71">
        <v>1</v>
      </c>
      <c r="AK75" s="71"/>
      <c r="AL75" s="69" t="str">
        <f t="shared" si="39"/>
        <v>2/1/</v>
      </c>
      <c r="AM75" s="89">
        <f t="shared" si="49"/>
      </c>
      <c r="AN75" s="71"/>
      <c r="AO75" s="71"/>
      <c r="AP75" s="71"/>
      <c r="AQ75" s="71"/>
      <c r="AR75" s="71"/>
      <c r="AS75" s="71"/>
      <c r="AT75" s="89">
        <f t="shared" si="41"/>
      </c>
      <c r="AU75" s="89">
        <f t="shared" si="50"/>
      </c>
      <c r="AV75" s="71"/>
      <c r="AW75" s="71"/>
      <c r="AX75" s="71"/>
      <c r="AY75" s="71"/>
      <c r="AZ75" s="71"/>
      <c r="BA75" s="71"/>
      <c r="BB75" s="89">
        <f t="shared" si="51"/>
      </c>
      <c r="BC75" s="89">
        <f t="shared" si="44"/>
      </c>
      <c r="BD75" s="71"/>
      <c r="BE75" s="71"/>
      <c r="BF75" s="71"/>
      <c r="BG75" s="71"/>
      <c r="BH75" s="71"/>
      <c r="BI75" s="71"/>
      <c r="BJ75" s="89">
        <f t="shared" si="45"/>
      </c>
      <c r="BK75" s="85"/>
      <c r="BL75" s="57"/>
      <c r="BM75" s="57"/>
      <c r="BN75" s="57"/>
      <c r="BO75" s="57"/>
      <c r="BP75" s="57"/>
      <c r="BQ75" s="57"/>
      <c r="BR75" s="57"/>
      <c r="BS75" s="57"/>
      <c r="BT75" s="37"/>
    </row>
    <row r="76" spans="1:72" ht="15">
      <c r="A76" s="146" t="s">
        <v>227</v>
      </c>
      <c r="B76" s="150" t="s">
        <v>236</v>
      </c>
      <c r="C76" s="69" t="str">
        <f t="shared" si="30"/>
        <v>   </v>
      </c>
      <c r="D76" s="70"/>
      <c r="E76" s="70"/>
      <c r="F76" s="70"/>
      <c r="G76" s="70"/>
      <c r="H76" s="69" t="str">
        <f t="shared" si="31"/>
        <v>6   </v>
      </c>
      <c r="I76" s="70">
        <v>6</v>
      </c>
      <c r="J76" s="70"/>
      <c r="K76" s="70"/>
      <c r="L76" s="70"/>
      <c r="M76" s="70"/>
      <c r="N76" s="70"/>
      <c r="O76" s="70"/>
      <c r="P76" s="71"/>
      <c r="Q76" s="140">
        <v>120</v>
      </c>
      <c r="R76" s="95">
        <f t="shared" si="47"/>
        <v>54</v>
      </c>
      <c r="S76" s="95">
        <f t="shared" si="32"/>
        <v>18</v>
      </c>
      <c r="T76" s="95">
        <f t="shared" si="33"/>
        <v>36</v>
      </c>
      <c r="U76" s="95">
        <f t="shared" si="34"/>
        <v>0</v>
      </c>
      <c r="V76" s="152">
        <f t="shared" si="35"/>
        <v>66</v>
      </c>
      <c r="W76" s="69">
        <f t="shared" si="36"/>
      </c>
      <c r="X76" s="71"/>
      <c r="Y76" s="71"/>
      <c r="Z76" s="71"/>
      <c r="AA76" s="71"/>
      <c r="AB76" s="71"/>
      <c r="AC76" s="71"/>
      <c r="AD76" s="69">
        <f t="shared" si="37"/>
      </c>
      <c r="AE76" s="69">
        <f t="shared" si="38"/>
      </c>
      <c r="AF76" s="71"/>
      <c r="AG76" s="71"/>
      <c r="AH76" s="71"/>
      <c r="AI76" s="71"/>
      <c r="AJ76" s="71"/>
      <c r="AK76" s="71"/>
      <c r="AL76" s="69">
        <f t="shared" si="39"/>
      </c>
      <c r="AM76" s="89">
        <f t="shared" si="49"/>
      </c>
      <c r="AN76" s="71"/>
      <c r="AO76" s="71"/>
      <c r="AP76" s="71"/>
      <c r="AQ76" s="71">
        <v>1</v>
      </c>
      <c r="AR76" s="71">
        <v>2</v>
      </c>
      <c r="AS76" s="71"/>
      <c r="AT76" s="89" t="str">
        <f t="shared" si="41"/>
        <v>1/2/</v>
      </c>
      <c r="AU76" s="89">
        <f t="shared" si="50"/>
      </c>
      <c r="AV76" s="71"/>
      <c r="AW76" s="71"/>
      <c r="AX76" s="71"/>
      <c r="AY76" s="71"/>
      <c r="AZ76" s="71"/>
      <c r="BA76" s="71"/>
      <c r="BB76" s="89">
        <f t="shared" si="51"/>
      </c>
      <c r="BC76" s="89">
        <f t="shared" si="44"/>
      </c>
      <c r="BD76" s="71"/>
      <c r="BE76" s="71"/>
      <c r="BF76" s="71"/>
      <c r="BG76" s="71"/>
      <c r="BH76" s="71"/>
      <c r="BI76" s="71"/>
      <c r="BJ76" s="89">
        <f t="shared" si="45"/>
      </c>
      <c r="BK76" s="85"/>
      <c r="BL76" s="57"/>
      <c r="BM76" s="57"/>
      <c r="BN76" s="57"/>
      <c r="BO76" s="57"/>
      <c r="BP76" s="57"/>
      <c r="BQ76" s="57"/>
      <c r="BR76" s="57"/>
      <c r="BS76" s="57"/>
      <c r="BT76" s="37"/>
    </row>
    <row r="77" spans="1:72" ht="25.5">
      <c r="A77" s="146" t="s">
        <v>228</v>
      </c>
      <c r="B77" s="150" t="s">
        <v>155</v>
      </c>
      <c r="C77" s="69" t="str">
        <f t="shared" si="30"/>
        <v>   </v>
      </c>
      <c r="D77" s="70"/>
      <c r="E77" s="70"/>
      <c r="F77" s="70"/>
      <c r="G77" s="70"/>
      <c r="H77" s="69" t="str">
        <f t="shared" si="31"/>
        <v>10   </v>
      </c>
      <c r="I77" s="70">
        <v>10</v>
      </c>
      <c r="J77" s="70"/>
      <c r="K77" s="70"/>
      <c r="L77" s="70"/>
      <c r="M77" s="70"/>
      <c r="N77" s="70"/>
      <c r="O77" s="70"/>
      <c r="P77" s="71"/>
      <c r="Q77" s="140">
        <v>80</v>
      </c>
      <c r="R77" s="95">
        <f t="shared" si="47"/>
        <v>30</v>
      </c>
      <c r="S77" s="95">
        <f t="shared" si="32"/>
        <v>20</v>
      </c>
      <c r="T77" s="95">
        <f t="shared" si="33"/>
        <v>10</v>
      </c>
      <c r="U77" s="95">
        <f t="shared" si="34"/>
        <v>0</v>
      </c>
      <c r="V77" s="152">
        <f t="shared" si="35"/>
        <v>50</v>
      </c>
      <c r="W77" s="69">
        <f t="shared" si="36"/>
      </c>
      <c r="X77" s="71"/>
      <c r="Y77" s="71"/>
      <c r="Z77" s="71"/>
      <c r="AA77" s="71"/>
      <c r="AB77" s="71"/>
      <c r="AC77" s="71"/>
      <c r="AD77" s="69">
        <f t="shared" si="37"/>
      </c>
      <c r="AE77" s="69">
        <f t="shared" si="38"/>
      </c>
      <c r="AF77" s="71"/>
      <c r="AG77" s="71"/>
      <c r="AH77" s="71"/>
      <c r="AI77" s="71"/>
      <c r="AJ77" s="71"/>
      <c r="AK77" s="71"/>
      <c r="AL77" s="69">
        <f t="shared" si="39"/>
      </c>
      <c r="AM77" s="89">
        <f t="shared" si="49"/>
      </c>
      <c r="AN77" s="71"/>
      <c r="AO77" s="71"/>
      <c r="AP77" s="71"/>
      <c r="AQ77" s="71"/>
      <c r="AR77" s="71"/>
      <c r="AS77" s="71"/>
      <c r="AT77" s="89">
        <f t="shared" si="41"/>
      </c>
      <c r="AU77" s="89">
        <f t="shared" si="50"/>
      </c>
      <c r="AV77" s="71"/>
      <c r="AW77" s="71"/>
      <c r="AX77" s="71"/>
      <c r="AY77" s="71"/>
      <c r="AZ77" s="71"/>
      <c r="BA77" s="71"/>
      <c r="BB77" s="89">
        <f t="shared" si="51"/>
      </c>
      <c r="BC77" s="89">
        <f t="shared" si="44"/>
      </c>
      <c r="BD77" s="71"/>
      <c r="BE77" s="71"/>
      <c r="BF77" s="71"/>
      <c r="BG77" s="71">
        <v>4</v>
      </c>
      <c r="BH77" s="71">
        <v>2</v>
      </c>
      <c r="BI77" s="71"/>
      <c r="BJ77" s="89" t="str">
        <f t="shared" si="45"/>
        <v>4/2/</v>
      </c>
      <c r="BK77" s="85"/>
      <c r="BL77" s="57"/>
      <c r="BM77" s="57"/>
      <c r="BN77" s="57"/>
      <c r="BO77" s="57"/>
      <c r="BP77" s="57"/>
      <c r="BQ77" s="57"/>
      <c r="BR77" s="57"/>
      <c r="BS77" s="57"/>
      <c r="BT77" s="37"/>
    </row>
    <row r="78" spans="1:72" ht="15">
      <c r="A78" s="146" t="s">
        <v>229</v>
      </c>
      <c r="B78" s="150" t="s">
        <v>156</v>
      </c>
      <c r="C78" s="69" t="str">
        <f>D78&amp;" "&amp;E78&amp;" "&amp;F78&amp;" "&amp;G78</f>
        <v>   </v>
      </c>
      <c r="D78" s="70"/>
      <c r="E78" s="70"/>
      <c r="F78" s="70"/>
      <c r="G78" s="70"/>
      <c r="H78" s="69" t="str">
        <f>I78&amp;" "&amp;M78&amp;" "&amp;N78&amp;" "&amp;O78</f>
        <v>6   </v>
      </c>
      <c r="I78" s="70">
        <v>6</v>
      </c>
      <c r="J78" s="70"/>
      <c r="K78" s="70"/>
      <c r="L78" s="70"/>
      <c r="M78" s="70"/>
      <c r="N78" s="70"/>
      <c r="O78" s="70"/>
      <c r="P78" s="71"/>
      <c r="Q78" s="140">
        <v>80</v>
      </c>
      <c r="R78" s="95">
        <f>SUM(S78:U78)</f>
        <v>36</v>
      </c>
      <c r="S78" s="95">
        <f aca="true" t="shared" si="52" ref="S78:U81">X78*X$6+AA78*AA$6+AF78*AF$6+AI78*AI$6+AN78*AN$6+AQ78*AQ$6+AV78*AV$6+AY78*AY$6+BD78*BD$6+BG78*BG$6</f>
        <v>0</v>
      </c>
      <c r="T78" s="95">
        <f t="shared" si="52"/>
        <v>36</v>
      </c>
      <c r="U78" s="95">
        <f t="shared" si="52"/>
        <v>0</v>
      </c>
      <c r="V78" s="152">
        <f>Q78-R78</f>
        <v>44</v>
      </c>
      <c r="W78" s="69">
        <f t="shared" si="36"/>
      </c>
      <c r="X78" s="71"/>
      <c r="Y78" s="71"/>
      <c r="Z78" s="71"/>
      <c r="AA78" s="71"/>
      <c r="AB78" s="71"/>
      <c r="AC78" s="71"/>
      <c r="AD78" s="69">
        <f t="shared" si="37"/>
      </c>
      <c r="AE78" s="69">
        <f t="shared" si="38"/>
      </c>
      <c r="AF78" s="71"/>
      <c r="AG78" s="71"/>
      <c r="AH78" s="71"/>
      <c r="AI78" s="71"/>
      <c r="AJ78" s="71"/>
      <c r="AK78" s="71"/>
      <c r="AL78" s="69">
        <f t="shared" si="39"/>
      </c>
      <c r="AM78" s="89">
        <f t="shared" si="49"/>
      </c>
      <c r="AN78" s="71"/>
      <c r="AO78" s="71"/>
      <c r="AP78" s="71"/>
      <c r="AQ78" s="71"/>
      <c r="AR78" s="71">
        <v>2</v>
      </c>
      <c r="AS78" s="71"/>
      <c r="AT78" s="89" t="str">
        <f t="shared" si="41"/>
        <v>/2/</v>
      </c>
      <c r="AU78" s="89">
        <f t="shared" si="50"/>
      </c>
      <c r="AV78" s="71"/>
      <c r="AW78" s="71"/>
      <c r="AX78" s="71"/>
      <c r="AY78" s="71"/>
      <c r="AZ78" s="71"/>
      <c r="BA78" s="71"/>
      <c r="BB78" s="89">
        <f t="shared" si="51"/>
      </c>
      <c r="BC78" s="89">
        <f t="shared" si="44"/>
      </c>
      <c r="BD78" s="71"/>
      <c r="BE78" s="71"/>
      <c r="BF78" s="71"/>
      <c r="BG78" s="71"/>
      <c r="BH78" s="71"/>
      <c r="BI78" s="71"/>
      <c r="BJ78" s="89">
        <f t="shared" si="45"/>
      </c>
      <c r="BK78" s="85"/>
      <c r="BL78" s="57"/>
      <c r="BM78" s="57"/>
      <c r="BN78" s="57"/>
      <c r="BO78" s="57"/>
      <c r="BP78" s="57"/>
      <c r="BQ78" s="57"/>
      <c r="BR78" s="57"/>
      <c r="BS78" s="57"/>
      <c r="BT78" s="37"/>
    </row>
    <row r="79" spans="1:72" ht="15">
      <c r="A79" s="146" t="s">
        <v>233</v>
      </c>
      <c r="B79" s="150" t="s">
        <v>235</v>
      </c>
      <c r="C79" s="69" t="str">
        <f>D79&amp;" "&amp;E79&amp;" "&amp;F79&amp;" "&amp;G79</f>
        <v>   </v>
      </c>
      <c r="D79" s="70"/>
      <c r="E79" s="70"/>
      <c r="F79" s="70"/>
      <c r="G79" s="70"/>
      <c r="H79" s="69" t="str">
        <f>I79&amp;" "&amp;M79&amp;" "&amp;N79&amp;" "&amp;O79</f>
        <v>3   </v>
      </c>
      <c r="I79" s="70">
        <v>3</v>
      </c>
      <c r="J79" s="70"/>
      <c r="K79" s="70"/>
      <c r="L79" s="70"/>
      <c r="M79" s="70"/>
      <c r="N79" s="70"/>
      <c r="O79" s="70"/>
      <c r="P79" s="71"/>
      <c r="Q79" s="140">
        <v>80</v>
      </c>
      <c r="R79" s="95">
        <f>SUM(S79:U79)</f>
        <v>36</v>
      </c>
      <c r="S79" s="95">
        <f t="shared" si="52"/>
        <v>0</v>
      </c>
      <c r="T79" s="95">
        <f t="shared" si="52"/>
        <v>36</v>
      </c>
      <c r="U79" s="95">
        <f t="shared" si="52"/>
        <v>0</v>
      </c>
      <c r="V79" s="152">
        <f>Q79-R79</f>
        <v>44</v>
      </c>
      <c r="W79" s="69">
        <f t="shared" si="36"/>
      </c>
      <c r="X79" s="71"/>
      <c r="Y79" s="71"/>
      <c r="Z79" s="71"/>
      <c r="AA79" s="71"/>
      <c r="AB79" s="71"/>
      <c r="AC79" s="71"/>
      <c r="AD79" s="69">
        <f t="shared" si="37"/>
      </c>
      <c r="AE79" s="69" t="str">
        <f t="shared" si="38"/>
        <v>/2/</v>
      </c>
      <c r="AF79" s="71"/>
      <c r="AG79" s="71">
        <v>2</v>
      </c>
      <c r="AH79" s="71"/>
      <c r="AI79" s="71"/>
      <c r="AJ79" s="71"/>
      <c r="AK79" s="71"/>
      <c r="AL79" s="69">
        <f t="shared" si="39"/>
      </c>
      <c r="AM79" s="89">
        <f t="shared" si="49"/>
      </c>
      <c r="AN79" s="71"/>
      <c r="AO79" s="71"/>
      <c r="AP79" s="71"/>
      <c r="AQ79" s="71"/>
      <c r="AR79" s="71"/>
      <c r="AS79" s="71"/>
      <c r="AT79" s="89">
        <f t="shared" si="41"/>
      </c>
      <c r="AU79" s="89">
        <f t="shared" si="50"/>
      </c>
      <c r="AV79" s="71"/>
      <c r="AW79" s="71"/>
      <c r="AX79" s="71"/>
      <c r="AY79" s="71"/>
      <c r="AZ79" s="71"/>
      <c r="BA79" s="71"/>
      <c r="BB79" s="89">
        <f t="shared" si="51"/>
      </c>
      <c r="BC79" s="89">
        <f t="shared" si="44"/>
      </c>
      <c r="BD79" s="71"/>
      <c r="BE79" s="71"/>
      <c r="BF79" s="71"/>
      <c r="BG79" s="71"/>
      <c r="BH79" s="71"/>
      <c r="BI79" s="71"/>
      <c r="BJ79" s="89">
        <f t="shared" si="45"/>
      </c>
      <c r="BK79" s="85"/>
      <c r="BL79" s="57"/>
      <c r="BM79" s="57"/>
      <c r="BN79" s="57"/>
      <c r="BO79" s="57"/>
      <c r="BP79" s="57"/>
      <c r="BQ79" s="57"/>
      <c r="BR79" s="57"/>
      <c r="BS79" s="57"/>
      <c r="BT79" s="37"/>
    </row>
    <row r="80" spans="1:72" ht="15">
      <c r="A80" s="146" t="s">
        <v>234</v>
      </c>
      <c r="B80" s="150" t="s">
        <v>237</v>
      </c>
      <c r="C80" s="69" t="str">
        <f>D80&amp;" "&amp;E80&amp;" "&amp;F80&amp;" "&amp;G80</f>
        <v>   </v>
      </c>
      <c r="D80" s="70"/>
      <c r="E80" s="70"/>
      <c r="F80" s="70"/>
      <c r="G80" s="70"/>
      <c r="H80" s="69" t="str">
        <f>I80&amp;" "&amp;M80&amp;" "&amp;N80&amp;" "&amp;O80</f>
        <v>4   </v>
      </c>
      <c r="I80" s="70">
        <v>4</v>
      </c>
      <c r="J80" s="70"/>
      <c r="K80" s="70"/>
      <c r="L80" s="70"/>
      <c r="M80" s="70"/>
      <c r="N80" s="70"/>
      <c r="O80" s="70"/>
      <c r="P80" s="71"/>
      <c r="Q80" s="140">
        <v>80</v>
      </c>
      <c r="R80" s="95">
        <f>SUM(S80:U80)</f>
        <v>36</v>
      </c>
      <c r="S80" s="95">
        <f t="shared" si="52"/>
        <v>0</v>
      </c>
      <c r="T80" s="95">
        <f t="shared" si="52"/>
        <v>36</v>
      </c>
      <c r="U80" s="95">
        <f t="shared" si="52"/>
        <v>0</v>
      </c>
      <c r="V80" s="152">
        <f>Q80-R80</f>
        <v>44</v>
      </c>
      <c r="W80" s="69">
        <f t="shared" si="36"/>
      </c>
      <c r="X80" s="71"/>
      <c r="Y80" s="71"/>
      <c r="Z80" s="71"/>
      <c r="AA80" s="71"/>
      <c r="AB80" s="71"/>
      <c r="AC80" s="71"/>
      <c r="AD80" s="69">
        <f t="shared" si="37"/>
      </c>
      <c r="AE80" s="69">
        <f t="shared" si="38"/>
      </c>
      <c r="AF80" s="71"/>
      <c r="AG80" s="71"/>
      <c r="AH80" s="71"/>
      <c r="AI80" s="71"/>
      <c r="AJ80" s="71">
        <v>2</v>
      </c>
      <c r="AK80" s="71"/>
      <c r="AL80" s="69" t="str">
        <f t="shared" si="39"/>
        <v>/2/</v>
      </c>
      <c r="AM80" s="89">
        <f t="shared" si="49"/>
      </c>
      <c r="AN80" s="71"/>
      <c r="AO80" s="71"/>
      <c r="AP80" s="71"/>
      <c r="AQ80" s="71"/>
      <c r="AR80" s="71"/>
      <c r="AS80" s="71"/>
      <c r="AT80" s="89">
        <f t="shared" si="41"/>
      </c>
      <c r="AU80" s="89">
        <f t="shared" si="50"/>
      </c>
      <c r="AV80" s="71"/>
      <c r="AW80" s="71"/>
      <c r="AX80" s="71"/>
      <c r="AY80" s="71"/>
      <c r="AZ80" s="71"/>
      <c r="BA80" s="71"/>
      <c r="BB80" s="89">
        <f t="shared" si="51"/>
      </c>
      <c r="BC80" s="89">
        <f t="shared" si="44"/>
      </c>
      <c r="BD80" s="71"/>
      <c r="BE80" s="71"/>
      <c r="BF80" s="71"/>
      <c r="BG80" s="71"/>
      <c r="BH80" s="71"/>
      <c r="BI80" s="71"/>
      <c r="BJ80" s="89">
        <f t="shared" si="45"/>
      </c>
      <c r="BK80" s="85"/>
      <c r="BL80" s="57"/>
      <c r="BM80" s="57"/>
      <c r="BN80" s="57"/>
      <c r="BO80" s="57"/>
      <c r="BP80" s="57"/>
      <c r="BQ80" s="57"/>
      <c r="BR80" s="57"/>
      <c r="BS80" s="57"/>
      <c r="BT80" s="37"/>
    </row>
    <row r="81" spans="1:72" ht="26.25" customHeight="1">
      <c r="A81" s="142" t="s">
        <v>65</v>
      </c>
      <c r="B81" s="162" t="s">
        <v>186</v>
      </c>
      <c r="C81" s="112" t="str">
        <f>D81&amp;" "&amp;E81&amp;" "&amp;F81&amp;" "&amp;G81</f>
        <v>   </v>
      </c>
      <c r="D81" s="113"/>
      <c r="E81" s="113"/>
      <c r="F81" s="113"/>
      <c r="G81" s="113"/>
      <c r="H81" s="102" t="str">
        <f>I81&amp;" "&amp;J81&amp;" "&amp;K81&amp;" "&amp;L81&amp;" "&amp;M81&amp;" "&amp;N81&amp;" "&amp;O81</f>
        <v>      </v>
      </c>
      <c r="I81" s="113"/>
      <c r="J81" s="113"/>
      <c r="K81" s="113"/>
      <c r="L81" s="113"/>
      <c r="M81" s="113"/>
      <c r="N81" s="113"/>
      <c r="O81" s="113"/>
      <c r="P81" s="112"/>
      <c r="Q81" s="111">
        <v>450</v>
      </c>
      <c r="R81" s="111">
        <f>SUM(S81:U81)</f>
        <v>450</v>
      </c>
      <c r="S81" s="111">
        <f t="shared" si="52"/>
        <v>450</v>
      </c>
      <c r="T81" s="111">
        <f t="shared" si="52"/>
        <v>0</v>
      </c>
      <c r="U81" s="111">
        <f t="shared" si="52"/>
        <v>0</v>
      </c>
      <c r="V81" s="111">
        <f>Q81-R81</f>
        <v>0</v>
      </c>
      <c r="W81" s="155">
        <f>IF(SUM(X81:Z81)&gt;0,X81&amp;"/"&amp;Y81&amp;"/"&amp;Z81,"")</f>
      </c>
      <c r="X81" s="156"/>
      <c r="Y81" s="156"/>
      <c r="Z81" s="156"/>
      <c r="AA81" s="156">
        <v>5</v>
      </c>
      <c r="AB81" s="156"/>
      <c r="AC81" s="156"/>
      <c r="AD81" s="155" t="str">
        <f>IF(SUM(AA81:AC81)&gt;0,AA81&amp;"/"&amp;AB81&amp;"/"&amp;AC81,"")</f>
        <v>5//</v>
      </c>
      <c r="AE81" s="155" t="str">
        <f>IF(SUM(AF81:AH81)&gt;0,AF81&amp;"/"&amp;AG81&amp;"/"&amp;AH81,"")</f>
        <v>5//</v>
      </c>
      <c r="AF81" s="156">
        <v>5</v>
      </c>
      <c r="AG81" s="156"/>
      <c r="AH81" s="156"/>
      <c r="AI81" s="156">
        <v>5</v>
      </c>
      <c r="AJ81" s="156"/>
      <c r="AK81" s="156"/>
      <c r="AL81" s="155" t="str">
        <f>IF(SUM(AI81:AK81)&gt;0,AI81&amp;"/"&amp;AJ81&amp;"/"&amp;AK81,"")</f>
        <v>5//</v>
      </c>
      <c r="AM81" s="155" t="str">
        <f>IF(SUM(AN81:AP81)&gt;0,AN81&amp;"/"&amp;AO81&amp;"/"&amp;AP81,"")</f>
        <v>5//</v>
      </c>
      <c r="AN81" s="156">
        <v>5</v>
      </c>
      <c r="AO81" s="156"/>
      <c r="AP81" s="156"/>
      <c r="AQ81" s="156">
        <v>5</v>
      </c>
      <c r="AR81" s="156"/>
      <c r="AS81" s="156"/>
      <c r="AT81" s="155" t="str">
        <f>IF(SUM(AQ81:AS81)&gt;0,AQ81&amp;"/"&amp;AR81&amp;"/"&amp;AS81,"")</f>
        <v>5//</v>
      </c>
      <c r="AU81" s="155">
        <f>IF(SUM(AV81:AX81)&gt;0,AV81&amp;"/"&amp;AW81&amp;"/"&amp;AX81,"")</f>
      </c>
      <c r="AV81" s="156"/>
      <c r="AW81" s="156"/>
      <c r="AX81" s="156"/>
      <c r="AY81" s="156"/>
      <c r="AZ81" s="156"/>
      <c r="BA81" s="156"/>
      <c r="BB81" s="155">
        <f>IF(SUM(AY81:BA81)&gt;0,AY81&amp;"/"&amp;AZ81&amp;"/"&amp;BA81,"")</f>
      </c>
      <c r="BC81" s="155">
        <f>IF(SUM(BD81:BF81)&gt;0,BD81&amp;"/"&amp;BE81&amp;"/"&amp;BF81,"")</f>
      </c>
      <c r="BD81" s="156"/>
      <c r="BE81" s="156"/>
      <c r="BF81" s="156"/>
      <c r="BG81" s="156"/>
      <c r="BH81" s="156"/>
      <c r="BI81" s="156"/>
      <c r="BJ81" s="155">
        <f>IF(SUM(BG81:BI81)&gt;0,BG81&amp;"/"&amp;BH81&amp;"/"&amp;BI81,"")</f>
      </c>
      <c r="BK81" s="85"/>
      <c r="BL81" s="58"/>
      <c r="BM81" s="58"/>
      <c r="BN81" s="58"/>
      <c r="BO81" s="58"/>
      <c r="BP81" s="58"/>
      <c r="BQ81" s="58"/>
      <c r="BR81" s="58"/>
      <c r="BS81" s="58"/>
      <c r="BT81" s="50"/>
    </row>
    <row r="82" spans="1:72" ht="15">
      <c r="A82" s="151"/>
      <c r="B82" s="151" t="s">
        <v>67</v>
      </c>
      <c r="C82" s="103"/>
      <c r="D82" s="114"/>
      <c r="E82" s="114"/>
      <c r="F82" s="114"/>
      <c r="G82" s="114"/>
      <c r="H82" s="103"/>
      <c r="I82" s="114"/>
      <c r="J82" s="114"/>
      <c r="K82" s="114"/>
      <c r="L82" s="114"/>
      <c r="M82" s="114"/>
      <c r="N82" s="114"/>
      <c r="O82" s="114"/>
      <c r="P82" s="103"/>
      <c r="Q82" s="108">
        <f aca="true" t="shared" si="53" ref="Q82:V82">SUM(Q8,Q20,Q30,Q45,Q81)</f>
        <v>8884</v>
      </c>
      <c r="R82" s="108">
        <f t="shared" si="53"/>
        <v>4952</v>
      </c>
      <c r="S82" s="108">
        <f t="shared" si="53"/>
        <v>2568</v>
      </c>
      <c r="T82" s="108">
        <f t="shared" si="53"/>
        <v>734</v>
      </c>
      <c r="U82" s="108">
        <f t="shared" si="53"/>
        <v>1650</v>
      </c>
      <c r="V82" s="108">
        <f t="shared" si="53"/>
        <v>3932</v>
      </c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85"/>
      <c r="BL82" s="85"/>
      <c r="BM82" s="85"/>
      <c r="BN82" s="85"/>
      <c r="BO82" s="85"/>
      <c r="BP82" s="85"/>
      <c r="BQ82" s="85"/>
      <c r="BR82" s="85"/>
      <c r="BS82" s="85"/>
      <c r="BT82" s="27"/>
    </row>
    <row r="83" spans="1:72" ht="15">
      <c r="A83" s="151"/>
      <c r="B83" s="149" t="s">
        <v>33</v>
      </c>
      <c r="C83" s="69" t="s">
        <v>188</v>
      </c>
      <c r="D83" s="89"/>
      <c r="E83" s="89"/>
      <c r="F83" s="89"/>
      <c r="G83" s="89"/>
      <c r="H83" s="69"/>
      <c r="I83" s="70"/>
      <c r="J83" s="70"/>
      <c r="K83" s="70"/>
      <c r="L83" s="70"/>
      <c r="M83" s="70"/>
      <c r="N83" s="70"/>
      <c r="O83" s="70"/>
      <c r="P83" s="71"/>
      <c r="Q83" s="69"/>
      <c r="R83" s="69"/>
      <c r="S83" s="69"/>
      <c r="T83" s="69"/>
      <c r="U83" s="69"/>
      <c r="V83" s="69"/>
      <c r="W83" s="115">
        <f>SUM(X83:Z83)</f>
        <v>31</v>
      </c>
      <c r="X83" s="115">
        <f aca="true" t="shared" si="54" ref="X83:AC83">SUM(X10:X80)-X11</f>
        <v>11</v>
      </c>
      <c r="Y83" s="115">
        <f t="shared" si="54"/>
        <v>2</v>
      </c>
      <c r="Z83" s="115">
        <f t="shared" si="54"/>
        <v>18</v>
      </c>
      <c r="AA83" s="115">
        <f t="shared" si="54"/>
        <v>14</v>
      </c>
      <c r="AB83" s="115">
        <f t="shared" si="54"/>
        <v>6</v>
      </c>
      <c r="AC83" s="115">
        <f t="shared" si="54"/>
        <v>9</v>
      </c>
      <c r="AD83" s="115">
        <f>SUM(AA83:AC83)</f>
        <v>29</v>
      </c>
      <c r="AE83" s="115">
        <f>SUM(AF83:AH83)</f>
        <v>25</v>
      </c>
      <c r="AF83" s="115">
        <f aca="true" t="shared" si="55" ref="AF83:AK83">SUM(AF10:AF80)-AF11</f>
        <v>12</v>
      </c>
      <c r="AG83" s="115">
        <f t="shared" si="55"/>
        <v>7</v>
      </c>
      <c r="AH83" s="115">
        <f t="shared" si="55"/>
        <v>6</v>
      </c>
      <c r="AI83" s="115">
        <f t="shared" si="55"/>
        <v>14</v>
      </c>
      <c r="AJ83" s="115">
        <f t="shared" si="55"/>
        <v>7</v>
      </c>
      <c r="AK83" s="115">
        <f t="shared" si="55"/>
        <v>5</v>
      </c>
      <c r="AL83" s="115">
        <f>SUM(AI83:AK83)</f>
        <v>26</v>
      </c>
      <c r="AM83" s="115">
        <f>SUM(AN83:AP83)</f>
        <v>29</v>
      </c>
      <c r="AN83" s="115">
        <f aca="true" t="shared" si="56" ref="AN83:AS83">SUM(AN10:AN80)-AN11</f>
        <v>15</v>
      </c>
      <c r="AO83" s="115">
        <f t="shared" si="56"/>
        <v>2</v>
      </c>
      <c r="AP83" s="115">
        <f t="shared" si="56"/>
        <v>12</v>
      </c>
      <c r="AQ83" s="115">
        <f t="shared" si="56"/>
        <v>10</v>
      </c>
      <c r="AR83" s="115">
        <f t="shared" si="56"/>
        <v>9</v>
      </c>
      <c r="AS83" s="115">
        <f t="shared" si="56"/>
        <v>3</v>
      </c>
      <c r="AT83" s="115">
        <f>SUM(AQ83:AS83)</f>
        <v>22</v>
      </c>
      <c r="AU83" s="115">
        <f>SUM(AV83:AX83)</f>
        <v>26</v>
      </c>
      <c r="AV83" s="115">
        <f aca="true" t="shared" si="57" ref="AV83:BA83">SUM(AV10:AV80)-AV11</f>
        <v>14</v>
      </c>
      <c r="AW83" s="115">
        <f t="shared" si="57"/>
        <v>2</v>
      </c>
      <c r="AX83" s="115">
        <f t="shared" si="57"/>
        <v>10</v>
      </c>
      <c r="AY83" s="115">
        <f t="shared" si="57"/>
        <v>20</v>
      </c>
      <c r="AZ83" s="115">
        <f t="shared" si="57"/>
        <v>2</v>
      </c>
      <c r="BA83" s="115">
        <f t="shared" si="57"/>
        <v>6</v>
      </c>
      <c r="BB83" s="115">
        <f>SUM(AY83:BA83)</f>
        <v>28</v>
      </c>
      <c r="BC83" s="115">
        <f>SUM(BD83:BF83)</f>
        <v>18</v>
      </c>
      <c r="BD83" s="115">
        <f aca="true" t="shared" si="58" ref="BD83:BI83">SUM(BD10:BD80)-BD11</f>
        <v>14</v>
      </c>
      <c r="BE83" s="115">
        <f t="shared" si="58"/>
        <v>4</v>
      </c>
      <c r="BF83" s="115">
        <f t="shared" si="58"/>
        <v>0</v>
      </c>
      <c r="BG83" s="115">
        <f t="shared" si="58"/>
        <v>8</v>
      </c>
      <c r="BH83" s="115">
        <f t="shared" si="58"/>
        <v>8</v>
      </c>
      <c r="BI83" s="115">
        <f t="shared" si="58"/>
        <v>0</v>
      </c>
      <c r="BJ83" s="115">
        <f>SUM(BG83:BI83)</f>
        <v>16</v>
      </c>
      <c r="BK83" s="85"/>
      <c r="BL83" s="56"/>
      <c r="BM83" s="56"/>
      <c r="BN83" s="56"/>
      <c r="BO83" s="56"/>
      <c r="BP83" s="56"/>
      <c r="BQ83" s="56"/>
      <c r="BR83" s="56"/>
      <c r="BS83" s="56"/>
      <c r="BT83" s="27"/>
    </row>
    <row r="84" spans="1:72" ht="15">
      <c r="A84" s="151"/>
      <c r="B84" s="116">
        <f>(R82-R81-R11)/156</f>
        <v>26.243589743589745</v>
      </c>
      <c r="C84" s="117" t="s">
        <v>189</v>
      </c>
      <c r="D84" s="117"/>
      <c r="E84" s="117"/>
      <c r="F84" s="117"/>
      <c r="G84" s="117"/>
      <c r="H84" s="117"/>
      <c r="I84" s="70"/>
      <c r="J84" s="70"/>
      <c r="K84" s="70"/>
      <c r="L84" s="70"/>
      <c r="M84" s="70"/>
      <c r="N84" s="70"/>
      <c r="O84" s="70"/>
      <c r="P84" s="71"/>
      <c r="Q84" s="69"/>
      <c r="R84" s="69"/>
      <c r="S84" s="69"/>
      <c r="T84" s="69"/>
      <c r="U84" s="69"/>
      <c r="V84" s="69"/>
      <c r="W84" s="69">
        <f>SUM(X10:Z81)*W6</f>
        <v>630</v>
      </c>
      <c r="X84" s="69"/>
      <c r="Y84" s="69"/>
      <c r="Z84" s="69"/>
      <c r="AA84" s="69"/>
      <c r="AB84" s="69"/>
      <c r="AC84" s="69"/>
      <c r="AD84" s="69">
        <f>SUM(AA10:AC81)*AD6</f>
        <v>684</v>
      </c>
      <c r="AE84" s="69">
        <f>SUM(AF10:AH81)*AE6</f>
        <v>612</v>
      </c>
      <c r="AF84" s="69"/>
      <c r="AG84" s="69"/>
      <c r="AH84" s="69"/>
      <c r="AI84" s="69"/>
      <c r="AJ84" s="69"/>
      <c r="AK84" s="69"/>
      <c r="AL84" s="69">
        <f>SUM(AI10:AK81)*AL6</f>
        <v>630</v>
      </c>
      <c r="AM84" s="69">
        <f>SUM(AN10:AP81)*AM6</f>
        <v>648</v>
      </c>
      <c r="AN84" s="69"/>
      <c r="AO84" s="69"/>
      <c r="AP84" s="69"/>
      <c r="AQ84" s="69"/>
      <c r="AR84" s="69"/>
      <c r="AS84" s="69"/>
      <c r="AT84" s="69">
        <f>SUM(AQ10:AS81)*AT6</f>
        <v>522</v>
      </c>
      <c r="AU84" s="69">
        <f>SUM(AV10:AX81)*AU6</f>
        <v>504</v>
      </c>
      <c r="AV84" s="69"/>
      <c r="AW84" s="69"/>
      <c r="AX84" s="69"/>
      <c r="AY84" s="69"/>
      <c r="AZ84" s="69"/>
      <c r="BA84" s="69"/>
      <c r="BB84" s="69">
        <f>SUM(AY10:BA81)*BB6</f>
        <v>522</v>
      </c>
      <c r="BC84" s="69">
        <f>SUM(BD10:BF81)*BC6</f>
        <v>126</v>
      </c>
      <c r="BD84" s="69"/>
      <c r="BE84" s="69"/>
      <c r="BF84" s="69"/>
      <c r="BG84" s="69"/>
      <c r="BH84" s="69"/>
      <c r="BI84" s="69"/>
      <c r="BJ84" s="69">
        <f>SUM(BG10:BI81)*BJ6</f>
        <v>80</v>
      </c>
      <c r="BK84" s="85"/>
      <c r="BL84" s="56"/>
      <c r="BM84" s="56"/>
      <c r="BN84" s="56"/>
      <c r="BO84" s="56"/>
      <c r="BP84" s="56"/>
      <c r="BQ84" s="56"/>
      <c r="BR84" s="56"/>
      <c r="BS84" s="56"/>
      <c r="BT84" s="27"/>
    </row>
    <row r="85" spans="1:72" ht="15">
      <c r="A85" s="151"/>
      <c r="B85" s="146"/>
      <c r="C85" s="117" t="s">
        <v>76</v>
      </c>
      <c r="D85" s="117"/>
      <c r="E85" s="117"/>
      <c r="F85" s="117"/>
      <c r="G85" s="117"/>
      <c r="H85" s="117"/>
      <c r="I85" s="70"/>
      <c r="J85" s="70"/>
      <c r="K85" s="70"/>
      <c r="L85" s="70"/>
      <c r="M85" s="70"/>
      <c r="N85" s="70"/>
      <c r="O85" s="70"/>
      <c r="P85" s="71"/>
      <c r="Q85" s="69"/>
      <c r="R85" s="69">
        <f>SUM(W85:BJ85)</f>
        <v>3</v>
      </c>
      <c r="S85" s="69"/>
      <c r="T85" s="69"/>
      <c r="U85" s="69"/>
      <c r="V85" s="69"/>
      <c r="W85" s="69"/>
      <c r="X85" s="71"/>
      <c r="Y85" s="71"/>
      <c r="Z85" s="71"/>
      <c r="AA85" s="71"/>
      <c r="AB85" s="71"/>
      <c r="AC85" s="71"/>
      <c r="AD85" s="69"/>
      <c r="AE85" s="69"/>
      <c r="AF85" s="71"/>
      <c r="AG85" s="71"/>
      <c r="AH85" s="71"/>
      <c r="AI85" s="71"/>
      <c r="AJ85" s="71"/>
      <c r="AK85" s="71"/>
      <c r="AL85" s="71">
        <v>1</v>
      </c>
      <c r="AM85" s="71"/>
      <c r="AN85" s="71"/>
      <c r="AO85" s="71"/>
      <c r="AP85" s="71"/>
      <c r="AQ85" s="71"/>
      <c r="AR85" s="71"/>
      <c r="AS85" s="71"/>
      <c r="AT85" s="71">
        <v>1</v>
      </c>
      <c r="AU85" s="71"/>
      <c r="AV85" s="71"/>
      <c r="AW85" s="71"/>
      <c r="AX85" s="71"/>
      <c r="AY85" s="71"/>
      <c r="AZ85" s="71"/>
      <c r="BA85" s="71"/>
      <c r="BB85" s="71">
        <v>1</v>
      </c>
      <c r="BC85" s="71"/>
      <c r="BD85" s="71"/>
      <c r="BE85" s="71"/>
      <c r="BF85" s="71"/>
      <c r="BG85" s="71"/>
      <c r="BH85" s="71"/>
      <c r="BI85" s="71"/>
      <c r="BJ85" s="71"/>
      <c r="BK85" s="47"/>
      <c r="BL85" s="47"/>
      <c r="BM85" s="47"/>
      <c r="BN85" s="47"/>
      <c r="BO85" s="47"/>
      <c r="BP85" s="47"/>
      <c r="BQ85" s="47"/>
      <c r="BR85" s="47"/>
      <c r="BS85" s="47"/>
      <c r="BT85" s="27"/>
    </row>
    <row r="86" spans="1:72" ht="15">
      <c r="A86" s="151"/>
      <c r="B86" s="146"/>
      <c r="C86" s="117" t="s">
        <v>29</v>
      </c>
      <c r="D86" s="117"/>
      <c r="E86" s="117"/>
      <c r="F86" s="117"/>
      <c r="G86" s="117"/>
      <c r="H86" s="117"/>
      <c r="I86" s="70"/>
      <c r="J86" s="70"/>
      <c r="K86" s="70"/>
      <c r="L86" s="70"/>
      <c r="M86" s="70"/>
      <c r="N86" s="70"/>
      <c r="O86" s="70"/>
      <c r="P86" s="71"/>
      <c r="Q86" s="69"/>
      <c r="R86" s="69">
        <f>SUM(W86:BJ86)</f>
        <v>31</v>
      </c>
      <c r="S86" s="69"/>
      <c r="T86" s="69"/>
      <c r="U86" s="69"/>
      <c r="V86" s="69"/>
      <c r="W86" s="89">
        <f aca="true" t="shared" si="59" ref="W86:BJ86">COUNTIF($D$10:$G$80,W5)</f>
        <v>4</v>
      </c>
      <c r="X86" s="89">
        <f t="shared" si="59"/>
        <v>0</v>
      </c>
      <c r="Y86" s="89">
        <f t="shared" si="59"/>
        <v>0</v>
      </c>
      <c r="Z86" s="89">
        <f t="shared" si="59"/>
        <v>0</v>
      </c>
      <c r="AA86" s="89">
        <f t="shared" si="59"/>
        <v>0</v>
      </c>
      <c r="AB86" s="89">
        <f t="shared" si="59"/>
        <v>0</v>
      </c>
      <c r="AC86" s="89">
        <f t="shared" si="59"/>
        <v>0</v>
      </c>
      <c r="AD86" s="89">
        <f t="shared" si="59"/>
        <v>4</v>
      </c>
      <c r="AE86" s="89">
        <f t="shared" si="59"/>
        <v>3</v>
      </c>
      <c r="AF86" s="89">
        <f t="shared" si="59"/>
        <v>0</v>
      </c>
      <c r="AG86" s="89">
        <f t="shared" si="59"/>
        <v>0</v>
      </c>
      <c r="AH86" s="89">
        <f t="shared" si="59"/>
        <v>0</v>
      </c>
      <c r="AI86" s="89">
        <f t="shared" si="59"/>
        <v>0</v>
      </c>
      <c r="AJ86" s="89">
        <f t="shared" si="59"/>
        <v>0</v>
      </c>
      <c r="AK86" s="89">
        <f t="shared" si="59"/>
        <v>0</v>
      </c>
      <c r="AL86" s="89">
        <f t="shared" si="59"/>
        <v>3</v>
      </c>
      <c r="AM86" s="89">
        <f t="shared" si="59"/>
        <v>4</v>
      </c>
      <c r="AN86" s="89">
        <f t="shared" si="59"/>
        <v>0</v>
      </c>
      <c r="AO86" s="89">
        <f t="shared" si="59"/>
        <v>0</v>
      </c>
      <c r="AP86" s="89">
        <f t="shared" si="59"/>
        <v>0</v>
      </c>
      <c r="AQ86" s="89">
        <f t="shared" si="59"/>
        <v>0</v>
      </c>
      <c r="AR86" s="89">
        <f t="shared" si="59"/>
        <v>0</v>
      </c>
      <c r="AS86" s="89">
        <f t="shared" si="59"/>
        <v>0</v>
      </c>
      <c r="AT86" s="89">
        <f t="shared" si="59"/>
        <v>3</v>
      </c>
      <c r="AU86" s="89">
        <f t="shared" si="59"/>
        <v>4</v>
      </c>
      <c r="AV86" s="89">
        <f t="shared" si="59"/>
        <v>0</v>
      </c>
      <c r="AW86" s="89">
        <f t="shared" si="59"/>
        <v>0</v>
      </c>
      <c r="AX86" s="89">
        <f t="shared" si="59"/>
        <v>0</v>
      </c>
      <c r="AY86" s="89">
        <f t="shared" si="59"/>
        <v>0</v>
      </c>
      <c r="AZ86" s="89">
        <f t="shared" si="59"/>
        <v>0</v>
      </c>
      <c r="BA86" s="89">
        <f t="shared" si="59"/>
        <v>0</v>
      </c>
      <c r="BB86" s="89">
        <f t="shared" si="59"/>
        <v>4</v>
      </c>
      <c r="BC86" s="89">
        <f t="shared" si="59"/>
        <v>1</v>
      </c>
      <c r="BD86" s="89">
        <f t="shared" si="59"/>
        <v>0</v>
      </c>
      <c r="BE86" s="89">
        <f t="shared" si="59"/>
        <v>0</v>
      </c>
      <c r="BF86" s="89">
        <f t="shared" si="59"/>
        <v>0</v>
      </c>
      <c r="BG86" s="89">
        <f t="shared" si="59"/>
        <v>0</v>
      </c>
      <c r="BH86" s="89">
        <f t="shared" si="59"/>
        <v>0</v>
      </c>
      <c r="BI86" s="89">
        <f t="shared" si="59"/>
        <v>0</v>
      </c>
      <c r="BJ86" s="89">
        <f t="shared" si="59"/>
        <v>1</v>
      </c>
      <c r="BK86" s="57"/>
      <c r="BL86" s="57"/>
      <c r="BM86" s="57"/>
      <c r="BN86" s="57"/>
      <c r="BO86" s="57"/>
      <c r="BP86" s="57"/>
      <c r="BQ86" s="57"/>
      <c r="BR86" s="57"/>
      <c r="BS86" s="57"/>
      <c r="BT86" s="27"/>
    </row>
    <row r="87" spans="1:72" ht="15">
      <c r="A87" s="151"/>
      <c r="B87" s="146"/>
      <c r="C87" s="117" t="s">
        <v>30</v>
      </c>
      <c r="D87" s="117"/>
      <c r="E87" s="117"/>
      <c r="F87" s="117"/>
      <c r="G87" s="117"/>
      <c r="H87" s="117"/>
      <c r="I87" s="70"/>
      <c r="J87" s="70"/>
      <c r="K87" s="70"/>
      <c r="L87" s="70"/>
      <c r="M87" s="70"/>
      <c r="N87" s="70"/>
      <c r="O87" s="70"/>
      <c r="P87" s="71"/>
      <c r="Q87" s="69"/>
      <c r="R87" s="69">
        <f>SUM(W87:BJ87)</f>
        <v>47</v>
      </c>
      <c r="S87" s="69"/>
      <c r="T87" s="69"/>
      <c r="U87" s="69"/>
      <c r="V87" s="69"/>
      <c r="W87" s="89">
        <f aca="true" t="shared" si="60" ref="W87:BJ87">COUNTIF($I$10:$O$80,W5)</f>
        <v>4</v>
      </c>
      <c r="X87" s="89">
        <f t="shared" si="60"/>
        <v>0</v>
      </c>
      <c r="Y87" s="89">
        <f t="shared" si="60"/>
        <v>0</v>
      </c>
      <c r="Z87" s="89">
        <f t="shared" si="60"/>
        <v>0</v>
      </c>
      <c r="AA87" s="89">
        <f t="shared" si="60"/>
        <v>0</v>
      </c>
      <c r="AB87" s="89">
        <f t="shared" si="60"/>
        <v>0</v>
      </c>
      <c r="AC87" s="89">
        <f t="shared" si="60"/>
        <v>0</v>
      </c>
      <c r="AD87" s="89">
        <f t="shared" si="60"/>
        <v>4</v>
      </c>
      <c r="AE87" s="89">
        <f t="shared" si="60"/>
        <v>5</v>
      </c>
      <c r="AF87" s="89">
        <f t="shared" si="60"/>
        <v>0</v>
      </c>
      <c r="AG87" s="89">
        <f t="shared" si="60"/>
        <v>0</v>
      </c>
      <c r="AH87" s="89">
        <f t="shared" si="60"/>
        <v>0</v>
      </c>
      <c r="AI87" s="89">
        <f t="shared" si="60"/>
        <v>0</v>
      </c>
      <c r="AJ87" s="89">
        <f t="shared" si="60"/>
        <v>0</v>
      </c>
      <c r="AK87" s="89">
        <f t="shared" si="60"/>
        <v>0</v>
      </c>
      <c r="AL87" s="89">
        <f t="shared" si="60"/>
        <v>6</v>
      </c>
      <c r="AM87" s="89">
        <f t="shared" si="60"/>
        <v>6</v>
      </c>
      <c r="AN87" s="89">
        <f t="shared" si="60"/>
        <v>0</v>
      </c>
      <c r="AO87" s="89">
        <f t="shared" si="60"/>
        <v>0</v>
      </c>
      <c r="AP87" s="89">
        <f t="shared" si="60"/>
        <v>0</v>
      </c>
      <c r="AQ87" s="89">
        <f t="shared" si="60"/>
        <v>0</v>
      </c>
      <c r="AR87" s="89">
        <f t="shared" si="60"/>
        <v>0</v>
      </c>
      <c r="AS87" s="89">
        <f t="shared" si="60"/>
        <v>0</v>
      </c>
      <c r="AT87" s="89">
        <f t="shared" si="60"/>
        <v>6</v>
      </c>
      <c r="AU87" s="89">
        <f t="shared" si="60"/>
        <v>5</v>
      </c>
      <c r="AV87" s="89">
        <f t="shared" si="60"/>
        <v>0</v>
      </c>
      <c r="AW87" s="89">
        <f t="shared" si="60"/>
        <v>0</v>
      </c>
      <c r="AX87" s="89">
        <f t="shared" si="60"/>
        <v>0</v>
      </c>
      <c r="AY87" s="89">
        <f t="shared" si="60"/>
        <v>0</v>
      </c>
      <c r="AZ87" s="89">
        <f t="shared" si="60"/>
        <v>0</v>
      </c>
      <c r="BA87" s="89">
        <f t="shared" si="60"/>
        <v>0</v>
      </c>
      <c r="BB87" s="89">
        <f t="shared" si="60"/>
        <v>7</v>
      </c>
      <c r="BC87" s="89">
        <f t="shared" si="60"/>
        <v>3</v>
      </c>
      <c r="BD87" s="89">
        <f t="shared" si="60"/>
        <v>0</v>
      </c>
      <c r="BE87" s="89">
        <f t="shared" si="60"/>
        <v>0</v>
      </c>
      <c r="BF87" s="89">
        <f t="shared" si="60"/>
        <v>0</v>
      </c>
      <c r="BG87" s="89">
        <f t="shared" si="60"/>
        <v>0</v>
      </c>
      <c r="BH87" s="89">
        <f t="shared" si="60"/>
        <v>0</v>
      </c>
      <c r="BI87" s="89">
        <f t="shared" si="60"/>
        <v>0</v>
      </c>
      <c r="BJ87" s="89">
        <f t="shared" si="60"/>
        <v>1</v>
      </c>
      <c r="BK87" s="57"/>
      <c r="BL87" s="57"/>
      <c r="BM87" s="57"/>
      <c r="BN87" s="57"/>
      <c r="BO87" s="57"/>
      <c r="BP87" s="57"/>
      <c r="BQ87" s="57"/>
      <c r="BR87" s="57"/>
      <c r="BS87" s="57"/>
      <c r="BT87" s="27"/>
    </row>
    <row r="88" spans="1:72" ht="15">
      <c r="A88" s="19"/>
      <c r="B88" s="38"/>
      <c r="C88" s="19"/>
      <c r="D88" s="39"/>
      <c r="E88" s="39"/>
      <c r="F88" s="39"/>
      <c r="G88" s="39"/>
      <c r="H88" s="19"/>
      <c r="I88" s="39"/>
      <c r="J88" s="39"/>
      <c r="K88" s="39"/>
      <c r="L88" s="39"/>
      <c r="M88" s="39"/>
      <c r="N88" s="39"/>
      <c r="O88" s="39"/>
      <c r="P88" s="19"/>
      <c r="Q88" s="40"/>
      <c r="R88" s="2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27"/>
    </row>
    <row r="89" spans="1:72" ht="15.75" thickBot="1">
      <c r="A89" s="19"/>
      <c r="B89" s="38"/>
      <c r="C89" s="19"/>
      <c r="D89" s="39"/>
      <c r="E89" s="39"/>
      <c r="F89" s="39"/>
      <c r="G89" s="39"/>
      <c r="H89" s="19"/>
      <c r="I89" s="39"/>
      <c r="J89" s="39"/>
      <c r="K89" s="39"/>
      <c r="L89" s="39"/>
      <c r="M89" s="39"/>
      <c r="N89" s="39"/>
      <c r="O89" s="39"/>
      <c r="P89" s="19"/>
      <c r="Q89" s="40"/>
      <c r="R89" s="2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8"/>
      <c r="AN89" s="53"/>
      <c r="AO89" s="53"/>
      <c r="AP89" s="53"/>
      <c r="AQ89" s="53"/>
      <c r="AR89" s="53"/>
      <c r="AS89" s="53"/>
      <c r="AT89" s="47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27"/>
    </row>
    <row r="90" spans="1:72" ht="18.75" customHeight="1" thickBot="1">
      <c r="A90" s="18"/>
      <c r="B90" s="199" t="s">
        <v>108</v>
      </c>
      <c r="C90" s="199"/>
      <c r="D90" s="199"/>
      <c r="E90" s="199"/>
      <c r="F90" s="199"/>
      <c r="G90" s="199"/>
      <c r="H90" s="199"/>
      <c r="I90" s="163"/>
      <c r="J90" s="163"/>
      <c r="K90" s="163"/>
      <c r="L90" s="163"/>
      <c r="M90" s="163"/>
      <c r="N90" s="163"/>
      <c r="O90" s="163"/>
      <c r="P90" s="194" t="s">
        <v>109</v>
      </c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6"/>
      <c r="AN90" s="54"/>
      <c r="AO90" s="54"/>
      <c r="AP90" s="54"/>
      <c r="AQ90" s="21"/>
      <c r="AR90" s="21"/>
      <c r="AS90" s="21"/>
      <c r="AT90" s="27"/>
      <c r="AU90" s="27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27"/>
    </row>
    <row r="91" spans="1:72" ht="15">
      <c r="A91" s="18"/>
      <c r="B91" s="205" t="s">
        <v>138</v>
      </c>
      <c r="C91" s="205" t="s">
        <v>202</v>
      </c>
      <c r="D91" s="123"/>
      <c r="E91" s="123"/>
      <c r="F91" s="123"/>
      <c r="G91" s="123"/>
      <c r="H91" s="207" t="s">
        <v>174</v>
      </c>
      <c r="I91" s="124"/>
      <c r="J91" s="124"/>
      <c r="K91" s="124"/>
      <c r="L91" s="124"/>
      <c r="M91" s="124"/>
      <c r="N91" s="124"/>
      <c r="O91" s="124"/>
      <c r="P91" s="221" t="s">
        <v>175</v>
      </c>
      <c r="Q91" s="222"/>
      <c r="R91" s="222"/>
      <c r="S91" s="223"/>
      <c r="T91" s="208" t="s">
        <v>139</v>
      </c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10"/>
      <c r="AN91" s="19"/>
      <c r="AO91" s="19"/>
      <c r="AP91" s="19"/>
      <c r="AQ91" s="20"/>
      <c r="AR91" s="20"/>
      <c r="AS91" s="20"/>
      <c r="AT91" s="27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27"/>
    </row>
    <row r="92" spans="1:72" ht="27.75" customHeight="1">
      <c r="A92" s="18"/>
      <c r="B92" s="206"/>
      <c r="C92" s="206"/>
      <c r="D92" s="124"/>
      <c r="E92" s="124"/>
      <c r="F92" s="124"/>
      <c r="G92" s="124"/>
      <c r="H92" s="206"/>
      <c r="I92" s="124"/>
      <c r="J92" s="124"/>
      <c r="K92" s="124"/>
      <c r="L92" s="124"/>
      <c r="M92" s="124"/>
      <c r="N92" s="124"/>
      <c r="O92" s="124"/>
      <c r="P92" s="224"/>
      <c r="Q92" s="225"/>
      <c r="R92" s="225"/>
      <c r="S92" s="226"/>
      <c r="T92" s="211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3"/>
      <c r="AN92" s="19"/>
      <c r="AO92" s="19"/>
      <c r="AP92" s="19"/>
      <c r="AQ92" s="20"/>
      <c r="AR92" s="20"/>
      <c r="AS92" s="20"/>
      <c r="AT92" s="27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27"/>
    </row>
    <row r="93" spans="1:72" ht="29.25" customHeight="1" thickBot="1">
      <c r="A93" s="18"/>
      <c r="B93" s="123" t="s">
        <v>200</v>
      </c>
      <c r="C93" s="123" t="s">
        <v>203</v>
      </c>
      <c r="D93" s="123"/>
      <c r="E93" s="123"/>
      <c r="F93" s="123"/>
      <c r="G93" s="123"/>
      <c r="H93" s="123">
        <v>16</v>
      </c>
      <c r="I93" s="123"/>
      <c r="J93" s="123"/>
      <c r="K93" s="123"/>
      <c r="L93" s="123"/>
      <c r="M93" s="123"/>
      <c r="N93" s="123"/>
      <c r="O93" s="123"/>
      <c r="P93" s="227" t="s">
        <v>204</v>
      </c>
      <c r="Q93" s="228"/>
      <c r="R93" s="228"/>
      <c r="S93" s="229"/>
      <c r="T93" s="214" t="s">
        <v>176</v>
      </c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53"/>
      <c r="AO93" s="53"/>
      <c r="AP93" s="53"/>
      <c r="AQ93" s="22"/>
      <c r="AR93" s="22"/>
      <c r="AS93" s="22"/>
      <c r="AT93" s="27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27"/>
    </row>
    <row r="94" spans="1:72" ht="6" customHeight="1">
      <c r="A94" s="18"/>
      <c r="B94" s="200" t="s">
        <v>201</v>
      </c>
      <c r="C94" s="200">
        <v>10</v>
      </c>
      <c r="D94" s="123"/>
      <c r="E94" s="123"/>
      <c r="F94" s="123"/>
      <c r="G94" s="123"/>
      <c r="H94" s="200">
        <v>4</v>
      </c>
      <c r="I94" s="123"/>
      <c r="J94" s="123"/>
      <c r="K94" s="123"/>
      <c r="L94" s="123"/>
      <c r="M94" s="123"/>
      <c r="N94" s="123"/>
      <c r="O94" s="123"/>
      <c r="P94" s="215"/>
      <c r="Q94" s="216"/>
      <c r="R94" s="216"/>
      <c r="S94" s="217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19"/>
      <c r="AO94" s="19"/>
      <c r="AP94" s="19"/>
      <c r="AQ94" s="20"/>
      <c r="AR94" s="20"/>
      <c r="AS94" s="20"/>
      <c r="AT94" s="27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27"/>
    </row>
    <row r="95" spans="1:72" ht="6.75" customHeight="1">
      <c r="A95" s="18"/>
      <c r="B95" s="201"/>
      <c r="C95" s="203"/>
      <c r="D95" s="123"/>
      <c r="E95" s="123"/>
      <c r="F95" s="123"/>
      <c r="G95" s="123"/>
      <c r="H95" s="203"/>
      <c r="I95" s="123"/>
      <c r="J95" s="123"/>
      <c r="K95" s="123"/>
      <c r="L95" s="123"/>
      <c r="M95" s="123"/>
      <c r="N95" s="123"/>
      <c r="O95" s="123"/>
      <c r="P95" s="215"/>
      <c r="Q95" s="216"/>
      <c r="R95" s="216"/>
      <c r="S95" s="217"/>
      <c r="T95" s="215" t="s">
        <v>177</v>
      </c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7"/>
      <c r="AN95" s="41"/>
      <c r="AO95" s="41"/>
      <c r="AP95" s="41"/>
      <c r="AQ95" s="42"/>
      <c r="AR95" s="42"/>
      <c r="AS95" s="42"/>
      <c r="AT95" s="27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27"/>
    </row>
    <row r="96" spans="1:72" ht="17.25" customHeight="1">
      <c r="A96" s="18"/>
      <c r="B96" s="202"/>
      <c r="C96" s="204"/>
      <c r="D96" s="125"/>
      <c r="E96" s="125"/>
      <c r="F96" s="125"/>
      <c r="G96" s="125"/>
      <c r="H96" s="204"/>
      <c r="I96" s="123"/>
      <c r="J96" s="123"/>
      <c r="K96" s="123"/>
      <c r="L96" s="123"/>
      <c r="M96" s="123"/>
      <c r="N96" s="123"/>
      <c r="O96" s="123"/>
      <c r="P96" s="215"/>
      <c r="Q96" s="216"/>
      <c r="R96" s="216"/>
      <c r="S96" s="217"/>
      <c r="T96" s="215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7"/>
      <c r="AN96" s="19"/>
      <c r="AO96" s="19"/>
      <c r="AP96" s="19"/>
      <c r="AQ96" s="20"/>
      <c r="AR96" s="20"/>
      <c r="AS96" s="20"/>
      <c r="AT96" s="27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27"/>
    </row>
    <row r="97" spans="1:72" ht="21.75" customHeight="1" thickBot="1">
      <c r="A97" s="18"/>
      <c r="B97" s="123" t="s">
        <v>67</v>
      </c>
      <c r="C97" s="125"/>
      <c r="D97" s="125"/>
      <c r="E97" s="125"/>
      <c r="F97" s="125"/>
      <c r="G97" s="125"/>
      <c r="H97" s="125">
        <v>20</v>
      </c>
      <c r="I97" s="123"/>
      <c r="J97" s="123"/>
      <c r="K97" s="123"/>
      <c r="L97" s="123"/>
      <c r="M97" s="123"/>
      <c r="N97" s="123"/>
      <c r="O97" s="123"/>
      <c r="P97" s="218"/>
      <c r="Q97" s="219"/>
      <c r="R97" s="219"/>
      <c r="S97" s="220"/>
      <c r="T97" s="218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20"/>
      <c r="AN97" s="53"/>
      <c r="AO97" s="53"/>
      <c r="AP97" s="53"/>
      <c r="AQ97" s="22"/>
      <c r="AR97" s="22"/>
      <c r="AS97" s="22"/>
      <c r="AT97" s="27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27"/>
    </row>
    <row r="98" spans="1:72" ht="15">
      <c r="A98" s="18"/>
      <c r="B98" s="158"/>
      <c r="C98" s="159"/>
      <c r="D98" s="159"/>
      <c r="E98" s="159"/>
      <c r="F98" s="159"/>
      <c r="G98" s="159"/>
      <c r="H98" s="159"/>
      <c r="I98" s="158"/>
      <c r="J98" s="158"/>
      <c r="K98" s="158"/>
      <c r="L98" s="158"/>
      <c r="M98" s="158"/>
      <c r="N98" s="158"/>
      <c r="O98" s="158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8"/>
      <c r="AO98" s="18"/>
      <c r="AP98" s="18"/>
      <c r="AQ98" s="160"/>
      <c r="AR98" s="160"/>
      <c r="AS98" s="160"/>
      <c r="AT98" s="27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27"/>
    </row>
    <row r="99" spans="1:72" ht="15">
      <c r="A99" s="18"/>
      <c r="B99" s="158"/>
      <c r="C99" s="159"/>
      <c r="D99" s="159"/>
      <c r="E99" s="159"/>
      <c r="F99" s="159"/>
      <c r="G99" s="159"/>
      <c r="H99" s="159"/>
      <c r="I99" s="158"/>
      <c r="J99" s="158"/>
      <c r="K99" s="158"/>
      <c r="L99" s="158"/>
      <c r="M99" s="158"/>
      <c r="N99" s="158"/>
      <c r="O99" s="158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8"/>
      <c r="AO99" s="18"/>
      <c r="AP99" s="18"/>
      <c r="AQ99" s="160"/>
      <c r="AR99" s="160"/>
      <c r="AS99" s="160"/>
      <c r="AT99" s="27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27"/>
    </row>
    <row r="100" spans="1:72" ht="15.75">
      <c r="A100" s="45"/>
      <c r="B100" s="127" t="s">
        <v>126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46"/>
      <c r="AO100" s="46"/>
      <c r="AP100" s="46"/>
      <c r="AQ100" s="46"/>
      <c r="AR100" s="46"/>
      <c r="AS100" s="46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49"/>
    </row>
    <row r="101" spans="1:72" ht="15.75">
      <c r="A101" s="45"/>
      <c r="B101" s="127" t="s">
        <v>133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46"/>
      <c r="AO101" s="46"/>
      <c r="AP101" s="46"/>
      <c r="AQ101" s="46"/>
      <c r="AR101" s="46"/>
      <c r="AS101" s="46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49"/>
    </row>
    <row r="102" spans="1:72" ht="15.75">
      <c r="A102" s="43"/>
      <c r="B102" s="129"/>
      <c r="C102" s="126"/>
      <c r="D102" s="130"/>
      <c r="E102" s="130"/>
      <c r="F102" s="130"/>
      <c r="G102" s="130"/>
      <c r="H102" s="126"/>
      <c r="I102" s="130"/>
      <c r="J102" s="130"/>
      <c r="K102" s="130"/>
      <c r="L102" s="130"/>
      <c r="M102" s="130"/>
      <c r="N102" s="130"/>
      <c r="O102" s="130"/>
      <c r="P102" s="126"/>
      <c r="Q102" s="131"/>
      <c r="R102" s="132"/>
      <c r="S102" s="126"/>
      <c r="T102" s="126"/>
      <c r="U102" s="133"/>
      <c r="V102" s="133"/>
      <c r="W102" s="133"/>
      <c r="X102" s="133"/>
      <c r="Y102" s="133"/>
      <c r="Z102" s="133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43"/>
      <c r="AO102" s="43"/>
      <c r="AP102" s="43"/>
      <c r="AQ102" s="43"/>
      <c r="AR102" s="43"/>
      <c r="AS102" s="43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34"/>
    </row>
    <row r="103" spans="1:72" ht="15.75">
      <c r="A103" s="44"/>
      <c r="B103" s="126" t="s">
        <v>71</v>
      </c>
      <c r="C103" s="134"/>
      <c r="D103" s="135"/>
      <c r="E103" s="135"/>
      <c r="F103" s="135"/>
      <c r="G103" s="135"/>
      <c r="H103" s="134"/>
      <c r="I103" s="135"/>
      <c r="J103" s="135"/>
      <c r="K103" s="135"/>
      <c r="L103" s="135"/>
      <c r="M103" s="135"/>
      <c r="N103" s="135"/>
      <c r="O103" s="135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35"/>
      <c r="AO103" s="35"/>
      <c r="AP103" s="35"/>
      <c r="AQ103" s="35"/>
      <c r="AR103" s="35"/>
      <c r="AS103" s="35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1:68" s="36" customFormat="1" ht="22.5" customHeight="1">
      <c r="A104" s="43"/>
      <c r="B104" s="134" t="s">
        <v>205</v>
      </c>
      <c r="C104" s="132"/>
      <c r="D104" s="132"/>
      <c r="E104" s="132"/>
      <c r="F104" s="132"/>
      <c r="G104" s="132"/>
      <c r="H104" s="132"/>
      <c r="I104" s="126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BK104" s="34"/>
      <c r="BL104" s="34"/>
      <c r="BM104" s="34"/>
      <c r="BN104" s="34"/>
      <c r="BO104" s="34"/>
      <c r="BP104" s="35"/>
    </row>
    <row r="105" spans="1:68" s="36" customFormat="1" ht="15">
      <c r="A105" s="43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35"/>
      <c r="BL105" s="35"/>
      <c r="BM105" s="35"/>
      <c r="BN105" s="35"/>
      <c r="BO105" s="35"/>
      <c r="BP105" s="35"/>
    </row>
    <row r="106" spans="2:68" s="36" customFormat="1" ht="15">
      <c r="B106" s="127" t="s">
        <v>171</v>
      </c>
      <c r="C106" s="126"/>
      <c r="D106" s="126"/>
      <c r="E106" s="126"/>
      <c r="F106" s="126"/>
      <c r="G106" s="126"/>
      <c r="H106" s="132"/>
      <c r="I106" s="132"/>
      <c r="J106" s="132"/>
      <c r="K106" s="132"/>
      <c r="L106" s="132"/>
      <c r="M106" s="132"/>
      <c r="N106" s="132"/>
      <c r="O106" s="132"/>
      <c r="P106" s="132"/>
      <c r="Q106" s="126"/>
      <c r="R106" s="132"/>
      <c r="S106" s="126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BK106" s="35"/>
      <c r="BL106" s="35"/>
      <c r="BM106" s="35"/>
      <c r="BN106" s="35"/>
      <c r="BO106" s="35"/>
      <c r="BP106" s="35"/>
    </row>
    <row r="107" spans="2:68" s="36" customFormat="1" ht="17.25" customHeight="1">
      <c r="B107" s="132"/>
      <c r="C107" s="126"/>
      <c r="D107" s="126"/>
      <c r="E107" s="126"/>
      <c r="F107" s="126"/>
      <c r="G107" s="126"/>
      <c r="H107" s="126"/>
      <c r="I107" s="132"/>
      <c r="J107" s="130"/>
      <c r="K107" s="126"/>
      <c r="L107" s="126"/>
      <c r="M107" s="126"/>
      <c r="N107" s="126"/>
      <c r="O107" s="126"/>
      <c r="P107" s="126"/>
      <c r="Q107" s="132" t="s">
        <v>173</v>
      </c>
      <c r="R107" s="126"/>
      <c r="S107" s="126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BK107" s="35"/>
      <c r="BL107" s="35"/>
      <c r="BM107" s="35"/>
      <c r="BN107" s="35"/>
      <c r="BO107" s="35"/>
      <c r="BP107" s="35"/>
    </row>
    <row r="108" spans="2:68" s="36" customFormat="1" ht="15">
      <c r="B108" s="132" t="s">
        <v>172</v>
      </c>
      <c r="C108" s="126"/>
      <c r="D108" s="126"/>
      <c r="E108" s="126"/>
      <c r="F108" s="126"/>
      <c r="G108" s="126"/>
      <c r="H108" s="126"/>
      <c r="I108" s="132"/>
      <c r="J108" s="130"/>
      <c r="K108" s="126"/>
      <c r="L108" s="126"/>
      <c r="M108" s="126"/>
      <c r="N108" s="126"/>
      <c r="O108" s="126"/>
      <c r="P108" s="126"/>
      <c r="Q108" s="126"/>
      <c r="R108" s="126"/>
      <c r="S108" s="126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BK108" s="35"/>
      <c r="BL108" s="35"/>
      <c r="BM108" s="35"/>
      <c r="BN108" s="35"/>
      <c r="BO108" s="35"/>
      <c r="BP108" s="35"/>
    </row>
    <row r="109" spans="2:68" s="36" customFormat="1" ht="15">
      <c r="B109" s="132"/>
      <c r="C109" s="126"/>
      <c r="D109" s="126"/>
      <c r="E109" s="126"/>
      <c r="F109" s="126"/>
      <c r="G109" s="126"/>
      <c r="H109" s="132"/>
      <c r="I109" s="132"/>
      <c r="J109" s="130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35"/>
      <c r="BL109" s="35"/>
      <c r="BM109" s="35"/>
      <c r="BN109" s="35"/>
      <c r="BO109" s="35"/>
      <c r="BP109" s="35"/>
    </row>
    <row r="110" spans="1:68" s="36" customFormat="1" ht="15">
      <c r="A110" s="43"/>
      <c r="B110" s="127" t="s">
        <v>171</v>
      </c>
      <c r="C110" s="132"/>
      <c r="D110" s="132"/>
      <c r="E110" s="132"/>
      <c r="F110" s="132"/>
      <c r="G110" s="132"/>
      <c r="H110" s="126"/>
      <c r="I110" s="132"/>
      <c r="J110" s="130"/>
      <c r="K110" s="126"/>
      <c r="L110" s="126"/>
      <c r="M110" s="126"/>
      <c r="N110" s="126"/>
      <c r="O110" s="126"/>
      <c r="P110" s="126"/>
      <c r="Q110" s="126"/>
      <c r="R110" s="126"/>
      <c r="S110" s="132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35"/>
      <c r="BL110" s="35"/>
      <c r="BM110" s="35"/>
      <c r="BN110" s="35"/>
      <c r="BO110" s="35"/>
      <c r="BP110" s="35"/>
    </row>
    <row r="111" spans="1:68" s="36" customFormat="1" ht="12.75">
      <c r="A111" s="43"/>
      <c r="B111" s="20"/>
      <c r="C111" s="20"/>
      <c r="D111" s="20"/>
      <c r="E111" s="20"/>
      <c r="F111" s="20"/>
      <c r="G111" s="20"/>
      <c r="H111" s="20"/>
      <c r="I111" s="20"/>
      <c r="J111" s="39"/>
      <c r="K111" s="20"/>
      <c r="L111" s="20"/>
      <c r="M111" s="20"/>
      <c r="N111" s="20"/>
      <c r="O111" s="20"/>
      <c r="P111" s="20"/>
      <c r="Q111" s="20"/>
      <c r="R111" s="20"/>
      <c r="S111" s="20"/>
      <c r="T111" s="19"/>
      <c r="U111" s="20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35"/>
      <c r="BL111" s="35"/>
      <c r="BM111" s="35"/>
      <c r="BN111" s="35"/>
      <c r="BO111" s="35"/>
      <c r="BP111" s="35"/>
    </row>
    <row r="112" spans="1:72" s="59" customFormat="1" ht="15.75">
      <c r="A112" s="50"/>
      <c r="B112" s="61"/>
      <c r="C112" s="34"/>
      <c r="D112" s="34"/>
      <c r="E112" s="34"/>
      <c r="F112" s="34"/>
      <c r="G112" s="34"/>
      <c r="H112" s="56"/>
      <c r="I112" s="34"/>
      <c r="J112" s="34"/>
      <c r="K112" s="34"/>
      <c r="L112" s="34"/>
      <c r="M112" s="60"/>
      <c r="N112" s="34"/>
      <c r="O112" s="34"/>
      <c r="P112" s="64"/>
      <c r="Q112" s="27"/>
      <c r="R112" s="56"/>
      <c r="S112" s="56"/>
      <c r="T112" s="56"/>
      <c r="U112" s="56"/>
      <c r="V112" s="56"/>
      <c r="W112" s="57"/>
      <c r="X112" s="47"/>
      <c r="Y112" s="47"/>
      <c r="Z112" s="47"/>
      <c r="AA112" s="47"/>
      <c r="AB112" s="47"/>
      <c r="AC112" s="47"/>
      <c r="AD112" s="57"/>
      <c r="AE112" s="57"/>
      <c r="AF112" s="47"/>
      <c r="AG112" s="47"/>
      <c r="AH112" s="47"/>
      <c r="AI112" s="47"/>
      <c r="AJ112" s="47"/>
      <c r="AK112" s="47"/>
      <c r="AL112" s="57"/>
      <c r="AM112" s="57"/>
      <c r="AN112" s="47"/>
      <c r="AO112" s="47"/>
      <c r="AP112" s="47"/>
      <c r="AQ112" s="47"/>
      <c r="AR112" s="47"/>
      <c r="AS112" s="47"/>
      <c r="AT112" s="57"/>
      <c r="AU112" s="57"/>
      <c r="AV112" s="47"/>
      <c r="AW112" s="47"/>
      <c r="AX112" s="47"/>
      <c r="AY112" s="47"/>
      <c r="AZ112" s="47"/>
      <c r="BA112" s="47"/>
      <c r="BB112" s="57"/>
      <c r="BC112" s="57"/>
      <c r="BD112" s="47"/>
      <c r="BE112" s="47"/>
      <c r="BF112" s="47"/>
      <c r="BG112" s="47"/>
      <c r="BH112" s="47"/>
      <c r="BI112" s="4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34"/>
    </row>
    <row r="113" spans="1:72" s="59" customFormat="1" ht="15.75">
      <c r="A113" s="50"/>
      <c r="B113" s="34"/>
      <c r="C113" s="62"/>
      <c r="D113" s="48"/>
      <c r="E113" s="48"/>
      <c r="F113" s="48"/>
      <c r="G113" s="48"/>
      <c r="H113" s="56"/>
      <c r="I113" s="48"/>
      <c r="J113" s="48"/>
      <c r="K113" s="48"/>
      <c r="L113" s="48"/>
      <c r="M113" s="48"/>
      <c r="N113" s="48"/>
      <c r="O113" s="63"/>
      <c r="P113" s="47"/>
      <c r="Q113" s="27"/>
      <c r="R113" s="56"/>
      <c r="S113" s="56"/>
      <c r="T113" s="56"/>
      <c r="U113" s="56"/>
      <c r="V113" s="56"/>
      <c r="W113" s="57"/>
      <c r="X113" s="47"/>
      <c r="Y113" s="47"/>
      <c r="Z113" s="47"/>
      <c r="AA113" s="47"/>
      <c r="AB113" s="47"/>
      <c r="AC113" s="47"/>
      <c r="AD113" s="57"/>
      <c r="AE113" s="57"/>
      <c r="AF113" s="47"/>
      <c r="AG113" s="47"/>
      <c r="AH113" s="47"/>
      <c r="AI113" s="47"/>
      <c r="AJ113" s="47"/>
      <c r="AK113" s="47"/>
      <c r="AL113" s="57"/>
      <c r="AM113" s="57"/>
      <c r="AN113" s="47"/>
      <c r="AO113" s="47"/>
      <c r="AP113" s="47"/>
      <c r="AQ113" s="47"/>
      <c r="AR113" s="47"/>
      <c r="AS113" s="47"/>
      <c r="AT113" s="57"/>
      <c r="AU113" s="57"/>
      <c r="AV113" s="47"/>
      <c r="AW113" s="47"/>
      <c r="AX113" s="47"/>
      <c r="AY113" s="47"/>
      <c r="AZ113" s="47"/>
      <c r="BA113" s="47"/>
      <c r="BB113" s="57"/>
      <c r="BC113" s="57"/>
      <c r="BD113" s="47"/>
      <c r="BE113" s="47"/>
      <c r="BF113" s="47"/>
      <c r="BG113" s="47"/>
      <c r="BH113" s="47"/>
      <c r="BI113" s="4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27"/>
    </row>
    <row r="114" spans="1:72" s="59" customFormat="1" ht="18" customHeight="1">
      <c r="A114" s="50"/>
      <c r="B114" s="33"/>
      <c r="C114" s="65"/>
      <c r="D114" s="66"/>
      <c r="E114" s="66"/>
      <c r="F114" s="66"/>
      <c r="G114" s="66"/>
      <c r="H114" s="56"/>
      <c r="I114" s="67"/>
      <c r="J114" s="66"/>
      <c r="K114" s="66"/>
      <c r="L114" s="66"/>
      <c r="M114" s="66"/>
      <c r="N114" s="66"/>
      <c r="O114" s="66"/>
      <c r="P114" s="65"/>
      <c r="Q114" s="68"/>
      <c r="R114" s="56"/>
      <c r="S114" s="56"/>
      <c r="T114" s="56"/>
      <c r="U114" s="56"/>
      <c r="V114" s="56"/>
      <c r="W114" s="57"/>
      <c r="X114" s="47"/>
      <c r="Y114" s="47"/>
      <c r="Z114" s="47"/>
      <c r="AA114" s="47"/>
      <c r="AB114" s="47"/>
      <c r="AC114" s="47"/>
      <c r="AD114" s="57"/>
      <c r="AE114" s="57"/>
      <c r="AF114" s="47"/>
      <c r="AG114" s="47"/>
      <c r="AH114" s="47"/>
      <c r="AI114" s="47"/>
      <c r="AJ114" s="47"/>
      <c r="AK114" s="47"/>
      <c r="AL114" s="57"/>
      <c r="AM114" s="57"/>
      <c r="AN114" s="47"/>
      <c r="AO114" s="47"/>
      <c r="AP114" s="47"/>
      <c r="AQ114" s="47"/>
      <c r="AR114" s="47"/>
      <c r="AS114" s="47"/>
      <c r="AT114" s="57"/>
      <c r="AU114" s="57"/>
      <c r="AV114" s="47"/>
      <c r="AW114" s="47"/>
      <c r="AX114" s="47"/>
      <c r="AY114" s="47"/>
      <c r="AZ114" s="47"/>
      <c r="BA114" s="47"/>
      <c r="BB114" s="57"/>
      <c r="BC114" s="57"/>
      <c r="BD114" s="47"/>
      <c r="BE114" s="47"/>
      <c r="BF114" s="47"/>
      <c r="BG114" s="47"/>
      <c r="BH114" s="47"/>
      <c r="BI114" s="4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12"/>
    </row>
  </sheetData>
  <mergeCells count="32">
    <mergeCell ref="T93:AM94"/>
    <mergeCell ref="T95:AM97"/>
    <mergeCell ref="P91:S92"/>
    <mergeCell ref="P93:S97"/>
    <mergeCell ref="B91:B92"/>
    <mergeCell ref="C91:C92"/>
    <mergeCell ref="H91:H92"/>
    <mergeCell ref="T91:AM92"/>
    <mergeCell ref="B94:B96"/>
    <mergeCell ref="C94:C96"/>
    <mergeCell ref="H94:H96"/>
    <mergeCell ref="W3:BJ3"/>
    <mergeCell ref="C4:P4"/>
    <mergeCell ref="R4:U4"/>
    <mergeCell ref="W4:AD4"/>
    <mergeCell ref="AE4:AL4"/>
    <mergeCell ref="AM4:AT4"/>
    <mergeCell ref="AU4:BB4"/>
    <mergeCell ref="Q4:Q6"/>
    <mergeCell ref="Q3:V3"/>
    <mergeCell ref="P90:AM90"/>
    <mergeCell ref="C3:P3"/>
    <mergeCell ref="U5:U6"/>
    <mergeCell ref="V5:V6"/>
    <mergeCell ref="C5:C6"/>
    <mergeCell ref="H5:H6"/>
    <mergeCell ref="P5:P6"/>
    <mergeCell ref="B90:H90"/>
    <mergeCell ref="T5:T6"/>
    <mergeCell ref="R5:R6"/>
    <mergeCell ref="S5:S6"/>
    <mergeCell ref="BC4:BJ4"/>
  </mergeCells>
  <printOptions/>
  <pageMargins left="0.18" right="0.2362204724409449" top="0.18" bottom="0.17" header="0.18" footer="0.15748031496062992"/>
  <pageSetup fitToHeight="6" horizontalDpi="600" verticalDpi="600" orientation="landscape" paperSize="9" scale="86" r:id="rId1"/>
  <rowBreaks count="2" manualBreakCount="2">
    <brk id="41" max="61" man="1"/>
    <brk id="76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2005-08-31T04:19:32Z</cp:lastPrinted>
  <dcterms:created xsi:type="dcterms:W3CDTF">1997-10-13T08:55:40Z</dcterms:created>
  <dcterms:modified xsi:type="dcterms:W3CDTF">2005-09-05T10:35:25Z</dcterms:modified>
  <cp:category/>
  <cp:version/>
  <cp:contentType/>
  <cp:contentStatus/>
</cp:coreProperties>
</file>