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'план'!$A$1:$BM$248</definedName>
  </definedNames>
  <calcPr fullCalcOnLoad="1"/>
</workbook>
</file>

<file path=xl/sharedStrings.xml><?xml version="1.0" encoding="utf-8"?>
<sst xmlns="http://schemas.openxmlformats.org/spreadsheetml/2006/main" count="690" uniqueCount="211">
  <si>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</si>
  <si>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</si>
  <si>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</si>
  <si>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</si>
  <si>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</si>
  <si>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</si>
  <si>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</si>
  <si>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</si>
  <si>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</si>
  <si>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</si>
  <si>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</si>
  <si>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</si>
  <si>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</si>
  <si>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</si>
  <si>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</si>
  <si>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</si>
  <si>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</si>
  <si>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</si>
  <si>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</si>
  <si>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</si>
  <si>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</si>
  <si>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</si>
  <si>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</si>
  <si>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</si>
  <si>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</si>
  <si>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</si>
  <si>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</si>
  <si>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</si>
  <si>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</si>
  <si>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</si>
  <si>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</si>
  <si>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</si>
  <si>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</si>
  <si>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</si>
  <si>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</si>
  <si>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</si>
  <si>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</si>
  <si>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</si>
  <si>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</si>
  <si>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</si>
  <si>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</si>
  <si>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</si>
  <si>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</si>
  <si>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</si>
  <si>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</si>
  <si>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</si>
  <si>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</si>
  <si>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</si>
  <si>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</si>
  <si>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</si>
  <si>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</si>
  <si>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</si>
  <si>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</si>
  <si>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</si>
  <si>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</si>
  <si>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</si>
  <si>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</si>
  <si>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</si>
  <si>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</si>
  <si>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</si>
  <si>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</si>
  <si>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</si>
  <si>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</si>
  <si>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</si>
  <si>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</si>
  <si>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</si>
  <si>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</si>
  <si>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</si>
  <si>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 xml:space="preserve">3. План учебного процесса </t>
  </si>
  <si>
    <t>Согласовано:</t>
  </si>
  <si>
    <t>лек</t>
  </si>
  <si>
    <t>лаб</t>
  </si>
  <si>
    <t>пр</t>
  </si>
  <si>
    <t>ГСЭ.Р.01</t>
  </si>
  <si>
    <t>ГСЭ.Р.02</t>
  </si>
  <si>
    <t>История образования в Сибири</t>
  </si>
  <si>
    <t>ГСЭ.Ф.00</t>
  </si>
  <si>
    <t>Общие математические и естественно-научные дисциплины</t>
  </si>
  <si>
    <t>Математика</t>
  </si>
  <si>
    <t>ЕН.Ф.03</t>
  </si>
  <si>
    <t>ЕН.Ф.04</t>
  </si>
  <si>
    <t>ЕН.Р.01</t>
  </si>
  <si>
    <t>ОПД.Ф.00</t>
  </si>
  <si>
    <t>ОПД.Р.04</t>
  </si>
  <si>
    <t>ДПП</t>
  </si>
  <si>
    <t>ДПП.Ф.02</t>
  </si>
  <si>
    <t>ДПП.Ф.03</t>
  </si>
  <si>
    <t>ДПП.Ф.04</t>
  </si>
  <si>
    <t>ДПП.Ф.05</t>
  </si>
  <si>
    <t>ДПП.Р.01</t>
  </si>
  <si>
    <t>Производственная практика</t>
  </si>
  <si>
    <t>Итоговая государственная аттестация</t>
  </si>
  <si>
    <t>ЕН.Ф.02</t>
  </si>
  <si>
    <t>Информатика</t>
  </si>
  <si>
    <t>ДПП Ф.01</t>
  </si>
  <si>
    <t>ДПП.Р.02</t>
  </si>
  <si>
    <t>Дисциплины и курсы по выбору студента, устанавливаемые вузом</t>
  </si>
  <si>
    <t xml:space="preserve">Форма </t>
  </si>
  <si>
    <t>контроля</t>
  </si>
  <si>
    <t>Иностранный язык*</t>
  </si>
  <si>
    <t>ЕН.Р.02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</si>
  <si>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</si>
  <si>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</si>
  <si>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</si>
  <si>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Теория и методика обучения физике</t>
  </si>
  <si>
    <t>Основы теоретической физики</t>
  </si>
  <si>
    <t>ГСЭ.Р.03</t>
  </si>
  <si>
    <t>Экономика Сибирского региона</t>
  </si>
  <si>
    <t>Общая и экспериментальная физика</t>
  </si>
  <si>
    <t>** - не входит в число экзаменов, зачетов, среднее число часов в неделю</t>
  </si>
  <si>
    <t>Распределение по семестрам (час/ неделю)</t>
  </si>
  <si>
    <t>Экзамен</t>
  </si>
  <si>
    <t>Зачет</t>
  </si>
  <si>
    <t>Общепрофессиональные дисциплины</t>
  </si>
  <si>
    <t>Основы специальной педагогики и психологии</t>
  </si>
  <si>
    <t>ОПД.Ф.04</t>
  </si>
  <si>
    <t>История физики</t>
  </si>
  <si>
    <t xml:space="preserve">Квалификация специалиста - </t>
  </si>
  <si>
    <t>Срок обучения  -  5 лет</t>
  </si>
  <si>
    <t>Общие гуманитарные и социально-экономические дисциплины</t>
  </si>
  <si>
    <t xml:space="preserve">Астрономия </t>
  </si>
  <si>
    <t xml:space="preserve">Методы математической физики </t>
  </si>
  <si>
    <t>П</t>
  </si>
  <si>
    <t>Условные обозначения:</t>
  </si>
  <si>
    <t xml:space="preserve"> - производственная практика,</t>
  </si>
  <si>
    <t>К - каникулы,</t>
  </si>
  <si>
    <t>Э</t>
  </si>
  <si>
    <t>К</t>
  </si>
  <si>
    <t>Г</t>
  </si>
  <si>
    <t>История и культура народов Сибири</t>
  </si>
  <si>
    <t>Председатель Ученого совета, ректор</t>
  </si>
  <si>
    <t>Форма обучения - очная</t>
  </si>
  <si>
    <t>Базовое образование - среднее</t>
  </si>
  <si>
    <t>(полное) общее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</si>
  <si>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</si>
  <si>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</si>
  <si>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</si>
  <si>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 xml:space="preserve">Число недель </t>
  </si>
  <si>
    <t xml:space="preserve"> Название практики</t>
  </si>
  <si>
    <t>Защита выпускной квалификационной (дипломной) работы</t>
  </si>
  <si>
    <t>Факультативы**</t>
  </si>
  <si>
    <t>Число часов в неделю</t>
  </si>
  <si>
    <t>Объем (час)</t>
  </si>
  <si>
    <t>Г - итоговая государственная аттестация, включая подготовку и защиту выпускной квалификационной (дипломной) работы</t>
  </si>
  <si>
    <t>Э - экзаменационные сессии,</t>
  </si>
  <si>
    <t>Федеральное агентство по образованию</t>
  </si>
  <si>
    <t xml:space="preserve">Утвержден Ученым советом ТГПУ  </t>
  </si>
  <si>
    <t>Физико-математический факультет</t>
  </si>
  <si>
    <t>Специальность  032200  Физика</t>
  </si>
  <si>
    <t xml:space="preserve">учитель  физики </t>
  </si>
  <si>
    <t>Теоретическое обучение</t>
  </si>
  <si>
    <t>Экзаменационные сессии</t>
  </si>
  <si>
    <t>Государственный экзамен</t>
  </si>
  <si>
    <t>Физика и методика ее преподавания</t>
  </si>
  <si>
    <t>I. График  учебного процесса</t>
  </si>
  <si>
    <t>II. Сводные данные по бюджету времени (недели)</t>
  </si>
  <si>
    <t>Курс. раб.</t>
  </si>
  <si>
    <t>Сам. зан.</t>
  </si>
  <si>
    <t>Лекц.</t>
  </si>
  <si>
    <t>Практ.</t>
  </si>
  <si>
    <t>ГСЭ.Ф.07</t>
  </si>
  <si>
    <t>ГСЭ.Ф.09</t>
  </si>
  <si>
    <t>1-8.</t>
  </si>
  <si>
    <t>Возрастная анатомия и физиология</t>
  </si>
  <si>
    <t>Основы медицинских знаний и здорового образа жизни</t>
  </si>
  <si>
    <t>Проректор по УР М.П. Войтеховская</t>
  </si>
  <si>
    <t>______________________________</t>
  </si>
  <si>
    <t>ДПП.Ф.06</t>
  </si>
  <si>
    <t>ДПП.Ф.07</t>
  </si>
  <si>
    <t>ДПП.Ф.08</t>
  </si>
  <si>
    <t>ДПП.ДС</t>
  </si>
  <si>
    <t>Дисциплины специализации</t>
  </si>
  <si>
    <t>Электротехника</t>
  </si>
  <si>
    <t>Радиотехника</t>
  </si>
  <si>
    <t>Физическая картина мира</t>
  </si>
  <si>
    <t>Число часов учебных занятий</t>
  </si>
  <si>
    <t>Число курсовых работ</t>
  </si>
  <si>
    <t>Число экзаменов</t>
  </si>
  <si>
    <t>Число зачетов</t>
  </si>
  <si>
    <t>Сем.</t>
  </si>
  <si>
    <t>____________________________</t>
  </si>
  <si>
    <t>Декан   ФМФ   Г.К Разина</t>
  </si>
  <si>
    <t>Лаб.</t>
  </si>
  <si>
    <t>4,6,8</t>
  </si>
  <si>
    <t>Педагогическая</t>
  </si>
  <si>
    <t>Зам. проректора по УР   А.Ю. Михайличенко</t>
  </si>
  <si>
    <t xml:space="preserve">Алгебра </t>
  </si>
  <si>
    <t>Математический анализ</t>
  </si>
  <si>
    <t>Методика преподавания физики</t>
  </si>
  <si>
    <t>Уравнения математической физики</t>
  </si>
  <si>
    <t>Вводный курс математики</t>
  </si>
  <si>
    <t>По специальности "Физика"</t>
  </si>
  <si>
    <t>9, 10</t>
  </si>
  <si>
    <t>Производственная  практика</t>
  </si>
  <si>
    <t>Государственная  аттестация</t>
  </si>
  <si>
    <t>Современные средства оценивания результатов обучения</t>
  </si>
  <si>
    <t>ДПП.ДС.00</t>
  </si>
  <si>
    <t>ДПП.ДС.01</t>
  </si>
  <si>
    <t>ДПП.ДС.02</t>
  </si>
  <si>
    <t>ДПП.ДС.03</t>
  </si>
  <si>
    <t>ДПП.ДС.04</t>
  </si>
  <si>
    <t>Специализация: 032201 "Новые информационные технологии в физике"</t>
  </si>
  <si>
    <t>Декан   ФМФ   А.Н. Макаренко</t>
  </si>
  <si>
    <t>Специализация: 032204 "Физическая экология"</t>
  </si>
  <si>
    <t>Специализация: 032205 "Преподавание в классах с углубленным изучением физики"</t>
  </si>
  <si>
    <r>
      <t xml:space="preserve">  "</t>
    </r>
    <r>
      <rPr>
        <sz val="12"/>
        <rFont val="Times New Roman Cyr"/>
        <family val="1"/>
      </rPr>
      <t>____" ___________ 2007 г.</t>
    </r>
  </si>
  <si>
    <t>Специализация: 032214 "Теоретическая физика"</t>
  </si>
  <si>
    <t>Теория групп</t>
  </si>
  <si>
    <t>Общая теория относительности</t>
  </si>
  <si>
    <t>Квантовая теория поля</t>
  </si>
  <si>
    <t>Сам. раб.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</si>
</sst>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3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3" xfId="18" applyNumberFormat="1" applyFont="1" applyBorder="1">
      <alignment/>
      <protection/>
    </xf>
    <xf numFmtId="0" fontId="7" fillId="0" borderId="0" xfId="18" applyFont="1" applyBorder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/>
      <protection locked="0"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 wrapText="1" indent="6"/>
      <protection locked="0"/>
    </xf>
    <xf numFmtId="0" fontId="21" fillId="0" borderId="0" xfId="0" applyFont="1" applyAlignment="1">
      <alignment horizontal="left" indent="6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3" xfId="0" applyFont="1" applyFill="1" applyBorder="1" applyAlignment="1">
      <alignment/>
    </xf>
    <xf numFmtId="0" fontId="12" fillId="0" borderId="5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7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0" fillId="0" borderId="0" xfId="18" applyFont="1">
      <alignment/>
      <protection/>
    </xf>
    <xf numFmtId="1" fontId="12" fillId="0" borderId="3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6" fillId="0" borderId="3" xfId="18" applyFont="1" applyBorder="1">
      <alignment/>
      <protection/>
    </xf>
    <xf numFmtId="1" fontId="20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 applyProtection="1">
      <alignment horizontal="center"/>
      <protection/>
    </xf>
    <xf numFmtId="0" fontId="20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 quotePrefix="1">
      <alignment horizontal="left" wrapText="1"/>
      <protection locked="0"/>
    </xf>
    <xf numFmtId="0" fontId="7" fillId="0" borderId="0" xfId="18" applyFont="1" applyBorder="1" applyAlignment="1" quotePrefix="1">
      <alignment horizontal="left"/>
      <protection/>
    </xf>
    <xf numFmtId="0" fontId="2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wrapText="1"/>
      <protection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 applyProtection="1">
      <alignment horizontal="center" wrapText="1"/>
      <protection locked="0"/>
    </xf>
    <xf numFmtId="0" fontId="15" fillId="0" borderId="3" xfId="0" applyNumberFormat="1" applyFont="1" applyBorder="1" applyAlignment="1" applyProtection="1">
      <alignment horizontal="left" vertical="top"/>
      <protection locked="0"/>
    </xf>
    <xf numFmtId="0" fontId="15" fillId="0" borderId="3" xfId="0" applyNumberFormat="1" applyFont="1" applyBorder="1" applyAlignment="1" applyProtection="1">
      <alignment horizontal="left"/>
      <protection locked="0"/>
    </xf>
    <xf numFmtId="0" fontId="15" fillId="0" borderId="3" xfId="0" applyNumberFormat="1" applyFont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2" fillId="2" borderId="3" xfId="0" applyNumberFormat="1" applyFont="1" applyFill="1" applyBorder="1" applyAlignment="1" applyProtection="1">
      <alignment/>
      <protection locked="0"/>
    </xf>
    <xf numFmtId="1" fontId="20" fillId="2" borderId="3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 locked="0"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 applyProtection="1">
      <alignment/>
      <protection locked="0"/>
    </xf>
    <xf numFmtId="1" fontId="20" fillId="0" borderId="3" xfId="0" applyNumberFormat="1" applyFont="1" applyFill="1" applyBorder="1" applyAlignment="1">
      <alignment horizontal="center" wrapText="1"/>
    </xf>
    <xf numFmtId="1" fontId="12" fillId="0" borderId="3" xfId="0" applyNumberFormat="1" applyFont="1" applyFill="1" applyBorder="1" applyAlignment="1" applyProtection="1">
      <alignment horizontal="center"/>
      <protection/>
    </xf>
    <xf numFmtId="0" fontId="15" fillId="0" borderId="3" xfId="0" applyFont="1" applyBorder="1" applyAlignment="1">
      <alignment/>
    </xf>
    <xf numFmtId="0" fontId="12" fillId="2" borderId="3" xfId="0" applyFont="1" applyFill="1" applyBorder="1" applyAlignment="1" applyProtection="1">
      <alignment/>
      <protection locked="0"/>
    </xf>
    <xf numFmtId="0" fontId="12" fillId="2" borderId="3" xfId="0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 locked="0"/>
    </xf>
    <xf numFmtId="0" fontId="12" fillId="0" borderId="3" xfId="0" applyNumberFormat="1" applyFont="1" applyBorder="1" applyAlignment="1" applyProtection="1">
      <alignment/>
      <protection locked="0"/>
    </xf>
    <xf numFmtId="2" fontId="12" fillId="0" borderId="3" xfId="0" applyNumberFormat="1" applyFont="1" applyFill="1" applyBorder="1" applyAlignment="1" applyProtection="1">
      <alignment horizontal="left" wrapText="1"/>
      <protection/>
    </xf>
    <xf numFmtId="0" fontId="12" fillId="0" borderId="3" xfId="0" applyFont="1" applyFill="1" applyBorder="1" applyAlignment="1" applyProtection="1">
      <alignment horizontal="left"/>
      <protection/>
    </xf>
    <xf numFmtId="1" fontId="20" fillId="0" borderId="3" xfId="0" applyNumberFormat="1" applyFont="1" applyFill="1" applyBorder="1" applyAlignment="1" applyProtection="1">
      <alignment horizontal="center"/>
      <protection/>
    </xf>
    <xf numFmtId="0" fontId="20" fillId="0" borderId="3" xfId="0" applyFont="1" applyFill="1" applyBorder="1" applyAlignment="1" applyProtection="1">
      <alignment horizontal="center"/>
      <protection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wrapText="1"/>
      <protection locked="0"/>
    </xf>
    <xf numFmtId="0" fontId="12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 applyProtection="1">
      <alignment horizontal="left" wrapText="1"/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20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 applyProtection="1">
      <alignment horizontal="left" wrapText="1"/>
      <protection/>
    </xf>
    <xf numFmtId="0" fontId="20" fillId="2" borderId="3" xfId="0" applyFont="1" applyFill="1" applyBorder="1" applyAlignment="1" applyProtection="1">
      <alignment horizontal="left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0" fontId="8" fillId="0" borderId="0" xfId="18" applyFont="1" applyAlignment="1">
      <alignment vertical="top"/>
      <protection/>
    </xf>
    <xf numFmtId="0" fontId="12" fillId="0" borderId="0" xfId="0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wrapText="1"/>
    </xf>
    <xf numFmtId="1" fontId="20" fillId="0" borderId="3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6"/>
    </xf>
    <xf numFmtId="0" fontId="12" fillId="0" borderId="0" xfId="0" applyNumberFormat="1" applyFont="1" applyBorder="1" applyAlignment="1">
      <alignment/>
    </xf>
    <xf numFmtId="0" fontId="20" fillId="2" borderId="3" xfId="0" applyFont="1" applyFill="1" applyBorder="1" applyAlignment="1" applyProtection="1">
      <alignment horizontal="center"/>
      <protection/>
    </xf>
    <xf numFmtId="1" fontId="20" fillId="2" borderId="3" xfId="0" applyNumberFormat="1" applyFont="1" applyFill="1" applyBorder="1" applyAlignment="1">
      <alignment horizontal="center" wrapText="1"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8" fillId="0" borderId="0" xfId="18" applyFont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"/>
      <protection/>
    </xf>
    <xf numFmtId="1" fontId="6" fillId="0" borderId="6" xfId="18" applyNumberFormat="1" applyFont="1" applyFill="1" applyBorder="1" applyAlignment="1" applyProtection="1">
      <alignment horizontal="center"/>
      <protection/>
    </xf>
    <xf numFmtId="1" fontId="6" fillId="0" borderId="7" xfId="18" applyNumberFormat="1" applyFont="1" applyFill="1" applyBorder="1" applyAlignment="1" applyProtection="1">
      <alignment horizontal="center"/>
      <protection/>
    </xf>
    <xf numFmtId="1" fontId="6" fillId="0" borderId="8" xfId="18" applyNumberFormat="1" applyFont="1" applyFill="1" applyBorder="1" applyAlignment="1" applyProtection="1">
      <alignment horizont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11" xfId="18" applyFont="1" applyBorder="1" applyAlignment="1">
      <alignment horizontal="center" vertical="center" wrapText="1"/>
      <protection/>
    </xf>
    <xf numFmtId="0" fontId="6" fillId="0" borderId="12" xfId="18" applyFont="1" applyBorder="1" applyAlignment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6" xfId="18" applyFont="1" applyFill="1" applyBorder="1" applyAlignment="1" applyProtection="1">
      <alignment horizontal="center"/>
      <protection/>
    </xf>
    <xf numFmtId="0" fontId="6" fillId="0" borderId="7" xfId="18" applyFont="1" applyFill="1" applyBorder="1" applyAlignment="1" applyProtection="1">
      <alignment horizontal="center"/>
      <protection/>
    </xf>
    <xf numFmtId="0" fontId="6" fillId="0" borderId="8" xfId="18" applyFont="1" applyFill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left" vertical="top"/>
    </xf>
    <xf numFmtId="0" fontId="15" fillId="0" borderId="3" xfId="0" applyFont="1" applyBorder="1" applyAlignment="1" applyProtection="1">
      <alignment horizontal="center" vertical="top"/>
      <protection locked="0"/>
    </xf>
    <xf numFmtId="0" fontId="0" fillId="0" borderId="3" xfId="0" applyBorder="1" applyAlignment="1">
      <alignment vertical="top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2" fillId="0" borderId="3" xfId="0" applyFont="1" applyBorder="1" applyAlignment="1" applyProtection="1" quotePrefix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zoomScale="75" zoomScaleNormal="75" workbookViewId="0" topLeftCell="A1">
      <selection activeCell="R22" sqref="R22"/>
    </sheetView>
  </sheetViews>
  <sheetFormatPr defaultColWidth="8.796875" defaultRowHeight="15"/>
  <cols>
    <col min="1" max="1" width="5.19921875" style="64" customWidth="1"/>
    <col min="2" max="53" width="2.796875" style="64" customWidth="1"/>
    <col min="54" max="58" width="2.296875" style="64" customWidth="1"/>
    <col min="59" max="16384" width="9" style="64" customWidth="1"/>
  </cols>
  <sheetData>
    <row r="1" spans="1:53" ht="15" customHeight="1">
      <c r="A1" s="132" t="s">
        <v>145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53" ht="15" customHeight="1">
      <c r="A2" s="133" t="s">
        <v>134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1:53" ht="18.75">
      <c r="A3" s="133" t="s">
        <v>135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ht="18.75">
      <c r="A4" s="132" t="s">
        <v>136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3" ht="18.75" customHeight="1">
      <c r="A5" s="134" t="s">
        <v>147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1:60" ht="18.75">
      <c r="A6" s="12" t="s">
        <v>146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20.25">
      <c r="A7" s="4" t="s">
        <v>205</v>
      </c>
      <c r="B7" s="4"/>
      <c r="C7" s="4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/>
      <c r="T7" s="5" t="s"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.75">
      <c r="A8" s="79" t="s">
        <v>130</v>
      </c>
      <c r="B8" s="12"/>
      <c r="C8" s="12"/>
      <c r="D8" s="12"/>
      <c r="E8" s="3"/>
      <c r="F8" s="3"/>
      <c r="G8" s="3"/>
      <c r="H8" s="3"/>
      <c r="I8" s="2"/>
      <c r="J8" s="2"/>
      <c r="K8" s="6"/>
      <c r="L8" s="2"/>
      <c r="M8" s="2"/>
      <c r="N8" s="2"/>
      <c r="O8" s="2"/>
      <c r="P8" s="2"/>
      <c r="Q8" s="2"/>
      <c r="R8" s="2"/>
      <c r="S8" s="2"/>
      <c r="T8" s="6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 t="s">
        <v>117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20.25">
      <c r="A9" s="3" t="s">
        <v>66</v>
      </c>
      <c r="B9" s="12"/>
      <c r="C9" s="12"/>
      <c r="D9" s="12"/>
      <c r="E9" s="3"/>
      <c r="F9" s="3"/>
      <c r="G9" s="3"/>
      <c r="H9" s="3"/>
      <c r="I9" s="2"/>
      <c r="J9" s="2"/>
      <c r="K9" s="6"/>
      <c r="L9" s="2"/>
      <c r="M9" s="2"/>
      <c r="N9" s="2"/>
      <c r="O9" s="2"/>
      <c r="P9" s="5"/>
      <c r="Q9" s="5"/>
      <c r="R9" s="5"/>
      <c r="S9" s="5"/>
      <c r="T9" s="123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 t="s">
        <v>149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75">
      <c r="A10" s="2"/>
      <c r="B10" s="4"/>
      <c r="C10" s="4"/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6" t="s">
        <v>148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3" t="s">
        <v>118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2:60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3" t="s">
        <v>131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66" customFormat="1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132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66" customFormat="1" ht="15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133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 t="s">
        <v>154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8"/>
      <c r="B16" s="135" t="s">
        <v>1</v>
      </c>
      <c r="C16" s="136"/>
      <c r="D16" s="136"/>
      <c r="E16" s="136"/>
      <c r="F16" s="137"/>
      <c r="G16" s="135" t="s">
        <v>2</v>
      </c>
      <c r="H16" s="136"/>
      <c r="I16" s="136"/>
      <c r="J16" s="137"/>
      <c r="K16" s="135" t="s">
        <v>3</v>
      </c>
      <c r="L16" s="136"/>
      <c r="M16" s="136"/>
      <c r="N16" s="137"/>
      <c r="O16" s="135" t="s">
        <v>4</v>
      </c>
      <c r="P16" s="136"/>
      <c r="Q16" s="136"/>
      <c r="R16" s="136"/>
      <c r="S16" s="137"/>
      <c r="T16" s="135" t="s">
        <v>5</v>
      </c>
      <c r="U16" s="136"/>
      <c r="V16" s="136"/>
      <c r="W16" s="137"/>
      <c r="X16" s="135" t="s">
        <v>6</v>
      </c>
      <c r="Y16" s="136"/>
      <c r="Z16" s="136"/>
      <c r="AA16" s="137"/>
      <c r="AB16" s="135" t="s">
        <v>7</v>
      </c>
      <c r="AC16" s="136"/>
      <c r="AD16" s="136"/>
      <c r="AE16" s="136"/>
      <c r="AF16" s="137"/>
      <c r="AG16" s="135" t="s">
        <v>8</v>
      </c>
      <c r="AH16" s="136"/>
      <c r="AI16" s="136"/>
      <c r="AJ16" s="137"/>
      <c r="AK16" s="135" t="s">
        <v>9</v>
      </c>
      <c r="AL16" s="136"/>
      <c r="AM16" s="136"/>
      <c r="AN16" s="137"/>
      <c r="AO16" s="135" t="s">
        <v>10</v>
      </c>
      <c r="AP16" s="136"/>
      <c r="AQ16" s="136"/>
      <c r="AR16" s="136"/>
      <c r="AS16" s="137"/>
      <c r="AT16" s="135" t="s">
        <v>11</v>
      </c>
      <c r="AU16" s="136"/>
      <c r="AV16" s="136"/>
      <c r="AW16" s="137"/>
      <c r="AX16" s="135" t="s">
        <v>12</v>
      </c>
      <c r="AY16" s="136"/>
      <c r="AZ16" s="136"/>
      <c r="BA16" s="137"/>
      <c r="BB16" s="2"/>
      <c r="BC16" s="2"/>
      <c r="BD16" s="2"/>
      <c r="BE16" s="2"/>
      <c r="BF16" s="2"/>
      <c r="BG16" s="2"/>
      <c r="BH16" s="2"/>
    </row>
    <row r="17" spans="1:60" ht="12.75">
      <c r="A17" s="9" t="s">
        <v>13</v>
      </c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  <c r="T17" s="10">
        <v>19</v>
      </c>
      <c r="U17" s="11">
        <v>20</v>
      </c>
      <c r="V17" s="10">
        <v>21</v>
      </c>
      <c r="W17" s="10">
        <v>22</v>
      </c>
      <c r="X17" s="10">
        <v>23</v>
      </c>
      <c r="Y17" s="10">
        <v>24</v>
      </c>
      <c r="Z17" s="10">
        <v>25</v>
      </c>
      <c r="AA17" s="10">
        <v>26</v>
      </c>
      <c r="AB17" s="10">
        <v>27</v>
      </c>
      <c r="AC17" s="10">
        <v>28</v>
      </c>
      <c r="AD17" s="10">
        <v>29</v>
      </c>
      <c r="AE17" s="10">
        <v>30</v>
      </c>
      <c r="AF17" s="10">
        <v>31</v>
      </c>
      <c r="AG17" s="10">
        <v>32</v>
      </c>
      <c r="AH17" s="10">
        <v>33</v>
      </c>
      <c r="AI17" s="10">
        <v>34</v>
      </c>
      <c r="AJ17" s="10">
        <v>35</v>
      </c>
      <c r="AK17" s="10">
        <v>36</v>
      </c>
      <c r="AL17" s="10">
        <v>37</v>
      </c>
      <c r="AM17" s="10">
        <v>38</v>
      </c>
      <c r="AN17" s="10">
        <v>39</v>
      </c>
      <c r="AO17" s="10">
        <v>40</v>
      </c>
      <c r="AP17" s="10">
        <v>41</v>
      </c>
      <c r="AQ17" s="10">
        <v>42</v>
      </c>
      <c r="AR17" s="10">
        <v>43</v>
      </c>
      <c r="AS17" s="10">
        <v>44</v>
      </c>
      <c r="AT17" s="10">
        <v>45</v>
      </c>
      <c r="AU17" s="10">
        <v>46</v>
      </c>
      <c r="AV17" s="10">
        <v>47</v>
      </c>
      <c r="AW17" s="10">
        <v>48</v>
      </c>
      <c r="AX17" s="10">
        <v>49</v>
      </c>
      <c r="AY17" s="10">
        <v>50</v>
      </c>
      <c r="AZ17" s="10">
        <v>51</v>
      </c>
      <c r="BA17" s="10">
        <v>52</v>
      </c>
      <c r="BB17" s="2"/>
      <c r="BC17" s="2"/>
      <c r="BD17" s="2"/>
      <c r="BE17" s="2"/>
      <c r="BF17" s="2"/>
      <c r="BG17" s="2"/>
      <c r="BH17" s="2"/>
    </row>
    <row r="18" spans="1:60" ht="12.75">
      <c r="A18" s="9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 t="s">
        <v>126</v>
      </c>
      <c r="U18" s="74" t="s">
        <v>126</v>
      </c>
      <c r="V18" s="74" t="s">
        <v>126</v>
      </c>
      <c r="W18" s="74" t="s">
        <v>127</v>
      </c>
      <c r="X18" s="74" t="s">
        <v>127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 t="s">
        <v>126</v>
      </c>
      <c r="AR18" s="74" t="s">
        <v>126</v>
      </c>
      <c r="AS18" s="74" t="s">
        <v>126</v>
      </c>
      <c r="AT18" s="74" t="s">
        <v>126</v>
      </c>
      <c r="AU18" s="74" t="s">
        <v>127</v>
      </c>
      <c r="AV18" s="74" t="s">
        <v>127</v>
      </c>
      <c r="AW18" s="74" t="s">
        <v>127</v>
      </c>
      <c r="AX18" s="74" t="s">
        <v>127</v>
      </c>
      <c r="AY18" s="74" t="s">
        <v>127</v>
      </c>
      <c r="AZ18" s="74" t="s">
        <v>127</v>
      </c>
      <c r="BA18" s="74" t="s">
        <v>127</v>
      </c>
      <c r="BB18" s="2"/>
      <c r="BC18" s="2"/>
      <c r="BD18" s="2"/>
      <c r="BE18" s="2"/>
      <c r="BF18" s="2"/>
      <c r="BG18" s="2"/>
      <c r="BH18" s="2"/>
    </row>
    <row r="19" spans="1:60" ht="12.75">
      <c r="A19" s="9" t="s">
        <v>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 t="s">
        <v>126</v>
      </c>
      <c r="U19" s="74" t="s">
        <v>126</v>
      </c>
      <c r="V19" s="74" t="s">
        <v>126</v>
      </c>
      <c r="W19" s="74" t="s">
        <v>127</v>
      </c>
      <c r="X19" s="74" t="s">
        <v>127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 t="s">
        <v>126</v>
      </c>
      <c r="AR19" s="74" t="s">
        <v>126</v>
      </c>
      <c r="AS19" s="74" t="s">
        <v>126</v>
      </c>
      <c r="AT19" s="74" t="s">
        <v>127</v>
      </c>
      <c r="AU19" s="74" t="s">
        <v>127</v>
      </c>
      <c r="AV19" s="74" t="s">
        <v>127</v>
      </c>
      <c r="AW19" s="74" t="s">
        <v>127</v>
      </c>
      <c r="AX19" s="74" t="s">
        <v>127</v>
      </c>
      <c r="AY19" s="74" t="s">
        <v>127</v>
      </c>
      <c r="AZ19" s="74" t="s">
        <v>127</v>
      </c>
      <c r="BA19" s="74" t="s">
        <v>127</v>
      </c>
      <c r="BB19" s="2"/>
      <c r="BC19" s="2"/>
      <c r="BD19" s="2"/>
      <c r="BE19" s="2"/>
      <c r="BF19" s="2"/>
      <c r="BG19" s="2"/>
      <c r="BH19" s="2"/>
    </row>
    <row r="20" spans="1:60" ht="12.75">
      <c r="A20" s="9" t="s">
        <v>16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 t="s">
        <v>126</v>
      </c>
      <c r="U20" s="74" t="s">
        <v>126</v>
      </c>
      <c r="V20" s="74" t="s">
        <v>126</v>
      </c>
      <c r="W20" s="74" t="s">
        <v>127</v>
      </c>
      <c r="X20" s="74" t="s">
        <v>127</v>
      </c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 t="s">
        <v>126</v>
      </c>
      <c r="AR20" s="74" t="s">
        <v>126</v>
      </c>
      <c r="AS20" s="74" t="s">
        <v>126</v>
      </c>
      <c r="AT20" s="74" t="s">
        <v>127</v>
      </c>
      <c r="AU20" s="74" t="s">
        <v>127</v>
      </c>
      <c r="AV20" s="74" t="s">
        <v>127</v>
      </c>
      <c r="AW20" s="74" t="s">
        <v>127</v>
      </c>
      <c r="AX20" s="74" t="s">
        <v>127</v>
      </c>
      <c r="AY20" s="74" t="s">
        <v>127</v>
      </c>
      <c r="AZ20" s="74" t="s">
        <v>127</v>
      </c>
      <c r="BA20" s="74" t="s">
        <v>127</v>
      </c>
      <c r="BB20" s="2"/>
      <c r="BC20" s="2"/>
      <c r="BD20" s="2"/>
      <c r="BE20" s="2"/>
      <c r="BF20" s="2"/>
      <c r="BG20" s="2"/>
      <c r="BH20" s="2"/>
    </row>
    <row r="21" spans="1:60" ht="12.75">
      <c r="A21" s="9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 t="s">
        <v>126</v>
      </c>
      <c r="U21" s="74" t="s">
        <v>126</v>
      </c>
      <c r="V21" s="74" t="s">
        <v>126</v>
      </c>
      <c r="W21" s="74" t="s">
        <v>127</v>
      </c>
      <c r="X21" s="74" t="s">
        <v>127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 t="s">
        <v>126</v>
      </c>
      <c r="AR21" s="74" t="s">
        <v>126</v>
      </c>
      <c r="AS21" s="74" t="s">
        <v>126</v>
      </c>
      <c r="AT21" s="74" t="s">
        <v>127</v>
      </c>
      <c r="AU21" s="74" t="s">
        <v>127</v>
      </c>
      <c r="AV21" s="74" t="s">
        <v>127</v>
      </c>
      <c r="AW21" s="74" t="s">
        <v>127</v>
      </c>
      <c r="AX21" s="74" t="s">
        <v>127</v>
      </c>
      <c r="AY21" s="74" t="s">
        <v>127</v>
      </c>
      <c r="AZ21" s="74" t="s">
        <v>127</v>
      </c>
      <c r="BA21" s="74" t="s">
        <v>127</v>
      </c>
      <c r="BB21" s="2"/>
      <c r="BC21" s="2"/>
      <c r="BD21" s="2"/>
      <c r="BE21" s="2"/>
      <c r="BF21" s="2"/>
      <c r="BG21" s="2"/>
      <c r="BH21" s="2"/>
    </row>
    <row r="22" spans="1:60" ht="12.75">
      <c r="A22" s="9" t="s">
        <v>18</v>
      </c>
      <c r="B22" s="74" t="s">
        <v>122</v>
      </c>
      <c r="C22" s="74" t="s">
        <v>122</v>
      </c>
      <c r="D22" s="74" t="s">
        <v>122</v>
      </c>
      <c r="E22" s="74" t="s">
        <v>122</v>
      </c>
      <c r="F22" s="74" t="s">
        <v>122</v>
      </c>
      <c r="G22" s="74" t="s">
        <v>122</v>
      </c>
      <c r="H22" s="74" t="s">
        <v>122</v>
      </c>
      <c r="I22" s="74" t="s">
        <v>122</v>
      </c>
      <c r="J22" s="74" t="s">
        <v>122</v>
      </c>
      <c r="K22" s="74" t="s">
        <v>122</v>
      </c>
      <c r="L22" s="74"/>
      <c r="M22" s="74"/>
      <c r="N22" s="74"/>
      <c r="O22" s="74"/>
      <c r="P22" s="74"/>
      <c r="Q22" s="74"/>
      <c r="R22" s="74"/>
      <c r="S22" s="74" t="s">
        <v>126</v>
      </c>
      <c r="T22" s="74" t="s">
        <v>127</v>
      </c>
      <c r="U22" s="74" t="s">
        <v>127</v>
      </c>
      <c r="V22" s="74" t="s">
        <v>122</v>
      </c>
      <c r="W22" s="74" t="s">
        <v>122</v>
      </c>
      <c r="X22" s="74" t="s">
        <v>122</v>
      </c>
      <c r="Y22" s="74" t="s">
        <v>122</v>
      </c>
      <c r="Z22" s="74" t="s">
        <v>122</v>
      </c>
      <c r="AA22" s="74" t="s">
        <v>122</v>
      </c>
      <c r="AB22" s="74" t="s">
        <v>122</v>
      </c>
      <c r="AC22" s="74" t="s">
        <v>122</v>
      </c>
      <c r="AD22" s="74" t="s">
        <v>122</v>
      </c>
      <c r="AE22" s="74" t="s">
        <v>122</v>
      </c>
      <c r="AF22" s="74"/>
      <c r="AG22" s="74"/>
      <c r="AH22" s="74"/>
      <c r="AI22" s="74"/>
      <c r="AJ22" s="74"/>
      <c r="AK22" s="74" t="s">
        <v>126</v>
      </c>
      <c r="AL22" s="74" t="s">
        <v>128</v>
      </c>
      <c r="AM22" s="74" t="s">
        <v>128</v>
      </c>
      <c r="AN22" s="74" t="s">
        <v>128</v>
      </c>
      <c r="AO22" s="74" t="s">
        <v>128</v>
      </c>
      <c r="AP22" s="74" t="s">
        <v>128</v>
      </c>
      <c r="AQ22" s="74" t="s">
        <v>128</v>
      </c>
      <c r="AR22" s="74" t="s">
        <v>128</v>
      </c>
      <c r="AS22" s="74" t="s">
        <v>128</v>
      </c>
      <c r="AT22" s="74" t="s">
        <v>127</v>
      </c>
      <c r="AU22" s="74" t="s">
        <v>127</v>
      </c>
      <c r="AV22" s="74" t="s">
        <v>127</v>
      </c>
      <c r="AW22" s="74" t="s">
        <v>127</v>
      </c>
      <c r="AX22" s="74" t="s">
        <v>127</v>
      </c>
      <c r="AY22" s="74" t="s">
        <v>127</v>
      </c>
      <c r="AZ22" s="74" t="s">
        <v>127</v>
      </c>
      <c r="BA22" s="74" t="s">
        <v>127</v>
      </c>
      <c r="BB22" s="2"/>
      <c r="BC22" s="2"/>
      <c r="BD22" s="2"/>
      <c r="BE22" s="2"/>
      <c r="BF22" s="2"/>
      <c r="BG22" s="2"/>
      <c r="BH22" s="2"/>
    </row>
    <row r="23" s="2" customFormat="1" ht="15.75">
      <c r="C23" s="3" t="s">
        <v>123</v>
      </c>
    </row>
    <row r="24" spans="1:53" s="2" customFormat="1" ht="15.75">
      <c r="A24" s="71" t="s">
        <v>122</v>
      </c>
      <c r="B24" s="69" t="s">
        <v>124</v>
      </c>
      <c r="C24" s="70"/>
      <c r="D24" s="70"/>
      <c r="E24" s="70"/>
      <c r="F24" s="70"/>
      <c r="G24" s="70"/>
      <c r="H24" s="70"/>
      <c r="I24" s="71"/>
      <c r="J24" s="69"/>
      <c r="K24" s="70"/>
      <c r="L24" s="69" t="s">
        <v>144</v>
      </c>
      <c r="M24" s="70"/>
      <c r="N24" s="70"/>
      <c r="O24" s="70"/>
      <c r="P24" s="70"/>
      <c r="Q24" s="70"/>
      <c r="R24" s="70"/>
      <c r="S24" s="70"/>
      <c r="T24" s="69"/>
      <c r="U24" s="71" t="s">
        <v>125</v>
      </c>
      <c r="V24" s="70"/>
      <c r="W24" s="71"/>
      <c r="X24" s="71"/>
      <c r="Y24" s="71"/>
      <c r="Z24" s="71"/>
      <c r="AA24" s="71"/>
      <c r="AB24" s="71"/>
      <c r="AC24" s="71"/>
      <c r="AD24" s="73"/>
      <c r="AE24" s="70"/>
      <c r="AF24" s="70"/>
      <c r="AG24" s="70"/>
      <c r="AH24" s="70"/>
      <c r="AI24" s="70"/>
      <c r="AJ24" s="70"/>
      <c r="AK24" s="70"/>
      <c r="AL24" s="69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spans="1:53" s="2" customFormat="1" ht="15.75">
      <c r="A25" s="69" t="s">
        <v>143</v>
      </c>
      <c r="B25" s="70"/>
      <c r="C25" s="70"/>
      <c r="D25" s="70"/>
      <c r="E25" s="70"/>
      <c r="F25" s="70"/>
      <c r="G25" s="70"/>
      <c r="H25" s="70"/>
      <c r="I25" s="71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69"/>
      <c r="U25" s="70"/>
      <c r="V25" s="70"/>
      <c r="W25" s="71"/>
      <c r="X25" s="70"/>
      <c r="Y25" s="70"/>
      <c r="Z25" s="72"/>
      <c r="AA25" s="70"/>
      <c r="AB25" s="69"/>
      <c r="AC25" s="70"/>
      <c r="AD25" s="73"/>
      <c r="AE25" s="70"/>
      <c r="AF25" s="70"/>
      <c r="AG25" s="70"/>
      <c r="AH25" s="70"/>
      <c r="AI25" s="70"/>
      <c r="AJ25" s="70"/>
      <c r="AK25" s="70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</row>
    <row r="26" spans="1:53" s="2" customFormat="1" ht="15.75">
      <c r="A26" s="69"/>
      <c r="B26" s="70"/>
      <c r="C26" s="70"/>
      <c r="D26" s="70"/>
      <c r="E26" s="70"/>
      <c r="F26" s="70"/>
      <c r="G26" s="70"/>
      <c r="H26" s="70"/>
      <c r="I26" s="71"/>
      <c r="J26" s="69"/>
      <c r="K26" s="70"/>
      <c r="L26" s="70"/>
      <c r="M26" s="70"/>
      <c r="N26" s="70"/>
      <c r="O26" s="70"/>
      <c r="P26" s="70"/>
      <c r="Q26" s="70"/>
      <c r="R26" s="70"/>
      <c r="S26" s="70"/>
      <c r="T26" s="69"/>
      <c r="U26" s="70"/>
      <c r="V26" s="70"/>
      <c r="W26" s="71"/>
      <c r="X26" s="70"/>
      <c r="Y26" s="70"/>
      <c r="Z26" s="72"/>
      <c r="AA26" s="70"/>
      <c r="AB26" s="69"/>
      <c r="AC26" s="70"/>
      <c r="AD26" s="73"/>
      <c r="AE26" s="70"/>
      <c r="AF26" s="70"/>
      <c r="AG26" s="70"/>
      <c r="AH26" s="70"/>
      <c r="AI26" s="70"/>
      <c r="AJ26" s="70"/>
      <c r="AK26" s="70"/>
      <c r="AL26" s="69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6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 t="s">
        <v>155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6" ht="13.5" customHeight="1">
      <c r="A29" s="2"/>
      <c r="B29" s="2"/>
      <c r="C29" s="2"/>
      <c r="D29" s="2"/>
      <c r="E29" s="2"/>
      <c r="F29" s="2"/>
      <c r="G29" s="141" t="s">
        <v>150</v>
      </c>
      <c r="H29" s="142"/>
      <c r="I29" s="142"/>
      <c r="J29" s="143"/>
      <c r="K29" s="141" t="s">
        <v>151</v>
      </c>
      <c r="L29" s="142"/>
      <c r="M29" s="142"/>
      <c r="N29" s="142"/>
      <c r="O29" s="143"/>
      <c r="P29" s="141" t="s">
        <v>193</v>
      </c>
      <c r="Q29" s="142"/>
      <c r="R29" s="142"/>
      <c r="S29" s="142"/>
      <c r="T29" s="143"/>
      <c r="U29" s="141" t="s">
        <v>194</v>
      </c>
      <c r="V29" s="142"/>
      <c r="W29" s="142"/>
      <c r="X29" s="142"/>
      <c r="Y29" s="142"/>
      <c r="Z29" s="143"/>
      <c r="AA29" s="141" t="s">
        <v>19</v>
      </c>
      <c r="AB29" s="142"/>
      <c r="AC29" s="142"/>
      <c r="AD29" s="143"/>
      <c r="AE29" s="141" t="s">
        <v>20</v>
      </c>
      <c r="AF29" s="142"/>
      <c r="AG29" s="142"/>
      <c r="AH29" s="143"/>
      <c r="AI29" s="141" t="s">
        <v>13</v>
      </c>
      <c r="AJ29" s="142"/>
      <c r="AK29" s="14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3.5" customHeight="1">
      <c r="A30" s="2"/>
      <c r="B30" s="2"/>
      <c r="C30" s="2"/>
      <c r="D30" s="2"/>
      <c r="E30" s="2"/>
      <c r="F30" s="2"/>
      <c r="G30" s="144"/>
      <c r="H30" s="145"/>
      <c r="I30" s="145"/>
      <c r="J30" s="146"/>
      <c r="K30" s="144"/>
      <c r="L30" s="145"/>
      <c r="M30" s="145"/>
      <c r="N30" s="145"/>
      <c r="O30" s="146"/>
      <c r="P30" s="144"/>
      <c r="Q30" s="145"/>
      <c r="R30" s="145"/>
      <c r="S30" s="145"/>
      <c r="T30" s="146"/>
      <c r="U30" s="144"/>
      <c r="V30" s="145"/>
      <c r="W30" s="145"/>
      <c r="X30" s="145"/>
      <c r="Y30" s="145"/>
      <c r="Z30" s="146"/>
      <c r="AA30" s="144"/>
      <c r="AB30" s="145"/>
      <c r="AC30" s="145"/>
      <c r="AD30" s="146"/>
      <c r="AE30" s="144"/>
      <c r="AF30" s="145"/>
      <c r="AG30" s="145"/>
      <c r="AH30" s="146"/>
      <c r="AI30" s="144"/>
      <c r="AJ30" s="145"/>
      <c r="AK30" s="14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2"/>
      <c r="G31" s="138">
        <f>AE31-SUM(K31:AA31)</f>
        <v>36</v>
      </c>
      <c r="H31" s="139"/>
      <c r="I31" s="139"/>
      <c r="J31" s="140"/>
      <c r="K31" s="147">
        <f>COUNTIF(B18:BA18,"Э")</f>
        <v>7</v>
      </c>
      <c r="L31" s="148"/>
      <c r="M31" s="148"/>
      <c r="N31" s="148"/>
      <c r="O31" s="149"/>
      <c r="P31" s="147">
        <f>COUNTIF(A18:AZ18,"П")</f>
        <v>0</v>
      </c>
      <c r="Q31" s="148"/>
      <c r="R31" s="148"/>
      <c r="S31" s="148"/>
      <c r="T31" s="149"/>
      <c r="U31" s="147">
        <f>COUNTIF(B18:BA18,"Г")</f>
        <v>0</v>
      </c>
      <c r="V31" s="148"/>
      <c r="W31" s="148"/>
      <c r="X31" s="148"/>
      <c r="Y31" s="148"/>
      <c r="Z31" s="149"/>
      <c r="AA31" s="147">
        <f>COUNTIF(B18:BA18,"К")</f>
        <v>9</v>
      </c>
      <c r="AB31" s="148"/>
      <c r="AC31" s="148"/>
      <c r="AD31" s="149"/>
      <c r="AE31" s="138">
        <v>52</v>
      </c>
      <c r="AF31" s="139"/>
      <c r="AG31" s="139"/>
      <c r="AH31" s="140"/>
      <c r="AI31" s="150" t="s">
        <v>14</v>
      </c>
      <c r="AJ31" s="151"/>
      <c r="AK31" s="15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2"/>
      <c r="G32" s="138">
        <f>AE32-SUM(K32:AA32)</f>
        <v>36</v>
      </c>
      <c r="H32" s="139"/>
      <c r="I32" s="139"/>
      <c r="J32" s="140"/>
      <c r="K32" s="147">
        <f>COUNTIF(B19:BA19,"Э")</f>
        <v>6</v>
      </c>
      <c r="L32" s="148"/>
      <c r="M32" s="148"/>
      <c r="N32" s="148"/>
      <c r="O32" s="149"/>
      <c r="P32" s="147">
        <f>COUNTIF(A19:AZ19,"П")</f>
        <v>0</v>
      </c>
      <c r="Q32" s="148"/>
      <c r="R32" s="148"/>
      <c r="S32" s="148"/>
      <c r="T32" s="149"/>
      <c r="U32" s="147">
        <f>COUNTIF(B19:BA19,"Г")</f>
        <v>0</v>
      </c>
      <c r="V32" s="148"/>
      <c r="W32" s="148"/>
      <c r="X32" s="148"/>
      <c r="Y32" s="148"/>
      <c r="Z32" s="149"/>
      <c r="AA32" s="147">
        <f>COUNTIF(B19:BA19,"К")</f>
        <v>10</v>
      </c>
      <c r="AB32" s="148"/>
      <c r="AC32" s="148"/>
      <c r="AD32" s="149"/>
      <c r="AE32" s="138">
        <v>52</v>
      </c>
      <c r="AF32" s="139"/>
      <c r="AG32" s="139"/>
      <c r="AH32" s="140"/>
      <c r="AI32" s="150" t="s">
        <v>15</v>
      </c>
      <c r="AJ32" s="151"/>
      <c r="AK32" s="15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2"/>
      <c r="G33" s="138">
        <f>AE33-SUM(K33:AA33)</f>
        <v>36</v>
      </c>
      <c r="H33" s="139"/>
      <c r="I33" s="139"/>
      <c r="J33" s="140"/>
      <c r="K33" s="147">
        <f>COUNTIF(B20:BA20,"Э")</f>
        <v>6</v>
      </c>
      <c r="L33" s="148"/>
      <c r="M33" s="148"/>
      <c r="N33" s="148"/>
      <c r="O33" s="149"/>
      <c r="P33" s="147">
        <f>COUNTIF(A20:AZ20,"П")</f>
        <v>0</v>
      </c>
      <c r="Q33" s="148"/>
      <c r="R33" s="148"/>
      <c r="S33" s="148"/>
      <c r="T33" s="149"/>
      <c r="U33" s="147">
        <f>COUNTIF(B20:BA20,"Г")</f>
        <v>0</v>
      </c>
      <c r="V33" s="148"/>
      <c r="W33" s="148"/>
      <c r="X33" s="148"/>
      <c r="Y33" s="148"/>
      <c r="Z33" s="149"/>
      <c r="AA33" s="147">
        <f>COUNTIF(B20:BA20,"К")</f>
        <v>10</v>
      </c>
      <c r="AB33" s="148"/>
      <c r="AC33" s="148"/>
      <c r="AD33" s="149"/>
      <c r="AE33" s="138">
        <v>52</v>
      </c>
      <c r="AF33" s="139"/>
      <c r="AG33" s="139"/>
      <c r="AH33" s="140"/>
      <c r="AI33" s="150" t="s">
        <v>16</v>
      </c>
      <c r="AJ33" s="151"/>
      <c r="AK33" s="15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5" customHeight="1">
      <c r="A34" s="2"/>
      <c r="B34" s="2"/>
      <c r="C34" s="2"/>
      <c r="D34" s="2"/>
      <c r="E34" s="2"/>
      <c r="F34" s="2"/>
      <c r="G34" s="138">
        <f>AE34-SUM(K34:AA34)</f>
        <v>36</v>
      </c>
      <c r="H34" s="139"/>
      <c r="I34" s="139"/>
      <c r="J34" s="140"/>
      <c r="K34" s="147">
        <f>COUNTIF(B21:BA21,"Э")</f>
        <v>6</v>
      </c>
      <c r="L34" s="148"/>
      <c r="M34" s="148"/>
      <c r="N34" s="148"/>
      <c r="O34" s="149"/>
      <c r="P34" s="147">
        <f>COUNTIF(A21:AZ21,"П")</f>
        <v>0</v>
      </c>
      <c r="Q34" s="148"/>
      <c r="R34" s="148"/>
      <c r="S34" s="148"/>
      <c r="T34" s="149"/>
      <c r="U34" s="147">
        <f>COUNTIF(B21:BA21,"Г")</f>
        <v>0</v>
      </c>
      <c r="V34" s="148"/>
      <c r="W34" s="148"/>
      <c r="X34" s="148"/>
      <c r="Y34" s="148"/>
      <c r="Z34" s="149"/>
      <c r="AA34" s="147">
        <f>COUNTIF(B21:BA21,"К")</f>
        <v>10</v>
      </c>
      <c r="AB34" s="148"/>
      <c r="AC34" s="148"/>
      <c r="AD34" s="149"/>
      <c r="AE34" s="138">
        <v>52</v>
      </c>
      <c r="AF34" s="139"/>
      <c r="AG34" s="139"/>
      <c r="AH34" s="140"/>
      <c r="AI34" s="150" t="s">
        <v>17</v>
      </c>
      <c r="AJ34" s="151"/>
      <c r="AK34" s="15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" customHeight="1">
      <c r="A35" s="2"/>
      <c r="B35" s="2"/>
      <c r="C35" s="2"/>
      <c r="D35" s="2"/>
      <c r="E35" s="2"/>
      <c r="F35" s="2"/>
      <c r="G35" s="138">
        <f>AE35-SUM(K35:AA35)</f>
        <v>12</v>
      </c>
      <c r="H35" s="139"/>
      <c r="I35" s="139"/>
      <c r="J35" s="140"/>
      <c r="K35" s="147">
        <f>COUNTIF(B22:BA22,"Э")</f>
        <v>2</v>
      </c>
      <c r="L35" s="148"/>
      <c r="M35" s="148"/>
      <c r="N35" s="148"/>
      <c r="O35" s="149"/>
      <c r="P35" s="147">
        <f>COUNTIF(A22:AZ22,"П")</f>
        <v>20</v>
      </c>
      <c r="Q35" s="148"/>
      <c r="R35" s="148"/>
      <c r="S35" s="148"/>
      <c r="T35" s="149"/>
      <c r="U35" s="147">
        <f>COUNTIF(B22:BA22,"Г")</f>
        <v>8</v>
      </c>
      <c r="V35" s="148"/>
      <c r="W35" s="148"/>
      <c r="X35" s="148"/>
      <c r="Y35" s="148"/>
      <c r="Z35" s="149"/>
      <c r="AA35" s="147">
        <f>COUNTIF(B22:BA22,"К")</f>
        <v>10</v>
      </c>
      <c r="AB35" s="148"/>
      <c r="AC35" s="148"/>
      <c r="AD35" s="149"/>
      <c r="AE35" s="138">
        <v>52</v>
      </c>
      <c r="AF35" s="139"/>
      <c r="AG35" s="139"/>
      <c r="AH35" s="140"/>
      <c r="AI35" s="150" t="s">
        <v>18</v>
      </c>
      <c r="AJ35" s="151"/>
      <c r="AK35" s="15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" customHeight="1">
      <c r="A36" s="2"/>
      <c r="B36" s="2"/>
      <c r="C36" s="2"/>
      <c r="D36" s="2"/>
      <c r="E36" s="2"/>
      <c r="F36" s="2"/>
      <c r="G36" s="138">
        <f>SUM(G31:J35)</f>
        <v>156</v>
      </c>
      <c r="H36" s="139"/>
      <c r="I36" s="139"/>
      <c r="J36" s="140"/>
      <c r="K36" s="138">
        <f>SUM(K31:O35)</f>
        <v>27</v>
      </c>
      <c r="L36" s="139"/>
      <c r="M36" s="139"/>
      <c r="N36" s="139"/>
      <c r="O36" s="140"/>
      <c r="P36" s="138">
        <f>SUM(P31:T35)</f>
        <v>20</v>
      </c>
      <c r="Q36" s="139"/>
      <c r="R36" s="139"/>
      <c r="S36" s="139"/>
      <c r="T36" s="140"/>
      <c r="U36" s="138">
        <f>SUM(U31:Z35)</f>
        <v>8</v>
      </c>
      <c r="V36" s="139"/>
      <c r="W36" s="139"/>
      <c r="X36" s="139"/>
      <c r="Y36" s="139"/>
      <c r="Z36" s="140"/>
      <c r="AA36" s="138">
        <f>SUM(AA31:AD35)</f>
        <v>49</v>
      </c>
      <c r="AB36" s="139"/>
      <c r="AC36" s="139"/>
      <c r="AD36" s="140"/>
      <c r="AE36" s="138">
        <f>SUM(AE31:AH35)</f>
        <v>260</v>
      </c>
      <c r="AF36" s="139"/>
      <c r="AG36" s="139"/>
      <c r="AH36" s="140"/>
      <c r="AI36" s="150" t="s">
        <v>20</v>
      </c>
      <c r="AJ36" s="151"/>
      <c r="AK36" s="15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66">
    <mergeCell ref="P36:T36"/>
    <mergeCell ref="U29:Z30"/>
    <mergeCell ref="U31:Z31"/>
    <mergeCell ref="U32:Z32"/>
    <mergeCell ref="U33:Z33"/>
    <mergeCell ref="U34:Z34"/>
    <mergeCell ref="U35:Z35"/>
    <mergeCell ref="U36:Z36"/>
    <mergeCell ref="P29:T30"/>
    <mergeCell ref="P31:T31"/>
    <mergeCell ref="AA32:AD32"/>
    <mergeCell ref="AA33:AD33"/>
    <mergeCell ref="AA34:AD34"/>
    <mergeCell ref="AA36:AD36"/>
    <mergeCell ref="AI36:AK36"/>
    <mergeCell ref="AE32:AH32"/>
    <mergeCell ref="AE33:AH33"/>
    <mergeCell ref="AE34:AH34"/>
    <mergeCell ref="AE35:AH35"/>
    <mergeCell ref="AI32:AK32"/>
    <mergeCell ref="AI33:AK33"/>
    <mergeCell ref="AE36:AH36"/>
    <mergeCell ref="G35:J35"/>
    <mergeCell ref="AI29:AK30"/>
    <mergeCell ref="AI31:AK31"/>
    <mergeCell ref="P35:T35"/>
    <mergeCell ref="AA35:AD35"/>
    <mergeCell ref="AI34:AK34"/>
    <mergeCell ref="AI35:AK35"/>
    <mergeCell ref="P34:T34"/>
    <mergeCell ref="P32:T32"/>
    <mergeCell ref="P33:T33"/>
    <mergeCell ref="G36:J36"/>
    <mergeCell ref="K35:O35"/>
    <mergeCell ref="K36:O36"/>
    <mergeCell ref="K31:O31"/>
    <mergeCell ref="K32:O32"/>
    <mergeCell ref="K33:O33"/>
    <mergeCell ref="K34:O34"/>
    <mergeCell ref="G32:J32"/>
    <mergeCell ref="G33:J33"/>
    <mergeCell ref="G34:J34"/>
    <mergeCell ref="AX16:BA16"/>
    <mergeCell ref="G31:J31"/>
    <mergeCell ref="AE31:AH31"/>
    <mergeCell ref="G29:J30"/>
    <mergeCell ref="K29:O30"/>
    <mergeCell ref="AA29:AD30"/>
    <mergeCell ref="AO16:AS16"/>
    <mergeCell ref="AT16:AW16"/>
    <mergeCell ref="AE29:AH30"/>
    <mergeCell ref="AA31:AD31"/>
    <mergeCell ref="A5:BA5"/>
    <mergeCell ref="B16:F16"/>
    <mergeCell ref="G16:J16"/>
    <mergeCell ref="K16:N16"/>
    <mergeCell ref="O16:S16"/>
    <mergeCell ref="T16:W16"/>
    <mergeCell ref="X16:AA16"/>
    <mergeCell ref="AB16:AF16"/>
    <mergeCell ref="AG16:AJ16"/>
    <mergeCell ref="AK16:AN16"/>
    <mergeCell ref="A1:BA1"/>
    <mergeCell ref="A2:BA2"/>
    <mergeCell ref="A3:BA3"/>
    <mergeCell ref="A4:BA4"/>
  </mergeCells>
  <printOptions horizontalCentered="1" verticalCentered="1"/>
  <pageMargins left="0.59" right="0.51" top="0.52" bottom="0.43" header="0.5118110236220472" footer="0.5118110236220472"/>
  <pageSetup blackAndWhite="1" fitToHeight="1" fitToWidth="1" horizontalDpi="360" verticalDpi="360" orientation="landscape" paperSize="9" scale="76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239"/>
  <sheetViews>
    <sheetView tabSelected="1" zoomScale="70" zoomScaleNormal="70" zoomScaleSheetLayoutView="75" workbookViewId="0" topLeftCell="B1">
      <selection activeCell="AW58" sqref="AW58"/>
    </sheetView>
  </sheetViews>
  <sheetFormatPr defaultColWidth="8.796875" defaultRowHeight="15" outlineLevelCol="1"/>
  <cols>
    <col min="1" max="1" width="9.3984375" style="13" customWidth="1"/>
    <col min="2" max="2" width="47.796875" style="15" customWidth="1"/>
    <col min="3" max="3" width="6.59765625" style="13" customWidth="1" collapsed="1"/>
    <col min="4" max="9" width="4.09765625" style="16" hidden="1" customWidth="1" outlineLevel="1"/>
    <col min="10" max="10" width="2.09765625" style="16" hidden="1" customWidth="1" outlineLevel="1"/>
    <col min="11" max="11" width="7.3984375" style="13" customWidth="1" collapsed="1"/>
    <col min="12" max="18" width="4.19921875" style="16" hidden="1" customWidth="1" outlineLevel="1"/>
    <col min="19" max="19" width="4" style="13" customWidth="1" collapsed="1"/>
    <col min="20" max="20" width="5.59765625" style="17" customWidth="1"/>
    <col min="21" max="21" width="5" style="14" customWidth="1"/>
    <col min="22" max="22" width="5" style="13" customWidth="1"/>
    <col min="23" max="23" width="5.09765625" style="13" customWidth="1"/>
    <col min="24" max="25" width="5" style="13" customWidth="1"/>
    <col min="26" max="26" width="3.69921875" style="13" customWidth="1" collapsed="1"/>
    <col min="27" max="32" width="3.09765625" style="13" hidden="1" customWidth="1" outlineLevel="1"/>
    <col min="33" max="34" width="3.69921875" style="13" customWidth="1" collapsed="1"/>
    <col min="35" max="40" width="3.09765625" style="13" hidden="1" customWidth="1" outlineLevel="1"/>
    <col min="41" max="41" width="3.69921875" style="13" customWidth="1" collapsed="1"/>
    <col min="42" max="42" width="3.796875" style="13" customWidth="1" collapsed="1"/>
    <col min="43" max="48" width="3.09765625" style="13" hidden="1" customWidth="1" outlineLevel="1"/>
    <col min="49" max="50" width="3.69921875" style="13" customWidth="1" collapsed="1"/>
    <col min="51" max="53" width="3.09765625" style="13" hidden="1" customWidth="1" outlineLevel="1"/>
    <col min="54" max="55" width="3.69921875" style="13" hidden="1" customWidth="1" outlineLevel="1"/>
    <col min="56" max="56" width="3.796875" style="13" hidden="1" customWidth="1" outlineLevel="1"/>
    <col min="57" max="57" width="3.69921875" style="13" customWidth="1" collapsed="1"/>
    <col min="58" max="58" width="3.796875" style="13" customWidth="1" collapsed="1"/>
    <col min="59" max="60" width="3.09765625" style="13" hidden="1" customWidth="1" outlineLevel="1"/>
    <col min="61" max="61" width="2.8984375" style="13" hidden="1" customWidth="1" outlineLevel="1"/>
    <col min="62" max="62" width="3.09765625" style="13" hidden="1" customWidth="1" outlineLevel="1"/>
    <col min="63" max="63" width="3" style="13" hidden="1" customWidth="1" outlineLevel="1"/>
    <col min="64" max="64" width="3.09765625" style="13" hidden="1" customWidth="1" outlineLevel="1"/>
    <col min="65" max="65" width="3.69921875" style="13" customWidth="1" collapsed="1"/>
    <col min="66" max="16384" width="9" style="0" customWidth="1"/>
  </cols>
  <sheetData>
    <row r="1" spans="1:65" ht="15.75">
      <c r="A1" s="25" t="s">
        <v>68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0"/>
      <c r="AP1" s="20"/>
      <c r="AQ1" s="20"/>
      <c r="AR1" s="20"/>
      <c r="AS1" s="20"/>
      <c r="AT1" s="20"/>
      <c r="AU1" s="20"/>
      <c r="AV1" s="20"/>
      <c r="AW1" s="20"/>
      <c r="AX1" s="29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</row>
    <row r="2" spans="1:65" ht="3" customHeight="1">
      <c r="A2" s="25"/>
      <c r="B2" s="30"/>
      <c r="C2" s="31"/>
      <c r="D2" s="32"/>
      <c r="E2" s="32"/>
      <c r="F2" s="32"/>
      <c r="G2" s="32"/>
      <c r="H2" s="32"/>
      <c r="I2" s="32"/>
      <c r="J2" s="32"/>
      <c r="K2" s="31"/>
      <c r="L2" s="32"/>
      <c r="M2" s="32"/>
      <c r="N2" s="32"/>
      <c r="O2" s="32"/>
      <c r="P2" s="32"/>
      <c r="Q2" s="32"/>
      <c r="R2" s="32"/>
      <c r="S2" s="31"/>
      <c r="T2" s="33"/>
      <c r="U2" s="18"/>
      <c r="V2" s="31"/>
      <c r="W2" s="31"/>
      <c r="X2" s="52"/>
      <c r="Y2" s="31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65" ht="15">
      <c r="A3" s="35"/>
      <c r="B3" s="86"/>
      <c r="C3" s="153" t="s">
        <v>97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66" t="s">
        <v>142</v>
      </c>
      <c r="U3" s="167"/>
      <c r="V3" s="167"/>
      <c r="W3" s="167"/>
      <c r="X3" s="167"/>
      <c r="Y3" s="168"/>
      <c r="Z3" s="153" t="s">
        <v>110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</row>
    <row r="4" spans="1:65" ht="15">
      <c r="A4" s="35"/>
      <c r="B4" s="86"/>
      <c r="C4" s="153" t="s">
        <v>98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60" t="s">
        <v>20</v>
      </c>
      <c r="U4" s="171" t="s">
        <v>21</v>
      </c>
      <c r="V4" s="171"/>
      <c r="W4" s="171"/>
      <c r="X4" s="171"/>
      <c r="Y4" s="87"/>
      <c r="Z4" s="153" t="s">
        <v>22</v>
      </c>
      <c r="AA4" s="153"/>
      <c r="AB4" s="153"/>
      <c r="AC4" s="153"/>
      <c r="AD4" s="153"/>
      <c r="AE4" s="153"/>
      <c r="AF4" s="153"/>
      <c r="AG4" s="153"/>
      <c r="AH4" s="153" t="s">
        <v>23</v>
      </c>
      <c r="AI4" s="153"/>
      <c r="AJ4" s="153"/>
      <c r="AK4" s="153"/>
      <c r="AL4" s="153"/>
      <c r="AM4" s="153"/>
      <c r="AN4" s="153"/>
      <c r="AO4" s="153"/>
      <c r="AP4" s="153" t="s">
        <v>24</v>
      </c>
      <c r="AQ4" s="153"/>
      <c r="AR4" s="153"/>
      <c r="AS4" s="153"/>
      <c r="AT4" s="153"/>
      <c r="AU4" s="153"/>
      <c r="AV4" s="153"/>
      <c r="AW4" s="153"/>
      <c r="AX4" s="153" t="s">
        <v>25</v>
      </c>
      <c r="AY4" s="153"/>
      <c r="AZ4" s="153"/>
      <c r="BA4" s="153"/>
      <c r="BB4" s="153"/>
      <c r="BC4" s="153"/>
      <c r="BD4" s="153"/>
      <c r="BE4" s="153"/>
      <c r="BF4" s="153" t="s">
        <v>26</v>
      </c>
      <c r="BG4" s="153"/>
      <c r="BH4" s="153"/>
      <c r="BI4" s="153"/>
      <c r="BJ4" s="153"/>
      <c r="BK4" s="153"/>
      <c r="BL4" s="153"/>
      <c r="BM4" s="153"/>
    </row>
    <row r="5" spans="1:65" ht="15">
      <c r="A5" s="53" t="s">
        <v>27</v>
      </c>
      <c r="B5" s="89" t="s">
        <v>28</v>
      </c>
      <c r="C5" s="154" t="s">
        <v>111</v>
      </c>
      <c r="D5" s="90"/>
      <c r="E5" s="90"/>
      <c r="F5" s="90"/>
      <c r="G5" s="90"/>
      <c r="H5" s="90"/>
      <c r="I5" s="90"/>
      <c r="J5" s="90"/>
      <c r="K5" s="156" t="s">
        <v>112</v>
      </c>
      <c r="L5" s="91"/>
      <c r="M5" s="91"/>
      <c r="N5" s="91"/>
      <c r="O5" s="91"/>
      <c r="P5" s="91"/>
      <c r="Q5" s="91"/>
      <c r="R5" s="91"/>
      <c r="S5" s="158" t="s">
        <v>156</v>
      </c>
      <c r="T5" s="169"/>
      <c r="U5" s="160" t="s">
        <v>20</v>
      </c>
      <c r="V5" s="162" t="s">
        <v>158</v>
      </c>
      <c r="W5" s="164" t="s">
        <v>182</v>
      </c>
      <c r="X5" s="164" t="s">
        <v>159</v>
      </c>
      <c r="Y5" s="164" t="s">
        <v>210</v>
      </c>
      <c r="Z5" s="53">
        <v>1</v>
      </c>
      <c r="AA5" s="53" t="s">
        <v>70</v>
      </c>
      <c r="AB5" s="53" t="s">
        <v>71</v>
      </c>
      <c r="AC5" s="53" t="s">
        <v>72</v>
      </c>
      <c r="AD5" s="53" t="s">
        <v>70</v>
      </c>
      <c r="AE5" s="53" t="s">
        <v>71</v>
      </c>
      <c r="AF5" s="53" t="s">
        <v>72</v>
      </c>
      <c r="AG5" s="53">
        <v>2</v>
      </c>
      <c r="AH5" s="53">
        <v>3</v>
      </c>
      <c r="AI5" s="53" t="s">
        <v>70</v>
      </c>
      <c r="AJ5" s="53" t="s">
        <v>71</v>
      </c>
      <c r="AK5" s="53" t="s">
        <v>72</v>
      </c>
      <c r="AL5" s="53" t="s">
        <v>70</v>
      </c>
      <c r="AM5" s="53" t="s">
        <v>71</v>
      </c>
      <c r="AN5" s="53" t="s">
        <v>72</v>
      </c>
      <c r="AO5" s="53">
        <v>4</v>
      </c>
      <c r="AP5" s="53">
        <v>5</v>
      </c>
      <c r="AQ5" s="53" t="s">
        <v>70</v>
      </c>
      <c r="AR5" s="53" t="s">
        <v>71</v>
      </c>
      <c r="AS5" s="53" t="s">
        <v>72</v>
      </c>
      <c r="AT5" s="53" t="s">
        <v>70</v>
      </c>
      <c r="AU5" s="53" t="s">
        <v>71</v>
      </c>
      <c r="AV5" s="53" t="s">
        <v>72</v>
      </c>
      <c r="AW5" s="53">
        <v>6</v>
      </c>
      <c r="AX5" s="53">
        <v>7</v>
      </c>
      <c r="AY5" s="53" t="s">
        <v>70</v>
      </c>
      <c r="AZ5" s="53" t="s">
        <v>71</v>
      </c>
      <c r="BA5" s="53" t="s">
        <v>72</v>
      </c>
      <c r="BB5" s="53" t="s">
        <v>70</v>
      </c>
      <c r="BC5" s="53" t="s">
        <v>71</v>
      </c>
      <c r="BD5" s="53" t="s">
        <v>72</v>
      </c>
      <c r="BE5" s="53">
        <v>8</v>
      </c>
      <c r="BF5" s="53">
        <v>9</v>
      </c>
      <c r="BG5" s="53" t="s">
        <v>70</v>
      </c>
      <c r="BH5" s="53" t="s">
        <v>71</v>
      </c>
      <c r="BI5" s="53" t="s">
        <v>72</v>
      </c>
      <c r="BJ5" s="53" t="s">
        <v>70</v>
      </c>
      <c r="BK5" s="53" t="s">
        <v>71</v>
      </c>
      <c r="BL5" s="53" t="s">
        <v>72</v>
      </c>
      <c r="BM5" s="53">
        <v>10</v>
      </c>
    </row>
    <row r="6" spans="1:65" ht="15">
      <c r="A6" s="35"/>
      <c r="B6" s="86"/>
      <c r="C6" s="155"/>
      <c r="D6" s="90"/>
      <c r="E6" s="90"/>
      <c r="F6" s="90"/>
      <c r="G6" s="90"/>
      <c r="H6" s="90"/>
      <c r="I6" s="90"/>
      <c r="J6" s="90"/>
      <c r="K6" s="157"/>
      <c r="L6" s="91"/>
      <c r="M6" s="91"/>
      <c r="N6" s="91"/>
      <c r="O6" s="91"/>
      <c r="P6" s="91"/>
      <c r="Q6" s="91"/>
      <c r="R6" s="91"/>
      <c r="S6" s="159"/>
      <c r="T6" s="170"/>
      <c r="U6" s="161"/>
      <c r="V6" s="163"/>
      <c r="W6" s="165"/>
      <c r="X6" s="165"/>
      <c r="Y6" s="165"/>
      <c r="Z6" s="53">
        <v>18</v>
      </c>
      <c r="AA6" s="53">
        <v>18</v>
      </c>
      <c r="AB6" s="53">
        <v>18</v>
      </c>
      <c r="AC6" s="53">
        <v>18</v>
      </c>
      <c r="AD6" s="53">
        <v>18</v>
      </c>
      <c r="AE6" s="53">
        <v>18</v>
      </c>
      <c r="AF6" s="53">
        <v>18</v>
      </c>
      <c r="AG6" s="53">
        <v>18</v>
      </c>
      <c r="AH6" s="53">
        <v>18</v>
      </c>
      <c r="AI6" s="53">
        <v>18</v>
      </c>
      <c r="AJ6" s="53">
        <v>18</v>
      </c>
      <c r="AK6" s="53">
        <v>18</v>
      </c>
      <c r="AL6" s="53">
        <v>18</v>
      </c>
      <c r="AM6" s="53">
        <v>18</v>
      </c>
      <c r="AN6" s="53">
        <v>18</v>
      </c>
      <c r="AO6" s="53">
        <v>18</v>
      </c>
      <c r="AP6" s="53">
        <v>18</v>
      </c>
      <c r="AQ6" s="53">
        <v>18</v>
      </c>
      <c r="AR6" s="53">
        <v>18</v>
      </c>
      <c r="AS6" s="53">
        <v>18</v>
      </c>
      <c r="AT6" s="53">
        <v>18</v>
      </c>
      <c r="AU6" s="53">
        <v>18</v>
      </c>
      <c r="AV6" s="53">
        <v>18</v>
      </c>
      <c r="AW6" s="53">
        <v>18</v>
      </c>
      <c r="AX6" s="53">
        <v>18</v>
      </c>
      <c r="AY6" s="53">
        <v>18</v>
      </c>
      <c r="AZ6" s="53">
        <v>18</v>
      </c>
      <c r="BA6" s="53">
        <v>18</v>
      </c>
      <c r="BB6" s="53">
        <v>18</v>
      </c>
      <c r="BC6" s="53">
        <v>18</v>
      </c>
      <c r="BD6" s="53">
        <v>18</v>
      </c>
      <c r="BE6" s="53">
        <v>18</v>
      </c>
      <c r="BF6" s="53">
        <v>7</v>
      </c>
      <c r="BG6" s="53">
        <v>7</v>
      </c>
      <c r="BH6" s="53">
        <v>7</v>
      </c>
      <c r="BI6" s="53">
        <v>7</v>
      </c>
      <c r="BJ6" s="53">
        <v>5</v>
      </c>
      <c r="BK6" s="53">
        <v>5</v>
      </c>
      <c r="BL6" s="53">
        <v>5</v>
      </c>
      <c r="BM6" s="53">
        <v>5</v>
      </c>
    </row>
    <row r="7" spans="1:65" ht="15">
      <c r="A7" s="53">
        <v>1</v>
      </c>
      <c r="B7" s="89">
        <v>2</v>
      </c>
      <c r="C7" s="53">
        <v>3</v>
      </c>
      <c r="D7" s="92"/>
      <c r="E7" s="92"/>
      <c r="F7" s="92"/>
      <c r="G7" s="92"/>
      <c r="H7" s="92"/>
      <c r="I7" s="92"/>
      <c r="J7" s="92"/>
      <c r="K7" s="53">
        <v>4</v>
      </c>
      <c r="L7" s="92"/>
      <c r="M7" s="92"/>
      <c r="N7" s="92"/>
      <c r="O7" s="92"/>
      <c r="P7" s="92"/>
      <c r="Q7" s="92"/>
      <c r="R7" s="92"/>
      <c r="S7" s="53">
        <v>5</v>
      </c>
      <c r="T7" s="88">
        <v>6</v>
      </c>
      <c r="U7" s="88">
        <v>7</v>
      </c>
      <c r="V7" s="93">
        <v>8</v>
      </c>
      <c r="W7" s="93">
        <v>9</v>
      </c>
      <c r="X7" s="93">
        <v>10</v>
      </c>
      <c r="Y7" s="93">
        <v>11</v>
      </c>
      <c r="Z7" s="53">
        <v>12</v>
      </c>
      <c r="AA7" s="53"/>
      <c r="AB7" s="53"/>
      <c r="AC7" s="53"/>
      <c r="AD7" s="53"/>
      <c r="AE7" s="53"/>
      <c r="AF7" s="53"/>
      <c r="AG7" s="53">
        <v>13</v>
      </c>
      <c r="AH7" s="53">
        <v>14</v>
      </c>
      <c r="AI7" s="53"/>
      <c r="AJ7" s="53"/>
      <c r="AK7" s="53"/>
      <c r="AL7" s="53"/>
      <c r="AM7" s="53"/>
      <c r="AN7" s="53"/>
      <c r="AO7" s="53">
        <v>15</v>
      </c>
      <c r="AP7" s="53">
        <v>16</v>
      </c>
      <c r="AQ7" s="53"/>
      <c r="AR7" s="53"/>
      <c r="AS7" s="53"/>
      <c r="AT7" s="53"/>
      <c r="AU7" s="53"/>
      <c r="AV7" s="53"/>
      <c r="AW7" s="53">
        <v>17</v>
      </c>
      <c r="AX7" s="53">
        <v>18</v>
      </c>
      <c r="AY7" s="53"/>
      <c r="AZ7" s="53"/>
      <c r="BA7" s="53"/>
      <c r="BB7" s="53"/>
      <c r="BC7" s="53"/>
      <c r="BD7" s="53"/>
      <c r="BE7" s="53">
        <v>19</v>
      </c>
      <c r="BF7" s="53">
        <v>20</v>
      </c>
      <c r="BG7" s="53"/>
      <c r="BH7" s="53"/>
      <c r="BI7" s="53"/>
      <c r="BJ7" s="53"/>
      <c r="BK7" s="53"/>
      <c r="BL7" s="53"/>
      <c r="BM7" s="53">
        <v>21</v>
      </c>
    </row>
    <row r="8" spans="1:65" ht="26.25" customHeight="1">
      <c r="A8" s="54" t="s">
        <v>32</v>
      </c>
      <c r="B8" s="114" t="s">
        <v>119</v>
      </c>
      <c r="C8" s="54"/>
      <c r="D8" s="94"/>
      <c r="E8" s="94"/>
      <c r="F8" s="94"/>
      <c r="G8" s="94"/>
      <c r="H8" s="94"/>
      <c r="I8" s="94"/>
      <c r="J8" s="94"/>
      <c r="K8" s="54"/>
      <c r="L8" s="94"/>
      <c r="M8" s="94"/>
      <c r="N8" s="94"/>
      <c r="O8" s="94"/>
      <c r="P8" s="94"/>
      <c r="Q8" s="94"/>
      <c r="R8" s="94"/>
      <c r="S8" s="54"/>
      <c r="T8" s="95">
        <f aca="true" t="shared" si="0" ref="T8:Y8">SUM(T9,T15,T19)</f>
        <v>1500</v>
      </c>
      <c r="U8" s="95">
        <f t="shared" si="0"/>
        <v>1012</v>
      </c>
      <c r="V8" s="95">
        <f t="shared" si="0"/>
        <v>316</v>
      </c>
      <c r="W8" s="95">
        <f t="shared" si="0"/>
        <v>0</v>
      </c>
      <c r="X8" s="95">
        <f t="shared" si="0"/>
        <v>696</v>
      </c>
      <c r="Y8" s="95">
        <f t="shared" si="0"/>
        <v>488</v>
      </c>
      <c r="Z8" s="96"/>
      <c r="AA8" s="54"/>
      <c r="AB8" s="54"/>
      <c r="AC8" s="54"/>
      <c r="AD8" s="54"/>
      <c r="AE8" s="54"/>
      <c r="AF8" s="54"/>
      <c r="AG8" s="96"/>
      <c r="AH8" s="96"/>
      <c r="AI8" s="54"/>
      <c r="AJ8" s="54"/>
      <c r="AK8" s="54"/>
      <c r="AL8" s="54"/>
      <c r="AM8" s="54"/>
      <c r="AN8" s="54"/>
      <c r="AO8" s="96"/>
      <c r="AP8" s="96"/>
      <c r="AQ8" s="54"/>
      <c r="AR8" s="54"/>
      <c r="AS8" s="54"/>
      <c r="AT8" s="54"/>
      <c r="AU8" s="54"/>
      <c r="AV8" s="54"/>
      <c r="AW8" s="96"/>
      <c r="AX8" s="96"/>
      <c r="AY8" s="54"/>
      <c r="AZ8" s="54"/>
      <c r="BA8" s="54"/>
      <c r="BB8" s="54"/>
      <c r="BC8" s="54"/>
      <c r="BD8" s="54"/>
      <c r="BE8" s="96"/>
      <c r="BF8" s="96"/>
      <c r="BG8" s="54"/>
      <c r="BH8" s="54"/>
      <c r="BI8" s="54"/>
      <c r="BJ8" s="54"/>
      <c r="BK8" s="54"/>
      <c r="BL8" s="54"/>
      <c r="BM8" s="96"/>
    </row>
    <row r="9" spans="1:65" ht="15">
      <c r="A9" s="97" t="s">
        <v>76</v>
      </c>
      <c r="B9" s="115" t="s">
        <v>33</v>
      </c>
      <c r="C9" s="59"/>
      <c r="D9" s="60"/>
      <c r="E9" s="60"/>
      <c r="F9" s="60"/>
      <c r="G9" s="60"/>
      <c r="H9" s="60"/>
      <c r="I9" s="60"/>
      <c r="J9" s="60"/>
      <c r="K9" s="59"/>
      <c r="L9" s="60"/>
      <c r="M9" s="60"/>
      <c r="N9" s="60"/>
      <c r="O9" s="60"/>
      <c r="P9" s="60"/>
      <c r="Q9" s="60"/>
      <c r="R9" s="60"/>
      <c r="S9" s="61"/>
      <c r="T9" s="75">
        <f>SUM(U9,Y9)</f>
        <v>1050</v>
      </c>
      <c r="U9" s="75">
        <f>SUM(U10:U14)</f>
        <v>804</v>
      </c>
      <c r="V9" s="75">
        <f>SUM(V10:V14)</f>
        <v>108</v>
      </c>
      <c r="W9" s="75">
        <f>SUM(W10:W14)</f>
        <v>0</v>
      </c>
      <c r="X9" s="75">
        <f>SUM(X10:X14)</f>
        <v>696</v>
      </c>
      <c r="Y9" s="75">
        <f>SUM(Y10:Y14)</f>
        <v>246</v>
      </c>
      <c r="Z9" s="68"/>
      <c r="AA9" s="61"/>
      <c r="AB9" s="61"/>
      <c r="AC9" s="61"/>
      <c r="AD9" s="61"/>
      <c r="AE9" s="61"/>
      <c r="AF9" s="61"/>
      <c r="AG9" s="68"/>
      <c r="AH9" s="68"/>
      <c r="AI9" s="61"/>
      <c r="AJ9" s="61"/>
      <c r="AK9" s="61"/>
      <c r="AL9" s="61"/>
      <c r="AM9" s="61"/>
      <c r="AN9" s="61"/>
      <c r="AO9" s="68"/>
      <c r="AP9" s="68"/>
      <c r="AQ9" s="61"/>
      <c r="AR9" s="61"/>
      <c r="AS9" s="61"/>
      <c r="AT9" s="61"/>
      <c r="AU9" s="61"/>
      <c r="AV9" s="61"/>
      <c r="AW9" s="68"/>
      <c r="AX9" s="68"/>
      <c r="AY9" s="61"/>
      <c r="AZ9" s="61"/>
      <c r="BA9" s="61"/>
      <c r="BB9" s="61"/>
      <c r="BC9" s="61"/>
      <c r="BD9" s="61"/>
      <c r="BE9" s="68"/>
      <c r="BF9" s="68"/>
      <c r="BG9" s="61"/>
      <c r="BH9" s="61"/>
      <c r="BI9" s="61"/>
      <c r="BJ9" s="61"/>
      <c r="BK9" s="61"/>
      <c r="BL9" s="61"/>
      <c r="BM9" s="68"/>
    </row>
    <row r="10" spans="1:65" ht="15">
      <c r="A10" s="98" t="s">
        <v>34</v>
      </c>
      <c r="B10" s="116" t="s">
        <v>99</v>
      </c>
      <c r="C10" s="59" t="str">
        <f aca="true" t="shared" si="1" ref="C10:C18">D10&amp;" "&amp;E10&amp;" "&amp;F10&amp;" "&amp;G10&amp;" "&amp;H10&amp;" "&amp;I10&amp;" "&amp;J10</f>
        <v>1 2     </v>
      </c>
      <c r="D10" s="60">
        <v>1</v>
      </c>
      <c r="E10" s="60">
        <v>2</v>
      </c>
      <c r="F10" s="60"/>
      <c r="G10" s="60"/>
      <c r="H10" s="60"/>
      <c r="I10" s="60"/>
      <c r="J10" s="60"/>
      <c r="K10" s="59" t="str">
        <f>L10&amp;" "&amp;M10&amp;" "&amp;N10&amp;""&amp;O10&amp;" "&amp;P10&amp;""&amp;Q10&amp;" "&amp;R10</f>
        <v>    </v>
      </c>
      <c r="L10" s="60"/>
      <c r="M10" s="60"/>
      <c r="N10" s="60"/>
      <c r="O10" s="60"/>
      <c r="P10" s="60"/>
      <c r="Q10" s="60"/>
      <c r="R10" s="60"/>
      <c r="S10" s="61"/>
      <c r="T10" s="125">
        <v>340</v>
      </c>
      <c r="U10" s="76">
        <f>SUM(V10:X10)</f>
        <v>180</v>
      </c>
      <c r="V10" s="76">
        <f>AA10*AA$6+AD10*AD$6+AI10*AI$6+AL10*AL$6+AQ10*AQ$6+AT10*AT$6+AY10*AY$6+BB10*BB$6+BG10*BG$6+BJ10*BJ$6</f>
        <v>0</v>
      </c>
      <c r="W10" s="76">
        <f>AB10*AB$6+AE10*AE$6+AJ10*AJ$6+AM10*AM$6+AR10*AR$6+AU10*AU$6+AZ10*AZ$6+BC10*BC$6+BH10*BH$6+BK10*BK$6</f>
        <v>0</v>
      </c>
      <c r="X10" s="76">
        <f>AC10*AC$6+AF10*AF$6+AK10*AK$6+AN10*AN$6+AS10*AS$6+AV10*AV$6+BA10*BA$6+BD10*BD$6+BI10*BI$6+BL10*BL$6</f>
        <v>180</v>
      </c>
      <c r="Y10" s="76">
        <f>T10-U10</f>
        <v>160</v>
      </c>
      <c r="Z10" s="68" t="str">
        <f>IF(SUM(AA10:AC10)&gt;0,AA10&amp;"/"&amp;AB10&amp;"/"&amp;AC10,"")</f>
        <v>//5</v>
      </c>
      <c r="AA10" s="61"/>
      <c r="AB10" s="61"/>
      <c r="AC10" s="61">
        <v>5</v>
      </c>
      <c r="AD10" s="61"/>
      <c r="AE10" s="61"/>
      <c r="AF10" s="61">
        <v>5</v>
      </c>
      <c r="AG10" s="68" t="str">
        <f>IF(SUM(AD10:AF10)&gt;0,AD10&amp;"/"&amp;AE10&amp;"/"&amp;AF10,"")</f>
        <v>//5</v>
      </c>
      <c r="AH10" s="68">
        <f>IF(SUM(AI10:AK10)&gt;0,AI10&amp;"/"&amp;AJ10&amp;"/"&amp;AK10,"")</f>
      </c>
      <c r="AI10" s="61"/>
      <c r="AJ10" s="61"/>
      <c r="AK10" s="61"/>
      <c r="AL10" s="61"/>
      <c r="AM10" s="61"/>
      <c r="AN10" s="61"/>
      <c r="AO10" s="68">
        <f>IF(SUM(AL10:AN10)&gt;0,AL10&amp;"/"&amp;AM10&amp;"/"&amp;AN10,"")</f>
      </c>
      <c r="AP10" s="68">
        <f>IF(SUM(AQ10:AS10)&gt;0,AQ10&amp;"/"&amp;AR10&amp;"/"&amp;AS10,"")</f>
      </c>
      <c r="AQ10" s="61"/>
      <c r="AR10" s="61"/>
      <c r="AS10" s="61"/>
      <c r="AT10" s="61"/>
      <c r="AU10" s="61"/>
      <c r="AV10" s="61"/>
      <c r="AW10" s="68">
        <f>IF(SUM(AT10:AV10)&gt;0,AT10&amp;"/"&amp;AU10&amp;"/"&amp;AV10,"")</f>
      </c>
      <c r="AX10" s="68">
        <f>IF(SUM(AY10:BA10)&gt;0,AY10&amp;"/"&amp;AZ10&amp;"/"&amp;BA10,"")</f>
      </c>
      <c r="AY10" s="61"/>
      <c r="AZ10" s="61"/>
      <c r="BA10" s="61"/>
      <c r="BB10" s="61"/>
      <c r="BC10" s="61"/>
      <c r="BD10" s="61"/>
      <c r="BE10" s="68">
        <f>IF(SUM(BB10:BD10)&gt;0,BB10&amp;"/"&amp;BC10&amp;"/"&amp;BD10,"")</f>
      </c>
      <c r="BF10" s="68">
        <f>IF(SUM(BG10:BI10)&gt;0,BG10&amp;"/"&amp;BH10&amp;"/"&amp;BI10,"")</f>
      </c>
      <c r="BG10" s="61"/>
      <c r="BH10" s="61"/>
      <c r="BI10" s="61"/>
      <c r="BJ10" s="61"/>
      <c r="BK10" s="61"/>
      <c r="BL10" s="61"/>
      <c r="BM10" s="68">
        <f>IF(SUM(BJ10:BL10)&gt;0,BJ10&amp;"/"&amp;BK10&amp;"/"&amp;BL10,"")</f>
      </c>
    </row>
    <row r="11" spans="1:65" ht="15">
      <c r="A11" s="98" t="s">
        <v>35</v>
      </c>
      <c r="B11" s="116" t="s">
        <v>102</v>
      </c>
      <c r="C11" s="59" t="str">
        <f t="shared" si="1"/>
        <v>      </v>
      </c>
      <c r="D11" s="60"/>
      <c r="E11" s="60"/>
      <c r="F11" s="60"/>
      <c r="G11" s="60"/>
      <c r="H11" s="60"/>
      <c r="I11" s="60"/>
      <c r="J11" s="60"/>
      <c r="K11" s="59" t="str">
        <f aca="true" t="shared" si="2" ref="K11:K50">L11&amp;" "&amp;P11&amp;" "&amp;Q11&amp;" "&amp;R11</f>
        <v>1-8.   </v>
      </c>
      <c r="L11" s="60" t="s">
        <v>162</v>
      </c>
      <c r="M11" s="60"/>
      <c r="N11" s="60"/>
      <c r="O11" s="60"/>
      <c r="P11" s="60"/>
      <c r="Q11" s="60"/>
      <c r="R11" s="60"/>
      <c r="S11" s="61"/>
      <c r="T11" s="125">
        <v>408</v>
      </c>
      <c r="U11" s="76">
        <f>SUM(V11:X11)</f>
        <v>408</v>
      </c>
      <c r="V11" s="76">
        <f aca="true" t="shared" si="3" ref="V11:V50">AA11*AA$6+AD11*AD$6+AI11*AI$6+AL11*AL$6+AQ11*AQ$6+AT11*AT$6+AY11*AY$6+BB11*BB$6+BG11*BG$6+BJ11*BJ$6</f>
        <v>0</v>
      </c>
      <c r="W11" s="76">
        <f aca="true" t="shared" si="4" ref="W11:W50">AB11*AB$6+AE11*AE$6+AJ11*AJ$6+AM11*AM$6+AR11*AR$6+AU11*AU$6+AZ11*AZ$6+BC11*BC$6+BH11*BH$6+BK11*BK$6</f>
        <v>0</v>
      </c>
      <c r="X11" s="76">
        <v>408</v>
      </c>
      <c r="Y11" s="76">
        <f aca="true" t="shared" si="5" ref="Y11:Y50">T11-U11</f>
        <v>0</v>
      </c>
      <c r="Z11" s="68" t="str">
        <f aca="true" t="shared" si="6" ref="Z11:Z50">IF(SUM(AA11:AC11)&gt;0,AA11&amp;"/"&amp;AB11&amp;"/"&amp;AC11,"")</f>
        <v>//4</v>
      </c>
      <c r="AA11" s="61"/>
      <c r="AB11" s="61"/>
      <c r="AC11" s="61">
        <v>4</v>
      </c>
      <c r="AD11" s="61"/>
      <c r="AE11" s="61"/>
      <c r="AF11" s="61">
        <v>4</v>
      </c>
      <c r="AG11" s="68" t="str">
        <f aca="true" t="shared" si="7" ref="AG11:AG50">IF(SUM(AD11:AF11)&gt;0,AD11&amp;"/"&amp;AE11&amp;"/"&amp;AF11,"")</f>
        <v>//4</v>
      </c>
      <c r="AH11" s="68" t="str">
        <f aca="true" t="shared" si="8" ref="AH11:AH50">IF(SUM(AI11:AK11)&gt;0,AI11&amp;"/"&amp;AJ11&amp;"/"&amp;AK11,"")</f>
        <v>//4</v>
      </c>
      <c r="AI11" s="61"/>
      <c r="AJ11" s="61"/>
      <c r="AK11" s="61">
        <v>4</v>
      </c>
      <c r="AL11" s="61"/>
      <c r="AM11" s="61"/>
      <c r="AN11" s="61">
        <v>4</v>
      </c>
      <c r="AO11" s="68" t="str">
        <f aca="true" t="shared" si="9" ref="AO11:AO50">IF(SUM(AL11:AN11)&gt;0,AL11&amp;"/"&amp;AM11&amp;"/"&amp;AN11,"")</f>
        <v>//4</v>
      </c>
      <c r="AP11" s="68" t="str">
        <f aca="true" t="shared" si="10" ref="AP11:AP50">IF(SUM(AQ11:AS11)&gt;0,AQ11&amp;"/"&amp;AR11&amp;"/"&amp;AS11,"")</f>
        <v>//2</v>
      </c>
      <c r="AQ11" s="61"/>
      <c r="AR11" s="61"/>
      <c r="AS11" s="61">
        <v>2</v>
      </c>
      <c r="AT11" s="61"/>
      <c r="AU11" s="61"/>
      <c r="AV11" s="61">
        <v>2</v>
      </c>
      <c r="AW11" s="68" t="str">
        <f aca="true" t="shared" si="11" ref="AW11:AW50">IF(SUM(AT11:AV11)&gt;0,AT11&amp;"/"&amp;AU11&amp;"/"&amp;AV11,"")</f>
        <v>//2</v>
      </c>
      <c r="AX11" s="68" t="str">
        <f aca="true" t="shared" si="12" ref="AX11:AX50">IF(SUM(AY11:BA11)&gt;0,AY11&amp;"/"&amp;AZ11&amp;"/"&amp;BA11,"")</f>
        <v>//2</v>
      </c>
      <c r="AY11" s="61"/>
      <c r="AZ11" s="61"/>
      <c r="BA11" s="61">
        <v>2</v>
      </c>
      <c r="BB11" s="61"/>
      <c r="BC11" s="61"/>
      <c r="BD11" s="61">
        <v>1</v>
      </c>
      <c r="BE11" s="68" t="str">
        <f aca="true" t="shared" si="13" ref="BE11:BE50">IF(SUM(BB11:BD11)&gt;0,BB11&amp;"/"&amp;BC11&amp;"/"&amp;BD11,"")</f>
        <v>//1</v>
      </c>
      <c r="BF11" s="68">
        <f aca="true" t="shared" si="14" ref="BF11:BF50">IF(SUM(BG11:BI11)&gt;0,BG11&amp;"/"&amp;BH11&amp;"/"&amp;BI11,"")</f>
      </c>
      <c r="BG11" s="61"/>
      <c r="BH11" s="61"/>
      <c r="BI11" s="61"/>
      <c r="BJ11" s="61"/>
      <c r="BK11" s="61"/>
      <c r="BL11" s="61"/>
      <c r="BM11" s="68">
        <f aca="true" t="shared" si="15" ref="BM11:BM50">IF(SUM(BJ11:BL11)&gt;0,BJ11&amp;"/"&amp;BK11&amp;"/"&amp;BL11,"")</f>
      </c>
    </row>
    <row r="12" spans="1:65" ht="15">
      <c r="A12" s="99" t="s">
        <v>36</v>
      </c>
      <c r="B12" s="116" t="s">
        <v>37</v>
      </c>
      <c r="C12" s="59" t="str">
        <f t="shared" si="1"/>
        <v>2      </v>
      </c>
      <c r="D12" s="60">
        <v>2</v>
      </c>
      <c r="E12" s="60"/>
      <c r="F12" s="60"/>
      <c r="G12" s="60"/>
      <c r="H12" s="60"/>
      <c r="I12" s="60"/>
      <c r="J12" s="60"/>
      <c r="K12" s="59" t="str">
        <f t="shared" si="2"/>
        <v>1   </v>
      </c>
      <c r="L12" s="60">
        <v>1</v>
      </c>
      <c r="M12" s="60"/>
      <c r="N12" s="60"/>
      <c r="O12" s="60"/>
      <c r="P12" s="60"/>
      <c r="Q12" s="60"/>
      <c r="R12" s="60"/>
      <c r="S12" s="61"/>
      <c r="T12" s="125">
        <v>100</v>
      </c>
      <c r="U12" s="76">
        <f aca="true" t="shared" si="16" ref="U12:U55">SUM(V12:X12)</f>
        <v>72</v>
      </c>
      <c r="V12" s="76">
        <f t="shared" si="3"/>
        <v>72</v>
      </c>
      <c r="W12" s="76">
        <f t="shared" si="4"/>
        <v>0</v>
      </c>
      <c r="X12" s="76">
        <f aca="true" t="shared" si="17" ref="X12:X50">AC12*AC$6+AF12*AF$6+AK12*AK$6+AN12*AN$6+AS12*AS$6+AV12*AV$6+BA12*BA$6+BD12*BD$6+BI12*BI$6+BL12*BL$6</f>
        <v>0</v>
      </c>
      <c r="Y12" s="76">
        <f t="shared" si="5"/>
        <v>28</v>
      </c>
      <c r="Z12" s="68" t="str">
        <f t="shared" si="6"/>
        <v>2//</v>
      </c>
      <c r="AA12" s="61">
        <v>2</v>
      </c>
      <c r="AB12" s="61"/>
      <c r="AC12" s="61"/>
      <c r="AD12" s="61">
        <v>2</v>
      </c>
      <c r="AE12" s="61"/>
      <c r="AF12" s="61"/>
      <c r="AG12" s="68" t="str">
        <f t="shared" si="7"/>
        <v>2//</v>
      </c>
      <c r="AH12" s="68">
        <f t="shared" si="8"/>
      </c>
      <c r="AI12" s="61"/>
      <c r="AJ12" s="61"/>
      <c r="AK12" s="61"/>
      <c r="AL12" s="61"/>
      <c r="AM12" s="61"/>
      <c r="AN12" s="61"/>
      <c r="AO12" s="68">
        <f t="shared" si="9"/>
      </c>
      <c r="AP12" s="68">
        <f t="shared" si="10"/>
      </c>
      <c r="AQ12" s="61"/>
      <c r="AR12" s="61"/>
      <c r="AS12" s="61"/>
      <c r="AT12" s="61"/>
      <c r="AU12" s="61"/>
      <c r="AV12" s="61"/>
      <c r="AW12" s="68">
        <f t="shared" si="11"/>
      </c>
      <c r="AX12" s="68">
        <f t="shared" si="12"/>
      </c>
      <c r="AY12" s="61"/>
      <c r="AZ12" s="61"/>
      <c r="BA12" s="61"/>
      <c r="BB12" s="61"/>
      <c r="BC12" s="61"/>
      <c r="BD12" s="61"/>
      <c r="BE12" s="68">
        <f t="shared" si="13"/>
      </c>
      <c r="BF12" s="68">
        <f t="shared" si="14"/>
      </c>
      <c r="BG12" s="61"/>
      <c r="BH12" s="61"/>
      <c r="BI12" s="61"/>
      <c r="BJ12" s="61"/>
      <c r="BK12" s="61"/>
      <c r="BL12" s="61"/>
      <c r="BM12" s="68">
        <f t="shared" si="15"/>
      </c>
    </row>
    <row r="13" spans="1:65" ht="15">
      <c r="A13" s="99" t="s">
        <v>160</v>
      </c>
      <c r="B13" s="116" t="s">
        <v>67</v>
      </c>
      <c r="C13" s="59" t="str">
        <f t="shared" si="1"/>
        <v>      </v>
      </c>
      <c r="D13" s="60"/>
      <c r="E13" s="60"/>
      <c r="F13" s="60"/>
      <c r="G13" s="60"/>
      <c r="H13" s="60"/>
      <c r="I13" s="60"/>
      <c r="J13" s="60"/>
      <c r="K13" s="59" t="str">
        <f t="shared" si="2"/>
        <v>1   2</v>
      </c>
      <c r="L13" s="60">
        <v>1</v>
      </c>
      <c r="M13" s="60"/>
      <c r="N13" s="60"/>
      <c r="O13" s="60"/>
      <c r="P13" s="60"/>
      <c r="Q13" s="60"/>
      <c r="R13" s="60">
        <v>2</v>
      </c>
      <c r="S13" s="61"/>
      <c r="T13" s="125">
        <v>100</v>
      </c>
      <c r="U13" s="76">
        <f t="shared" si="16"/>
        <v>72</v>
      </c>
      <c r="V13" s="76">
        <f t="shared" si="3"/>
        <v>0</v>
      </c>
      <c r="W13" s="76">
        <f t="shared" si="4"/>
        <v>0</v>
      </c>
      <c r="X13" s="76">
        <f t="shared" si="17"/>
        <v>72</v>
      </c>
      <c r="Y13" s="76">
        <f t="shared" si="5"/>
        <v>28</v>
      </c>
      <c r="Z13" s="68" t="str">
        <f t="shared" si="6"/>
        <v>//2</v>
      </c>
      <c r="AA13" s="61"/>
      <c r="AB13" s="61"/>
      <c r="AC13" s="61">
        <v>2</v>
      </c>
      <c r="AD13" s="61"/>
      <c r="AE13" s="61"/>
      <c r="AF13" s="61">
        <v>2</v>
      </c>
      <c r="AG13" s="68" t="str">
        <f t="shared" si="7"/>
        <v>//2</v>
      </c>
      <c r="AH13" s="68">
        <f t="shared" si="8"/>
      </c>
      <c r="AI13" s="61"/>
      <c r="AJ13" s="61"/>
      <c r="AK13" s="61"/>
      <c r="AL13" s="61"/>
      <c r="AM13" s="61"/>
      <c r="AN13" s="61"/>
      <c r="AO13" s="68">
        <f t="shared" si="9"/>
      </c>
      <c r="AP13" s="68">
        <f t="shared" si="10"/>
      </c>
      <c r="AQ13" s="61"/>
      <c r="AR13" s="61"/>
      <c r="AS13" s="61"/>
      <c r="AT13" s="61"/>
      <c r="AU13" s="61"/>
      <c r="AV13" s="61"/>
      <c r="AW13" s="68">
        <f t="shared" si="11"/>
      </c>
      <c r="AX13" s="68">
        <f t="shared" si="12"/>
      </c>
      <c r="AY13" s="61"/>
      <c r="AZ13" s="61"/>
      <c r="BA13" s="61"/>
      <c r="BB13" s="61"/>
      <c r="BC13" s="61"/>
      <c r="BD13" s="61"/>
      <c r="BE13" s="68">
        <f t="shared" si="13"/>
      </c>
      <c r="BF13" s="68">
        <f t="shared" si="14"/>
      </c>
      <c r="BG13" s="61"/>
      <c r="BH13" s="61"/>
      <c r="BI13" s="61"/>
      <c r="BJ13" s="61"/>
      <c r="BK13" s="61"/>
      <c r="BL13" s="61"/>
      <c r="BM13" s="68">
        <f t="shared" si="15"/>
      </c>
    </row>
    <row r="14" spans="1:65" ht="15">
      <c r="A14" s="99" t="s">
        <v>161</v>
      </c>
      <c r="B14" s="116" t="s">
        <v>29</v>
      </c>
      <c r="C14" s="59" t="str">
        <f t="shared" si="1"/>
        <v>7      </v>
      </c>
      <c r="D14" s="60">
        <v>7</v>
      </c>
      <c r="E14" s="60"/>
      <c r="F14" s="60"/>
      <c r="G14" s="60"/>
      <c r="H14" s="60"/>
      <c r="I14" s="60"/>
      <c r="J14" s="60"/>
      <c r="K14" s="59" t="str">
        <f t="shared" si="2"/>
        <v>   </v>
      </c>
      <c r="L14" s="60"/>
      <c r="M14" s="60"/>
      <c r="N14" s="60"/>
      <c r="O14" s="60"/>
      <c r="P14" s="60"/>
      <c r="Q14" s="60"/>
      <c r="R14" s="60"/>
      <c r="S14" s="61"/>
      <c r="T14" s="125">
        <v>102</v>
      </c>
      <c r="U14" s="76">
        <f t="shared" si="16"/>
        <v>72</v>
      </c>
      <c r="V14" s="76">
        <f t="shared" si="3"/>
        <v>36</v>
      </c>
      <c r="W14" s="76">
        <f t="shared" si="4"/>
        <v>0</v>
      </c>
      <c r="X14" s="76">
        <f t="shared" si="17"/>
        <v>36</v>
      </c>
      <c r="Y14" s="76">
        <f t="shared" si="5"/>
        <v>30</v>
      </c>
      <c r="Z14" s="68">
        <f t="shared" si="6"/>
      </c>
      <c r="AA14" s="61"/>
      <c r="AB14" s="61"/>
      <c r="AC14" s="61"/>
      <c r="AD14" s="61"/>
      <c r="AE14" s="61"/>
      <c r="AF14" s="61"/>
      <c r="AG14" s="68">
        <f t="shared" si="7"/>
      </c>
      <c r="AH14" s="68">
        <f t="shared" si="8"/>
      </c>
      <c r="AI14" s="61"/>
      <c r="AJ14" s="61"/>
      <c r="AK14" s="61"/>
      <c r="AL14" s="61"/>
      <c r="AM14" s="61"/>
      <c r="AN14" s="61"/>
      <c r="AO14" s="68">
        <f t="shared" si="9"/>
      </c>
      <c r="AP14" s="68">
        <f t="shared" si="10"/>
      </c>
      <c r="AQ14" s="61"/>
      <c r="AR14" s="61"/>
      <c r="AS14" s="61"/>
      <c r="AT14" s="61"/>
      <c r="AU14" s="61"/>
      <c r="AV14" s="61"/>
      <c r="AW14" s="68">
        <f t="shared" si="11"/>
      </c>
      <c r="AX14" s="68" t="str">
        <f t="shared" si="12"/>
        <v>2//2</v>
      </c>
      <c r="AY14" s="61">
        <v>2</v>
      </c>
      <c r="AZ14" s="61"/>
      <c r="BA14" s="61">
        <v>2</v>
      </c>
      <c r="BB14" s="61"/>
      <c r="BC14" s="61"/>
      <c r="BD14" s="61"/>
      <c r="BE14" s="68">
        <f t="shared" si="13"/>
      </c>
      <c r="BF14" s="68">
        <f t="shared" si="14"/>
      </c>
      <c r="BG14" s="61"/>
      <c r="BH14" s="61"/>
      <c r="BI14" s="61"/>
      <c r="BJ14" s="61"/>
      <c r="BK14" s="61"/>
      <c r="BL14" s="61"/>
      <c r="BM14" s="68">
        <f t="shared" si="15"/>
      </c>
    </row>
    <row r="15" spans="1:65" ht="15">
      <c r="A15" s="100" t="s">
        <v>38</v>
      </c>
      <c r="B15" s="117" t="s">
        <v>39</v>
      </c>
      <c r="C15" s="59" t="str">
        <f t="shared" si="1"/>
        <v>      </v>
      </c>
      <c r="D15" s="60"/>
      <c r="E15" s="60"/>
      <c r="F15" s="60"/>
      <c r="G15" s="60"/>
      <c r="H15" s="60"/>
      <c r="I15" s="60"/>
      <c r="J15" s="60"/>
      <c r="K15" s="59" t="str">
        <f t="shared" si="2"/>
        <v>   </v>
      </c>
      <c r="L15" s="60"/>
      <c r="M15" s="60"/>
      <c r="N15" s="60"/>
      <c r="O15" s="60"/>
      <c r="P15" s="60"/>
      <c r="Q15" s="60"/>
      <c r="R15" s="60"/>
      <c r="S15" s="61"/>
      <c r="T15" s="77">
        <f aca="true" t="shared" si="18" ref="T15:Y15">SUM(T16:T18)</f>
        <v>225</v>
      </c>
      <c r="U15" s="77">
        <f t="shared" si="18"/>
        <v>108</v>
      </c>
      <c r="V15" s="77">
        <f t="shared" si="18"/>
        <v>108</v>
      </c>
      <c r="W15" s="77">
        <f t="shared" si="18"/>
        <v>0</v>
      </c>
      <c r="X15" s="77">
        <f t="shared" si="18"/>
        <v>0</v>
      </c>
      <c r="Y15" s="77">
        <f t="shared" si="18"/>
        <v>117</v>
      </c>
      <c r="Z15" s="68">
        <f t="shared" si="6"/>
      </c>
      <c r="AA15" s="61"/>
      <c r="AB15" s="61"/>
      <c r="AC15" s="61"/>
      <c r="AD15" s="61"/>
      <c r="AE15" s="61"/>
      <c r="AF15" s="61"/>
      <c r="AG15" s="68">
        <f t="shared" si="7"/>
      </c>
      <c r="AH15" s="68">
        <f t="shared" si="8"/>
      </c>
      <c r="AI15" s="61"/>
      <c r="AJ15" s="61"/>
      <c r="AK15" s="61"/>
      <c r="AL15" s="61"/>
      <c r="AM15" s="61"/>
      <c r="AN15" s="61"/>
      <c r="AO15" s="68">
        <f t="shared" si="9"/>
      </c>
      <c r="AP15" s="68">
        <f t="shared" si="10"/>
      </c>
      <c r="AQ15" s="61"/>
      <c r="AR15" s="61"/>
      <c r="AS15" s="61"/>
      <c r="AT15" s="61"/>
      <c r="AU15" s="61"/>
      <c r="AV15" s="61"/>
      <c r="AW15" s="68">
        <f t="shared" si="11"/>
      </c>
      <c r="AX15" s="68">
        <f t="shared" si="12"/>
      </c>
      <c r="AY15" s="61"/>
      <c r="AZ15" s="61"/>
      <c r="BA15" s="61"/>
      <c r="BB15" s="61"/>
      <c r="BC15" s="61"/>
      <c r="BD15" s="61"/>
      <c r="BE15" s="68">
        <f t="shared" si="13"/>
      </c>
      <c r="BF15" s="68">
        <f t="shared" si="14"/>
      </c>
      <c r="BG15" s="61"/>
      <c r="BH15" s="61"/>
      <c r="BI15" s="61"/>
      <c r="BJ15" s="61"/>
      <c r="BK15" s="61"/>
      <c r="BL15" s="61"/>
      <c r="BM15" s="68">
        <f t="shared" si="15"/>
      </c>
    </row>
    <row r="16" spans="1:65" ht="15">
      <c r="A16" s="100" t="s">
        <v>73</v>
      </c>
      <c r="B16" s="78" t="s">
        <v>129</v>
      </c>
      <c r="C16" s="59" t="str">
        <f t="shared" si="1"/>
        <v>      </v>
      </c>
      <c r="D16" s="60"/>
      <c r="E16" s="60"/>
      <c r="F16" s="60"/>
      <c r="G16" s="60"/>
      <c r="H16" s="60"/>
      <c r="I16" s="60"/>
      <c r="J16" s="60"/>
      <c r="K16" s="59" t="str">
        <f t="shared" si="2"/>
        <v>1   </v>
      </c>
      <c r="L16" s="60">
        <v>1</v>
      </c>
      <c r="M16" s="60"/>
      <c r="N16" s="60"/>
      <c r="O16" s="60"/>
      <c r="P16" s="60"/>
      <c r="Q16" s="60"/>
      <c r="R16" s="60"/>
      <c r="S16" s="61"/>
      <c r="T16" s="125">
        <v>75</v>
      </c>
      <c r="U16" s="76">
        <f t="shared" si="16"/>
        <v>36</v>
      </c>
      <c r="V16" s="76">
        <f t="shared" si="3"/>
        <v>36</v>
      </c>
      <c r="W16" s="76">
        <f t="shared" si="4"/>
        <v>0</v>
      </c>
      <c r="X16" s="76">
        <f t="shared" si="17"/>
        <v>0</v>
      </c>
      <c r="Y16" s="76">
        <f t="shared" si="5"/>
        <v>39</v>
      </c>
      <c r="Z16" s="68" t="str">
        <f t="shared" si="6"/>
        <v>2//</v>
      </c>
      <c r="AA16" s="61">
        <v>2</v>
      </c>
      <c r="AB16" s="61"/>
      <c r="AC16" s="61"/>
      <c r="AD16" s="61"/>
      <c r="AE16" s="61"/>
      <c r="AF16" s="61"/>
      <c r="AG16" s="68">
        <f t="shared" si="7"/>
      </c>
      <c r="AH16" s="68">
        <f t="shared" si="8"/>
      </c>
      <c r="AI16" s="61"/>
      <c r="AJ16" s="61"/>
      <c r="AK16" s="61"/>
      <c r="AL16" s="61"/>
      <c r="AM16" s="61"/>
      <c r="AN16" s="61"/>
      <c r="AO16" s="68">
        <f t="shared" si="9"/>
      </c>
      <c r="AP16" s="68">
        <f t="shared" si="10"/>
      </c>
      <c r="AQ16" s="61"/>
      <c r="AR16" s="61"/>
      <c r="AS16" s="61"/>
      <c r="AT16" s="61"/>
      <c r="AU16" s="61"/>
      <c r="AV16" s="61"/>
      <c r="AW16" s="68">
        <f t="shared" si="11"/>
      </c>
      <c r="AX16" s="68">
        <f t="shared" si="12"/>
      </c>
      <c r="AY16" s="61"/>
      <c r="AZ16" s="61"/>
      <c r="BA16" s="61"/>
      <c r="BB16" s="61"/>
      <c r="BC16" s="61"/>
      <c r="BD16" s="61"/>
      <c r="BE16" s="68">
        <f t="shared" si="13"/>
      </c>
      <c r="BF16" s="68">
        <f t="shared" si="14"/>
      </c>
      <c r="BG16" s="61"/>
      <c r="BH16" s="61"/>
      <c r="BI16" s="61"/>
      <c r="BJ16" s="61"/>
      <c r="BK16" s="61"/>
      <c r="BL16" s="61"/>
      <c r="BM16" s="68">
        <f t="shared" si="15"/>
      </c>
    </row>
    <row r="17" spans="1:65" ht="15">
      <c r="A17" s="100" t="s">
        <v>74</v>
      </c>
      <c r="B17" s="118" t="s">
        <v>103</v>
      </c>
      <c r="C17" s="59" t="str">
        <f t="shared" si="1"/>
        <v>      </v>
      </c>
      <c r="D17" s="60"/>
      <c r="E17" s="60"/>
      <c r="F17" s="60"/>
      <c r="G17" s="60"/>
      <c r="H17" s="60"/>
      <c r="I17" s="60"/>
      <c r="J17" s="60"/>
      <c r="K17" s="59" t="str">
        <f t="shared" si="2"/>
        <v>2   </v>
      </c>
      <c r="L17" s="60">
        <v>2</v>
      </c>
      <c r="M17" s="60"/>
      <c r="N17" s="60"/>
      <c r="O17" s="60"/>
      <c r="P17" s="60"/>
      <c r="Q17" s="60"/>
      <c r="R17" s="60"/>
      <c r="S17" s="61"/>
      <c r="T17" s="125">
        <v>75</v>
      </c>
      <c r="U17" s="76">
        <f t="shared" si="16"/>
        <v>36</v>
      </c>
      <c r="V17" s="76">
        <f t="shared" si="3"/>
        <v>36</v>
      </c>
      <c r="W17" s="76">
        <f t="shared" si="4"/>
        <v>0</v>
      </c>
      <c r="X17" s="76">
        <f t="shared" si="17"/>
        <v>0</v>
      </c>
      <c r="Y17" s="76">
        <f t="shared" si="5"/>
        <v>39</v>
      </c>
      <c r="Z17" s="68">
        <f t="shared" si="6"/>
      </c>
      <c r="AA17" s="61"/>
      <c r="AB17" s="61"/>
      <c r="AC17" s="61"/>
      <c r="AD17" s="61">
        <v>2</v>
      </c>
      <c r="AE17" s="61"/>
      <c r="AF17" s="61"/>
      <c r="AG17" s="68" t="str">
        <f t="shared" si="7"/>
        <v>2//</v>
      </c>
      <c r="AH17" s="68">
        <f t="shared" si="8"/>
      </c>
      <c r="AI17" s="61"/>
      <c r="AJ17" s="61"/>
      <c r="AK17" s="61"/>
      <c r="AL17" s="61"/>
      <c r="AM17" s="61"/>
      <c r="AN17" s="61"/>
      <c r="AO17" s="68">
        <f t="shared" si="9"/>
      </c>
      <c r="AP17" s="68">
        <f t="shared" si="10"/>
      </c>
      <c r="AQ17" s="61"/>
      <c r="AR17" s="61"/>
      <c r="AS17" s="61"/>
      <c r="AT17" s="61"/>
      <c r="AU17" s="61"/>
      <c r="AV17" s="61"/>
      <c r="AW17" s="68">
        <f t="shared" si="11"/>
      </c>
      <c r="AX17" s="68">
        <f t="shared" si="12"/>
      </c>
      <c r="AY17" s="61"/>
      <c r="AZ17" s="61"/>
      <c r="BA17" s="61"/>
      <c r="BB17" s="61"/>
      <c r="BC17" s="61"/>
      <c r="BD17" s="61"/>
      <c r="BE17" s="68">
        <f t="shared" si="13"/>
      </c>
      <c r="BF17" s="68">
        <f t="shared" si="14"/>
      </c>
      <c r="BG17" s="61"/>
      <c r="BH17" s="61"/>
      <c r="BI17" s="61"/>
      <c r="BJ17" s="61"/>
      <c r="BK17" s="61"/>
      <c r="BL17" s="61"/>
      <c r="BM17" s="68">
        <f t="shared" si="15"/>
      </c>
    </row>
    <row r="18" spans="1:65" ht="15">
      <c r="A18" s="100" t="s">
        <v>106</v>
      </c>
      <c r="B18" s="118" t="s">
        <v>107</v>
      </c>
      <c r="C18" s="59" t="str">
        <f t="shared" si="1"/>
        <v>      </v>
      </c>
      <c r="D18" s="60"/>
      <c r="E18" s="60"/>
      <c r="F18" s="60"/>
      <c r="G18" s="60"/>
      <c r="H18" s="60"/>
      <c r="I18" s="60"/>
      <c r="J18" s="60"/>
      <c r="K18" s="59" t="str">
        <f t="shared" si="2"/>
        <v>8   </v>
      </c>
      <c r="L18" s="60">
        <v>8</v>
      </c>
      <c r="M18" s="60"/>
      <c r="N18" s="60"/>
      <c r="O18" s="60"/>
      <c r="P18" s="60"/>
      <c r="Q18" s="60"/>
      <c r="R18" s="60"/>
      <c r="S18" s="61"/>
      <c r="T18" s="125">
        <v>75</v>
      </c>
      <c r="U18" s="76">
        <f t="shared" si="16"/>
        <v>36</v>
      </c>
      <c r="V18" s="76">
        <f t="shared" si="3"/>
        <v>36</v>
      </c>
      <c r="W18" s="76">
        <f t="shared" si="4"/>
        <v>0</v>
      </c>
      <c r="X18" s="76">
        <f t="shared" si="17"/>
        <v>0</v>
      </c>
      <c r="Y18" s="76">
        <f t="shared" si="5"/>
        <v>39</v>
      </c>
      <c r="Z18" s="68">
        <f t="shared" si="6"/>
      </c>
      <c r="AA18" s="61"/>
      <c r="AB18" s="61"/>
      <c r="AC18" s="61"/>
      <c r="AD18" s="61"/>
      <c r="AE18" s="61"/>
      <c r="AF18" s="61"/>
      <c r="AG18" s="68">
        <f t="shared" si="7"/>
      </c>
      <c r="AH18" s="68">
        <f t="shared" si="8"/>
      </c>
      <c r="AI18" s="61"/>
      <c r="AJ18" s="61"/>
      <c r="AK18" s="61"/>
      <c r="AL18" s="61"/>
      <c r="AM18" s="61"/>
      <c r="AN18" s="61"/>
      <c r="AO18" s="68">
        <f t="shared" si="9"/>
      </c>
      <c r="AP18" s="68">
        <f t="shared" si="10"/>
      </c>
      <c r="AQ18" s="61"/>
      <c r="AR18" s="61"/>
      <c r="AS18" s="61"/>
      <c r="AT18" s="61"/>
      <c r="AU18" s="61"/>
      <c r="AV18" s="61"/>
      <c r="AW18" s="68">
        <f t="shared" si="11"/>
      </c>
      <c r="AX18" s="68">
        <f t="shared" si="12"/>
      </c>
      <c r="AY18" s="61"/>
      <c r="AZ18" s="61"/>
      <c r="BA18" s="61"/>
      <c r="BB18" s="61">
        <v>2</v>
      </c>
      <c r="BC18" s="61"/>
      <c r="BD18" s="61"/>
      <c r="BE18" s="68" t="str">
        <f t="shared" si="13"/>
        <v>2//</v>
      </c>
      <c r="BF18" s="68">
        <f t="shared" si="14"/>
      </c>
      <c r="BG18" s="61"/>
      <c r="BH18" s="61"/>
      <c r="BI18" s="61"/>
      <c r="BJ18" s="61"/>
      <c r="BK18" s="61"/>
      <c r="BL18" s="61"/>
      <c r="BM18" s="68">
        <f t="shared" si="15"/>
      </c>
    </row>
    <row r="19" spans="1:65" ht="15">
      <c r="A19" s="100" t="s">
        <v>40</v>
      </c>
      <c r="B19" s="117" t="s">
        <v>96</v>
      </c>
      <c r="C19" s="59" t="str">
        <f aca="true" t="shared" si="19" ref="C19:C27">D19&amp;" "&amp;E19&amp;" "&amp;F19&amp;" "&amp;G19&amp;" "&amp;H19&amp;" "&amp;I19&amp;" "&amp;J19</f>
        <v>      </v>
      </c>
      <c r="D19" s="60"/>
      <c r="E19" s="60"/>
      <c r="F19" s="60"/>
      <c r="G19" s="60"/>
      <c r="H19" s="60"/>
      <c r="I19" s="60"/>
      <c r="J19" s="60"/>
      <c r="K19" s="59" t="str">
        <f>L19&amp;" "&amp;P19&amp;" "&amp;Q19&amp;" "&amp;R19</f>
        <v>7 7 9 </v>
      </c>
      <c r="L19" s="60">
        <v>7</v>
      </c>
      <c r="M19" s="60"/>
      <c r="N19" s="60"/>
      <c r="O19" s="60"/>
      <c r="P19" s="60">
        <v>7</v>
      </c>
      <c r="Q19" s="60">
        <v>9</v>
      </c>
      <c r="R19" s="60"/>
      <c r="S19" s="61"/>
      <c r="T19" s="75">
        <v>225</v>
      </c>
      <c r="U19" s="112">
        <f>SUM(V19:X19)</f>
        <v>100</v>
      </c>
      <c r="V19" s="112">
        <f>AA19*AA$6+AD19*AD$6+AI19*AI$6+AL19*AL$6+AQ19*AQ$6+AT19*AT$6+AY19*AY$6+BB19*BB$6+BG19*BG$6+BJ19*BJ$6</f>
        <v>100</v>
      </c>
      <c r="W19" s="112">
        <f>AB19*AB$6+AE19*AE$6+AJ19*AJ$6+AM19*AM$6+AR19*AR$6+AU19*AU$6+AZ19*AZ$6+BC19*BC$6+BH19*BH$6+BK19*BK$6</f>
        <v>0</v>
      </c>
      <c r="X19" s="112">
        <f>AC19*AC$6+AF19*AF$6+AK19*AK$6+AN19*AN$6+AS19*AS$6+AV19*AV$6+BA19*BA$6+BD19*BD$6+BI19*BI$6+BL19*BL$6</f>
        <v>0</v>
      </c>
      <c r="Y19" s="112">
        <f>T19-U19</f>
        <v>125</v>
      </c>
      <c r="Z19" s="68">
        <f>IF(SUM(AA19:AC19)&gt;0,AA19&amp;"/"&amp;AB19&amp;"/"&amp;AC19,"")</f>
      </c>
      <c r="AA19" s="61"/>
      <c r="AB19" s="61"/>
      <c r="AC19" s="61"/>
      <c r="AD19" s="61"/>
      <c r="AE19" s="61"/>
      <c r="AF19" s="61"/>
      <c r="AG19" s="68">
        <f>IF(SUM(AD19:AF19)&gt;0,AD19&amp;"/"&amp;AE19&amp;"/"&amp;AF19,"")</f>
      </c>
      <c r="AH19" s="68">
        <f>IF(SUM(AI19:AK19)&gt;0,AI19&amp;"/"&amp;AJ19&amp;"/"&amp;AK19,"")</f>
      </c>
      <c r="AI19" s="61"/>
      <c r="AJ19" s="61"/>
      <c r="AK19" s="61"/>
      <c r="AL19" s="61"/>
      <c r="AM19" s="61"/>
      <c r="AN19" s="61"/>
      <c r="AO19" s="68">
        <f>IF(SUM(AL19:AN19)&gt;0,AL19&amp;"/"&amp;AM19&amp;"/"&amp;AN19,"")</f>
      </c>
      <c r="AP19" s="68">
        <f>IF(SUM(AQ19:AS19)&gt;0,AQ19&amp;"/"&amp;AR19&amp;"/"&amp;AS19,"")</f>
      </c>
      <c r="AQ19" s="61"/>
      <c r="AR19" s="61"/>
      <c r="AS19" s="61"/>
      <c r="AT19" s="61"/>
      <c r="AU19" s="61"/>
      <c r="AV19" s="61"/>
      <c r="AW19" s="68">
        <f>IF(SUM(AT19:AV19)&gt;0,AT19&amp;"/"&amp;AU19&amp;"/"&amp;AV19,"")</f>
      </c>
      <c r="AX19" s="68" t="str">
        <f>IF(SUM(AY19:BA19)&gt;0,AY19&amp;"/"&amp;AZ19&amp;"/"&amp;BA19,"")</f>
        <v>4//</v>
      </c>
      <c r="AY19" s="61">
        <v>4</v>
      </c>
      <c r="AZ19" s="61"/>
      <c r="BA19" s="61"/>
      <c r="BB19" s="61"/>
      <c r="BC19" s="61"/>
      <c r="BD19" s="61"/>
      <c r="BE19" s="68">
        <f>IF(SUM(BB19:BD19)&gt;0,BB19&amp;"/"&amp;BC19&amp;"/"&amp;BD19,"")</f>
      </c>
      <c r="BF19" s="68" t="str">
        <f>IF(SUM(BG19:BI19)&gt;0,BG19&amp;"/"&amp;BH19&amp;"/"&amp;BI19,"")</f>
        <v>4//</v>
      </c>
      <c r="BG19" s="61">
        <v>4</v>
      </c>
      <c r="BH19" s="61"/>
      <c r="BI19" s="61"/>
      <c r="BJ19" s="61"/>
      <c r="BK19" s="61"/>
      <c r="BL19" s="61"/>
      <c r="BM19" s="68">
        <f>IF(SUM(BJ19:BL19)&gt;0,BJ19&amp;"/"&amp;BK19&amp;"/"&amp;BL19,"")</f>
      </c>
    </row>
    <row r="20" spans="1:65" ht="26.25" customHeight="1">
      <c r="A20" s="54" t="s">
        <v>41</v>
      </c>
      <c r="B20" s="114" t="s">
        <v>77</v>
      </c>
      <c r="C20" s="54" t="str">
        <f>D20&amp;" "&amp;E20&amp;" "&amp;F20&amp;" "&amp;J20</f>
        <v>   </v>
      </c>
      <c r="D20" s="94"/>
      <c r="E20" s="94"/>
      <c r="F20" s="94"/>
      <c r="G20" s="94"/>
      <c r="H20" s="94"/>
      <c r="I20" s="94"/>
      <c r="J20" s="94"/>
      <c r="K20" s="54" t="str">
        <f t="shared" si="2"/>
        <v>   </v>
      </c>
      <c r="L20" s="94"/>
      <c r="M20" s="94"/>
      <c r="N20" s="94"/>
      <c r="O20" s="94"/>
      <c r="P20" s="94"/>
      <c r="Q20" s="94"/>
      <c r="R20" s="94"/>
      <c r="S20" s="54"/>
      <c r="T20" s="95">
        <v>1300</v>
      </c>
      <c r="U20" s="95">
        <f>SUM(U21,U26)</f>
        <v>702</v>
      </c>
      <c r="V20" s="95">
        <f>SUM(V21,V26)</f>
        <v>342</v>
      </c>
      <c r="W20" s="95">
        <f>SUM(W21,W26)</f>
        <v>72</v>
      </c>
      <c r="X20" s="95">
        <f>SUM(X21,X26)</f>
        <v>288</v>
      </c>
      <c r="Y20" s="95">
        <f>SUM(Y21,Y26)</f>
        <v>598</v>
      </c>
      <c r="Z20" s="96">
        <f t="shared" si="6"/>
      </c>
      <c r="AA20" s="54"/>
      <c r="AB20" s="54"/>
      <c r="AC20" s="54"/>
      <c r="AD20" s="54"/>
      <c r="AE20" s="54"/>
      <c r="AF20" s="54"/>
      <c r="AG20" s="96">
        <f t="shared" si="7"/>
      </c>
      <c r="AH20" s="96">
        <f t="shared" si="8"/>
      </c>
      <c r="AI20" s="54"/>
      <c r="AJ20" s="54"/>
      <c r="AK20" s="54"/>
      <c r="AL20" s="54"/>
      <c r="AM20" s="54"/>
      <c r="AN20" s="54"/>
      <c r="AO20" s="96">
        <f t="shared" si="9"/>
      </c>
      <c r="AP20" s="96">
        <f t="shared" si="10"/>
      </c>
      <c r="AQ20" s="54"/>
      <c r="AR20" s="54"/>
      <c r="AS20" s="54"/>
      <c r="AT20" s="54"/>
      <c r="AU20" s="54"/>
      <c r="AV20" s="54"/>
      <c r="AW20" s="96">
        <f t="shared" si="11"/>
      </c>
      <c r="AX20" s="96">
        <f t="shared" si="12"/>
      </c>
      <c r="AY20" s="54"/>
      <c r="AZ20" s="54"/>
      <c r="BA20" s="54"/>
      <c r="BB20" s="54"/>
      <c r="BC20" s="54"/>
      <c r="BD20" s="54"/>
      <c r="BE20" s="96">
        <f t="shared" si="13"/>
      </c>
      <c r="BF20" s="96">
        <f t="shared" si="14"/>
      </c>
      <c r="BG20" s="54"/>
      <c r="BH20" s="54"/>
      <c r="BI20" s="54"/>
      <c r="BJ20" s="54"/>
      <c r="BK20" s="54"/>
      <c r="BL20" s="54"/>
      <c r="BM20" s="96">
        <f t="shared" si="15"/>
      </c>
    </row>
    <row r="21" spans="1:65" ht="15">
      <c r="A21" s="100" t="s">
        <v>42</v>
      </c>
      <c r="B21" s="117" t="s">
        <v>33</v>
      </c>
      <c r="C21" s="59" t="str">
        <f t="shared" si="19"/>
        <v>      </v>
      </c>
      <c r="D21" s="60"/>
      <c r="E21" s="60"/>
      <c r="F21" s="60"/>
      <c r="G21" s="60"/>
      <c r="H21" s="60"/>
      <c r="I21" s="60"/>
      <c r="J21" s="60"/>
      <c r="K21" s="59" t="str">
        <f t="shared" si="2"/>
        <v>   </v>
      </c>
      <c r="L21" s="60"/>
      <c r="M21" s="60"/>
      <c r="N21" s="60"/>
      <c r="O21" s="60"/>
      <c r="P21" s="60"/>
      <c r="Q21" s="60"/>
      <c r="R21" s="60"/>
      <c r="S21" s="61"/>
      <c r="T21" s="77">
        <f>SUM(T22:T25)</f>
        <v>1105</v>
      </c>
      <c r="U21" s="77">
        <f>SUM(U22:U25)</f>
        <v>576</v>
      </c>
      <c r="V21" s="77">
        <f>SUM(V22,V23:V25)</f>
        <v>288</v>
      </c>
      <c r="W21" s="77">
        <f>SUM(W22,W23:W25)</f>
        <v>72</v>
      </c>
      <c r="X21" s="77">
        <f>SUM(X22,X23:X25)</f>
        <v>216</v>
      </c>
      <c r="Y21" s="77">
        <f>SUM(Y22,Y23:Y25)</f>
        <v>529</v>
      </c>
      <c r="Z21" s="68">
        <f t="shared" si="6"/>
      </c>
      <c r="AA21" s="61"/>
      <c r="AB21" s="61"/>
      <c r="AC21" s="61"/>
      <c r="AD21" s="61"/>
      <c r="AE21" s="61"/>
      <c r="AF21" s="61"/>
      <c r="AG21" s="68">
        <f t="shared" si="7"/>
      </c>
      <c r="AH21" s="68">
        <f t="shared" si="8"/>
      </c>
      <c r="AI21" s="61"/>
      <c r="AJ21" s="61"/>
      <c r="AK21" s="61"/>
      <c r="AL21" s="61"/>
      <c r="AM21" s="61"/>
      <c r="AN21" s="61"/>
      <c r="AO21" s="68">
        <f t="shared" si="9"/>
      </c>
      <c r="AP21" s="68">
        <f t="shared" si="10"/>
      </c>
      <c r="AQ21" s="61"/>
      <c r="AR21" s="61"/>
      <c r="AS21" s="61"/>
      <c r="AT21" s="61"/>
      <c r="AU21" s="61"/>
      <c r="AV21" s="61"/>
      <c r="AW21" s="68">
        <f t="shared" si="11"/>
      </c>
      <c r="AX21" s="68">
        <f t="shared" si="12"/>
      </c>
      <c r="AY21" s="61"/>
      <c r="AZ21" s="61"/>
      <c r="BA21" s="61"/>
      <c r="BB21" s="61"/>
      <c r="BC21" s="61"/>
      <c r="BD21" s="61"/>
      <c r="BE21" s="68">
        <f t="shared" si="13"/>
      </c>
      <c r="BF21" s="68">
        <f t="shared" si="14"/>
      </c>
      <c r="BG21" s="61"/>
      <c r="BH21" s="61"/>
      <c r="BI21" s="61"/>
      <c r="BJ21" s="61"/>
      <c r="BK21" s="61"/>
      <c r="BL21" s="61"/>
      <c r="BM21" s="68">
        <f t="shared" si="15"/>
      </c>
    </row>
    <row r="22" spans="1:65" ht="15">
      <c r="A22" s="100" t="s">
        <v>43</v>
      </c>
      <c r="B22" s="118" t="s">
        <v>78</v>
      </c>
      <c r="C22" s="85" t="str">
        <f t="shared" si="19"/>
        <v>1 1 2 3 5  </v>
      </c>
      <c r="D22" s="60">
        <v>1</v>
      </c>
      <c r="E22" s="60">
        <v>1</v>
      </c>
      <c r="F22" s="60">
        <v>2</v>
      </c>
      <c r="G22" s="60">
        <v>3</v>
      </c>
      <c r="H22" s="60">
        <v>5</v>
      </c>
      <c r="I22" s="60"/>
      <c r="J22" s="60"/>
      <c r="K22" s="59" t="str">
        <f t="shared" si="2"/>
        <v>4   </v>
      </c>
      <c r="L22" s="60">
        <v>4</v>
      </c>
      <c r="M22" s="60"/>
      <c r="N22" s="60"/>
      <c r="O22" s="60"/>
      <c r="P22" s="60"/>
      <c r="Q22" s="60"/>
      <c r="R22" s="60"/>
      <c r="S22" s="61"/>
      <c r="T22" s="125">
        <v>800</v>
      </c>
      <c r="U22" s="76">
        <f>V22+W22+X22</f>
        <v>432</v>
      </c>
      <c r="V22" s="76">
        <f t="shared" si="3"/>
        <v>216</v>
      </c>
      <c r="W22" s="76">
        <f t="shared" si="4"/>
        <v>36</v>
      </c>
      <c r="X22" s="76">
        <f t="shared" si="17"/>
        <v>180</v>
      </c>
      <c r="Y22" s="102">
        <f>T22-U22</f>
        <v>368</v>
      </c>
      <c r="Z22" s="68" t="str">
        <f t="shared" si="6"/>
        <v>4//4</v>
      </c>
      <c r="AA22" s="61">
        <v>4</v>
      </c>
      <c r="AB22" s="61"/>
      <c r="AC22" s="61">
        <v>4</v>
      </c>
      <c r="AD22" s="61">
        <v>3</v>
      </c>
      <c r="AE22" s="61"/>
      <c r="AF22" s="61">
        <v>2</v>
      </c>
      <c r="AG22" s="68" t="str">
        <f t="shared" si="7"/>
        <v>3//2</v>
      </c>
      <c r="AH22" s="68" t="str">
        <f t="shared" si="8"/>
        <v>2//2</v>
      </c>
      <c r="AI22" s="61">
        <v>2</v>
      </c>
      <c r="AJ22" s="61"/>
      <c r="AK22" s="61">
        <v>2</v>
      </c>
      <c r="AL22" s="61">
        <v>1</v>
      </c>
      <c r="AM22" s="61">
        <v>2</v>
      </c>
      <c r="AN22" s="61"/>
      <c r="AO22" s="68" t="str">
        <f t="shared" si="9"/>
        <v>1/2/</v>
      </c>
      <c r="AP22" s="68" t="str">
        <f t="shared" si="10"/>
        <v>2//2</v>
      </c>
      <c r="AQ22" s="61">
        <v>2</v>
      </c>
      <c r="AR22" s="61"/>
      <c r="AS22" s="61">
        <v>2</v>
      </c>
      <c r="AT22" s="61"/>
      <c r="AU22" s="61"/>
      <c r="AV22" s="61"/>
      <c r="AW22" s="68">
        <f t="shared" si="11"/>
      </c>
      <c r="AX22" s="68">
        <f t="shared" si="12"/>
      </c>
      <c r="AY22" s="61"/>
      <c r="AZ22" s="61"/>
      <c r="BA22" s="61"/>
      <c r="BB22" s="61"/>
      <c r="BC22" s="61"/>
      <c r="BD22" s="61"/>
      <c r="BE22" s="68">
        <f t="shared" si="13"/>
      </c>
      <c r="BF22" s="68">
        <f t="shared" si="14"/>
      </c>
      <c r="BG22" s="61"/>
      <c r="BH22" s="61"/>
      <c r="BI22" s="61"/>
      <c r="BJ22" s="61"/>
      <c r="BK22" s="61"/>
      <c r="BL22" s="61"/>
      <c r="BM22" s="68">
        <f t="shared" si="15"/>
      </c>
    </row>
    <row r="23" spans="1:65" ht="15">
      <c r="A23" s="100" t="s">
        <v>92</v>
      </c>
      <c r="B23" s="118" t="s">
        <v>93</v>
      </c>
      <c r="C23" s="59" t="str">
        <f t="shared" si="19"/>
        <v>      </v>
      </c>
      <c r="D23" s="60"/>
      <c r="E23" s="60"/>
      <c r="F23" s="60"/>
      <c r="G23" s="60"/>
      <c r="H23" s="60"/>
      <c r="I23" s="60"/>
      <c r="J23" s="60"/>
      <c r="K23" s="59" t="str">
        <f t="shared" si="2"/>
        <v>2   </v>
      </c>
      <c r="L23" s="60">
        <v>2</v>
      </c>
      <c r="M23" s="60"/>
      <c r="N23" s="60"/>
      <c r="O23" s="60"/>
      <c r="P23" s="60"/>
      <c r="Q23" s="60"/>
      <c r="R23" s="60"/>
      <c r="S23" s="61"/>
      <c r="T23" s="125">
        <v>161</v>
      </c>
      <c r="U23" s="76">
        <f t="shared" si="16"/>
        <v>72</v>
      </c>
      <c r="V23" s="76">
        <f t="shared" si="3"/>
        <v>36</v>
      </c>
      <c r="W23" s="76">
        <f t="shared" si="4"/>
        <v>36</v>
      </c>
      <c r="X23" s="76">
        <f t="shared" si="17"/>
        <v>0</v>
      </c>
      <c r="Y23" s="76">
        <f t="shared" si="5"/>
        <v>89</v>
      </c>
      <c r="Z23" s="68">
        <f t="shared" si="6"/>
      </c>
      <c r="AA23" s="61"/>
      <c r="AB23" s="61"/>
      <c r="AC23" s="61"/>
      <c r="AD23" s="61">
        <v>2</v>
      </c>
      <c r="AE23" s="61">
        <v>2</v>
      </c>
      <c r="AF23" s="61"/>
      <c r="AG23" s="68" t="str">
        <f t="shared" si="7"/>
        <v>2/2/</v>
      </c>
      <c r="AH23" s="68">
        <f t="shared" si="8"/>
      </c>
      <c r="AI23" s="61"/>
      <c r="AJ23" s="61"/>
      <c r="AK23" s="61"/>
      <c r="AL23" s="61"/>
      <c r="AM23" s="61"/>
      <c r="AN23" s="61"/>
      <c r="AO23" s="68">
        <f t="shared" si="9"/>
      </c>
      <c r="AP23" s="68">
        <f t="shared" si="10"/>
      </c>
      <c r="AQ23" s="61"/>
      <c r="AR23" s="61"/>
      <c r="AS23" s="61"/>
      <c r="AT23" s="61"/>
      <c r="AU23" s="61"/>
      <c r="AV23" s="61"/>
      <c r="AW23" s="68">
        <f t="shared" si="11"/>
      </c>
      <c r="AX23" s="68">
        <f t="shared" si="12"/>
      </c>
      <c r="AY23" s="61"/>
      <c r="AZ23" s="61"/>
      <c r="BA23" s="61"/>
      <c r="BB23" s="61"/>
      <c r="BC23" s="61"/>
      <c r="BD23" s="61"/>
      <c r="BE23" s="68">
        <f t="shared" si="13"/>
      </c>
      <c r="BF23" s="68">
        <f t="shared" si="14"/>
      </c>
      <c r="BG23" s="61"/>
      <c r="BH23" s="61"/>
      <c r="BI23" s="61"/>
      <c r="BJ23" s="61"/>
      <c r="BK23" s="61"/>
      <c r="BL23" s="61"/>
      <c r="BM23" s="68">
        <f t="shared" si="15"/>
      </c>
    </row>
    <row r="24" spans="1:65" ht="15">
      <c r="A24" s="100" t="s">
        <v>79</v>
      </c>
      <c r="B24" s="118" t="s">
        <v>30</v>
      </c>
      <c r="C24" s="59" t="str">
        <f t="shared" si="19"/>
        <v>      </v>
      </c>
      <c r="D24" s="60"/>
      <c r="E24" s="60"/>
      <c r="F24" s="60"/>
      <c r="G24" s="60"/>
      <c r="H24" s="60"/>
      <c r="I24" s="60"/>
      <c r="J24" s="60"/>
      <c r="K24" s="59" t="str">
        <f t="shared" si="2"/>
        <v>4   </v>
      </c>
      <c r="L24" s="60">
        <v>4</v>
      </c>
      <c r="M24" s="60"/>
      <c r="N24" s="60"/>
      <c r="O24" s="60"/>
      <c r="P24" s="60"/>
      <c r="Q24" s="60"/>
      <c r="R24" s="60"/>
      <c r="S24" s="61"/>
      <c r="T24" s="125">
        <v>72</v>
      </c>
      <c r="U24" s="76">
        <f t="shared" si="16"/>
        <v>36</v>
      </c>
      <c r="V24" s="76">
        <f t="shared" si="3"/>
        <v>18</v>
      </c>
      <c r="W24" s="76">
        <f t="shared" si="4"/>
        <v>0</v>
      </c>
      <c r="X24" s="76">
        <f t="shared" si="17"/>
        <v>18</v>
      </c>
      <c r="Y24" s="76">
        <f t="shared" si="5"/>
        <v>36</v>
      </c>
      <c r="Z24" s="68">
        <f t="shared" si="6"/>
      </c>
      <c r="AA24" s="61"/>
      <c r="AB24" s="61"/>
      <c r="AC24" s="61"/>
      <c r="AD24" s="61"/>
      <c r="AE24" s="61"/>
      <c r="AF24" s="61"/>
      <c r="AG24" s="68">
        <f t="shared" si="7"/>
      </c>
      <c r="AH24" s="68">
        <f t="shared" si="8"/>
      </c>
      <c r="AI24" s="61"/>
      <c r="AJ24" s="61"/>
      <c r="AK24" s="61"/>
      <c r="AL24" s="61">
        <v>1</v>
      </c>
      <c r="AM24" s="61"/>
      <c r="AN24" s="61">
        <v>1</v>
      </c>
      <c r="AO24" s="68" t="str">
        <f t="shared" si="9"/>
        <v>1//1</v>
      </c>
      <c r="AP24" s="68">
        <f t="shared" si="10"/>
      </c>
      <c r="AQ24" s="61"/>
      <c r="AR24" s="61"/>
      <c r="AS24" s="61"/>
      <c r="AT24" s="61"/>
      <c r="AU24" s="61"/>
      <c r="AV24" s="61"/>
      <c r="AW24" s="68">
        <f t="shared" si="11"/>
      </c>
      <c r="AX24" s="68">
        <f t="shared" si="12"/>
      </c>
      <c r="AY24" s="61"/>
      <c r="AZ24" s="61"/>
      <c r="BA24" s="61"/>
      <c r="BB24" s="61"/>
      <c r="BC24" s="61"/>
      <c r="BD24" s="61"/>
      <c r="BE24" s="68">
        <f t="shared" si="13"/>
      </c>
      <c r="BF24" s="68">
        <f t="shared" si="14"/>
      </c>
      <c r="BG24" s="61"/>
      <c r="BH24" s="61"/>
      <c r="BI24" s="61"/>
      <c r="BJ24" s="61"/>
      <c r="BK24" s="61"/>
      <c r="BL24" s="61"/>
      <c r="BM24" s="68">
        <f t="shared" si="15"/>
      </c>
    </row>
    <row r="25" spans="1:65" ht="15">
      <c r="A25" s="100" t="s">
        <v>80</v>
      </c>
      <c r="B25" s="118" t="s">
        <v>44</v>
      </c>
      <c r="C25" s="59" t="str">
        <f t="shared" si="19"/>
        <v>      </v>
      </c>
      <c r="D25" s="60"/>
      <c r="E25" s="60"/>
      <c r="F25" s="60"/>
      <c r="G25" s="60"/>
      <c r="H25" s="60"/>
      <c r="I25" s="60"/>
      <c r="J25" s="60"/>
      <c r="K25" s="59" t="str">
        <f t="shared" si="2"/>
        <v>5   </v>
      </c>
      <c r="L25" s="60">
        <v>5</v>
      </c>
      <c r="M25" s="60"/>
      <c r="N25" s="60"/>
      <c r="O25" s="60"/>
      <c r="P25" s="60"/>
      <c r="Q25" s="60"/>
      <c r="R25" s="60"/>
      <c r="S25" s="61"/>
      <c r="T25" s="125">
        <v>72</v>
      </c>
      <c r="U25" s="76">
        <f t="shared" si="16"/>
        <v>36</v>
      </c>
      <c r="V25" s="76">
        <f t="shared" si="3"/>
        <v>18</v>
      </c>
      <c r="W25" s="76">
        <f t="shared" si="4"/>
        <v>0</v>
      </c>
      <c r="X25" s="76">
        <f t="shared" si="17"/>
        <v>18</v>
      </c>
      <c r="Y25" s="76">
        <f t="shared" si="5"/>
        <v>36</v>
      </c>
      <c r="Z25" s="68">
        <f t="shared" si="6"/>
      </c>
      <c r="AA25" s="61"/>
      <c r="AB25" s="61"/>
      <c r="AC25" s="61"/>
      <c r="AD25" s="61"/>
      <c r="AE25" s="61"/>
      <c r="AF25" s="61"/>
      <c r="AG25" s="68">
        <f t="shared" si="7"/>
      </c>
      <c r="AH25" s="68">
        <f t="shared" si="8"/>
      </c>
      <c r="AI25" s="61"/>
      <c r="AJ25" s="61"/>
      <c r="AK25" s="61"/>
      <c r="AL25" s="61"/>
      <c r="AM25" s="61"/>
      <c r="AN25" s="61"/>
      <c r="AO25" s="68">
        <f t="shared" si="9"/>
      </c>
      <c r="AP25" s="68" t="str">
        <f t="shared" si="10"/>
        <v>1//1</v>
      </c>
      <c r="AQ25" s="61">
        <v>1</v>
      </c>
      <c r="AR25" s="61"/>
      <c r="AS25" s="61">
        <v>1</v>
      </c>
      <c r="AT25" s="61"/>
      <c r="AU25" s="61"/>
      <c r="AV25" s="61"/>
      <c r="AW25" s="68">
        <f t="shared" si="11"/>
      </c>
      <c r="AX25" s="68">
        <f t="shared" si="12"/>
      </c>
      <c r="AY25" s="61"/>
      <c r="AZ25" s="61"/>
      <c r="BA25" s="61"/>
      <c r="BB25" s="61"/>
      <c r="BC25" s="61"/>
      <c r="BD25" s="61"/>
      <c r="BE25" s="68">
        <f t="shared" si="13"/>
      </c>
      <c r="BF25" s="68">
        <f t="shared" si="14"/>
      </c>
      <c r="BG25" s="61"/>
      <c r="BH25" s="61"/>
      <c r="BI25" s="61"/>
      <c r="BJ25" s="61"/>
      <c r="BK25" s="61"/>
      <c r="BL25" s="61"/>
      <c r="BM25" s="68">
        <f t="shared" si="15"/>
      </c>
    </row>
    <row r="26" spans="1:65" ht="15">
      <c r="A26" s="100" t="s">
        <v>45</v>
      </c>
      <c r="B26" s="117" t="s">
        <v>39</v>
      </c>
      <c r="C26" s="59" t="str">
        <f t="shared" si="19"/>
        <v>      </v>
      </c>
      <c r="D26" s="60"/>
      <c r="E26" s="60"/>
      <c r="F26" s="60"/>
      <c r="G26" s="60"/>
      <c r="H26" s="60"/>
      <c r="I26" s="60"/>
      <c r="J26" s="60"/>
      <c r="K26" s="59" t="str">
        <f t="shared" si="2"/>
        <v>   </v>
      </c>
      <c r="L26" s="60"/>
      <c r="M26" s="60"/>
      <c r="N26" s="60"/>
      <c r="O26" s="60"/>
      <c r="P26" s="60"/>
      <c r="Q26" s="60"/>
      <c r="R26" s="60"/>
      <c r="S26" s="61"/>
      <c r="T26" s="101">
        <f aca="true" t="shared" si="20" ref="T26:Y26">SUM(T27:T28)</f>
        <v>195</v>
      </c>
      <c r="U26" s="77">
        <f t="shared" si="20"/>
        <v>126</v>
      </c>
      <c r="V26" s="77">
        <f t="shared" si="20"/>
        <v>54</v>
      </c>
      <c r="W26" s="77">
        <f t="shared" si="20"/>
        <v>0</v>
      </c>
      <c r="X26" s="77">
        <f t="shared" si="20"/>
        <v>72</v>
      </c>
      <c r="Y26" s="77">
        <f t="shared" si="20"/>
        <v>69</v>
      </c>
      <c r="Z26" s="68">
        <f t="shared" si="6"/>
      </c>
      <c r="AA26" s="61"/>
      <c r="AB26" s="61"/>
      <c r="AC26" s="61"/>
      <c r="AD26" s="61"/>
      <c r="AE26" s="61"/>
      <c r="AF26" s="61"/>
      <c r="AG26" s="68">
        <f t="shared" si="7"/>
      </c>
      <c r="AH26" s="68">
        <f t="shared" si="8"/>
      </c>
      <c r="AI26" s="61"/>
      <c r="AJ26" s="61"/>
      <c r="AK26" s="61"/>
      <c r="AL26" s="61"/>
      <c r="AM26" s="61"/>
      <c r="AN26" s="61"/>
      <c r="AO26" s="68">
        <f t="shared" si="9"/>
      </c>
      <c r="AP26" s="68">
        <f t="shared" si="10"/>
      </c>
      <c r="AQ26" s="61"/>
      <c r="AR26" s="61"/>
      <c r="AS26" s="61"/>
      <c r="AT26" s="61"/>
      <c r="AU26" s="61"/>
      <c r="AV26" s="61"/>
      <c r="AW26" s="68">
        <f t="shared" si="11"/>
      </c>
      <c r="AX26" s="68">
        <f t="shared" si="12"/>
      </c>
      <c r="AY26" s="61"/>
      <c r="AZ26" s="61"/>
      <c r="BA26" s="61"/>
      <c r="BB26" s="61"/>
      <c r="BC26" s="61"/>
      <c r="BD26" s="61"/>
      <c r="BE26" s="68">
        <f t="shared" si="13"/>
      </c>
      <c r="BF26" s="68">
        <f t="shared" si="14"/>
      </c>
      <c r="BG26" s="61"/>
      <c r="BH26" s="61"/>
      <c r="BI26" s="61"/>
      <c r="BJ26" s="61"/>
      <c r="BK26" s="61"/>
      <c r="BL26" s="61"/>
      <c r="BM26" s="68">
        <f t="shared" si="15"/>
      </c>
    </row>
    <row r="27" spans="1:65" ht="15">
      <c r="A27" s="100" t="s">
        <v>81</v>
      </c>
      <c r="B27" s="118" t="s">
        <v>186</v>
      </c>
      <c r="C27" s="59" t="str">
        <f t="shared" si="19"/>
        <v>      </v>
      </c>
      <c r="D27" s="60"/>
      <c r="E27" s="60"/>
      <c r="F27" s="60"/>
      <c r="G27" s="60"/>
      <c r="H27" s="60"/>
      <c r="I27" s="60"/>
      <c r="J27" s="60"/>
      <c r="K27" s="59" t="str">
        <f t="shared" si="2"/>
        <v>3   </v>
      </c>
      <c r="L27" s="60">
        <v>3</v>
      </c>
      <c r="M27" s="60"/>
      <c r="N27" s="60"/>
      <c r="O27" s="60"/>
      <c r="P27" s="60"/>
      <c r="Q27" s="60"/>
      <c r="R27" s="60"/>
      <c r="S27" s="61"/>
      <c r="T27" s="125">
        <v>98</v>
      </c>
      <c r="U27" s="76">
        <f t="shared" si="16"/>
        <v>72</v>
      </c>
      <c r="V27" s="76">
        <f t="shared" si="3"/>
        <v>36</v>
      </c>
      <c r="W27" s="76">
        <f t="shared" si="4"/>
        <v>0</v>
      </c>
      <c r="X27" s="76">
        <f t="shared" si="17"/>
        <v>36</v>
      </c>
      <c r="Y27" s="76">
        <f t="shared" si="5"/>
        <v>26</v>
      </c>
      <c r="Z27" s="68">
        <f t="shared" si="6"/>
      </c>
      <c r="AA27" s="61"/>
      <c r="AB27" s="61"/>
      <c r="AC27" s="61"/>
      <c r="AD27" s="61"/>
      <c r="AE27" s="61"/>
      <c r="AF27" s="61"/>
      <c r="AG27" s="68">
        <f t="shared" si="7"/>
      </c>
      <c r="AH27" s="68" t="str">
        <f t="shared" si="8"/>
        <v>2//2</v>
      </c>
      <c r="AI27" s="61">
        <v>2</v>
      </c>
      <c r="AJ27" s="61"/>
      <c r="AK27" s="61">
        <v>2</v>
      </c>
      <c r="AL27" s="61"/>
      <c r="AM27" s="61"/>
      <c r="AN27" s="61"/>
      <c r="AO27" s="68">
        <f t="shared" si="9"/>
      </c>
      <c r="AP27" s="68">
        <f t="shared" si="10"/>
      </c>
      <c r="AQ27" s="61"/>
      <c r="AR27" s="61"/>
      <c r="AS27" s="61"/>
      <c r="AT27" s="61"/>
      <c r="AU27" s="61"/>
      <c r="AV27" s="61"/>
      <c r="AW27" s="68">
        <f t="shared" si="11"/>
      </c>
      <c r="AX27" s="68">
        <f t="shared" si="12"/>
      </c>
      <c r="AY27" s="61"/>
      <c r="AZ27" s="61"/>
      <c r="BA27" s="61"/>
      <c r="BB27" s="61"/>
      <c r="BC27" s="61"/>
      <c r="BD27" s="61"/>
      <c r="BE27" s="68">
        <f t="shared" si="13"/>
      </c>
      <c r="BF27" s="68">
        <f t="shared" si="14"/>
      </c>
      <c r="BG27" s="61"/>
      <c r="BH27" s="61"/>
      <c r="BI27" s="61"/>
      <c r="BJ27" s="61"/>
      <c r="BK27" s="61"/>
      <c r="BL27" s="61"/>
      <c r="BM27" s="68">
        <f t="shared" si="15"/>
      </c>
    </row>
    <row r="28" spans="1:65" ht="15">
      <c r="A28" s="100" t="s">
        <v>100</v>
      </c>
      <c r="B28" s="118" t="s">
        <v>187</v>
      </c>
      <c r="C28" s="59" t="str">
        <f aca="true" t="shared" si="21" ref="C28:C33">D28&amp;" "&amp;E28&amp;" "&amp;F28&amp;" "&amp;G28&amp;" "&amp;H28&amp;" "&amp;I28&amp;" "&amp;J28</f>
        <v>      </v>
      </c>
      <c r="D28" s="60"/>
      <c r="E28" s="60"/>
      <c r="F28" s="60"/>
      <c r="G28" s="60"/>
      <c r="H28" s="60"/>
      <c r="I28" s="60"/>
      <c r="J28" s="60"/>
      <c r="K28" s="59" t="str">
        <f t="shared" si="2"/>
        <v>4   </v>
      </c>
      <c r="L28" s="60">
        <v>4</v>
      </c>
      <c r="M28" s="60"/>
      <c r="N28" s="60"/>
      <c r="O28" s="60"/>
      <c r="P28" s="60"/>
      <c r="Q28" s="60"/>
      <c r="R28" s="60"/>
      <c r="S28" s="61"/>
      <c r="T28" s="125">
        <v>97</v>
      </c>
      <c r="U28" s="76">
        <f t="shared" si="16"/>
        <v>54</v>
      </c>
      <c r="V28" s="76">
        <f t="shared" si="3"/>
        <v>18</v>
      </c>
      <c r="W28" s="76">
        <f t="shared" si="4"/>
        <v>0</v>
      </c>
      <c r="X28" s="76">
        <f t="shared" si="17"/>
        <v>36</v>
      </c>
      <c r="Y28" s="76">
        <f t="shared" si="5"/>
        <v>43</v>
      </c>
      <c r="Z28" s="68">
        <f t="shared" si="6"/>
      </c>
      <c r="AA28" s="61"/>
      <c r="AB28" s="61"/>
      <c r="AC28" s="61"/>
      <c r="AD28" s="61"/>
      <c r="AE28" s="61"/>
      <c r="AF28" s="61"/>
      <c r="AG28" s="68">
        <f t="shared" si="7"/>
      </c>
      <c r="AH28" s="68">
        <f t="shared" si="8"/>
      </c>
      <c r="AI28" s="61"/>
      <c r="AJ28" s="61"/>
      <c r="AK28" s="61"/>
      <c r="AL28" s="61">
        <v>1</v>
      </c>
      <c r="AM28" s="61"/>
      <c r="AN28" s="61">
        <v>2</v>
      </c>
      <c r="AO28" s="68" t="str">
        <f t="shared" si="9"/>
        <v>1//2</v>
      </c>
      <c r="AP28" s="68">
        <f t="shared" si="10"/>
      </c>
      <c r="AQ28" s="61"/>
      <c r="AR28" s="61"/>
      <c r="AS28" s="61"/>
      <c r="AT28" s="61"/>
      <c r="AU28" s="61"/>
      <c r="AV28" s="61"/>
      <c r="AW28" s="68">
        <f t="shared" si="11"/>
      </c>
      <c r="AX28" s="68">
        <f t="shared" si="12"/>
      </c>
      <c r="AY28" s="61"/>
      <c r="AZ28" s="61"/>
      <c r="BA28" s="61"/>
      <c r="BB28" s="61"/>
      <c r="BC28" s="61"/>
      <c r="BD28" s="61"/>
      <c r="BE28" s="68">
        <f t="shared" si="13"/>
      </c>
      <c r="BF28" s="68">
        <f t="shared" si="14"/>
      </c>
      <c r="BG28" s="61"/>
      <c r="BH28" s="61"/>
      <c r="BI28" s="61"/>
      <c r="BJ28" s="61"/>
      <c r="BK28" s="61"/>
      <c r="BL28" s="61"/>
      <c r="BM28" s="68">
        <f t="shared" si="15"/>
      </c>
    </row>
    <row r="29" spans="1:65" ht="26.25" customHeight="1">
      <c r="A29" s="54" t="s">
        <v>46</v>
      </c>
      <c r="B29" s="114" t="s">
        <v>113</v>
      </c>
      <c r="C29" s="54" t="str">
        <f>D29&amp;" "&amp;E29&amp;" "&amp;F29&amp;" "&amp;J29</f>
        <v>   </v>
      </c>
      <c r="D29" s="94"/>
      <c r="E29" s="94"/>
      <c r="F29" s="94"/>
      <c r="G29" s="94"/>
      <c r="H29" s="94"/>
      <c r="I29" s="94"/>
      <c r="J29" s="94"/>
      <c r="K29" s="54" t="str">
        <f t="shared" si="2"/>
        <v>   </v>
      </c>
      <c r="L29" s="94"/>
      <c r="M29" s="94"/>
      <c r="N29" s="94"/>
      <c r="O29" s="94"/>
      <c r="P29" s="94"/>
      <c r="Q29" s="94"/>
      <c r="R29" s="94"/>
      <c r="S29" s="54"/>
      <c r="T29" s="95">
        <f aca="true" t="shared" si="22" ref="T29:Y29">T30+T39+T42</f>
        <v>1600</v>
      </c>
      <c r="U29" s="95">
        <f t="shared" si="22"/>
        <v>766</v>
      </c>
      <c r="V29" s="95">
        <f t="shared" si="22"/>
        <v>442</v>
      </c>
      <c r="W29" s="95">
        <f t="shared" si="22"/>
        <v>90</v>
      </c>
      <c r="X29" s="95">
        <f t="shared" si="22"/>
        <v>234</v>
      </c>
      <c r="Y29" s="95">
        <f t="shared" si="22"/>
        <v>834</v>
      </c>
      <c r="Z29" s="96">
        <f t="shared" si="6"/>
      </c>
      <c r="AA29" s="54"/>
      <c r="AB29" s="54"/>
      <c r="AC29" s="54"/>
      <c r="AD29" s="54"/>
      <c r="AE29" s="54"/>
      <c r="AF29" s="54"/>
      <c r="AG29" s="96">
        <f t="shared" si="7"/>
      </c>
      <c r="AH29" s="96">
        <f t="shared" si="8"/>
      </c>
      <c r="AI29" s="54"/>
      <c r="AJ29" s="54"/>
      <c r="AK29" s="54"/>
      <c r="AL29" s="54"/>
      <c r="AM29" s="54"/>
      <c r="AN29" s="54"/>
      <c r="AO29" s="96">
        <f t="shared" si="9"/>
      </c>
      <c r="AP29" s="96">
        <f t="shared" si="10"/>
      </c>
      <c r="AQ29" s="54"/>
      <c r="AR29" s="54"/>
      <c r="AS29" s="54"/>
      <c r="AT29" s="54"/>
      <c r="AU29" s="54"/>
      <c r="AV29" s="54"/>
      <c r="AW29" s="96">
        <f t="shared" si="11"/>
      </c>
      <c r="AX29" s="96">
        <f t="shared" si="12"/>
      </c>
      <c r="AY29" s="54"/>
      <c r="AZ29" s="54"/>
      <c r="BA29" s="54"/>
      <c r="BB29" s="54"/>
      <c r="BC29" s="54"/>
      <c r="BD29" s="54"/>
      <c r="BE29" s="96">
        <f t="shared" si="13"/>
      </c>
      <c r="BF29" s="96">
        <f t="shared" si="14"/>
      </c>
      <c r="BG29" s="54"/>
      <c r="BH29" s="54"/>
      <c r="BI29" s="54"/>
      <c r="BJ29" s="54"/>
      <c r="BK29" s="54"/>
      <c r="BL29" s="54"/>
      <c r="BM29" s="96">
        <f t="shared" si="15"/>
      </c>
    </row>
    <row r="30" spans="1:65" ht="15">
      <c r="A30" s="99" t="s">
        <v>82</v>
      </c>
      <c r="B30" s="119" t="s">
        <v>33</v>
      </c>
      <c r="C30" s="59" t="str">
        <f t="shared" si="21"/>
        <v>      </v>
      </c>
      <c r="D30" s="60"/>
      <c r="E30" s="60"/>
      <c r="F30" s="60"/>
      <c r="G30" s="60"/>
      <c r="H30" s="60"/>
      <c r="I30" s="60"/>
      <c r="J30" s="60"/>
      <c r="K30" s="59" t="str">
        <f t="shared" si="2"/>
        <v>   </v>
      </c>
      <c r="L30" s="60"/>
      <c r="M30" s="60"/>
      <c r="N30" s="60"/>
      <c r="O30" s="60"/>
      <c r="P30" s="60"/>
      <c r="Q30" s="60"/>
      <c r="R30" s="60"/>
      <c r="S30" s="61"/>
      <c r="T30" s="126">
        <f aca="true" t="shared" si="23" ref="T30:Y30">SUM(T31:T38)</f>
        <v>1280</v>
      </c>
      <c r="U30" s="126">
        <f t="shared" si="23"/>
        <v>630</v>
      </c>
      <c r="V30" s="126">
        <f t="shared" si="23"/>
        <v>342</v>
      </c>
      <c r="W30" s="126">
        <f t="shared" si="23"/>
        <v>54</v>
      </c>
      <c r="X30" s="126">
        <f t="shared" si="23"/>
        <v>234</v>
      </c>
      <c r="Y30" s="126">
        <f t="shared" si="23"/>
        <v>650</v>
      </c>
      <c r="Z30" s="68">
        <f t="shared" si="6"/>
      </c>
      <c r="AA30" s="61"/>
      <c r="AB30" s="61"/>
      <c r="AC30" s="61"/>
      <c r="AD30" s="61"/>
      <c r="AE30" s="61"/>
      <c r="AF30" s="61"/>
      <c r="AG30" s="68">
        <f t="shared" si="7"/>
      </c>
      <c r="AH30" s="68">
        <f t="shared" si="8"/>
      </c>
      <c r="AI30" s="61"/>
      <c r="AJ30" s="61"/>
      <c r="AK30" s="61"/>
      <c r="AL30" s="61"/>
      <c r="AM30" s="61"/>
      <c r="AN30" s="61"/>
      <c r="AO30" s="68">
        <f t="shared" si="9"/>
      </c>
      <c r="AP30" s="68">
        <f t="shared" si="10"/>
      </c>
      <c r="AQ30" s="61"/>
      <c r="AR30" s="61"/>
      <c r="AS30" s="61"/>
      <c r="AT30" s="61"/>
      <c r="AU30" s="61"/>
      <c r="AV30" s="61"/>
      <c r="AW30" s="68">
        <f t="shared" si="11"/>
      </c>
      <c r="AX30" s="68">
        <f t="shared" si="12"/>
      </c>
      <c r="AY30" s="61"/>
      <c r="AZ30" s="61"/>
      <c r="BA30" s="61"/>
      <c r="BB30" s="61"/>
      <c r="BC30" s="61"/>
      <c r="BD30" s="61"/>
      <c r="BE30" s="68">
        <f t="shared" si="13"/>
      </c>
      <c r="BF30" s="68">
        <f t="shared" si="14"/>
      </c>
      <c r="BG30" s="61"/>
      <c r="BH30" s="61"/>
      <c r="BI30" s="61"/>
      <c r="BJ30" s="61"/>
      <c r="BK30" s="61"/>
      <c r="BL30" s="61"/>
      <c r="BM30" s="68">
        <f t="shared" si="15"/>
      </c>
    </row>
    <row r="31" spans="1:65" ht="15">
      <c r="A31" s="61" t="s">
        <v>47</v>
      </c>
      <c r="B31" s="118" t="s">
        <v>48</v>
      </c>
      <c r="C31" s="59" t="str">
        <f t="shared" si="21"/>
        <v>7 8     </v>
      </c>
      <c r="D31" s="60">
        <v>7</v>
      </c>
      <c r="E31" s="60">
        <v>8</v>
      </c>
      <c r="F31" s="60"/>
      <c r="G31" s="60"/>
      <c r="H31" s="60"/>
      <c r="I31" s="60"/>
      <c r="J31" s="60"/>
      <c r="K31" s="59" t="str">
        <f t="shared" si="2"/>
        <v>   </v>
      </c>
      <c r="L31" s="60"/>
      <c r="M31" s="60"/>
      <c r="N31" s="60"/>
      <c r="O31" s="60"/>
      <c r="P31" s="60"/>
      <c r="Q31" s="60"/>
      <c r="R31" s="60"/>
      <c r="S31" s="61"/>
      <c r="T31" s="125">
        <v>300</v>
      </c>
      <c r="U31" s="76">
        <f t="shared" si="16"/>
        <v>144</v>
      </c>
      <c r="V31" s="76">
        <f t="shared" si="3"/>
        <v>72</v>
      </c>
      <c r="W31" s="76">
        <f t="shared" si="4"/>
        <v>0</v>
      </c>
      <c r="X31" s="76">
        <f t="shared" si="17"/>
        <v>72</v>
      </c>
      <c r="Y31" s="76">
        <f t="shared" si="5"/>
        <v>156</v>
      </c>
      <c r="Z31" s="68">
        <f t="shared" si="6"/>
      </c>
      <c r="AA31" s="61"/>
      <c r="AB31" s="61"/>
      <c r="AC31" s="61"/>
      <c r="AD31" s="61"/>
      <c r="AE31" s="61"/>
      <c r="AF31" s="61"/>
      <c r="AG31" s="68">
        <f t="shared" si="7"/>
      </c>
      <c r="AH31" s="68">
        <f t="shared" si="8"/>
      </c>
      <c r="AI31" s="61"/>
      <c r="AJ31" s="61"/>
      <c r="AK31" s="61"/>
      <c r="AL31" s="61"/>
      <c r="AM31" s="61"/>
      <c r="AN31" s="61"/>
      <c r="AO31" s="68">
        <f t="shared" si="9"/>
      </c>
      <c r="AP31" s="68">
        <f t="shared" si="10"/>
      </c>
      <c r="AQ31" s="61"/>
      <c r="AR31" s="61"/>
      <c r="AS31" s="61"/>
      <c r="AT31" s="61"/>
      <c r="AU31" s="61"/>
      <c r="AV31" s="61"/>
      <c r="AW31" s="68">
        <f t="shared" si="11"/>
      </c>
      <c r="AX31" s="68" t="str">
        <f t="shared" si="12"/>
        <v>2//2</v>
      </c>
      <c r="AY31" s="61">
        <v>2</v>
      </c>
      <c r="AZ31" s="61"/>
      <c r="BA31" s="61">
        <v>2</v>
      </c>
      <c r="BB31" s="61">
        <v>2</v>
      </c>
      <c r="BC31" s="61"/>
      <c r="BD31" s="61">
        <v>2</v>
      </c>
      <c r="BE31" s="68" t="str">
        <f t="shared" si="13"/>
        <v>2//2</v>
      </c>
      <c r="BF31" s="68">
        <f t="shared" si="14"/>
      </c>
      <c r="BG31" s="61"/>
      <c r="BH31" s="61"/>
      <c r="BI31" s="61"/>
      <c r="BJ31" s="61"/>
      <c r="BK31" s="61"/>
      <c r="BL31" s="61"/>
      <c r="BM31" s="68">
        <f t="shared" si="15"/>
      </c>
    </row>
    <row r="32" spans="1:65" ht="15">
      <c r="A32" s="100" t="s">
        <v>49</v>
      </c>
      <c r="B32" s="118" t="s">
        <v>50</v>
      </c>
      <c r="C32" s="59" t="str">
        <f t="shared" si="21"/>
        <v>7 8     </v>
      </c>
      <c r="D32" s="60">
        <v>7</v>
      </c>
      <c r="E32" s="60">
        <v>8</v>
      </c>
      <c r="F32" s="60"/>
      <c r="G32" s="60"/>
      <c r="H32" s="60"/>
      <c r="I32" s="60"/>
      <c r="J32" s="60"/>
      <c r="K32" s="59" t="str">
        <f t="shared" si="2"/>
        <v>   </v>
      </c>
      <c r="L32" s="60"/>
      <c r="M32" s="60"/>
      <c r="N32" s="60"/>
      <c r="O32" s="60"/>
      <c r="P32" s="60"/>
      <c r="Q32" s="60"/>
      <c r="R32" s="60"/>
      <c r="S32" s="61"/>
      <c r="T32" s="125">
        <v>300</v>
      </c>
      <c r="U32" s="76">
        <f t="shared" si="16"/>
        <v>144</v>
      </c>
      <c r="V32" s="76">
        <f t="shared" si="3"/>
        <v>72</v>
      </c>
      <c r="W32" s="76">
        <f t="shared" si="4"/>
        <v>0</v>
      </c>
      <c r="X32" s="76">
        <f t="shared" si="17"/>
        <v>72</v>
      </c>
      <c r="Y32" s="76">
        <f t="shared" si="5"/>
        <v>156</v>
      </c>
      <c r="Z32" s="68">
        <f t="shared" si="6"/>
      </c>
      <c r="AA32" s="61"/>
      <c r="AB32" s="61"/>
      <c r="AC32" s="61"/>
      <c r="AD32" s="61"/>
      <c r="AE32" s="61"/>
      <c r="AF32" s="61"/>
      <c r="AG32" s="68">
        <f t="shared" si="7"/>
      </c>
      <c r="AH32" s="68">
        <f t="shared" si="8"/>
      </c>
      <c r="AI32" s="61"/>
      <c r="AJ32" s="61"/>
      <c r="AK32" s="61"/>
      <c r="AL32" s="61"/>
      <c r="AM32" s="61"/>
      <c r="AN32" s="61"/>
      <c r="AO32" s="68">
        <f t="shared" si="9"/>
      </c>
      <c r="AP32" s="68">
        <f t="shared" si="10"/>
      </c>
      <c r="AQ32" s="61"/>
      <c r="AR32" s="61"/>
      <c r="AS32" s="61"/>
      <c r="AT32" s="61"/>
      <c r="AU32" s="61"/>
      <c r="AV32" s="61"/>
      <c r="AW32" s="68">
        <f t="shared" si="11"/>
      </c>
      <c r="AX32" s="68" t="str">
        <f t="shared" si="12"/>
        <v>2//2</v>
      </c>
      <c r="AY32" s="61">
        <v>2</v>
      </c>
      <c r="AZ32" s="61"/>
      <c r="BA32" s="61">
        <v>2</v>
      </c>
      <c r="BB32" s="61">
        <v>2</v>
      </c>
      <c r="BC32" s="61"/>
      <c r="BD32" s="61">
        <v>2</v>
      </c>
      <c r="BE32" s="68" t="str">
        <f t="shared" si="13"/>
        <v>2//2</v>
      </c>
      <c r="BF32" s="68">
        <f t="shared" si="14"/>
      </c>
      <c r="BG32" s="61"/>
      <c r="BH32" s="61"/>
      <c r="BI32" s="61"/>
      <c r="BJ32" s="61"/>
      <c r="BK32" s="61"/>
      <c r="BL32" s="61"/>
      <c r="BM32" s="68">
        <f t="shared" si="15"/>
      </c>
    </row>
    <row r="33" spans="1:65" ht="15">
      <c r="A33" s="100" t="s">
        <v>51</v>
      </c>
      <c r="B33" s="118" t="s">
        <v>114</v>
      </c>
      <c r="C33" s="59" t="str">
        <f t="shared" si="21"/>
        <v>      </v>
      </c>
      <c r="D33" s="60"/>
      <c r="E33" s="60"/>
      <c r="F33" s="60"/>
      <c r="G33" s="60"/>
      <c r="H33" s="60"/>
      <c r="I33" s="60"/>
      <c r="J33" s="60"/>
      <c r="K33" s="59" t="str">
        <f t="shared" si="2"/>
        <v>8   </v>
      </c>
      <c r="L33" s="60">
        <v>8</v>
      </c>
      <c r="M33" s="60"/>
      <c r="N33" s="60"/>
      <c r="O33" s="60"/>
      <c r="P33" s="60"/>
      <c r="Q33" s="60"/>
      <c r="R33" s="60"/>
      <c r="S33" s="61"/>
      <c r="T33" s="125">
        <v>72</v>
      </c>
      <c r="U33" s="76">
        <f t="shared" si="16"/>
        <v>36</v>
      </c>
      <c r="V33" s="76">
        <f t="shared" si="3"/>
        <v>36</v>
      </c>
      <c r="W33" s="76">
        <f t="shared" si="4"/>
        <v>0</v>
      </c>
      <c r="X33" s="76">
        <f t="shared" si="17"/>
        <v>0</v>
      </c>
      <c r="Y33" s="76">
        <f t="shared" si="5"/>
        <v>36</v>
      </c>
      <c r="Z33" s="68">
        <f t="shared" si="6"/>
      </c>
      <c r="AA33" s="61"/>
      <c r="AB33" s="61"/>
      <c r="AC33" s="61"/>
      <c r="AD33" s="61"/>
      <c r="AE33" s="61"/>
      <c r="AF33" s="61"/>
      <c r="AG33" s="68">
        <f t="shared" si="7"/>
      </c>
      <c r="AH33" s="68">
        <f t="shared" si="8"/>
      </c>
      <c r="AI33" s="61"/>
      <c r="AJ33" s="61"/>
      <c r="AK33" s="61"/>
      <c r="AL33" s="61"/>
      <c r="AM33" s="61"/>
      <c r="AN33" s="61"/>
      <c r="AO33" s="68">
        <f t="shared" si="9"/>
      </c>
      <c r="AP33" s="68">
        <f t="shared" si="10"/>
      </c>
      <c r="AQ33" s="61"/>
      <c r="AR33" s="61"/>
      <c r="AS33" s="61"/>
      <c r="AT33" s="61"/>
      <c r="AU33" s="61"/>
      <c r="AV33" s="61"/>
      <c r="AW33" s="68">
        <f t="shared" si="11"/>
      </c>
      <c r="AX33" s="68">
        <f t="shared" si="12"/>
      </c>
      <c r="AY33" s="61"/>
      <c r="AZ33" s="61"/>
      <c r="BA33" s="61"/>
      <c r="BB33" s="61">
        <v>2</v>
      </c>
      <c r="BC33" s="61"/>
      <c r="BD33" s="61"/>
      <c r="BE33" s="68" t="str">
        <f t="shared" si="13"/>
        <v>2//</v>
      </c>
      <c r="BF33" s="68">
        <f t="shared" si="14"/>
      </c>
      <c r="BG33" s="61"/>
      <c r="BH33" s="61"/>
      <c r="BI33" s="61"/>
      <c r="BJ33" s="61"/>
      <c r="BK33" s="61"/>
      <c r="BL33" s="61"/>
      <c r="BM33" s="68">
        <f t="shared" si="15"/>
      </c>
    </row>
    <row r="34" spans="1:65" ht="15">
      <c r="A34" s="100" t="s">
        <v>115</v>
      </c>
      <c r="B34" s="116" t="s">
        <v>104</v>
      </c>
      <c r="C34" s="59" t="str">
        <f aca="true" t="shared" si="24" ref="C34:C41">D34&amp;" "&amp;E34&amp;" "&amp;F34&amp;" "&amp;G34&amp;" "&amp;H34&amp;" "&amp;I34&amp;" "&amp;J34</f>
        <v>8      </v>
      </c>
      <c r="D34" s="60">
        <v>8</v>
      </c>
      <c r="E34" s="60"/>
      <c r="F34" s="60"/>
      <c r="G34" s="60"/>
      <c r="H34" s="60"/>
      <c r="I34" s="60"/>
      <c r="J34" s="60"/>
      <c r="K34" s="59" t="str">
        <f>L34&amp;" "&amp;P34&amp;" "&amp;Q34&amp;" "&amp;R34</f>
        <v>7   </v>
      </c>
      <c r="L34" s="60">
        <v>7</v>
      </c>
      <c r="M34" s="60"/>
      <c r="N34" s="60"/>
      <c r="O34" s="60"/>
      <c r="P34" s="60"/>
      <c r="Q34" s="60"/>
      <c r="R34" s="60"/>
      <c r="S34" s="61"/>
      <c r="T34" s="125">
        <v>332</v>
      </c>
      <c r="U34" s="76">
        <f>SUM(V34:X34)</f>
        <v>162</v>
      </c>
      <c r="V34" s="76">
        <f>AA34*AA$6+AD34*AD$6+AI34*AI$6+AL34*AL$6+AQ34*AQ$6+AT34*AT$6+AY34*AY$6+BB34*BB$6+BG34*BG$6+BJ34*BJ$6</f>
        <v>54</v>
      </c>
      <c r="W34" s="76">
        <f>AB34*AB$6+AE34*AE$6+AJ34*AJ$6+AM34*AM$6+AR34*AR$6+AU34*AU$6+AZ34*AZ$6+BC34*BC$6+BH34*BH$6+BK34*BK$6</f>
        <v>54</v>
      </c>
      <c r="X34" s="76">
        <f>AC34*AC$6+AF34*AF$6+AK34*AK$6+AN34*AN$6+AS34*AS$6+AV34*AV$6+BA34*BA$6+BD34*BD$6+BI34*BI$6+BL34*BL$6</f>
        <v>54</v>
      </c>
      <c r="Y34" s="76">
        <f>T34-U34</f>
        <v>170</v>
      </c>
      <c r="Z34" s="68">
        <f>IF(SUM(AA34:AC34)&gt;0,AA34&amp;"/"&amp;AB34&amp;"/"&amp;AC34,"")</f>
      </c>
      <c r="AA34" s="61"/>
      <c r="AB34" s="61"/>
      <c r="AC34" s="61"/>
      <c r="AD34" s="61"/>
      <c r="AE34" s="61"/>
      <c r="AF34" s="61"/>
      <c r="AG34" s="68">
        <f>IF(SUM(AD34:AF34)&gt;0,AD34&amp;"/"&amp;AE34&amp;"/"&amp;AF34,"")</f>
      </c>
      <c r="AH34" s="68">
        <f>IF(SUM(AI34:AK34)&gt;0,AI34&amp;"/"&amp;AJ34&amp;"/"&amp;AK34,"")</f>
      </c>
      <c r="AI34" s="61"/>
      <c r="AJ34" s="61"/>
      <c r="AK34" s="61"/>
      <c r="AL34" s="61"/>
      <c r="AM34" s="61"/>
      <c r="AN34" s="61"/>
      <c r="AO34" s="68">
        <f>IF(SUM(AL34:AN34)&gt;0,AL34&amp;"/"&amp;AM34&amp;"/"&amp;AN34,"")</f>
      </c>
      <c r="AP34" s="68">
        <f>IF(SUM(AQ34:AS34)&gt;0,AQ34&amp;"/"&amp;AR34&amp;"/"&amp;AS34,"")</f>
      </c>
      <c r="AQ34" s="61"/>
      <c r="AR34" s="61"/>
      <c r="AS34" s="61"/>
      <c r="AT34" s="61"/>
      <c r="AU34" s="61"/>
      <c r="AV34" s="61"/>
      <c r="AW34" s="68">
        <f>IF(SUM(AT34:AV34)&gt;0,AT34&amp;"/"&amp;AU34&amp;"/"&amp;AV34,"")</f>
      </c>
      <c r="AX34" s="68" t="str">
        <f>IF(SUM(AY34:BA34)&gt;0,AY34&amp;"/"&amp;AZ34&amp;"/"&amp;BA34,"")</f>
        <v>1/1/1</v>
      </c>
      <c r="AY34" s="61">
        <v>1</v>
      </c>
      <c r="AZ34" s="61">
        <v>1</v>
      </c>
      <c r="BA34" s="61">
        <v>1</v>
      </c>
      <c r="BB34" s="61">
        <v>2</v>
      </c>
      <c r="BC34" s="61">
        <v>2</v>
      </c>
      <c r="BD34" s="61">
        <v>2</v>
      </c>
      <c r="BE34" s="68" t="str">
        <f>IF(SUM(BB34:BD34)&gt;0,BB34&amp;"/"&amp;BC34&amp;"/"&amp;BD34,"")</f>
        <v>2/2/2</v>
      </c>
      <c r="BF34" s="68">
        <f>IF(SUM(BG34:BI34)&gt;0,BG34&amp;"/"&amp;BH34&amp;"/"&amp;BI34,"")</f>
      </c>
      <c r="BG34" s="61"/>
      <c r="BH34" s="61"/>
      <c r="BI34" s="61"/>
      <c r="BJ34" s="61"/>
      <c r="BK34" s="61"/>
      <c r="BL34" s="61"/>
      <c r="BM34" s="68">
        <f>IF(SUM(BJ34:BL34)&gt;0,BJ34&amp;"/"&amp;BK34&amp;"/"&amp;BL34,"")</f>
      </c>
    </row>
    <row r="35" spans="1:65" ht="15">
      <c r="A35" s="100" t="s">
        <v>52</v>
      </c>
      <c r="B35" s="118" t="s">
        <v>163</v>
      </c>
      <c r="C35" s="59" t="str">
        <f t="shared" si="24"/>
        <v>      </v>
      </c>
      <c r="D35" s="60"/>
      <c r="E35" s="60"/>
      <c r="F35" s="60"/>
      <c r="G35" s="60"/>
      <c r="H35" s="60"/>
      <c r="I35" s="60"/>
      <c r="J35" s="60"/>
      <c r="K35" s="59" t="str">
        <f t="shared" si="2"/>
        <v>7   </v>
      </c>
      <c r="L35" s="60">
        <v>7</v>
      </c>
      <c r="M35" s="60"/>
      <c r="N35" s="60"/>
      <c r="O35" s="60"/>
      <c r="P35" s="60"/>
      <c r="Q35" s="60"/>
      <c r="R35" s="60"/>
      <c r="S35" s="61"/>
      <c r="T35" s="125">
        <v>72</v>
      </c>
      <c r="U35" s="76">
        <f t="shared" si="16"/>
        <v>36</v>
      </c>
      <c r="V35" s="76">
        <f t="shared" si="3"/>
        <v>18</v>
      </c>
      <c r="W35" s="76">
        <f t="shared" si="4"/>
        <v>0</v>
      </c>
      <c r="X35" s="76">
        <f t="shared" si="17"/>
        <v>18</v>
      </c>
      <c r="Y35" s="76">
        <f t="shared" si="5"/>
        <v>36</v>
      </c>
      <c r="Z35" s="68">
        <f t="shared" si="6"/>
      </c>
      <c r="AA35" s="61"/>
      <c r="AB35" s="61"/>
      <c r="AC35" s="61"/>
      <c r="AD35" s="61"/>
      <c r="AE35" s="61"/>
      <c r="AF35" s="61"/>
      <c r="AG35" s="68">
        <f t="shared" si="7"/>
      </c>
      <c r="AH35" s="68">
        <f t="shared" si="8"/>
      </c>
      <c r="AI35" s="61"/>
      <c r="AJ35" s="61"/>
      <c r="AK35" s="61"/>
      <c r="AL35" s="61"/>
      <c r="AM35" s="61"/>
      <c r="AN35" s="61"/>
      <c r="AO35" s="68">
        <f t="shared" si="9"/>
      </c>
      <c r="AP35" s="68">
        <f t="shared" si="10"/>
      </c>
      <c r="AQ35" s="61"/>
      <c r="AR35" s="61"/>
      <c r="AS35" s="61"/>
      <c r="AT35" s="61"/>
      <c r="AU35" s="61"/>
      <c r="AV35" s="61"/>
      <c r="AW35" s="68">
        <f t="shared" si="11"/>
      </c>
      <c r="AX35" s="68" t="str">
        <f t="shared" si="12"/>
        <v>1//1</v>
      </c>
      <c r="AY35" s="61">
        <v>1</v>
      </c>
      <c r="AZ35" s="61"/>
      <c r="BA35" s="61">
        <v>1</v>
      </c>
      <c r="BB35" s="61"/>
      <c r="BC35" s="61"/>
      <c r="BD35" s="61"/>
      <c r="BE35" s="68">
        <f t="shared" si="13"/>
      </c>
      <c r="BF35" s="68">
        <f t="shared" si="14"/>
      </c>
      <c r="BG35" s="61"/>
      <c r="BH35" s="61"/>
      <c r="BI35" s="61"/>
      <c r="BJ35" s="61"/>
      <c r="BK35" s="61"/>
      <c r="BL35" s="61"/>
      <c r="BM35" s="68">
        <f t="shared" si="15"/>
      </c>
    </row>
    <row r="36" spans="1:65" ht="15">
      <c r="A36" s="100" t="s">
        <v>53</v>
      </c>
      <c r="B36" s="118" t="s">
        <v>164</v>
      </c>
      <c r="C36" s="59" t="str">
        <f t="shared" si="24"/>
        <v>      </v>
      </c>
      <c r="D36" s="60"/>
      <c r="E36" s="60"/>
      <c r="F36" s="60"/>
      <c r="G36" s="60"/>
      <c r="H36" s="60"/>
      <c r="I36" s="60"/>
      <c r="J36" s="60"/>
      <c r="K36" s="59" t="str">
        <f t="shared" si="2"/>
        <v>7   </v>
      </c>
      <c r="L36" s="60">
        <v>7</v>
      </c>
      <c r="M36" s="60"/>
      <c r="N36" s="60"/>
      <c r="O36" s="60"/>
      <c r="P36" s="60"/>
      <c r="Q36" s="60"/>
      <c r="R36" s="60"/>
      <c r="S36" s="61"/>
      <c r="T36" s="125">
        <v>72</v>
      </c>
      <c r="U36" s="76">
        <f t="shared" si="16"/>
        <v>36</v>
      </c>
      <c r="V36" s="76">
        <f t="shared" si="3"/>
        <v>18</v>
      </c>
      <c r="W36" s="76">
        <f t="shared" si="4"/>
        <v>0</v>
      </c>
      <c r="X36" s="76">
        <f t="shared" si="17"/>
        <v>18</v>
      </c>
      <c r="Y36" s="76">
        <f t="shared" si="5"/>
        <v>36</v>
      </c>
      <c r="Z36" s="68">
        <f t="shared" si="6"/>
      </c>
      <c r="AA36" s="61"/>
      <c r="AB36" s="61"/>
      <c r="AC36" s="61"/>
      <c r="AD36" s="61"/>
      <c r="AE36" s="61"/>
      <c r="AF36" s="61"/>
      <c r="AG36" s="68">
        <f t="shared" si="7"/>
      </c>
      <c r="AH36" s="68">
        <f t="shared" si="8"/>
      </c>
      <c r="AI36" s="61"/>
      <c r="AJ36" s="61"/>
      <c r="AK36" s="61"/>
      <c r="AL36" s="61"/>
      <c r="AM36" s="61"/>
      <c r="AN36" s="61"/>
      <c r="AO36" s="68">
        <f t="shared" si="9"/>
      </c>
      <c r="AP36" s="68">
        <f t="shared" si="10"/>
      </c>
      <c r="AQ36" s="61"/>
      <c r="AR36" s="61"/>
      <c r="AS36" s="61"/>
      <c r="AT36" s="61"/>
      <c r="AU36" s="61"/>
      <c r="AV36" s="61"/>
      <c r="AW36" s="68">
        <f t="shared" si="11"/>
      </c>
      <c r="AX36" s="68" t="str">
        <f t="shared" si="12"/>
        <v>1//1</v>
      </c>
      <c r="AY36" s="61">
        <v>1</v>
      </c>
      <c r="AZ36" s="61"/>
      <c r="BA36" s="61">
        <v>1</v>
      </c>
      <c r="BB36" s="61"/>
      <c r="BC36" s="61"/>
      <c r="BD36" s="61"/>
      <c r="BE36" s="68">
        <f t="shared" si="13"/>
      </c>
      <c r="BF36" s="68">
        <f t="shared" si="14"/>
      </c>
      <c r="BG36" s="61"/>
      <c r="BH36" s="61"/>
      <c r="BI36" s="61"/>
      <c r="BJ36" s="61"/>
      <c r="BK36" s="61"/>
      <c r="BL36" s="61"/>
      <c r="BM36" s="68">
        <f t="shared" si="15"/>
      </c>
    </row>
    <row r="37" spans="1:65" ht="15">
      <c r="A37" s="100" t="s">
        <v>54</v>
      </c>
      <c r="B37" s="118" t="s">
        <v>55</v>
      </c>
      <c r="C37" s="59" t="str">
        <f t="shared" si="24"/>
        <v>      </v>
      </c>
      <c r="D37" s="60"/>
      <c r="E37" s="60"/>
      <c r="F37" s="60"/>
      <c r="G37" s="60"/>
      <c r="H37" s="60"/>
      <c r="I37" s="60"/>
      <c r="J37" s="60"/>
      <c r="K37" s="59" t="str">
        <f t="shared" si="2"/>
        <v>8   </v>
      </c>
      <c r="L37" s="60">
        <v>8</v>
      </c>
      <c r="M37" s="60"/>
      <c r="N37" s="60"/>
      <c r="O37" s="60"/>
      <c r="P37" s="60"/>
      <c r="Q37" s="60"/>
      <c r="R37" s="60"/>
      <c r="S37" s="61"/>
      <c r="T37" s="125">
        <v>72</v>
      </c>
      <c r="U37" s="76">
        <f t="shared" si="16"/>
        <v>36</v>
      </c>
      <c r="V37" s="76">
        <f t="shared" si="3"/>
        <v>36</v>
      </c>
      <c r="W37" s="76">
        <f t="shared" si="4"/>
        <v>0</v>
      </c>
      <c r="X37" s="76">
        <f t="shared" si="17"/>
        <v>0</v>
      </c>
      <c r="Y37" s="76">
        <f t="shared" si="5"/>
        <v>36</v>
      </c>
      <c r="Z37" s="68">
        <f t="shared" si="6"/>
      </c>
      <c r="AA37" s="61"/>
      <c r="AB37" s="61"/>
      <c r="AC37" s="61"/>
      <c r="AD37" s="61"/>
      <c r="AE37" s="61"/>
      <c r="AF37" s="61"/>
      <c r="AG37" s="68">
        <f t="shared" si="7"/>
      </c>
      <c r="AH37" s="68">
        <f t="shared" si="8"/>
      </c>
      <c r="AI37" s="61"/>
      <c r="AJ37" s="61"/>
      <c r="AK37" s="61"/>
      <c r="AL37" s="61"/>
      <c r="AM37" s="61"/>
      <c r="AN37" s="61"/>
      <c r="AO37" s="68">
        <f t="shared" si="9"/>
      </c>
      <c r="AP37" s="68">
        <f t="shared" si="10"/>
      </c>
      <c r="AQ37" s="61"/>
      <c r="AR37" s="61"/>
      <c r="AS37" s="61"/>
      <c r="AT37" s="61"/>
      <c r="AU37" s="61"/>
      <c r="AV37" s="61"/>
      <c r="AW37" s="68">
        <f t="shared" si="11"/>
      </c>
      <c r="AX37" s="68">
        <f t="shared" si="12"/>
      </c>
      <c r="AY37" s="61"/>
      <c r="AZ37" s="61"/>
      <c r="BA37" s="61"/>
      <c r="BB37" s="61">
        <v>2</v>
      </c>
      <c r="BC37" s="61"/>
      <c r="BD37" s="61"/>
      <c r="BE37" s="68" t="str">
        <f t="shared" si="13"/>
        <v>2//</v>
      </c>
      <c r="BF37" s="68">
        <f t="shared" si="14"/>
      </c>
      <c r="BG37" s="61"/>
      <c r="BH37" s="61"/>
      <c r="BI37" s="61"/>
      <c r="BJ37" s="61"/>
      <c r="BK37" s="61"/>
      <c r="BL37" s="61"/>
      <c r="BM37" s="68">
        <f t="shared" si="15"/>
      </c>
    </row>
    <row r="38" spans="1:65" ht="15">
      <c r="A38" s="100" t="s">
        <v>56</v>
      </c>
      <c r="B38" s="118" t="s">
        <v>195</v>
      </c>
      <c r="C38" s="59" t="str">
        <f t="shared" si="24"/>
        <v>      </v>
      </c>
      <c r="D38" s="60"/>
      <c r="E38" s="60"/>
      <c r="F38" s="60"/>
      <c r="G38" s="60"/>
      <c r="H38" s="60"/>
      <c r="I38" s="60"/>
      <c r="J38" s="60"/>
      <c r="K38" s="59" t="str">
        <f t="shared" si="2"/>
        <v>7   </v>
      </c>
      <c r="L38" s="60">
        <v>7</v>
      </c>
      <c r="M38" s="60"/>
      <c r="N38" s="60"/>
      <c r="O38" s="60"/>
      <c r="P38" s="60"/>
      <c r="Q38" s="60"/>
      <c r="R38" s="60"/>
      <c r="S38" s="61"/>
      <c r="T38" s="125">
        <v>60</v>
      </c>
      <c r="U38" s="76">
        <f t="shared" si="16"/>
        <v>36</v>
      </c>
      <c r="V38" s="76">
        <f t="shared" si="3"/>
        <v>36</v>
      </c>
      <c r="W38" s="76">
        <f t="shared" si="4"/>
        <v>0</v>
      </c>
      <c r="X38" s="76">
        <f t="shared" si="17"/>
        <v>0</v>
      </c>
      <c r="Y38" s="76">
        <f t="shared" si="5"/>
        <v>24</v>
      </c>
      <c r="Z38" s="68">
        <f t="shared" si="6"/>
      </c>
      <c r="AA38" s="61"/>
      <c r="AB38" s="61"/>
      <c r="AC38" s="61"/>
      <c r="AD38" s="61"/>
      <c r="AE38" s="61"/>
      <c r="AF38" s="61"/>
      <c r="AG38" s="68">
        <f t="shared" si="7"/>
      </c>
      <c r="AH38" s="68">
        <f t="shared" si="8"/>
      </c>
      <c r="AI38" s="61"/>
      <c r="AJ38" s="61"/>
      <c r="AK38" s="61"/>
      <c r="AL38" s="61"/>
      <c r="AM38" s="61"/>
      <c r="AN38" s="61"/>
      <c r="AO38" s="68">
        <f t="shared" si="9"/>
      </c>
      <c r="AP38" s="68">
        <f t="shared" si="10"/>
      </c>
      <c r="AQ38" s="61"/>
      <c r="AR38" s="61"/>
      <c r="AS38" s="61"/>
      <c r="AT38" s="61"/>
      <c r="AU38" s="61"/>
      <c r="AV38" s="61"/>
      <c r="AW38" s="68">
        <f t="shared" si="11"/>
      </c>
      <c r="AX38" s="68" t="str">
        <f t="shared" si="12"/>
        <v>2//</v>
      </c>
      <c r="AY38" s="61">
        <v>2</v>
      </c>
      <c r="AZ38" s="61"/>
      <c r="BA38" s="61"/>
      <c r="BB38" s="61"/>
      <c r="BC38" s="61"/>
      <c r="BD38" s="61"/>
      <c r="BE38" s="68">
        <f t="shared" si="13"/>
      </c>
      <c r="BF38" s="68">
        <f t="shared" si="14"/>
      </c>
      <c r="BG38" s="61"/>
      <c r="BH38" s="61"/>
      <c r="BI38" s="61"/>
      <c r="BJ38" s="61"/>
      <c r="BK38" s="61"/>
      <c r="BL38" s="61"/>
      <c r="BM38" s="68">
        <f t="shared" si="15"/>
      </c>
    </row>
    <row r="39" spans="1:65" ht="15">
      <c r="A39" s="100" t="s">
        <v>57</v>
      </c>
      <c r="B39" s="117" t="s">
        <v>39</v>
      </c>
      <c r="C39" s="59" t="str">
        <f t="shared" si="24"/>
        <v>      </v>
      </c>
      <c r="D39" s="60"/>
      <c r="E39" s="60"/>
      <c r="F39" s="60"/>
      <c r="G39" s="60"/>
      <c r="H39" s="60"/>
      <c r="I39" s="60"/>
      <c r="J39" s="60"/>
      <c r="K39" s="59" t="str">
        <f t="shared" si="2"/>
        <v>   </v>
      </c>
      <c r="L39" s="60"/>
      <c r="M39" s="60"/>
      <c r="N39" s="60"/>
      <c r="O39" s="60"/>
      <c r="P39" s="60"/>
      <c r="Q39" s="60"/>
      <c r="R39" s="60"/>
      <c r="S39" s="61"/>
      <c r="T39" s="75">
        <f>SUM(U39,Y39)</f>
        <v>160</v>
      </c>
      <c r="U39" s="112">
        <f>SUM(U40:U41)</f>
        <v>72</v>
      </c>
      <c r="V39" s="112">
        <f>SUM(V40:V41)</f>
        <v>36</v>
      </c>
      <c r="W39" s="112">
        <f>SUM(W40:W41)</f>
        <v>36</v>
      </c>
      <c r="X39" s="112">
        <f>SUM(X40:X41)</f>
        <v>0</v>
      </c>
      <c r="Y39" s="112">
        <f>SUM(Y40:Y41)</f>
        <v>88</v>
      </c>
      <c r="Z39" s="68">
        <f t="shared" si="6"/>
      </c>
      <c r="AA39" s="61"/>
      <c r="AB39" s="61"/>
      <c r="AC39" s="61"/>
      <c r="AD39" s="61"/>
      <c r="AE39" s="61"/>
      <c r="AF39" s="61"/>
      <c r="AG39" s="68">
        <f t="shared" si="7"/>
      </c>
      <c r="AH39" s="68">
        <f t="shared" si="8"/>
      </c>
      <c r="AI39" s="61"/>
      <c r="AJ39" s="61"/>
      <c r="AK39" s="61"/>
      <c r="AL39" s="61"/>
      <c r="AM39" s="61"/>
      <c r="AN39" s="61"/>
      <c r="AO39" s="68">
        <f t="shared" si="9"/>
      </c>
      <c r="AP39" s="68">
        <f t="shared" si="10"/>
      </c>
      <c r="AQ39" s="61"/>
      <c r="AR39" s="61"/>
      <c r="AS39" s="61"/>
      <c r="AT39" s="61"/>
      <c r="AU39" s="61"/>
      <c r="AV39" s="61"/>
      <c r="AW39" s="68">
        <f t="shared" si="11"/>
      </c>
      <c r="AX39" s="68">
        <f t="shared" si="12"/>
      </c>
      <c r="AY39" s="61"/>
      <c r="AZ39" s="61"/>
      <c r="BA39" s="61"/>
      <c r="BB39" s="61"/>
      <c r="BC39" s="61"/>
      <c r="BD39" s="61"/>
      <c r="BE39" s="68">
        <f t="shared" si="13"/>
      </c>
      <c r="BF39" s="68">
        <f t="shared" si="14"/>
      </c>
      <c r="BG39" s="61"/>
      <c r="BH39" s="61"/>
      <c r="BI39" s="61"/>
      <c r="BJ39" s="61"/>
      <c r="BK39" s="61"/>
      <c r="BL39" s="61"/>
      <c r="BM39" s="68">
        <f t="shared" si="15"/>
      </c>
    </row>
    <row r="40" spans="1:65" ht="15">
      <c r="A40" s="100" t="s">
        <v>64</v>
      </c>
      <c r="B40" s="118" t="s">
        <v>75</v>
      </c>
      <c r="C40" s="59" t="str">
        <f t="shared" si="24"/>
        <v>      </v>
      </c>
      <c r="D40" s="60"/>
      <c r="E40" s="60"/>
      <c r="F40" s="60"/>
      <c r="G40" s="60"/>
      <c r="H40" s="60"/>
      <c r="I40" s="60"/>
      <c r="J40" s="60"/>
      <c r="K40" s="59" t="str">
        <f t="shared" si="2"/>
        <v>8   </v>
      </c>
      <c r="L40" s="60">
        <v>8</v>
      </c>
      <c r="M40" s="60"/>
      <c r="N40" s="60"/>
      <c r="O40" s="60"/>
      <c r="P40" s="60"/>
      <c r="Q40" s="60"/>
      <c r="R40" s="60"/>
      <c r="S40" s="61"/>
      <c r="T40" s="125">
        <v>80</v>
      </c>
      <c r="U40" s="76">
        <f t="shared" si="16"/>
        <v>36</v>
      </c>
      <c r="V40" s="76">
        <f t="shared" si="3"/>
        <v>36</v>
      </c>
      <c r="W40" s="76">
        <f t="shared" si="4"/>
        <v>0</v>
      </c>
      <c r="X40" s="76">
        <f t="shared" si="17"/>
        <v>0</v>
      </c>
      <c r="Y40" s="76">
        <f t="shared" si="5"/>
        <v>44</v>
      </c>
      <c r="Z40" s="68">
        <f t="shared" si="6"/>
      </c>
      <c r="AA40" s="61"/>
      <c r="AB40" s="61"/>
      <c r="AC40" s="61"/>
      <c r="AD40" s="61"/>
      <c r="AE40" s="61"/>
      <c r="AF40" s="61"/>
      <c r="AG40" s="68">
        <f t="shared" si="7"/>
      </c>
      <c r="AH40" s="68">
        <f t="shared" si="8"/>
      </c>
      <c r="AI40" s="61"/>
      <c r="AJ40" s="61"/>
      <c r="AK40" s="61"/>
      <c r="AL40" s="61"/>
      <c r="AM40" s="61"/>
      <c r="AN40" s="61"/>
      <c r="AO40" s="68">
        <f t="shared" si="9"/>
      </c>
      <c r="AP40" s="68">
        <f t="shared" si="10"/>
      </c>
      <c r="AQ40" s="61"/>
      <c r="AR40" s="61"/>
      <c r="AS40" s="61"/>
      <c r="AT40" s="61"/>
      <c r="AU40" s="61"/>
      <c r="AV40" s="61"/>
      <c r="AW40" s="68">
        <f t="shared" si="11"/>
      </c>
      <c r="AX40" s="68">
        <f t="shared" si="12"/>
      </c>
      <c r="AY40" s="61"/>
      <c r="AZ40" s="61"/>
      <c r="BA40" s="61"/>
      <c r="BB40" s="61">
        <v>2</v>
      </c>
      <c r="BC40" s="61"/>
      <c r="BD40" s="61"/>
      <c r="BE40" s="68" t="str">
        <f t="shared" si="13"/>
        <v>2//</v>
      </c>
      <c r="BF40" s="68">
        <f t="shared" si="14"/>
      </c>
      <c r="BG40" s="61"/>
      <c r="BH40" s="61"/>
      <c r="BI40" s="61"/>
      <c r="BJ40" s="61"/>
      <c r="BK40" s="61"/>
      <c r="BL40" s="61"/>
      <c r="BM40" s="68">
        <f t="shared" si="15"/>
      </c>
    </row>
    <row r="41" spans="1:65" ht="15">
      <c r="A41" s="100" t="s">
        <v>83</v>
      </c>
      <c r="B41" s="118" t="s">
        <v>188</v>
      </c>
      <c r="C41" s="59" t="str">
        <f t="shared" si="24"/>
        <v>      </v>
      </c>
      <c r="D41" s="60"/>
      <c r="E41" s="60"/>
      <c r="F41" s="60"/>
      <c r="G41" s="60"/>
      <c r="H41" s="60"/>
      <c r="I41" s="60"/>
      <c r="J41" s="60"/>
      <c r="K41" s="59" t="str">
        <f t="shared" si="2"/>
        <v>7   </v>
      </c>
      <c r="L41" s="60">
        <v>7</v>
      </c>
      <c r="M41" s="60"/>
      <c r="N41" s="60"/>
      <c r="O41" s="60"/>
      <c r="P41" s="60"/>
      <c r="Q41" s="60"/>
      <c r="R41" s="60"/>
      <c r="S41" s="61"/>
      <c r="T41" s="125">
        <v>80</v>
      </c>
      <c r="U41" s="76">
        <f t="shared" si="16"/>
        <v>36</v>
      </c>
      <c r="V41" s="76">
        <f t="shared" si="3"/>
        <v>0</v>
      </c>
      <c r="W41" s="76">
        <f t="shared" si="4"/>
        <v>36</v>
      </c>
      <c r="X41" s="76">
        <f t="shared" si="17"/>
        <v>0</v>
      </c>
      <c r="Y41" s="76">
        <f t="shared" si="5"/>
        <v>44</v>
      </c>
      <c r="Z41" s="68">
        <f t="shared" si="6"/>
      </c>
      <c r="AA41" s="61"/>
      <c r="AB41" s="61"/>
      <c r="AC41" s="61"/>
      <c r="AD41" s="61"/>
      <c r="AE41" s="61"/>
      <c r="AF41" s="61"/>
      <c r="AG41" s="68">
        <f t="shared" si="7"/>
      </c>
      <c r="AH41" s="68">
        <f t="shared" si="8"/>
      </c>
      <c r="AI41" s="61"/>
      <c r="AJ41" s="61"/>
      <c r="AK41" s="61"/>
      <c r="AL41" s="61"/>
      <c r="AM41" s="61"/>
      <c r="AN41" s="61"/>
      <c r="AO41" s="68">
        <f t="shared" si="9"/>
      </c>
      <c r="AP41" s="68">
        <f t="shared" si="10"/>
      </c>
      <c r="AQ41" s="61"/>
      <c r="AR41" s="61"/>
      <c r="AS41" s="61"/>
      <c r="AT41" s="61"/>
      <c r="AU41" s="61"/>
      <c r="AV41" s="61"/>
      <c r="AW41" s="68">
        <f t="shared" si="11"/>
      </c>
      <c r="AX41" s="68" t="str">
        <f t="shared" si="12"/>
        <v>/2/</v>
      </c>
      <c r="AY41" s="61"/>
      <c r="AZ41" s="61">
        <v>2</v>
      </c>
      <c r="BA41" s="61"/>
      <c r="BB41" s="61"/>
      <c r="BC41" s="61"/>
      <c r="BD41" s="61"/>
      <c r="BE41" s="68">
        <f t="shared" si="13"/>
      </c>
      <c r="BF41" s="68">
        <f t="shared" si="14"/>
      </c>
      <c r="BG41" s="61"/>
      <c r="BH41" s="61"/>
      <c r="BI41" s="61"/>
      <c r="BJ41" s="61"/>
      <c r="BK41" s="61"/>
      <c r="BL41" s="61"/>
      <c r="BM41" s="68">
        <f t="shared" si="15"/>
      </c>
    </row>
    <row r="42" spans="1:65" ht="15">
      <c r="A42" s="100" t="s">
        <v>58</v>
      </c>
      <c r="B42" s="117" t="s">
        <v>96</v>
      </c>
      <c r="C42" s="59" t="str">
        <f>D42&amp;" "&amp;E42&amp;" "&amp;F42&amp;" "&amp;G42&amp;" "&amp;H42&amp;" "&amp;I42&amp;" "&amp;J42</f>
        <v>      </v>
      </c>
      <c r="D42" s="60"/>
      <c r="E42" s="60"/>
      <c r="F42" s="60"/>
      <c r="G42" s="60"/>
      <c r="H42" s="60"/>
      <c r="I42" s="60"/>
      <c r="J42" s="60"/>
      <c r="K42" s="59" t="str">
        <f>L42&amp;" "&amp;P42&amp;" "&amp;Q42&amp;" "&amp;R42</f>
        <v>8 9  </v>
      </c>
      <c r="L42" s="49">
        <v>8</v>
      </c>
      <c r="M42" s="49"/>
      <c r="N42" s="49"/>
      <c r="O42" s="49"/>
      <c r="P42" s="62">
        <v>9</v>
      </c>
      <c r="Q42" s="63"/>
      <c r="R42" s="63"/>
      <c r="S42" s="63"/>
      <c r="T42" s="113">
        <v>160</v>
      </c>
      <c r="U42" s="112">
        <f>SUM(V42:X42)</f>
        <v>64</v>
      </c>
      <c r="V42" s="112">
        <f>AA42*AA$6+AD42*AD$6+AI42*AI$6+AL42*AL$6+AQ42*AQ$6+AT42*AT$6+AY42*AY$6+BB42*BB$6+BG42*BG$6+BJ42*BJ$6</f>
        <v>64</v>
      </c>
      <c r="W42" s="112">
        <f>AB42*AB$6+AE42*AE$6+AJ42*AJ$6+AM42*AM$6+AR42*AR$6+AU42*AU$6+AZ42*AZ$6+BC42*BC$6+BH42*BH$6+BK42*BK$6</f>
        <v>0</v>
      </c>
      <c r="X42" s="112">
        <f>AC42*AC$6+AF42*AF$6+AK42*AK$6+AN42*AN$6+AS42*AS$6+AV42*AV$6+BA42*BA$6+BD42*BD$6+BI42*BI$6+BL42*BL$6</f>
        <v>0</v>
      </c>
      <c r="Y42" s="112">
        <f>T42-U42</f>
        <v>96</v>
      </c>
      <c r="Z42" s="68">
        <f>IF(SUM(AA42:AC42)&gt;0,AA42&amp;"/"&amp;AB42&amp;"/"&amp;AC42,"")</f>
      </c>
      <c r="AA42" s="61"/>
      <c r="AB42" s="61"/>
      <c r="AC42" s="61"/>
      <c r="AD42" s="61"/>
      <c r="AE42" s="61"/>
      <c r="AF42" s="61"/>
      <c r="AG42" s="68">
        <f>IF(SUM(AD42:AF42)&gt;0,AD42&amp;"/"&amp;AE42&amp;"/"&amp;AF42,"")</f>
      </c>
      <c r="AH42" s="68">
        <f>IF(SUM(AI42:AK42)&gt;0,AI42&amp;"/"&amp;AJ42&amp;"/"&amp;AK42,"")</f>
      </c>
      <c r="AI42" s="61"/>
      <c r="AJ42" s="61"/>
      <c r="AK42" s="61"/>
      <c r="AL42" s="61"/>
      <c r="AM42" s="61"/>
      <c r="AN42" s="61"/>
      <c r="AO42" s="68">
        <f>IF(SUM(AL42:AN42)&gt;0,AL42&amp;"/"&amp;AM42&amp;"/"&amp;AN42,"")</f>
      </c>
      <c r="AP42" s="68">
        <f>IF(SUM(AQ42:AS42)&gt;0,AQ42&amp;"/"&amp;AR42&amp;"/"&amp;AS42,"")</f>
      </c>
      <c r="AQ42" s="61"/>
      <c r="AR42" s="61"/>
      <c r="AS42" s="61"/>
      <c r="AT42" s="61"/>
      <c r="AU42" s="61"/>
      <c r="AV42" s="61"/>
      <c r="AW42" s="68">
        <f>IF(SUM(AT42:AV42)&gt;0,AT42&amp;"/"&amp;AU42&amp;"/"&amp;AV42,"")</f>
      </c>
      <c r="AX42" s="68">
        <f>IF(SUM(AY42:BA42)&gt;0,AY42&amp;"/"&amp;AZ42&amp;"/"&amp;BA42,"")</f>
      </c>
      <c r="AY42" s="61"/>
      <c r="AZ42" s="61"/>
      <c r="BA42" s="61"/>
      <c r="BB42" s="61">
        <v>2</v>
      </c>
      <c r="BC42" s="61"/>
      <c r="BD42" s="61"/>
      <c r="BE42" s="68" t="str">
        <f>IF(SUM(BB42:BD42)&gt;0,BB42&amp;"/"&amp;BC42&amp;"/"&amp;BD42,"")</f>
        <v>2//</v>
      </c>
      <c r="BF42" s="68" t="str">
        <f>IF(SUM(BG42:BI42)&gt;0,BG42&amp;"/"&amp;BH42&amp;"/"&amp;BI42,"")</f>
        <v>4//</v>
      </c>
      <c r="BG42" s="61">
        <v>4</v>
      </c>
      <c r="BH42" s="61"/>
      <c r="BI42" s="61"/>
      <c r="BJ42" s="61"/>
      <c r="BK42" s="61"/>
      <c r="BL42" s="61"/>
      <c r="BM42" s="68">
        <f>IF(SUM(BJ42:BL42)&gt;0,BJ42&amp;"/"&amp;BK42&amp;"/"&amp;BL42,"")</f>
      </c>
    </row>
    <row r="43" spans="1:65" ht="26.25" customHeight="1">
      <c r="A43" s="54" t="s">
        <v>84</v>
      </c>
      <c r="B43" s="114" t="s">
        <v>59</v>
      </c>
      <c r="C43" s="54" t="str">
        <f>D43&amp;" "&amp;E43&amp;" "&amp;F43&amp;" "&amp;J43</f>
        <v>   </v>
      </c>
      <c r="D43" s="94"/>
      <c r="E43" s="94"/>
      <c r="F43" s="94"/>
      <c r="G43" s="94"/>
      <c r="H43" s="94"/>
      <c r="I43" s="94"/>
      <c r="J43" s="94"/>
      <c r="K43" s="54" t="str">
        <f t="shared" si="2"/>
        <v>   </v>
      </c>
      <c r="L43" s="94"/>
      <c r="M43" s="94"/>
      <c r="N43" s="94"/>
      <c r="O43" s="94"/>
      <c r="P43" s="94"/>
      <c r="Q43" s="94"/>
      <c r="R43" s="94"/>
      <c r="S43" s="54"/>
      <c r="T43" s="95">
        <f aca="true" t="shared" si="25" ref="T43:Y43">T44+T54+T57</f>
        <v>4034</v>
      </c>
      <c r="U43" s="95">
        <f t="shared" si="25"/>
        <v>2095</v>
      </c>
      <c r="V43" s="95">
        <f t="shared" si="25"/>
        <v>1141</v>
      </c>
      <c r="W43" s="95">
        <f t="shared" si="25"/>
        <v>486</v>
      </c>
      <c r="X43" s="95">
        <f t="shared" si="25"/>
        <v>468</v>
      </c>
      <c r="Y43" s="95">
        <f t="shared" si="25"/>
        <v>1939</v>
      </c>
      <c r="Z43" s="96">
        <f t="shared" si="6"/>
      </c>
      <c r="AA43" s="54"/>
      <c r="AB43" s="54"/>
      <c r="AC43" s="54"/>
      <c r="AD43" s="54"/>
      <c r="AE43" s="54"/>
      <c r="AF43" s="54"/>
      <c r="AG43" s="96">
        <f t="shared" si="7"/>
      </c>
      <c r="AH43" s="96">
        <f t="shared" si="8"/>
      </c>
      <c r="AI43" s="54"/>
      <c r="AJ43" s="54"/>
      <c r="AK43" s="54"/>
      <c r="AL43" s="54"/>
      <c r="AM43" s="54"/>
      <c r="AN43" s="54"/>
      <c r="AO43" s="96">
        <f t="shared" si="9"/>
      </c>
      <c r="AP43" s="96">
        <f t="shared" si="10"/>
      </c>
      <c r="AQ43" s="54"/>
      <c r="AR43" s="54"/>
      <c r="AS43" s="54"/>
      <c r="AT43" s="54"/>
      <c r="AU43" s="54"/>
      <c r="AV43" s="54"/>
      <c r="AW43" s="96">
        <f t="shared" si="11"/>
      </c>
      <c r="AX43" s="96">
        <f t="shared" si="12"/>
      </c>
      <c r="AY43" s="54"/>
      <c r="AZ43" s="54"/>
      <c r="BA43" s="54"/>
      <c r="BB43" s="54"/>
      <c r="BC43" s="54"/>
      <c r="BD43" s="54"/>
      <c r="BE43" s="96">
        <f t="shared" si="13"/>
      </c>
      <c r="BF43" s="96">
        <f t="shared" si="14"/>
      </c>
      <c r="BG43" s="54"/>
      <c r="BH43" s="54"/>
      <c r="BI43" s="54"/>
      <c r="BJ43" s="54"/>
      <c r="BK43" s="54"/>
      <c r="BL43" s="54"/>
      <c r="BM43" s="96">
        <f t="shared" si="15"/>
      </c>
    </row>
    <row r="44" spans="1:65" ht="15">
      <c r="A44" s="100" t="s">
        <v>60</v>
      </c>
      <c r="B44" s="117" t="s">
        <v>33</v>
      </c>
      <c r="C44" s="59" t="str">
        <f>D44&amp;" "&amp;E44&amp;" "&amp;F44&amp;" "&amp;J44</f>
        <v>   </v>
      </c>
      <c r="D44" s="60"/>
      <c r="E44" s="60"/>
      <c r="F44" s="60"/>
      <c r="G44" s="60"/>
      <c r="H44" s="60"/>
      <c r="I44" s="60"/>
      <c r="J44" s="60"/>
      <c r="K44" s="59" t="str">
        <f t="shared" si="2"/>
        <v>   </v>
      </c>
      <c r="L44" s="60"/>
      <c r="M44" s="60"/>
      <c r="N44" s="60"/>
      <c r="O44" s="60"/>
      <c r="P44" s="60"/>
      <c r="Q44" s="60"/>
      <c r="R44" s="60"/>
      <c r="S44" s="61" t="s">
        <v>183</v>
      </c>
      <c r="T44" s="101">
        <f aca="true" t="shared" si="26" ref="T44:Y44">SUM(T45:T53)</f>
        <v>3634</v>
      </c>
      <c r="U44" s="101">
        <f t="shared" si="26"/>
        <v>1879</v>
      </c>
      <c r="V44" s="101">
        <f t="shared" si="26"/>
        <v>1033</v>
      </c>
      <c r="W44" s="101">
        <f t="shared" si="26"/>
        <v>486</v>
      </c>
      <c r="X44" s="101">
        <f t="shared" si="26"/>
        <v>360</v>
      </c>
      <c r="Y44" s="101">
        <f t="shared" si="26"/>
        <v>1755</v>
      </c>
      <c r="Z44" s="68">
        <f t="shared" si="6"/>
      </c>
      <c r="AA44" s="61"/>
      <c r="AB44" s="61"/>
      <c r="AC44" s="61"/>
      <c r="AD44" s="61"/>
      <c r="AE44" s="61"/>
      <c r="AF44" s="61"/>
      <c r="AG44" s="68">
        <f t="shared" si="7"/>
      </c>
      <c r="AH44" s="68">
        <f t="shared" si="8"/>
      </c>
      <c r="AI44" s="61"/>
      <c r="AJ44" s="61"/>
      <c r="AK44" s="61"/>
      <c r="AL44" s="61"/>
      <c r="AM44" s="61"/>
      <c r="AN44" s="61"/>
      <c r="AO44" s="68">
        <f t="shared" si="9"/>
      </c>
      <c r="AP44" s="68">
        <f t="shared" si="10"/>
      </c>
      <c r="AQ44" s="61"/>
      <c r="AR44" s="61"/>
      <c r="AS44" s="61"/>
      <c r="AT44" s="61"/>
      <c r="AU44" s="61"/>
      <c r="AV44" s="61"/>
      <c r="AW44" s="68">
        <f t="shared" si="11"/>
      </c>
      <c r="AX44" s="68">
        <f t="shared" si="12"/>
      </c>
      <c r="AY44" s="61"/>
      <c r="AZ44" s="61"/>
      <c r="BA44" s="61"/>
      <c r="BB44" s="61"/>
      <c r="BC44" s="61"/>
      <c r="BD44" s="61"/>
      <c r="BE44" s="68">
        <f t="shared" si="13"/>
      </c>
      <c r="BF44" s="68">
        <f t="shared" si="14"/>
      </c>
      <c r="BG44" s="61"/>
      <c r="BH44" s="61"/>
      <c r="BI44" s="61"/>
      <c r="BJ44" s="61"/>
      <c r="BK44" s="61"/>
      <c r="BL44" s="61"/>
      <c r="BM44" s="68">
        <f t="shared" si="15"/>
      </c>
    </row>
    <row r="45" spans="1:65" ht="15">
      <c r="A45" s="100" t="s">
        <v>94</v>
      </c>
      <c r="B45" s="118" t="s">
        <v>108</v>
      </c>
      <c r="C45" s="59" t="str">
        <f>D45&amp;" "&amp;E45&amp;" "&amp;F45&amp;" "&amp;G45&amp;" "&amp;H45&amp;" "&amp;I45&amp;" "&amp;J45</f>
        <v>1 2 3 4 5  </v>
      </c>
      <c r="D45" s="60">
        <v>1</v>
      </c>
      <c r="E45" s="60">
        <v>2</v>
      </c>
      <c r="F45" s="60">
        <v>3</v>
      </c>
      <c r="G45" s="60">
        <v>4</v>
      </c>
      <c r="H45" s="60">
        <v>5</v>
      </c>
      <c r="I45" s="60"/>
      <c r="J45" s="60"/>
      <c r="K45" s="59" t="str">
        <f t="shared" si="2"/>
        <v>   </v>
      </c>
      <c r="L45" s="60"/>
      <c r="M45" s="60"/>
      <c r="N45" s="60"/>
      <c r="O45" s="60"/>
      <c r="P45" s="60"/>
      <c r="Q45" s="60"/>
      <c r="R45" s="60"/>
      <c r="S45" s="61"/>
      <c r="T45" s="125">
        <v>1566</v>
      </c>
      <c r="U45" s="76">
        <f t="shared" si="16"/>
        <v>774</v>
      </c>
      <c r="V45" s="76">
        <f t="shared" si="3"/>
        <v>252</v>
      </c>
      <c r="W45" s="76">
        <f t="shared" si="4"/>
        <v>324</v>
      </c>
      <c r="X45" s="76">
        <f t="shared" si="17"/>
        <v>198</v>
      </c>
      <c r="Y45" s="76">
        <f t="shared" si="5"/>
        <v>792</v>
      </c>
      <c r="Z45" s="68" t="str">
        <f t="shared" si="6"/>
        <v>2/4/2</v>
      </c>
      <c r="AA45" s="61">
        <v>2</v>
      </c>
      <c r="AB45" s="61">
        <v>4</v>
      </c>
      <c r="AC45" s="61">
        <v>2</v>
      </c>
      <c r="AD45" s="61">
        <v>4</v>
      </c>
      <c r="AE45" s="61">
        <v>4</v>
      </c>
      <c r="AF45" s="61">
        <v>3</v>
      </c>
      <c r="AG45" s="68" t="str">
        <f t="shared" si="7"/>
        <v>4/4/3</v>
      </c>
      <c r="AH45" s="68" t="str">
        <f t="shared" si="8"/>
        <v>4/4/2</v>
      </c>
      <c r="AI45" s="61">
        <v>4</v>
      </c>
      <c r="AJ45" s="61">
        <v>4</v>
      </c>
      <c r="AK45" s="61">
        <v>2</v>
      </c>
      <c r="AL45" s="61">
        <v>2</v>
      </c>
      <c r="AM45" s="61">
        <v>4</v>
      </c>
      <c r="AN45" s="61">
        <v>2</v>
      </c>
      <c r="AO45" s="68" t="str">
        <f t="shared" si="9"/>
        <v>2/4/2</v>
      </c>
      <c r="AP45" s="68" t="str">
        <f t="shared" si="10"/>
        <v>2/2/2</v>
      </c>
      <c r="AQ45" s="61">
        <v>2</v>
      </c>
      <c r="AR45" s="61">
        <v>2</v>
      </c>
      <c r="AS45" s="61">
        <v>2</v>
      </c>
      <c r="AT45" s="61"/>
      <c r="AU45" s="61"/>
      <c r="AV45" s="61"/>
      <c r="AW45" s="68">
        <f t="shared" si="11"/>
      </c>
      <c r="AX45" s="68">
        <f t="shared" si="12"/>
      </c>
      <c r="AY45" s="61"/>
      <c r="AZ45" s="61"/>
      <c r="BA45" s="61"/>
      <c r="BB45" s="61"/>
      <c r="BC45" s="61"/>
      <c r="BD45" s="61"/>
      <c r="BE45" s="68">
        <f t="shared" si="13"/>
      </c>
      <c r="BF45" s="68">
        <f t="shared" si="14"/>
      </c>
      <c r="BG45" s="61"/>
      <c r="BH45" s="61"/>
      <c r="BI45" s="61"/>
      <c r="BJ45" s="61"/>
      <c r="BK45" s="61"/>
      <c r="BL45" s="61"/>
      <c r="BM45" s="68">
        <f t="shared" si="15"/>
      </c>
    </row>
    <row r="46" spans="1:65" ht="15">
      <c r="A46" s="100" t="s">
        <v>85</v>
      </c>
      <c r="B46" s="118" t="s">
        <v>105</v>
      </c>
      <c r="C46" s="59" t="str">
        <f aca="true" t="shared" si="27" ref="C46:C57">D46&amp;" "&amp;E46&amp;" "&amp;F46&amp;" "&amp;G46&amp;" "&amp;H46&amp;" "&amp;I46&amp;" "&amp;J46</f>
        <v>3 4 5 6   </v>
      </c>
      <c r="D46" s="60">
        <v>3</v>
      </c>
      <c r="E46" s="60">
        <v>4</v>
      </c>
      <c r="F46" s="60">
        <v>5</v>
      </c>
      <c r="G46" s="60">
        <v>6</v>
      </c>
      <c r="H46" s="60"/>
      <c r="I46" s="60"/>
      <c r="J46" s="60"/>
      <c r="K46" s="59" t="str">
        <f t="shared" si="2"/>
        <v>6 9  </v>
      </c>
      <c r="L46" s="60">
        <v>6</v>
      </c>
      <c r="M46" s="60"/>
      <c r="N46" s="60"/>
      <c r="O46" s="60"/>
      <c r="P46" s="60">
        <v>9</v>
      </c>
      <c r="Q46" s="60"/>
      <c r="R46" s="60"/>
      <c r="S46" s="61"/>
      <c r="T46" s="125">
        <v>800</v>
      </c>
      <c r="U46" s="76">
        <f t="shared" si="16"/>
        <v>453</v>
      </c>
      <c r="V46" s="76">
        <f t="shared" si="3"/>
        <v>309</v>
      </c>
      <c r="W46" s="76">
        <f t="shared" si="4"/>
        <v>0</v>
      </c>
      <c r="X46" s="76">
        <f t="shared" si="17"/>
        <v>144</v>
      </c>
      <c r="Y46" s="76">
        <f t="shared" si="5"/>
        <v>347</v>
      </c>
      <c r="Z46" s="68">
        <f t="shared" si="6"/>
      </c>
      <c r="AA46" s="61"/>
      <c r="AB46" s="61"/>
      <c r="AC46" s="61"/>
      <c r="AD46" s="61"/>
      <c r="AE46" s="61"/>
      <c r="AF46" s="61"/>
      <c r="AG46" s="68">
        <f t="shared" si="7"/>
      </c>
      <c r="AH46" s="68" t="str">
        <f t="shared" si="8"/>
        <v>3//2</v>
      </c>
      <c r="AI46" s="61">
        <v>3</v>
      </c>
      <c r="AJ46" s="61"/>
      <c r="AK46" s="61">
        <v>2</v>
      </c>
      <c r="AL46" s="61">
        <v>3</v>
      </c>
      <c r="AM46" s="61"/>
      <c r="AN46" s="61">
        <v>2</v>
      </c>
      <c r="AO46" s="68" t="str">
        <f t="shared" si="9"/>
        <v>3//2</v>
      </c>
      <c r="AP46" s="68" t="str">
        <f t="shared" si="10"/>
        <v>4//2</v>
      </c>
      <c r="AQ46" s="61">
        <v>4</v>
      </c>
      <c r="AR46" s="61"/>
      <c r="AS46" s="61">
        <v>2</v>
      </c>
      <c r="AT46" s="61">
        <v>6</v>
      </c>
      <c r="AU46" s="61"/>
      <c r="AV46" s="61">
        <v>2</v>
      </c>
      <c r="AW46" s="68" t="str">
        <f t="shared" si="11"/>
        <v>6//2</v>
      </c>
      <c r="AX46" s="68">
        <f t="shared" si="12"/>
      </c>
      <c r="AY46" s="61"/>
      <c r="AZ46" s="61"/>
      <c r="BA46" s="61"/>
      <c r="BB46" s="61"/>
      <c r="BC46" s="61"/>
      <c r="BD46" s="61"/>
      <c r="BE46" s="68">
        <f t="shared" si="13"/>
      </c>
      <c r="BF46" s="68" t="str">
        <f t="shared" si="14"/>
        <v>3//</v>
      </c>
      <c r="BG46" s="61">
        <v>3</v>
      </c>
      <c r="BH46" s="61"/>
      <c r="BI46" s="61"/>
      <c r="BJ46" s="61"/>
      <c r="BK46" s="61"/>
      <c r="BL46" s="61"/>
      <c r="BM46" s="68">
        <f t="shared" si="15"/>
      </c>
    </row>
    <row r="47" spans="1:65" ht="15">
      <c r="A47" s="100" t="s">
        <v>86</v>
      </c>
      <c r="B47" s="118" t="s">
        <v>121</v>
      </c>
      <c r="C47" s="59" t="str">
        <f t="shared" si="27"/>
        <v>3      </v>
      </c>
      <c r="D47" s="60">
        <v>3</v>
      </c>
      <c r="E47" s="60"/>
      <c r="F47" s="60"/>
      <c r="G47" s="60"/>
      <c r="H47" s="60"/>
      <c r="I47" s="60"/>
      <c r="J47" s="60"/>
      <c r="K47" s="59" t="str">
        <f t="shared" si="2"/>
        <v>   </v>
      </c>
      <c r="L47" s="60"/>
      <c r="M47" s="60"/>
      <c r="N47" s="60"/>
      <c r="O47" s="60"/>
      <c r="P47" s="60"/>
      <c r="Q47" s="60"/>
      <c r="R47" s="60"/>
      <c r="S47" s="61"/>
      <c r="T47" s="125">
        <v>72</v>
      </c>
      <c r="U47" s="76">
        <f t="shared" si="16"/>
        <v>54</v>
      </c>
      <c r="V47" s="76">
        <f t="shared" si="3"/>
        <v>36</v>
      </c>
      <c r="W47" s="76">
        <f t="shared" si="4"/>
        <v>0</v>
      </c>
      <c r="X47" s="76">
        <f t="shared" si="17"/>
        <v>18</v>
      </c>
      <c r="Y47" s="76">
        <f t="shared" si="5"/>
        <v>18</v>
      </c>
      <c r="Z47" s="68">
        <f t="shared" si="6"/>
      </c>
      <c r="AA47" s="61"/>
      <c r="AB47" s="61"/>
      <c r="AC47" s="61"/>
      <c r="AD47" s="61"/>
      <c r="AE47" s="61"/>
      <c r="AF47" s="61"/>
      <c r="AG47" s="68">
        <f t="shared" si="7"/>
      </c>
      <c r="AH47" s="68" t="str">
        <f t="shared" si="8"/>
        <v>2//1</v>
      </c>
      <c r="AI47" s="61">
        <v>2</v>
      </c>
      <c r="AJ47" s="61"/>
      <c r="AK47" s="61">
        <v>1</v>
      </c>
      <c r="AL47" s="61"/>
      <c r="AM47" s="61"/>
      <c r="AN47" s="61"/>
      <c r="AO47" s="68">
        <f t="shared" si="9"/>
      </c>
      <c r="AP47" s="68">
        <f t="shared" si="10"/>
      </c>
      <c r="AQ47" s="61"/>
      <c r="AR47" s="61"/>
      <c r="AS47" s="61"/>
      <c r="AT47" s="61"/>
      <c r="AU47" s="61"/>
      <c r="AV47" s="61"/>
      <c r="AW47" s="68">
        <f t="shared" si="11"/>
      </c>
      <c r="AX47" s="68">
        <f t="shared" si="12"/>
      </c>
      <c r="AY47" s="61"/>
      <c r="AZ47" s="61"/>
      <c r="BA47" s="61"/>
      <c r="BB47" s="61"/>
      <c r="BC47" s="61"/>
      <c r="BD47" s="61"/>
      <c r="BE47" s="68">
        <f t="shared" si="13"/>
      </c>
      <c r="BF47" s="68">
        <f t="shared" si="14"/>
      </c>
      <c r="BG47" s="61"/>
      <c r="BH47" s="61"/>
      <c r="BI47" s="61"/>
      <c r="BJ47" s="61"/>
      <c r="BK47" s="61"/>
      <c r="BL47" s="61"/>
      <c r="BM47" s="68">
        <f t="shared" si="15"/>
      </c>
    </row>
    <row r="48" spans="1:65" ht="15">
      <c r="A48" s="100" t="s">
        <v>87</v>
      </c>
      <c r="B48" s="118" t="s">
        <v>172</v>
      </c>
      <c r="C48" s="59" t="str">
        <f t="shared" si="27"/>
        <v>      </v>
      </c>
      <c r="D48" s="60"/>
      <c r="E48" s="60"/>
      <c r="F48" s="60"/>
      <c r="G48" s="60"/>
      <c r="H48" s="60"/>
      <c r="I48" s="60"/>
      <c r="J48" s="60"/>
      <c r="K48" s="59" t="str">
        <f t="shared" si="2"/>
        <v>5   </v>
      </c>
      <c r="L48" s="60">
        <v>5</v>
      </c>
      <c r="M48" s="60"/>
      <c r="N48" s="60"/>
      <c r="O48" s="60"/>
      <c r="P48" s="60"/>
      <c r="Q48" s="60"/>
      <c r="R48" s="60"/>
      <c r="S48" s="61"/>
      <c r="T48" s="125">
        <v>72</v>
      </c>
      <c r="U48" s="76">
        <f t="shared" si="16"/>
        <v>36</v>
      </c>
      <c r="V48" s="76">
        <f t="shared" si="3"/>
        <v>18</v>
      </c>
      <c r="W48" s="76">
        <f t="shared" si="4"/>
        <v>18</v>
      </c>
      <c r="X48" s="76">
        <f t="shared" si="17"/>
        <v>0</v>
      </c>
      <c r="Y48" s="76">
        <f t="shared" si="5"/>
        <v>36</v>
      </c>
      <c r="Z48" s="68">
        <f t="shared" si="6"/>
      </c>
      <c r="AA48" s="61"/>
      <c r="AB48" s="61"/>
      <c r="AC48" s="61"/>
      <c r="AD48" s="61"/>
      <c r="AE48" s="61"/>
      <c r="AF48" s="61"/>
      <c r="AG48" s="68">
        <f t="shared" si="7"/>
      </c>
      <c r="AH48" s="68">
        <f t="shared" si="8"/>
      </c>
      <c r="AI48" s="61"/>
      <c r="AJ48" s="61"/>
      <c r="AK48" s="61"/>
      <c r="AL48" s="61"/>
      <c r="AM48" s="61"/>
      <c r="AN48" s="61"/>
      <c r="AO48" s="68">
        <f t="shared" si="9"/>
      </c>
      <c r="AP48" s="68" t="str">
        <f t="shared" si="10"/>
        <v>1/1/</v>
      </c>
      <c r="AQ48" s="61">
        <v>1</v>
      </c>
      <c r="AR48" s="61">
        <v>1</v>
      </c>
      <c r="AS48" s="61"/>
      <c r="AT48" s="61"/>
      <c r="AU48" s="61"/>
      <c r="AV48" s="61"/>
      <c r="AW48" s="68">
        <f t="shared" si="11"/>
      </c>
      <c r="AX48" s="68">
        <f t="shared" si="12"/>
      </c>
      <c r="AY48" s="61"/>
      <c r="AZ48" s="61"/>
      <c r="BA48" s="61"/>
      <c r="BB48" s="61"/>
      <c r="BC48" s="61"/>
      <c r="BD48" s="61"/>
      <c r="BE48" s="68">
        <f t="shared" si="13"/>
      </c>
      <c r="BF48" s="68">
        <f t="shared" si="14"/>
      </c>
      <c r="BG48" s="61"/>
      <c r="BH48" s="61"/>
      <c r="BI48" s="61"/>
      <c r="BJ48" s="61"/>
      <c r="BK48" s="61"/>
      <c r="BL48" s="61"/>
      <c r="BM48" s="68">
        <f t="shared" si="15"/>
      </c>
    </row>
    <row r="49" spans="1:65" ht="15">
      <c r="A49" s="100" t="s">
        <v>88</v>
      </c>
      <c r="B49" s="118" t="s">
        <v>173</v>
      </c>
      <c r="C49" s="59" t="str">
        <f t="shared" si="27"/>
        <v>6      </v>
      </c>
      <c r="D49" s="60">
        <v>6</v>
      </c>
      <c r="E49" s="60"/>
      <c r="F49" s="60"/>
      <c r="G49" s="60"/>
      <c r="H49" s="60"/>
      <c r="I49" s="60"/>
      <c r="J49" s="60"/>
      <c r="K49" s="59" t="str">
        <f>L49&amp;" "&amp;P49&amp;" "&amp;Q49&amp;" "&amp;R49</f>
        <v>   </v>
      </c>
      <c r="L49" s="60"/>
      <c r="M49" s="60"/>
      <c r="N49" s="60"/>
      <c r="O49" s="60"/>
      <c r="P49" s="60"/>
      <c r="Q49" s="60"/>
      <c r="R49" s="60"/>
      <c r="S49" s="61"/>
      <c r="T49" s="125">
        <v>200</v>
      </c>
      <c r="U49" s="76">
        <f>SUM(V49:X49)</f>
        <v>90</v>
      </c>
      <c r="V49" s="76">
        <f>AA49*AA$6+AD49*AD$6+AI49*AI$6+AL49*AL$6+AQ49*AQ$6+AT49*AT$6+AY49*AY$6+BB49*BB$6+BG49*BG$6+BJ49*BJ$6</f>
        <v>18</v>
      </c>
      <c r="W49" s="76">
        <f>AB49*AB$6+AE49*AE$6+AJ49*AJ$6+AM49*AM$6+AR49*AR$6+AU49*AU$6+AZ49*AZ$6+BC49*BC$6+BH49*BH$6+BK49*BK$6</f>
        <v>72</v>
      </c>
      <c r="X49" s="76">
        <f>AC49*AC$6+AF49*AF$6+AK49*AK$6+AN49*AN$6+AS49*AS$6+AV49*AV$6+BA49*BA$6+BD49*BD$6+BI49*BI$6+BL49*BL$6</f>
        <v>0</v>
      </c>
      <c r="Y49" s="76">
        <f>T49-U49</f>
        <v>110</v>
      </c>
      <c r="Z49" s="68">
        <f>IF(SUM(AA49:AC49)&gt;0,AA49&amp;"/"&amp;AB49&amp;"/"&amp;AC49,"")</f>
      </c>
      <c r="AA49" s="61"/>
      <c r="AB49" s="61"/>
      <c r="AC49" s="61"/>
      <c r="AD49" s="61"/>
      <c r="AE49" s="61"/>
      <c r="AF49" s="61"/>
      <c r="AG49" s="68">
        <f>IF(SUM(AD49:AF49)&gt;0,AD49&amp;"/"&amp;AE49&amp;"/"&amp;AF49,"")</f>
      </c>
      <c r="AH49" s="68">
        <f>IF(SUM(AI49:AK49)&gt;0,AI49&amp;"/"&amp;AJ49&amp;"/"&amp;AK49,"")</f>
      </c>
      <c r="AI49" s="61"/>
      <c r="AJ49" s="61"/>
      <c r="AK49" s="61"/>
      <c r="AL49" s="61"/>
      <c r="AM49" s="61"/>
      <c r="AN49" s="61"/>
      <c r="AO49" s="68">
        <f>IF(SUM(AL49:AN49)&gt;0,AL49&amp;"/"&amp;AM49&amp;"/"&amp;AN49,"")</f>
      </c>
      <c r="AP49" s="68">
        <f>IF(SUM(AQ49:AS49)&gt;0,AQ49&amp;"/"&amp;AR49&amp;"/"&amp;AS49,"")</f>
      </c>
      <c r="AQ49" s="61"/>
      <c r="AR49" s="61"/>
      <c r="AS49" s="61"/>
      <c r="AT49" s="61">
        <v>1</v>
      </c>
      <c r="AU49" s="61">
        <v>4</v>
      </c>
      <c r="AV49" s="61"/>
      <c r="AW49" s="68" t="str">
        <f>IF(SUM(AT49:AV49)&gt;0,AT49&amp;"/"&amp;AU49&amp;"/"&amp;AV49,"")</f>
        <v>1/4/</v>
      </c>
      <c r="AX49" s="68">
        <f>IF(SUM(AY49:BA49)&gt;0,AY49&amp;"/"&amp;AZ49&amp;"/"&amp;BA49,"")</f>
      </c>
      <c r="AY49" s="61"/>
      <c r="AZ49" s="61"/>
      <c r="BA49" s="61"/>
      <c r="BB49" s="61"/>
      <c r="BC49" s="61"/>
      <c r="BD49" s="61"/>
      <c r="BE49" s="68">
        <f>IF(SUM(BB49:BD49)&gt;0,BB49&amp;"/"&amp;BC49&amp;"/"&amp;BD49,"")</f>
      </c>
      <c r="BF49" s="68">
        <f>IF(SUM(BG49:BI49)&gt;0,BG49&amp;"/"&amp;BH49&amp;"/"&amp;BI49,"")</f>
      </c>
      <c r="BG49" s="61"/>
      <c r="BH49" s="61"/>
      <c r="BI49" s="61"/>
      <c r="BJ49" s="61"/>
      <c r="BK49" s="61"/>
      <c r="BL49" s="61"/>
      <c r="BM49" s="68">
        <f>IF(SUM(BJ49:BL49)&gt;0,BJ49&amp;"/"&amp;BK49&amp;"/"&amp;BL49,"")</f>
      </c>
    </row>
    <row r="50" spans="1:65" ht="15">
      <c r="A50" s="100" t="s">
        <v>167</v>
      </c>
      <c r="B50" s="118" t="s">
        <v>120</v>
      </c>
      <c r="C50" s="59" t="str">
        <f t="shared" si="27"/>
        <v>5 6     </v>
      </c>
      <c r="D50" s="60">
        <v>5</v>
      </c>
      <c r="E50" s="60">
        <v>6</v>
      </c>
      <c r="F50" s="60"/>
      <c r="G50" s="60"/>
      <c r="H50" s="60"/>
      <c r="I50" s="60"/>
      <c r="J50" s="60"/>
      <c r="K50" s="59" t="str">
        <f t="shared" si="2"/>
        <v>   </v>
      </c>
      <c r="L50" s="60"/>
      <c r="M50" s="60"/>
      <c r="N50" s="60"/>
      <c r="O50" s="60"/>
      <c r="P50" s="60"/>
      <c r="Q50" s="60"/>
      <c r="R50" s="60"/>
      <c r="S50" s="61"/>
      <c r="T50" s="125">
        <v>280</v>
      </c>
      <c r="U50" s="76">
        <f t="shared" si="16"/>
        <v>144</v>
      </c>
      <c r="V50" s="76">
        <f t="shared" si="3"/>
        <v>72</v>
      </c>
      <c r="W50" s="76">
        <f t="shared" si="4"/>
        <v>72</v>
      </c>
      <c r="X50" s="76">
        <f t="shared" si="17"/>
        <v>0</v>
      </c>
      <c r="Y50" s="76">
        <f t="shared" si="5"/>
        <v>136</v>
      </c>
      <c r="Z50" s="68">
        <f t="shared" si="6"/>
      </c>
      <c r="AA50" s="61"/>
      <c r="AB50" s="61"/>
      <c r="AC50" s="61"/>
      <c r="AD50" s="61"/>
      <c r="AE50" s="61"/>
      <c r="AF50" s="61"/>
      <c r="AG50" s="68">
        <f t="shared" si="7"/>
      </c>
      <c r="AH50" s="68">
        <f t="shared" si="8"/>
      </c>
      <c r="AI50" s="61"/>
      <c r="AJ50" s="61"/>
      <c r="AK50" s="61"/>
      <c r="AL50" s="61"/>
      <c r="AM50" s="61"/>
      <c r="AN50" s="61"/>
      <c r="AO50" s="68">
        <f t="shared" si="9"/>
      </c>
      <c r="AP50" s="68" t="str">
        <f t="shared" si="10"/>
        <v>2/2/</v>
      </c>
      <c r="AQ50" s="61">
        <v>2</v>
      </c>
      <c r="AR50" s="61">
        <v>2</v>
      </c>
      <c r="AS50" s="61"/>
      <c r="AT50" s="61">
        <v>2</v>
      </c>
      <c r="AU50" s="61">
        <v>2</v>
      </c>
      <c r="AV50" s="61"/>
      <c r="AW50" s="68" t="str">
        <f t="shared" si="11"/>
        <v>2/2/</v>
      </c>
      <c r="AX50" s="68">
        <f t="shared" si="12"/>
      </c>
      <c r="AY50" s="61"/>
      <c r="AZ50" s="61"/>
      <c r="BA50" s="61"/>
      <c r="BB50" s="61"/>
      <c r="BC50" s="61"/>
      <c r="BD50" s="61"/>
      <c r="BE50" s="68">
        <f t="shared" si="13"/>
      </c>
      <c r="BF50" s="68">
        <f t="shared" si="14"/>
      </c>
      <c r="BG50" s="61"/>
      <c r="BH50" s="61"/>
      <c r="BI50" s="61"/>
      <c r="BJ50" s="61"/>
      <c r="BK50" s="61"/>
      <c r="BL50" s="61"/>
      <c r="BM50" s="68">
        <f t="shared" si="15"/>
      </c>
    </row>
    <row r="51" spans="1:65" ht="15">
      <c r="A51" s="100" t="s">
        <v>168</v>
      </c>
      <c r="B51" s="118" t="s">
        <v>116</v>
      </c>
      <c r="C51" s="59" t="str">
        <f t="shared" si="27"/>
        <v>      </v>
      </c>
      <c r="D51" s="60"/>
      <c r="E51" s="60"/>
      <c r="F51" s="60"/>
      <c r="G51" s="60"/>
      <c r="H51" s="60"/>
      <c r="I51" s="60"/>
      <c r="J51" s="60"/>
      <c r="K51" s="59" t="str">
        <f aca="true" t="shared" si="28" ref="K51:K57">L51&amp;" "&amp;P51&amp;" "&amp;Q51&amp;" "&amp;R51</f>
        <v>10   </v>
      </c>
      <c r="L51" s="60">
        <v>10</v>
      </c>
      <c r="M51" s="60"/>
      <c r="N51" s="60"/>
      <c r="O51" s="60"/>
      <c r="P51" s="60"/>
      <c r="Q51" s="60"/>
      <c r="R51" s="60"/>
      <c r="S51" s="61"/>
      <c r="T51" s="125">
        <v>72</v>
      </c>
      <c r="U51" s="76">
        <f>SUM(V51:X51)</f>
        <v>20</v>
      </c>
      <c r="V51" s="76">
        <f aca="true" t="shared" si="29" ref="V51:X53">AA51*AA$6+AD51*AD$6+AI51*AI$6+AL51*AL$6+AQ51*AQ$6+AT51*AT$6+AY51*AY$6+BB51*BB$6+BG51*BG$6+BJ51*BJ$6</f>
        <v>20</v>
      </c>
      <c r="W51" s="76">
        <f t="shared" si="29"/>
        <v>0</v>
      </c>
      <c r="X51" s="76">
        <f t="shared" si="29"/>
        <v>0</v>
      </c>
      <c r="Y51" s="76">
        <f>T51-U51</f>
        <v>52</v>
      </c>
      <c r="Z51" s="68">
        <f aca="true" t="shared" si="30" ref="Z51:Z58">IF(SUM(AA51:AC51)&gt;0,AA51&amp;"/"&amp;AB51&amp;"/"&amp;AC51,"")</f>
      </c>
      <c r="AA51" s="61"/>
      <c r="AB51" s="61"/>
      <c r="AC51" s="61"/>
      <c r="AD51" s="61"/>
      <c r="AE51" s="61"/>
      <c r="AF51" s="61"/>
      <c r="AG51" s="68">
        <f aca="true" t="shared" si="31" ref="AG51:AG58">IF(SUM(AD51:AF51)&gt;0,AD51&amp;"/"&amp;AE51&amp;"/"&amp;AF51,"")</f>
      </c>
      <c r="AH51" s="68">
        <f aca="true" t="shared" si="32" ref="AH51:AH58">IF(SUM(AI51:AK51)&gt;0,AI51&amp;"/"&amp;AJ51&amp;"/"&amp;AK51,"")</f>
      </c>
      <c r="AI51" s="61"/>
      <c r="AJ51" s="61"/>
      <c r="AK51" s="61"/>
      <c r="AL51" s="61"/>
      <c r="AM51" s="61"/>
      <c r="AN51" s="61"/>
      <c r="AO51" s="68">
        <f aca="true" t="shared" si="33" ref="AO51:AO58">IF(SUM(AL51:AN51)&gt;0,AL51&amp;"/"&amp;AM51&amp;"/"&amp;AN51,"")</f>
      </c>
      <c r="AP51" s="68">
        <f aca="true" t="shared" si="34" ref="AP51:AP58">IF(SUM(AQ51:AS51)&gt;0,AQ51&amp;"/"&amp;AR51&amp;"/"&amp;AS51,"")</f>
      </c>
      <c r="AQ51" s="61"/>
      <c r="AR51" s="61"/>
      <c r="AS51" s="61"/>
      <c r="AT51" s="61"/>
      <c r="AU51" s="61"/>
      <c r="AV51" s="61"/>
      <c r="AW51" s="68">
        <f aca="true" t="shared" si="35" ref="AW51:AW58">IF(SUM(AT51:AV51)&gt;0,AT51&amp;"/"&amp;AU51&amp;"/"&amp;AV51,"")</f>
      </c>
      <c r="AX51" s="68">
        <f aca="true" t="shared" si="36" ref="AX51:AX58">IF(SUM(AY51:BA51)&gt;0,AY51&amp;"/"&amp;AZ51&amp;"/"&amp;BA51,"")</f>
      </c>
      <c r="AY51" s="61"/>
      <c r="AZ51" s="61"/>
      <c r="BA51" s="61"/>
      <c r="BB51" s="61"/>
      <c r="BC51" s="61"/>
      <c r="BD51" s="61"/>
      <c r="BE51" s="68">
        <f aca="true" t="shared" si="37" ref="BE51:BE58">IF(SUM(BB51:BD51)&gt;0,BB51&amp;"/"&amp;BC51&amp;"/"&amp;BD51,"")</f>
      </c>
      <c r="BF51" s="68">
        <f aca="true" t="shared" si="38" ref="BF51:BF58">IF(SUM(BG51:BI51)&gt;0,BG51&amp;"/"&amp;BH51&amp;"/"&amp;BI51,"")</f>
      </c>
      <c r="BG51" s="61"/>
      <c r="BH51" s="61"/>
      <c r="BI51" s="61"/>
      <c r="BJ51" s="61">
        <v>4</v>
      </c>
      <c r="BK51" s="61"/>
      <c r="BL51" s="61"/>
      <c r="BM51" s="68" t="str">
        <f aca="true" t="shared" si="39" ref="BM51:BM58">IF(SUM(BJ51:BL51)&gt;0,BJ51&amp;"/"&amp;BK51&amp;"/"&amp;BL51,"")</f>
        <v>4//</v>
      </c>
    </row>
    <row r="52" spans="1:65" ht="15">
      <c r="A52" s="100" t="s">
        <v>169</v>
      </c>
      <c r="B52" s="118" t="s">
        <v>174</v>
      </c>
      <c r="C52" s="59" t="str">
        <f t="shared" si="27"/>
        <v>      </v>
      </c>
      <c r="D52" s="60"/>
      <c r="E52" s="60"/>
      <c r="F52" s="60"/>
      <c r="G52" s="60"/>
      <c r="H52" s="60"/>
      <c r="I52" s="60"/>
      <c r="J52" s="60"/>
      <c r="K52" s="59" t="str">
        <f t="shared" si="28"/>
        <v>10   </v>
      </c>
      <c r="L52" s="60">
        <v>10</v>
      </c>
      <c r="M52" s="60"/>
      <c r="N52" s="60"/>
      <c r="O52" s="60"/>
      <c r="P52" s="60"/>
      <c r="Q52" s="60"/>
      <c r="R52" s="60"/>
      <c r="S52" s="61"/>
      <c r="T52" s="125">
        <v>72</v>
      </c>
      <c r="U52" s="76">
        <f>SUM(V52:X52)</f>
        <v>20</v>
      </c>
      <c r="V52" s="76">
        <f t="shared" si="29"/>
        <v>20</v>
      </c>
      <c r="W52" s="76">
        <f t="shared" si="29"/>
        <v>0</v>
      </c>
      <c r="X52" s="76">
        <f t="shared" si="29"/>
        <v>0</v>
      </c>
      <c r="Y52" s="76">
        <f>T52-U52</f>
        <v>52</v>
      </c>
      <c r="Z52" s="68">
        <f t="shared" si="30"/>
      </c>
      <c r="AA52" s="61"/>
      <c r="AB52" s="61"/>
      <c r="AC52" s="61"/>
      <c r="AD52" s="61"/>
      <c r="AE52" s="61"/>
      <c r="AF52" s="61"/>
      <c r="AG52" s="68">
        <f t="shared" si="31"/>
      </c>
      <c r="AH52" s="68">
        <f t="shared" si="32"/>
      </c>
      <c r="AI52" s="61"/>
      <c r="AJ52" s="61"/>
      <c r="AK52" s="61"/>
      <c r="AL52" s="61"/>
      <c r="AM52" s="61"/>
      <c r="AN52" s="61"/>
      <c r="AO52" s="68">
        <f t="shared" si="33"/>
      </c>
      <c r="AP52" s="68">
        <f t="shared" si="34"/>
      </c>
      <c r="AQ52" s="61"/>
      <c r="AR52" s="61"/>
      <c r="AS52" s="61"/>
      <c r="AT52" s="61"/>
      <c r="AU52" s="61"/>
      <c r="AV52" s="61"/>
      <c r="AW52" s="68">
        <f t="shared" si="35"/>
      </c>
      <c r="AX52" s="68">
        <f t="shared" si="36"/>
      </c>
      <c r="AY52" s="61"/>
      <c r="AZ52" s="61"/>
      <c r="BA52" s="61"/>
      <c r="BB52" s="61"/>
      <c r="BC52" s="61"/>
      <c r="BD52" s="61"/>
      <c r="BE52" s="68">
        <f t="shared" si="37"/>
      </c>
      <c r="BF52" s="68">
        <f t="shared" si="38"/>
      </c>
      <c r="BG52" s="61"/>
      <c r="BH52" s="61"/>
      <c r="BI52" s="61"/>
      <c r="BJ52" s="61">
        <v>4</v>
      </c>
      <c r="BK52" s="61"/>
      <c r="BL52" s="61"/>
      <c r="BM52" s="68" t="str">
        <f t="shared" si="39"/>
        <v>4//</v>
      </c>
    </row>
    <row r="53" spans="1:65" ht="15">
      <c r="A53" s="100" t="s">
        <v>170</v>
      </c>
      <c r="B53" s="118" t="s">
        <v>171</v>
      </c>
      <c r="C53" s="59" t="str">
        <f t="shared" si="27"/>
        <v>6 7 8    </v>
      </c>
      <c r="D53" s="60">
        <v>6</v>
      </c>
      <c r="E53" s="60">
        <v>7</v>
      </c>
      <c r="F53" s="60">
        <v>8</v>
      </c>
      <c r="G53" s="60"/>
      <c r="H53" s="60"/>
      <c r="I53" s="60"/>
      <c r="J53" s="60"/>
      <c r="K53" s="59" t="str">
        <f t="shared" si="28"/>
        <v>5 6  </v>
      </c>
      <c r="L53" s="60">
        <v>5</v>
      </c>
      <c r="M53" s="60"/>
      <c r="N53" s="60"/>
      <c r="O53" s="60"/>
      <c r="P53" s="60">
        <v>6</v>
      </c>
      <c r="Q53" s="60"/>
      <c r="R53" s="60"/>
      <c r="S53" s="61"/>
      <c r="T53" s="125">
        <v>500</v>
      </c>
      <c r="U53" s="76">
        <f>SUM(V53:X53)</f>
        <v>288</v>
      </c>
      <c r="V53" s="76">
        <f t="shared" si="29"/>
        <v>288</v>
      </c>
      <c r="W53" s="76">
        <f t="shared" si="29"/>
        <v>0</v>
      </c>
      <c r="X53" s="76">
        <f t="shared" si="29"/>
        <v>0</v>
      </c>
      <c r="Y53" s="76">
        <f>T53-U53</f>
        <v>212</v>
      </c>
      <c r="Z53" s="68">
        <f t="shared" si="30"/>
      </c>
      <c r="AA53" s="61"/>
      <c r="AB53" s="61"/>
      <c r="AC53" s="61"/>
      <c r="AD53" s="61"/>
      <c r="AE53" s="61"/>
      <c r="AF53" s="61"/>
      <c r="AG53" s="68">
        <f t="shared" si="31"/>
      </c>
      <c r="AH53" s="68">
        <f t="shared" si="32"/>
      </c>
      <c r="AI53" s="61"/>
      <c r="AJ53" s="61"/>
      <c r="AK53" s="61"/>
      <c r="AL53" s="61"/>
      <c r="AM53" s="61"/>
      <c r="AN53" s="61"/>
      <c r="AO53" s="68">
        <f t="shared" si="33"/>
      </c>
      <c r="AP53" s="68" t="str">
        <f t="shared" si="34"/>
        <v>4//</v>
      </c>
      <c r="AQ53" s="61">
        <v>4</v>
      </c>
      <c r="AR53" s="61"/>
      <c r="AS53" s="61"/>
      <c r="AT53" s="61">
        <v>8</v>
      </c>
      <c r="AU53" s="61"/>
      <c r="AV53" s="61"/>
      <c r="AW53" s="68" t="str">
        <f t="shared" si="35"/>
        <v>8//</v>
      </c>
      <c r="AX53" s="68" t="str">
        <f t="shared" si="36"/>
        <v>2//</v>
      </c>
      <c r="AY53" s="61">
        <v>2</v>
      </c>
      <c r="AZ53" s="61"/>
      <c r="BA53" s="61"/>
      <c r="BB53" s="61">
        <v>2</v>
      </c>
      <c r="BC53" s="61"/>
      <c r="BD53" s="61"/>
      <c r="BE53" s="68" t="str">
        <f t="shared" si="37"/>
        <v>2//</v>
      </c>
      <c r="BF53" s="68">
        <f t="shared" si="38"/>
      </c>
      <c r="BG53" s="61"/>
      <c r="BH53" s="61"/>
      <c r="BI53" s="61"/>
      <c r="BJ53" s="61"/>
      <c r="BK53" s="61"/>
      <c r="BL53" s="61"/>
      <c r="BM53" s="68">
        <f t="shared" si="39"/>
      </c>
    </row>
    <row r="54" spans="1:65" ht="15">
      <c r="A54" s="100" t="s">
        <v>61</v>
      </c>
      <c r="B54" s="117" t="s">
        <v>39</v>
      </c>
      <c r="C54" s="59" t="str">
        <f t="shared" si="27"/>
        <v>      </v>
      </c>
      <c r="D54" s="60"/>
      <c r="E54" s="60"/>
      <c r="F54" s="60"/>
      <c r="G54" s="60"/>
      <c r="H54" s="60"/>
      <c r="I54" s="60"/>
      <c r="J54" s="60"/>
      <c r="K54" s="59" t="str">
        <f t="shared" si="28"/>
        <v>   </v>
      </c>
      <c r="L54" s="60"/>
      <c r="M54" s="60"/>
      <c r="N54" s="60"/>
      <c r="O54" s="60"/>
      <c r="P54" s="60"/>
      <c r="Q54" s="60"/>
      <c r="R54" s="60"/>
      <c r="S54" s="61"/>
      <c r="T54" s="101">
        <f aca="true" t="shared" si="40" ref="T54:Y54">SUM(T55:T56)</f>
        <v>200</v>
      </c>
      <c r="U54" s="77">
        <f t="shared" si="40"/>
        <v>108</v>
      </c>
      <c r="V54" s="77">
        <f t="shared" si="40"/>
        <v>54</v>
      </c>
      <c r="W54" s="77">
        <f t="shared" si="40"/>
        <v>0</v>
      </c>
      <c r="X54" s="77">
        <f t="shared" si="40"/>
        <v>54</v>
      </c>
      <c r="Y54" s="77">
        <f t="shared" si="40"/>
        <v>92</v>
      </c>
      <c r="Z54" s="68">
        <f t="shared" si="30"/>
      </c>
      <c r="AA54" s="61"/>
      <c r="AB54" s="61"/>
      <c r="AC54" s="61"/>
      <c r="AD54" s="61"/>
      <c r="AE54" s="61"/>
      <c r="AF54" s="61"/>
      <c r="AG54" s="68">
        <f t="shared" si="31"/>
      </c>
      <c r="AH54" s="68">
        <f t="shared" si="32"/>
      </c>
      <c r="AI54" s="61"/>
      <c r="AJ54" s="61"/>
      <c r="AK54" s="61"/>
      <c r="AL54" s="61"/>
      <c r="AM54" s="61"/>
      <c r="AN54" s="61"/>
      <c r="AO54" s="68">
        <f t="shared" si="33"/>
      </c>
      <c r="AP54" s="68">
        <f t="shared" si="34"/>
      </c>
      <c r="AQ54" s="61"/>
      <c r="AR54" s="61"/>
      <c r="AS54" s="61"/>
      <c r="AT54" s="61"/>
      <c r="AU54" s="61"/>
      <c r="AV54" s="61"/>
      <c r="AW54" s="68">
        <f t="shared" si="35"/>
      </c>
      <c r="AX54" s="68">
        <f t="shared" si="36"/>
      </c>
      <c r="AY54" s="61"/>
      <c r="AZ54" s="61"/>
      <c r="BA54" s="61"/>
      <c r="BB54" s="61"/>
      <c r="BC54" s="61"/>
      <c r="BD54" s="61"/>
      <c r="BE54" s="68">
        <f t="shared" si="37"/>
      </c>
      <c r="BF54" s="68">
        <f t="shared" si="38"/>
      </c>
      <c r="BG54" s="61"/>
      <c r="BH54" s="61"/>
      <c r="BI54" s="61"/>
      <c r="BJ54" s="61"/>
      <c r="BK54" s="61"/>
      <c r="BL54" s="61"/>
      <c r="BM54" s="68">
        <f t="shared" si="39"/>
      </c>
    </row>
    <row r="55" spans="1:65" ht="15">
      <c r="A55" s="100" t="s">
        <v>89</v>
      </c>
      <c r="B55" s="118" t="s">
        <v>190</v>
      </c>
      <c r="C55" s="59" t="str">
        <f t="shared" si="27"/>
        <v>      </v>
      </c>
      <c r="D55" s="60"/>
      <c r="E55" s="60"/>
      <c r="F55" s="60"/>
      <c r="G55" s="60"/>
      <c r="H55" s="60"/>
      <c r="I55" s="60"/>
      <c r="J55" s="60"/>
      <c r="K55" s="59" t="str">
        <f t="shared" si="28"/>
        <v>1   </v>
      </c>
      <c r="L55" s="60">
        <v>1</v>
      </c>
      <c r="M55" s="60"/>
      <c r="N55" s="60"/>
      <c r="O55" s="60"/>
      <c r="P55" s="60"/>
      <c r="Q55" s="60"/>
      <c r="R55" s="60"/>
      <c r="S55" s="61"/>
      <c r="T55" s="125">
        <v>72</v>
      </c>
      <c r="U55" s="76">
        <f t="shared" si="16"/>
        <v>36</v>
      </c>
      <c r="V55" s="76">
        <f aca="true" t="shared" si="41" ref="V55:X57">AA55*AA$6+AD55*AD$6+AI55*AI$6+AL55*AL$6+AQ55*AQ$6+AT55*AT$6+AY55*AY$6+BB55*BB$6+BG55*BG$6+BJ55*BJ$6</f>
        <v>18</v>
      </c>
      <c r="W55" s="76">
        <f t="shared" si="41"/>
        <v>0</v>
      </c>
      <c r="X55" s="76">
        <f t="shared" si="41"/>
        <v>18</v>
      </c>
      <c r="Y55" s="76">
        <f>T55-U55</f>
        <v>36</v>
      </c>
      <c r="Z55" s="68" t="str">
        <f t="shared" si="30"/>
        <v>1//1</v>
      </c>
      <c r="AA55" s="61">
        <v>1</v>
      </c>
      <c r="AB55" s="61"/>
      <c r="AC55" s="61">
        <v>1</v>
      </c>
      <c r="AD55" s="61"/>
      <c r="AE55" s="61"/>
      <c r="AF55" s="61"/>
      <c r="AG55" s="68">
        <f t="shared" si="31"/>
      </c>
      <c r="AH55" s="68">
        <f t="shared" si="32"/>
      </c>
      <c r="AI55" s="61"/>
      <c r="AJ55" s="61"/>
      <c r="AK55" s="61"/>
      <c r="AL55" s="61"/>
      <c r="AM55" s="61"/>
      <c r="AN55" s="61"/>
      <c r="AO55" s="68">
        <f t="shared" si="33"/>
      </c>
      <c r="AP55" s="68">
        <f t="shared" si="34"/>
      </c>
      <c r="AQ55" s="61"/>
      <c r="AR55" s="61"/>
      <c r="AS55" s="61"/>
      <c r="AT55" s="61"/>
      <c r="AU55" s="61"/>
      <c r="AV55" s="61"/>
      <c r="AW55" s="68">
        <f t="shared" si="35"/>
      </c>
      <c r="AX55" s="68">
        <f t="shared" si="36"/>
      </c>
      <c r="AY55" s="61"/>
      <c r="AZ55" s="61"/>
      <c r="BA55" s="61"/>
      <c r="BB55" s="61"/>
      <c r="BC55" s="61"/>
      <c r="BD55" s="61"/>
      <c r="BE55" s="68">
        <f t="shared" si="37"/>
      </c>
      <c r="BF55" s="68">
        <f t="shared" si="38"/>
      </c>
      <c r="BG55" s="61"/>
      <c r="BH55" s="61"/>
      <c r="BI55" s="61"/>
      <c r="BJ55" s="61"/>
      <c r="BK55" s="61"/>
      <c r="BL55" s="61"/>
      <c r="BM55" s="68">
        <f t="shared" si="39"/>
      </c>
    </row>
    <row r="56" spans="1:65" ht="15">
      <c r="A56" s="100" t="s">
        <v>95</v>
      </c>
      <c r="B56" s="120" t="s">
        <v>189</v>
      </c>
      <c r="C56" s="59" t="str">
        <f t="shared" si="27"/>
        <v>4      </v>
      </c>
      <c r="D56" s="60">
        <v>4</v>
      </c>
      <c r="E56" s="60"/>
      <c r="F56" s="60"/>
      <c r="G56" s="60"/>
      <c r="H56" s="60"/>
      <c r="I56" s="60"/>
      <c r="J56" s="60"/>
      <c r="K56" s="59" t="str">
        <f t="shared" si="28"/>
        <v>   </v>
      </c>
      <c r="L56" s="60"/>
      <c r="M56" s="60"/>
      <c r="N56" s="60"/>
      <c r="O56" s="60"/>
      <c r="P56" s="60"/>
      <c r="Q56" s="60"/>
      <c r="R56" s="60"/>
      <c r="S56" s="61"/>
      <c r="T56" s="125">
        <v>128</v>
      </c>
      <c r="U56" s="76">
        <f>SUM(V56:X56)</f>
        <v>72</v>
      </c>
      <c r="V56" s="76">
        <f t="shared" si="41"/>
        <v>36</v>
      </c>
      <c r="W56" s="76">
        <f t="shared" si="41"/>
        <v>0</v>
      </c>
      <c r="X56" s="76">
        <f t="shared" si="41"/>
        <v>36</v>
      </c>
      <c r="Y56" s="76">
        <f>T56-U56</f>
        <v>56</v>
      </c>
      <c r="Z56" s="68">
        <f t="shared" si="30"/>
      </c>
      <c r="AA56" s="61"/>
      <c r="AB56" s="61"/>
      <c r="AC56" s="61"/>
      <c r="AD56" s="61"/>
      <c r="AE56" s="61"/>
      <c r="AF56" s="61"/>
      <c r="AG56" s="68">
        <f t="shared" si="31"/>
      </c>
      <c r="AH56" s="68">
        <f t="shared" si="32"/>
      </c>
      <c r="AI56" s="61"/>
      <c r="AJ56" s="61"/>
      <c r="AK56" s="61"/>
      <c r="AL56" s="61">
        <v>2</v>
      </c>
      <c r="AM56" s="61"/>
      <c r="AN56" s="61">
        <v>2</v>
      </c>
      <c r="AO56" s="68" t="str">
        <f t="shared" si="33"/>
        <v>2//2</v>
      </c>
      <c r="AP56" s="68">
        <f t="shared" si="34"/>
      </c>
      <c r="AQ56" s="61"/>
      <c r="AR56" s="61"/>
      <c r="AS56" s="61"/>
      <c r="AT56" s="61"/>
      <c r="AU56" s="61"/>
      <c r="AV56" s="61"/>
      <c r="AW56" s="68">
        <f t="shared" si="35"/>
      </c>
      <c r="AX56" s="68">
        <f t="shared" si="36"/>
      </c>
      <c r="AY56" s="61"/>
      <c r="AZ56" s="61"/>
      <c r="BA56" s="61"/>
      <c r="BB56" s="61"/>
      <c r="BC56" s="61"/>
      <c r="BD56" s="61"/>
      <c r="BE56" s="68">
        <f t="shared" si="37"/>
      </c>
      <c r="BF56" s="68">
        <f t="shared" si="38"/>
      </c>
      <c r="BG56" s="61"/>
      <c r="BH56" s="61"/>
      <c r="BI56" s="61"/>
      <c r="BJ56" s="61"/>
      <c r="BK56" s="61"/>
      <c r="BL56" s="61"/>
      <c r="BM56" s="68">
        <f t="shared" si="39"/>
      </c>
    </row>
    <row r="57" spans="1:65" ht="15">
      <c r="A57" s="100" t="s">
        <v>62</v>
      </c>
      <c r="B57" s="117" t="s">
        <v>96</v>
      </c>
      <c r="C57" s="59" t="str">
        <f t="shared" si="27"/>
        <v>      </v>
      </c>
      <c r="D57" s="103"/>
      <c r="E57" s="103"/>
      <c r="F57" s="103"/>
      <c r="G57" s="103"/>
      <c r="H57" s="103"/>
      <c r="I57" s="103"/>
      <c r="J57" s="103"/>
      <c r="K57" s="59" t="str">
        <f t="shared" si="28"/>
        <v>3 4 6 </v>
      </c>
      <c r="L57" s="49">
        <v>3</v>
      </c>
      <c r="M57" s="49"/>
      <c r="N57" s="49"/>
      <c r="O57" s="49"/>
      <c r="P57" s="62">
        <v>4</v>
      </c>
      <c r="Q57" s="63">
        <v>6</v>
      </c>
      <c r="R57" s="63"/>
      <c r="S57" s="63"/>
      <c r="T57" s="113">
        <v>200</v>
      </c>
      <c r="U57" s="112">
        <f>SUM(V57:X57)</f>
        <v>108</v>
      </c>
      <c r="V57" s="112">
        <f t="shared" si="41"/>
        <v>54</v>
      </c>
      <c r="W57" s="112">
        <f t="shared" si="41"/>
        <v>0</v>
      </c>
      <c r="X57" s="112">
        <f t="shared" si="41"/>
        <v>54</v>
      </c>
      <c r="Y57" s="112">
        <f>T57-U57</f>
        <v>92</v>
      </c>
      <c r="Z57" s="68">
        <f t="shared" si="30"/>
      </c>
      <c r="AA57" s="61"/>
      <c r="AB57" s="61"/>
      <c r="AC57" s="61"/>
      <c r="AD57" s="61"/>
      <c r="AE57" s="61"/>
      <c r="AF57" s="61"/>
      <c r="AG57" s="68">
        <f t="shared" si="31"/>
      </c>
      <c r="AH57" s="68" t="str">
        <f t="shared" si="32"/>
        <v>1//1</v>
      </c>
      <c r="AI57" s="63">
        <v>1</v>
      </c>
      <c r="AJ57" s="63"/>
      <c r="AK57" s="63">
        <v>1</v>
      </c>
      <c r="AL57" s="63">
        <v>1</v>
      </c>
      <c r="AM57" s="63"/>
      <c r="AN57" s="63">
        <v>1</v>
      </c>
      <c r="AO57" s="68" t="str">
        <f t="shared" si="33"/>
        <v>1//1</v>
      </c>
      <c r="AP57" s="68">
        <f t="shared" si="34"/>
      </c>
      <c r="AQ57" s="63"/>
      <c r="AR57" s="63"/>
      <c r="AS57" s="63"/>
      <c r="AT57" s="63">
        <v>1</v>
      </c>
      <c r="AU57" s="63"/>
      <c r="AV57" s="63">
        <v>1</v>
      </c>
      <c r="AW57" s="68" t="str">
        <f t="shared" si="35"/>
        <v>1//1</v>
      </c>
      <c r="AX57" s="68">
        <f t="shared" si="36"/>
      </c>
      <c r="AY57" s="63"/>
      <c r="AZ57" s="63"/>
      <c r="BA57" s="63"/>
      <c r="BB57" s="63"/>
      <c r="BC57" s="63"/>
      <c r="BD57" s="63"/>
      <c r="BE57" s="68">
        <f t="shared" si="37"/>
      </c>
      <c r="BF57" s="68">
        <f t="shared" si="38"/>
      </c>
      <c r="BG57" s="63"/>
      <c r="BH57" s="63"/>
      <c r="BI57" s="63"/>
      <c r="BJ57" s="63"/>
      <c r="BK57" s="63"/>
      <c r="BL57" s="63"/>
      <c r="BM57" s="68">
        <f t="shared" si="39"/>
      </c>
    </row>
    <row r="58" spans="1:65" ht="24.75" customHeight="1">
      <c r="A58" s="104" t="s">
        <v>63</v>
      </c>
      <c r="B58" s="121" t="s">
        <v>140</v>
      </c>
      <c r="C58" s="104" t="str">
        <f>D58&amp;" "&amp;E58&amp;" "&amp;F58&amp;" "&amp;J58</f>
        <v>   </v>
      </c>
      <c r="D58" s="105"/>
      <c r="E58" s="105"/>
      <c r="F58" s="105"/>
      <c r="G58" s="105"/>
      <c r="H58" s="105"/>
      <c r="I58" s="105"/>
      <c r="J58" s="105"/>
      <c r="K58" s="96" t="str">
        <f>L58&amp;" "&amp;M58&amp;" "&amp;N58&amp;" "&amp;O58&amp;" "&amp;P58&amp;" "&amp;Q58&amp;" "&amp;R58</f>
        <v>1 2 3 4 5 6 8</v>
      </c>
      <c r="L58" s="105">
        <v>1</v>
      </c>
      <c r="M58" s="105">
        <v>2</v>
      </c>
      <c r="N58" s="105">
        <v>3</v>
      </c>
      <c r="O58" s="105">
        <v>4</v>
      </c>
      <c r="P58" s="105">
        <v>5</v>
      </c>
      <c r="Q58" s="105">
        <v>6</v>
      </c>
      <c r="R58" s="105">
        <v>8</v>
      </c>
      <c r="S58" s="104"/>
      <c r="T58" s="130">
        <v>450</v>
      </c>
      <c r="U58" s="130">
        <f>SUM(V58:X58)</f>
        <v>450</v>
      </c>
      <c r="V58" s="130">
        <f>AA58*AA$6+AD58*AD$6+AI58*AI$6+AL58*AL$6+AQ58*AQ$6+AT58*AT$6+AY58*AY$6+BB58*BB$6+BG58*BG$6+BJ58*BJ$6</f>
        <v>18</v>
      </c>
      <c r="W58" s="130">
        <f>AB58*AB$6+AE58*AE$6+AJ58*AJ$6+AM58*AM$6+AR58*AR$6+AU58*AU$6+AZ58*AZ$6+BC58*BC$6+BH58*BH$6+BK58*BK$6</f>
        <v>0</v>
      </c>
      <c r="X58" s="130">
        <f>AC58*AC$6+AF58*AF$6+AK58*AK$6+AN58*AN$6+AS58*AS$6+AV58*AV$6+BA58*BA$6+BD58*BD$6+BI58*BI$6+BL58*BL$6</f>
        <v>432</v>
      </c>
      <c r="Y58" s="130">
        <f>T58-U58</f>
        <v>0</v>
      </c>
      <c r="Z58" s="106" t="str">
        <f t="shared" si="30"/>
        <v>//4</v>
      </c>
      <c r="AA58" s="107"/>
      <c r="AB58" s="107"/>
      <c r="AC58" s="107">
        <v>4</v>
      </c>
      <c r="AD58" s="107"/>
      <c r="AE58" s="107"/>
      <c r="AF58" s="107">
        <v>4</v>
      </c>
      <c r="AG58" s="106" t="str">
        <f t="shared" si="31"/>
        <v>//4</v>
      </c>
      <c r="AH58" s="106" t="str">
        <f t="shared" si="32"/>
        <v>//4</v>
      </c>
      <c r="AI58" s="107"/>
      <c r="AJ58" s="107"/>
      <c r="AK58" s="107">
        <v>4</v>
      </c>
      <c r="AL58" s="107"/>
      <c r="AM58" s="107"/>
      <c r="AN58" s="107">
        <v>4</v>
      </c>
      <c r="AO58" s="106" t="str">
        <f t="shared" si="33"/>
        <v>//4</v>
      </c>
      <c r="AP58" s="106" t="str">
        <f t="shared" si="34"/>
        <v>//4</v>
      </c>
      <c r="AQ58" s="107"/>
      <c r="AR58" s="107"/>
      <c r="AS58" s="107">
        <v>4</v>
      </c>
      <c r="AT58" s="107"/>
      <c r="AU58" s="107"/>
      <c r="AV58" s="107">
        <v>4</v>
      </c>
      <c r="AW58" s="106" t="str">
        <f t="shared" si="35"/>
        <v>//4</v>
      </c>
      <c r="AX58" s="106">
        <f t="shared" si="36"/>
      </c>
      <c r="AY58" s="107"/>
      <c r="AZ58" s="107"/>
      <c r="BA58" s="107"/>
      <c r="BB58" s="107">
        <v>1</v>
      </c>
      <c r="BC58" s="107"/>
      <c r="BD58" s="107"/>
      <c r="BE58" s="106" t="str">
        <f t="shared" si="37"/>
        <v>1//</v>
      </c>
      <c r="BF58" s="106">
        <f t="shared" si="38"/>
      </c>
      <c r="BG58" s="107"/>
      <c r="BH58" s="107"/>
      <c r="BI58" s="107"/>
      <c r="BJ58" s="107"/>
      <c r="BK58" s="107"/>
      <c r="BL58" s="107"/>
      <c r="BM58" s="106">
        <f t="shared" si="39"/>
      </c>
    </row>
    <row r="59" spans="1:65" ht="15">
      <c r="A59" s="97"/>
      <c r="B59" s="122" t="s">
        <v>65</v>
      </c>
      <c r="C59" s="97"/>
      <c r="D59" s="108"/>
      <c r="E59" s="108"/>
      <c r="F59" s="108"/>
      <c r="G59" s="108"/>
      <c r="H59" s="108"/>
      <c r="I59" s="108"/>
      <c r="J59" s="108"/>
      <c r="K59" s="97"/>
      <c r="L59" s="108"/>
      <c r="M59" s="108"/>
      <c r="N59" s="108"/>
      <c r="O59" s="108"/>
      <c r="P59" s="108"/>
      <c r="Q59" s="108"/>
      <c r="R59" s="108"/>
      <c r="S59" s="97"/>
      <c r="T59" s="111">
        <f aca="true" t="shared" si="42" ref="T59:Y59">SUM(T8,T20,T29,T43,T58)</f>
        <v>8884</v>
      </c>
      <c r="U59" s="111">
        <f t="shared" si="42"/>
        <v>5025</v>
      </c>
      <c r="V59" s="111">
        <f t="shared" si="42"/>
        <v>2259</v>
      </c>
      <c r="W59" s="111">
        <f t="shared" si="42"/>
        <v>648</v>
      </c>
      <c r="X59" s="111">
        <f t="shared" si="42"/>
        <v>2118</v>
      </c>
      <c r="Y59" s="111">
        <f t="shared" si="42"/>
        <v>3859</v>
      </c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</row>
    <row r="60" spans="1:65" ht="15">
      <c r="A60" s="97"/>
      <c r="B60" s="120" t="s">
        <v>31</v>
      </c>
      <c r="C60" s="59" t="s">
        <v>141</v>
      </c>
      <c r="D60" s="68"/>
      <c r="E60" s="68"/>
      <c r="F60" s="68"/>
      <c r="G60" s="68"/>
      <c r="H60" s="68"/>
      <c r="I60" s="68"/>
      <c r="J60" s="68"/>
      <c r="K60" s="59"/>
      <c r="L60" s="60"/>
      <c r="M60" s="60"/>
      <c r="N60" s="60"/>
      <c r="O60" s="60"/>
      <c r="P60" s="60"/>
      <c r="Q60" s="60"/>
      <c r="R60" s="60"/>
      <c r="S60" s="61"/>
      <c r="T60" s="59"/>
      <c r="U60" s="59"/>
      <c r="V60" s="59"/>
      <c r="W60" s="59"/>
      <c r="X60" s="59"/>
      <c r="Y60" s="59"/>
      <c r="Z60" s="67">
        <f>SUM(AA60:AC60)</f>
        <v>29</v>
      </c>
      <c r="AA60" s="67">
        <f aca="true" t="shared" si="43" ref="AA60:AF60">SUM(AA10:AA57)-AA11</f>
        <v>11</v>
      </c>
      <c r="AB60" s="67">
        <f t="shared" si="43"/>
        <v>4</v>
      </c>
      <c r="AC60" s="67">
        <f t="shared" si="43"/>
        <v>14</v>
      </c>
      <c r="AD60" s="67">
        <f t="shared" si="43"/>
        <v>13</v>
      </c>
      <c r="AE60" s="67">
        <f t="shared" si="43"/>
        <v>6</v>
      </c>
      <c r="AF60" s="67">
        <f t="shared" si="43"/>
        <v>12</v>
      </c>
      <c r="AG60" s="67">
        <f>SUM(AD60:AF60)</f>
        <v>31</v>
      </c>
      <c r="AH60" s="67">
        <f>SUM(AI60:AK60)</f>
        <v>28</v>
      </c>
      <c r="AI60" s="67">
        <f aca="true" t="shared" si="44" ref="AI60:AN60">SUM(AI10:AI57)-AI11</f>
        <v>14</v>
      </c>
      <c r="AJ60" s="67">
        <f t="shared" si="44"/>
        <v>4</v>
      </c>
      <c r="AK60" s="67">
        <f t="shared" si="44"/>
        <v>10</v>
      </c>
      <c r="AL60" s="67">
        <f t="shared" si="44"/>
        <v>11</v>
      </c>
      <c r="AM60" s="67">
        <f t="shared" si="44"/>
        <v>6</v>
      </c>
      <c r="AN60" s="67">
        <f t="shared" si="44"/>
        <v>10</v>
      </c>
      <c r="AO60" s="67">
        <f>SUM(AL60:AN60)</f>
        <v>27</v>
      </c>
      <c r="AP60" s="67">
        <f>SUM(AQ60:AS60)</f>
        <v>28</v>
      </c>
      <c r="AQ60" s="67">
        <f aca="true" t="shared" si="45" ref="AQ60:AV60">SUM(AQ10:AQ57)-AQ11</f>
        <v>16</v>
      </c>
      <c r="AR60" s="67">
        <f t="shared" si="45"/>
        <v>5</v>
      </c>
      <c r="AS60" s="67">
        <f t="shared" si="45"/>
        <v>7</v>
      </c>
      <c r="AT60" s="67">
        <f t="shared" si="45"/>
        <v>18</v>
      </c>
      <c r="AU60" s="67">
        <f t="shared" si="45"/>
        <v>6</v>
      </c>
      <c r="AV60" s="67">
        <f t="shared" si="45"/>
        <v>3</v>
      </c>
      <c r="AW60" s="67">
        <f>SUM(AT60:AV60)</f>
        <v>27</v>
      </c>
      <c r="AX60" s="67">
        <f>SUM(AY60:BA60)</f>
        <v>29</v>
      </c>
      <c r="AY60" s="67">
        <f aca="true" t="shared" si="46" ref="AY60:BD60">SUM(AY10:AY57)-AY11</f>
        <v>17</v>
      </c>
      <c r="AZ60" s="67">
        <f t="shared" si="46"/>
        <v>3</v>
      </c>
      <c r="BA60" s="67">
        <f t="shared" si="46"/>
        <v>9</v>
      </c>
      <c r="BB60" s="67">
        <f t="shared" si="46"/>
        <v>18</v>
      </c>
      <c r="BC60" s="67">
        <f t="shared" si="46"/>
        <v>2</v>
      </c>
      <c r="BD60" s="67">
        <f t="shared" si="46"/>
        <v>6</v>
      </c>
      <c r="BE60" s="67">
        <f>SUM(BB60:BD60)</f>
        <v>26</v>
      </c>
      <c r="BF60" s="67">
        <f>SUM(BG60:BI60)</f>
        <v>11</v>
      </c>
      <c r="BG60" s="67">
        <f aca="true" t="shared" si="47" ref="BG60:BL60">SUM(BG10:BG57)-BG11</f>
        <v>11</v>
      </c>
      <c r="BH60" s="67">
        <f t="shared" si="47"/>
        <v>0</v>
      </c>
      <c r="BI60" s="67">
        <f t="shared" si="47"/>
        <v>0</v>
      </c>
      <c r="BJ60" s="67">
        <f t="shared" si="47"/>
        <v>8</v>
      </c>
      <c r="BK60" s="67">
        <f t="shared" si="47"/>
        <v>0</v>
      </c>
      <c r="BL60" s="67">
        <f t="shared" si="47"/>
        <v>0</v>
      </c>
      <c r="BM60" s="67">
        <f>SUM(BJ60:BL60)</f>
        <v>8</v>
      </c>
    </row>
    <row r="61" spans="1:65" ht="15">
      <c r="A61" s="97"/>
      <c r="B61" s="109">
        <f>(U59-U58-U11)/156</f>
        <v>26.71153846153846</v>
      </c>
      <c r="C61" s="110" t="s">
        <v>175</v>
      </c>
      <c r="D61" s="110"/>
      <c r="E61" s="110"/>
      <c r="F61" s="110"/>
      <c r="G61" s="110"/>
      <c r="H61" s="110"/>
      <c r="I61" s="110"/>
      <c r="J61" s="110"/>
      <c r="K61" s="110"/>
      <c r="L61" s="60"/>
      <c r="M61" s="60"/>
      <c r="N61" s="60"/>
      <c r="O61" s="60"/>
      <c r="P61" s="60"/>
      <c r="Q61" s="60"/>
      <c r="R61" s="60"/>
      <c r="S61" s="61"/>
      <c r="T61" s="59"/>
      <c r="U61" s="59"/>
      <c r="V61" s="59"/>
      <c r="W61" s="59"/>
      <c r="X61" s="59"/>
      <c r="Y61" s="59"/>
      <c r="Z61" s="59">
        <f>SUM(AA10:AC58)*Z6</f>
        <v>666</v>
      </c>
      <c r="AA61" s="59"/>
      <c r="AB61" s="59"/>
      <c r="AC61" s="59"/>
      <c r="AD61" s="59"/>
      <c r="AE61" s="59"/>
      <c r="AF61" s="59"/>
      <c r="AG61" s="59">
        <f>SUM(AD10:AF58)*AG6</f>
        <v>702</v>
      </c>
      <c r="AH61" s="59">
        <f>SUM(AI10:AK58)*AH6</f>
        <v>648</v>
      </c>
      <c r="AI61" s="59"/>
      <c r="AJ61" s="59"/>
      <c r="AK61" s="59"/>
      <c r="AL61" s="59"/>
      <c r="AM61" s="59"/>
      <c r="AN61" s="59"/>
      <c r="AO61" s="59">
        <f>SUM(AL10:AN58)*AO6</f>
        <v>630</v>
      </c>
      <c r="AP61" s="59">
        <f>SUM(AQ10:AS58)*AP6</f>
        <v>612</v>
      </c>
      <c r="AQ61" s="59"/>
      <c r="AR61" s="59"/>
      <c r="AS61" s="59"/>
      <c r="AT61" s="59"/>
      <c r="AU61" s="59"/>
      <c r="AV61" s="59"/>
      <c r="AW61" s="59">
        <f>SUM(AT10:AV58)*AW6</f>
        <v>594</v>
      </c>
      <c r="AX61" s="59">
        <f>SUM(AY10:BA58)*AX6</f>
        <v>558</v>
      </c>
      <c r="AY61" s="59"/>
      <c r="AZ61" s="59"/>
      <c r="BA61" s="59"/>
      <c r="BB61" s="59"/>
      <c r="BC61" s="59"/>
      <c r="BD61" s="59"/>
      <c r="BE61" s="59">
        <f>SUM(BB10:BD58)*BE6</f>
        <v>504</v>
      </c>
      <c r="BF61" s="59">
        <f>SUM(BG10:BI58)*BF6</f>
        <v>77</v>
      </c>
      <c r="BG61" s="59"/>
      <c r="BH61" s="59"/>
      <c r="BI61" s="59"/>
      <c r="BJ61" s="59"/>
      <c r="BK61" s="59"/>
      <c r="BL61" s="59"/>
      <c r="BM61" s="59">
        <f>SUM(BJ10:BL58)*BM6</f>
        <v>40</v>
      </c>
    </row>
    <row r="62" spans="1:65" ht="15">
      <c r="A62" s="97"/>
      <c r="B62" s="118"/>
      <c r="C62" s="110" t="s">
        <v>176</v>
      </c>
      <c r="D62" s="110"/>
      <c r="E62" s="110"/>
      <c r="F62" s="110"/>
      <c r="G62" s="110"/>
      <c r="H62" s="110"/>
      <c r="I62" s="110"/>
      <c r="J62" s="110"/>
      <c r="K62" s="110"/>
      <c r="L62" s="60"/>
      <c r="M62" s="60"/>
      <c r="N62" s="60"/>
      <c r="O62" s="60"/>
      <c r="P62" s="60"/>
      <c r="Q62" s="60"/>
      <c r="R62" s="60"/>
      <c r="S62" s="61"/>
      <c r="T62" s="59"/>
      <c r="U62" s="59">
        <f>SUM(Z62:BM62)</f>
        <v>3</v>
      </c>
      <c r="V62" s="59"/>
      <c r="W62" s="59"/>
      <c r="X62" s="59"/>
      <c r="Y62" s="59"/>
      <c r="Z62" s="59"/>
      <c r="AA62" s="61"/>
      <c r="AB62" s="61"/>
      <c r="AC62" s="61"/>
      <c r="AD62" s="61"/>
      <c r="AE62" s="61"/>
      <c r="AF62" s="61"/>
      <c r="AG62" s="59"/>
      <c r="AH62" s="59"/>
      <c r="AI62" s="61"/>
      <c r="AJ62" s="61"/>
      <c r="AK62" s="61"/>
      <c r="AL62" s="61"/>
      <c r="AM62" s="61"/>
      <c r="AN62" s="61"/>
      <c r="AO62" s="61">
        <v>1</v>
      </c>
      <c r="AP62" s="61"/>
      <c r="AQ62" s="61"/>
      <c r="AR62" s="61"/>
      <c r="AS62" s="61"/>
      <c r="AT62" s="61"/>
      <c r="AU62" s="61"/>
      <c r="AV62" s="61"/>
      <c r="AW62" s="61">
        <v>1</v>
      </c>
      <c r="AX62" s="61"/>
      <c r="AY62" s="61"/>
      <c r="AZ62" s="61"/>
      <c r="BA62" s="61"/>
      <c r="BB62" s="61"/>
      <c r="BC62" s="61"/>
      <c r="BD62" s="61"/>
      <c r="BE62" s="61">
        <v>1</v>
      </c>
      <c r="BF62" s="61"/>
      <c r="BG62" s="61"/>
      <c r="BH62" s="61"/>
      <c r="BI62" s="61"/>
      <c r="BJ62" s="61"/>
      <c r="BK62" s="61"/>
      <c r="BL62" s="61"/>
      <c r="BM62" s="61"/>
    </row>
    <row r="63" spans="1:65" ht="15">
      <c r="A63" s="97"/>
      <c r="B63" s="118"/>
      <c r="C63" s="110" t="s">
        <v>177</v>
      </c>
      <c r="D63" s="110"/>
      <c r="E63" s="110"/>
      <c r="F63" s="110"/>
      <c r="G63" s="110"/>
      <c r="H63" s="110"/>
      <c r="I63" s="110"/>
      <c r="J63" s="110"/>
      <c r="K63" s="110"/>
      <c r="L63" s="60"/>
      <c r="M63" s="60"/>
      <c r="N63" s="60"/>
      <c r="O63" s="60"/>
      <c r="P63" s="60"/>
      <c r="Q63" s="60"/>
      <c r="R63" s="60"/>
      <c r="S63" s="61"/>
      <c r="T63" s="59"/>
      <c r="U63" s="59">
        <f>SUM(Z63:BM63)</f>
        <v>31</v>
      </c>
      <c r="V63" s="59"/>
      <c r="W63" s="59"/>
      <c r="X63" s="59"/>
      <c r="Y63" s="59"/>
      <c r="Z63" s="68">
        <f>COUNTIF($D$10:$J$57,Z5)</f>
        <v>4</v>
      </c>
      <c r="AA63" s="68">
        <f aca="true" t="shared" si="48" ref="AA63:BM63">COUNTIF($D$10:$J$57,AA5)</f>
        <v>0</v>
      </c>
      <c r="AB63" s="68">
        <f t="shared" si="48"/>
        <v>0</v>
      </c>
      <c r="AC63" s="68">
        <f t="shared" si="48"/>
        <v>0</v>
      </c>
      <c r="AD63" s="68">
        <f t="shared" si="48"/>
        <v>0</v>
      </c>
      <c r="AE63" s="68">
        <f t="shared" si="48"/>
        <v>0</v>
      </c>
      <c r="AF63" s="68">
        <f t="shared" si="48"/>
        <v>0</v>
      </c>
      <c r="AG63" s="68">
        <f t="shared" si="48"/>
        <v>4</v>
      </c>
      <c r="AH63" s="68">
        <f t="shared" si="48"/>
        <v>4</v>
      </c>
      <c r="AI63" s="68">
        <f t="shared" si="48"/>
        <v>0</v>
      </c>
      <c r="AJ63" s="68">
        <f t="shared" si="48"/>
        <v>0</v>
      </c>
      <c r="AK63" s="68">
        <f t="shared" si="48"/>
        <v>0</v>
      </c>
      <c r="AL63" s="68">
        <f t="shared" si="48"/>
        <v>0</v>
      </c>
      <c r="AM63" s="68">
        <f t="shared" si="48"/>
        <v>0</v>
      </c>
      <c r="AN63" s="68">
        <f t="shared" si="48"/>
        <v>0</v>
      </c>
      <c r="AO63" s="68">
        <f t="shared" si="48"/>
        <v>3</v>
      </c>
      <c r="AP63" s="68">
        <f t="shared" si="48"/>
        <v>4</v>
      </c>
      <c r="AQ63" s="68">
        <f t="shared" si="48"/>
        <v>0</v>
      </c>
      <c r="AR63" s="68">
        <f t="shared" si="48"/>
        <v>0</v>
      </c>
      <c r="AS63" s="68">
        <f t="shared" si="48"/>
        <v>0</v>
      </c>
      <c r="AT63" s="68">
        <f t="shared" si="48"/>
        <v>0</v>
      </c>
      <c r="AU63" s="68">
        <f t="shared" si="48"/>
        <v>0</v>
      </c>
      <c r="AV63" s="68">
        <f t="shared" si="48"/>
        <v>0</v>
      </c>
      <c r="AW63" s="68">
        <f t="shared" si="48"/>
        <v>4</v>
      </c>
      <c r="AX63" s="68">
        <f t="shared" si="48"/>
        <v>4</v>
      </c>
      <c r="AY63" s="68">
        <f t="shared" si="48"/>
        <v>0</v>
      </c>
      <c r="AZ63" s="68">
        <f t="shared" si="48"/>
        <v>0</v>
      </c>
      <c r="BA63" s="68">
        <f t="shared" si="48"/>
        <v>0</v>
      </c>
      <c r="BB63" s="68">
        <f t="shared" si="48"/>
        <v>0</v>
      </c>
      <c r="BC63" s="68">
        <f t="shared" si="48"/>
        <v>0</v>
      </c>
      <c r="BD63" s="68">
        <f t="shared" si="48"/>
        <v>0</v>
      </c>
      <c r="BE63" s="68">
        <f t="shared" si="48"/>
        <v>4</v>
      </c>
      <c r="BF63" s="68">
        <f t="shared" si="48"/>
        <v>0</v>
      </c>
      <c r="BG63" s="68">
        <f t="shared" si="48"/>
        <v>0</v>
      </c>
      <c r="BH63" s="68">
        <f t="shared" si="48"/>
        <v>0</v>
      </c>
      <c r="BI63" s="68">
        <f t="shared" si="48"/>
        <v>0</v>
      </c>
      <c r="BJ63" s="68">
        <f t="shared" si="48"/>
        <v>0</v>
      </c>
      <c r="BK63" s="68">
        <f t="shared" si="48"/>
        <v>0</v>
      </c>
      <c r="BL63" s="68">
        <f t="shared" si="48"/>
        <v>0</v>
      </c>
      <c r="BM63" s="68">
        <f t="shared" si="48"/>
        <v>0</v>
      </c>
    </row>
    <row r="64" spans="1:65" ht="15">
      <c r="A64" s="97"/>
      <c r="B64" s="118"/>
      <c r="C64" s="110" t="s">
        <v>178</v>
      </c>
      <c r="D64" s="110"/>
      <c r="E64" s="110"/>
      <c r="F64" s="110"/>
      <c r="G64" s="110"/>
      <c r="H64" s="110"/>
      <c r="I64" s="110"/>
      <c r="J64" s="110"/>
      <c r="K64" s="110"/>
      <c r="L64" s="60"/>
      <c r="M64" s="60"/>
      <c r="N64" s="60"/>
      <c r="O64" s="60"/>
      <c r="P64" s="60"/>
      <c r="Q64" s="60"/>
      <c r="R64" s="60"/>
      <c r="S64" s="61"/>
      <c r="T64" s="59"/>
      <c r="U64" s="59">
        <f>SUM(Z64:BM64)</f>
        <v>36</v>
      </c>
      <c r="V64" s="59"/>
      <c r="W64" s="59"/>
      <c r="X64" s="59"/>
      <c r="Y64" s="59"/>
      <c r="Z64" s="68">
        <f>COUNTIF($L$10:$R$57,Z5)</f>
        <v>4</v>
      </c>
      <c r="AA64" s="68">
        <f aca="true" t="shared" si="49" ref="AA64:BM64">COUNTIF($L$10:$R$57,AA5)</f>
        <v>0</v>
      </c>
      <c r="AB64" s="68">
        <f t="shared" si="49"/>
        <v>0</v>
      </c>
      <c r="AC64" s="68">
        <f t="shared" si="49"/>
        <v>0</v>
      </c>
      <c r="AD64" s="68">
        <f t="shared" si="49"/>
        <v>0</v>
      </c>
      <c r="AE64" s="68">
        <f t="shared" si="49"/>
        <v>0</v>
      </c>
      <c r="AF64" s="68">
        <f t="shared" si="49"/>
        <v>0</v>
      </c>
      <c r="AG64" s="68">
        <f t="shared" si="49"/>
        <v>3</v>
      </c>
      <c r="AH64" s="68">
        <f t="shared" si="49"/>
        <v>2</v>
      </c>
      <c r="AI64" s="68">
        <f t="shared" si="49"/>
        <v>0</v>
      </c>
      <c r="AJ64" s="68">
        <f t="shared" si="49"/>
        <v>0</v>
      </c>
      <c r="AK64" s="68">
        <f t="shared" si="49"/>
        <v>0</v>
      </c>
      <c r="AL64" s="68">
        <f t="shared" si="49"/>
        <v>0</v>
      </c>
      <c r="AM64" s="68">
        <f t="shared" si="49"/>
        <v>0</v>
      </c>
      <c r="AN64" s="68">
        <f t="shared" si="49"/>
        <v>0</v>
      </c>
      <c r="AO64" s="68">
        <f t="shared" si="49"/>
        <v>4</v>
      </c>
      <c r="AP64" s="68">
        <f t="shared" si="49"/>
        <v>3</v>
      </c>
      <c r="AQ64" s="68">
        <f t="shared" si="49"/>
        <v>0</v>
      </c>
      <c r="AR64" s="68">
        <f t="shared" si="49"/>
        <v>0</v>
      </c>
      <c r="AS64" s="68">
        <f t="shared" si="49"/>
        <v>0</v>
      </c>
      <c r="AT64" s="68">
        <f t="shared" si="49"/>
        <v>0</v>
      </c>
      <c r="AU64" s="68">
        <f t="shared" si="49"/>
        <v>0</v>
      </c>
      <c r="AV64" s="68">
        <f t="shared" si="49"/>
        <v>0</v>
      </c>
      <c r="AW64" s="68">
        <f t="shared" si="49"/>
        <v>3</v>
      </c>
      <c r="AX64" s="68">
        <f t="shared" si="49"/>
        <v>7</v>
      </c>
      <c r="AY64" s="68">
        <f t="shared" si="49"/>
        <v>0</v>
      </c>
      <c r="AZ64" s="68">
        <f t="shared" si="49"/>
        <v>0</v>
      </c>
      <c r="BA64" s="68">
        <f t="shared" si="49"/>
        <v>0</v>
      </c>
      <c r="BB64" s="68">
        <f t="shared" si="49"/>
        <v>0</v>
      </c>
      <c r="BC64" s="68">
        <f t="shared" si="49"/>
        <v>0</v>
      </c>
      <c r="BD64" s="68">
        <f t="shared" si="49"/>
        <v>0</v>
      </c>
      <c r="BE64" s="68">
        <f t="shared" si="49"/>
        <v>5</v>
      </c>
      <c r="BF64" s="68">
        <f t="shared" si="49"/>
        <v>3</v>
      </c>
      <c r="BG64" s="68">
        <f t="shared" si="49"/>
        <v>0</v>
      </c>
      <c r="BH64" s="68">
        <f t="shared" si="49"/>
        <v>0</v>
      </c>
      <c r="BI64" s="68">
        <f t="shared" si="49"/>
        <v>0</v>
      </c>
      <c r="BJ64" s="68">
        <f t="shared" si="49"/>
        <v>0</v>
      </c>
      <c r="BK64" s="68">
        <f t="shared" si="49"/>
        <v>0</v>
      </c>
      <c r="BL64" s="68">
        <f t="shared" si="49"/>
        <v>0</v>
      </c>
      <c r="BM64" s="68">
        <f t="shared" si="49"/>
        <v>2</v>
      </c>
    </row>
    <row r="65" spans="1:65" ht="15">
      <c r="A65" s="20"/>
      <c r="B65" s="30"/>
      <c r="C65" s="20"/>
      <c r="D65" s="40"/>
      <c r="E65" s="40"/>
      <c r="F65" s="40"/>
      <c r="G65" s="40"/>
      <c r="H65" s="40"/>
      <c r="I65" s="40"/>
      <c r="J65" s="40"/>
      <c r="K65" s="20"/>
      <c r="L65" s="40"/>
      <c r="M65" s="40"/>
      <c r="N65" s="40"/>
      <c r="O65" s="40"/>
      <c r="P65" s="40"/>
      <c r="Q65" s="40"/>
      <c r="R65" s="40"/>
      <c r="S65" s="20"/>
      <c r="T65" s="41"/>
      <c r="U65" s="21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5">
      <c r="A66" s="20"/>
      <c r="B66" s="30"/>
      <c r="C66" s="20"/>
      <c r="D66" s="40"/>
      <c r="E66" s="40"/>
      <c r="F66" s="40"/>
      <c r="G66" s="40"/>
      <c r="H66" s="40"/>
      <c r="I66" s="40"/>
      <c r="J66" s="40"/>
      <c r="K66" s="20"/>
      <c r="L66" s="40"/>
      <c r="M66" s="40"/>
      <c r="N66" s="40"/>
      <c r="O66" s="40"/>
      <c r="P66" s="40"/>
      <c r="Q66" s="40"/>
      <c r="R66" s="40"/>
      <c r="S66" s="20"/>
      <c r="T66" s="41"/>
      <c r="U66" s="21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5.75" thickBot="1">
      <c r="A67" s="20"/>
      <c r="B67" s="39"/>
      <c r="C67" s="20"/>
      <c r="D67" s="40"/>
      <c r="E67" s="40"/>
      <c r="F67" s="40"/>
      <c r="G67" s="40"/>
      <c r="H67" s="40"/>
      <c r="I67" s="40"/>
      <c r="J67" s="40"/>
      <c r="K67" s="20"/>
      <c r="L67" s="40"/>
      <c r="M67" s="40"/>
      <c r="N67" s="40"/>
      <c r="O67" s="40"/>
      <c r="P67" s="40"/>
      <c r="Q67" s="40"/>
      <c r="R67" s="40"/>
      <c r="S67" s="20"/>
      <c r="T67" s="41"/>
      <c r="U67" s="21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19"/>
      <c r="AQ67" s="50"/>
      <c r="AR67" s="50"/>
      <c r="AS67" s="50"/>
      <c r="AT67" s="50"/>
      <c r="AU67" s="50"/>
      <c r="AV67" s="50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5.75" customHeight="1" thickBot="1">
      <c r="A68" s="19"/>
      <c r="B68" s="178" t="s">
        <v>90</v>
      </c>
      <c r="C68" s="178"/>
      <c r="D68" s="178"/>
      <c r="E68" s="178"/>
      <c r="F68" s="178"/>
      <c r="G68" s="178"/>
      <c r="H68" s="178"/>
      <c r="I68" s="178"/>
      <c r="J68" s="178"/>
      <c r="K68" s="178"/>
      <c r="L68" s="80"/>
      <c r="M68" s="80"/>
      <c r="N68" s="80"/>
      <c r="O68" s="80"/>
      <c r="P68" s="80"/>
      <c r="Q68" s="80"/>
      <c r="R68" s="80"/>
      <c r="S68" s="178" t="s">
        <v>91</v>
      </c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51"/>
      <c r="AR68" s="51"/>
      <c r="AS68" s="51"/>
      <c r="AT68" s="22"/>
      <c r="AU68" s="22"/>
      <c r="AV68" s="22"/>
      <c r="AW68" s="23"/>
      <c r="AX68" s="23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5" ht="18.75" customHeight="1">
      <c r="A69" s="19"/>
      <c r="B69" s="173" t="s">
        <v>138</v>
      </c>
      <c r="C69" s="173" t="s">
        <v>179</v>
      </c>
      <c r="D69" s="172"/>
      <c r="E69" s="81"/>
      <c r="F69" s="81"/>
      <c r="G69" s="81"/>
      <c r="H69" s="81"/>
      <c r="I69" s="81"/>
      <c r="J69" s="81"/>
      <c r="K69" s="172" t="s">
        <v>137</v>
      </c>
      <c r="L69" s="82"/>
      <c r="M69" s="82"/>
      <c r="N69" s="82"/>
      <c r="O69" s="82"/>
      <c r="P69" s="82"/>
      <c r="Q69" s="82"/>
      <c r="R69" s="82"/>
      <c r="S69" s="172" t="s">
        <v>139</v>
      </c>
      <c r="T69" s="172"/>
      <c r="U69" s="172"/>
      <c r="V69" s="172"/>
      <c r="W69" s="172"/>
      <c r="X69" s="174" t="s">
        <v>152</v>
      </c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20"/>
      <c r="AR69" s="20"/>
      <c r="AS69" s="20"/>
      <c r="AT69" s="21"/>
      <c r="AU69" s="21"/>
      <c r="AV69" s="21"/>
      <c r="AW69" s="23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5" ht="18.75" customHeight="1">
      <c r="A70" s="19"/>
      <c r="B70" s="173"/>
      <c r="C70" s="173"/>
      <c r="D70" s="173"/>
      <c r="E70" s="82"/>
      <c r="F70" s="82"/>
      <c r="G70" s="82"/>
      <c r="H70" s="82"/>
      <c r="I70" s="82"/>
      <c r="J70" s="82"/>
      <c r="K70" s="173"/>
      <c r="L70" s="82"/>
      <c r="M70" s="82"/>
      <c r="N70" s="82"/>
      <c r="O70" s="82"/>
      <c r="P70" s="82"/>
      <c r="Q70" s="82"/>
      <c r="R70" s="82"/>
      <c r="S70" s="172"/>
      <c r="T70" s="172"/>
      <c r="U70" s="172"/>
      <c r="V70" s="172"/>
      <c r="W70" s="172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20"/>
      <c r="AR70" s="20"/>
      <c r="AS70" s="20"/>
      <c r="AT70" s="21"/>
      <c r="AU70" s="21"/>
      <c r="AV70" s="21"/>
      <c r="AW70" s="23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65" ht="13.5" customHeight="1" thickBot="1">
      <c r="A71" s="19"/>
      <c r="B71" s="175" t="s">
        <v>184</v>
      </c>
      <c r="C71" s="175" t="s">
        <v>192</v>
      </c>
      <c r="D71" s="81"/>
      <c r="E71" s="81"/>
      <c r="F71" s="81"/>
      <c r="G71" s="81"/>
      <c r="H71" s="81"/>
      <c r="I71" s="81"/>
      <c r="J71" s="81"/>
      <c r="K71" s="175">
        <v>20</v>
      </c>
      <c r="L71" s="81"/>
      <c r="M71" s="81"/>
      <c r="N71" s="81"/>
      <c r="O71" s="81"/>
      <c r="P71" s="81"/>
      <c r="Q71" s="81"/>
      <c r="R71" s="81"/>
      <c r="S71" s="174" t="s">
        <v>191</v>
      </c>
      <c r="T71" s="174"/>
      <c r="U71" s="174"/>
      <c r="V71" s="174"/>
      <c r="W71" s="174"/>
      <c r="X71" s="174" t="s">
        <v>153</v>
      </c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50"/>
      <c r="AR71" s="50"/>
      <c r="AS71" s="50"/>
      <c r="AT71" s="24"/>
      <c r="AU71" s="24"/>
      <c r="AV71" s="24"/>
      <c r="AW71" s="23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</row>
    <row r="72" spans="1:65" ht="12.75" customHeight="1">
      <c r="A72" s="19"/>
      <c r="B72" s="176"/>
      <c r="C72" s="177"/>
      <c r="D72" s="81"/>
      <c r="E72" s="81"/>
      <c r="F72" s="81"/>
      <c r="G72" s="81"/>
      <c r="H72" s="81"/>
      <c r="I72" s="81"/>
      <c r="J72" s="81"/>
      <c r="K72" s="177"/>
      <c r="L72" s="81"/>
      <c r="M72" s="81"/>
      <c r="N72" s="81"/>
      <c r="O72" s="81"/>
      <c r="P72" s="81"/>
      <c r="Q72" s="81"/>
      <c r="R72" s="81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20"/>
      <c r="AR72" s="20"/>
      <c r="AS72" s="20"/>
      <c r="AT72" s="21"/>
      <c r="AU72" s="21"/>
      <c r="AV72" s="21"/>
      <c r="AW72" s="23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1:65" ht="20.25" customHeight="1" thickBot="1">
      <c r="A73" s="19"/>
      <c r="B73" s="81" t="s">
        <v>65</v>
      </c>
      <c r="C73" s="83"/>
      <c r="D73" s="83"/>
      <c r="E73" s="83"/>
      <c r="F73" s="83"/>
      <c r="G73" s="83"/>
      <c r="H73" s="83"/>
      <c r="I73" s="83"/>
      <c r="J73" s="83"/>
      <c r="K73" s="84">
        <v>20</v>
      </c>
      <c r="L73" s="81"/>
      <c r="M73" s="81"/>
      <c r="N73" s="81"/>
      <c r="O73" s="81"/>
      <c r="P73" s="81"/>
      <c r="Q73" s="81"/>
      <c r="R73" s="81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50"/>
      <c r="AR73" s="50"/>
      <c r="AS73" s="50"/>
      <c r="AT73" s="24"/>
      <c r="AU73" s="24"/>
      <c r="AV73" s="24"/>
      <c r="AW73" s="23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65" ht="1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24"/>
      <c r="L74" s="124"/>
      <c r="M74" s="124"/>
      <c r="N74" s="124"/>
      <c r="O74" s="124"/>
      <c r="P74" s="124"/>
      <c r="Q74" s="124"/>
      <c r="R74" s="124"/>
      <c r="S74" s="23"/>
      <c r="T74" s="23"/>
      <c r="U74" s="23"/>
      <c r="V74" s="18"/>
      <c r="W74" s="18"/>
      <c r="X74" s="18"/>
      <c r="Y74" s="18"/>
      <c r="Z74" s="18"/>
      <c r="AA74" s="18"/>
      <c r="AB74" s="31"/>
      <c r="AC74" s="18"/>
      <c r="AD74" s="18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19"/>
      <c r="AP74" s="20"/>
      <c r="AQ74" s="20"/>
      <c r="AR74" s="20"/>
      <c r="AS74" s="20"/>
      <c r="AT74" s="21"/>
      <c r="AU74" s="21"/>
      <c r="AV74" s="21"/>
      <c r="AW74" s="23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65" ht="15.75">
      <c r="A75" s="45"/>
      <c r="B75" s="127" t="s">
        <v>101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spans="1:65" ht="15.75">
      <c r="A76" s="45"/>
      <c r="B76" s="127" t="s">
        <v>109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</row>
    <row r="77" spans="1:65" ht="15.75">
      <c r="A77" s="45"/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5" ht="15">
      <c r="A78" s="42"/>
      <c r="B78" s="39"/>
      <c r="C78" s="20"/>
      <c r="D78" s="40"/>
      <c r="E78" s="40"/>
      <c r="F78" s="40"/>
      <c r="G78" s="40"/>
      <c r="H78" s="40"/>
      <c r="I78" s="40"/>
      <c r="J78" s="40"/>
      <c r="K78" s="20"/>
      <c r="L78" s="40"/>
      <c r="M78" s="40"/>
      <c r="N78" s="40"/>
      <c r="O78" s="40"/>
      <c r="P78" s="40"/>
      <c r="Q78" s="40"/>
      <c r="R78" s="40"/>
      <c r="S78" s="20"/>
      <c r="T78" s="41"/>
      <c r="U78" s="21"/>
      <c r="V78" s="20"/>
      <c r="W78" s="20"/>
      <c r="X78" s="34"/>
      <c r="Y78" s="34"/>
      <c r="Z78" s="34"/>
      <c r="AA78" s="34"/>
      <c r="AB78" s="34"/>
      <c r="AC78" s="34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65" ht="15">
      <c r="A79" s="44"/>
      <c r="B79" s="20" t="s">
        <v>69</v>
      </c>
      <c r="C79" s="23"/>
      <c r="D79" s="129"/>
      <c r="E79" s="129"/>
      <c r="F79" s="129"/>
      <c r="G79" s="129"/>
      <c r="H79" s="23"/>
      <c r="I79" s="129"/>
      <c r="J79" s="129"/>
      <c r="K79" s="129"/>
      <c r="L79" s="129"/>
      <c r="M79" s="129"/>
      <c r="N79" s="129"/>
      <c r="O79" s="129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6"/>
      <c r="BL79"/>
      <c r="BM79"/>
    </row>
    <row r="80" spans="1:65" ht="15">
      <c r="A80" s="42"/>
      <c r="B80" s="23" t="s">
        <v>165</v>
      </c>
      <c r="C80" s="20" t="s">
        <v>185</v>
      </c>
      <c r="D80" s="21"/>
      <c r="E80" s="21"/>
      <c r="F80" s="21"/>
      <c r="G80" s="21"/>
      <c r="H80" s="21"/>
      <c r="I80" s="2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0"/>
      <c r="Y80" s="20"/>
      <c r="Z80" s="20" t="s">
        <v>202</v>
      </c>
      <c r="AA80" s="20" t="s">
        <v>181</v>
      </c>
      <c r="AB80" s="20" t="s">
        <v>181</v>
      </c>
      <c r="AC80" s="20" t="s">
        <v>181</v>
      </c>
      <c r="AD80" s="20" t="s">
        <v>181</v>
      </c>
      <c r="AE80" s="20" t="s">
        <v>181</v>
      </c>
      <c r="AF80" s="20" t="s">
        <v>181</v>
      </c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1"/>
      <c r="AR80" s="21"/>
      <c r="AS80" s="21"/>
      <c r="AT80" s="21"/>
      <c r="AU80" s="21"/>
      <c r="AV80" s="21"/>
      <c r="AW80" s="21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6"/>
      <c r="BL80" s="36"/>
      <c r="BM80" s="36"/>
    </row>
    <row r="81" spans="1:65" ht="15">
      <c r="A81" s="42"/>
      <c r="B81" s="23"/>
      <c r="C81" s="20"/>
      <c r="D81" s="21"/>
      <c r="E81" s="21"/>
      <c r="F81" s="21"/>
      <c r="G81" s="21"/>
      <c r="H81" s="21"/>
      <c r="I81" s="20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1"/>
      <c r="AR81" s="21"/>
      <c r="AS81" s="21"/>
      <c r="AT81" s="21"/>
      <c r="AU81" s="21"/>
      <c r="AV81" s="21"/>
      <c r="AW81" s="21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6"/>
      <c r="BL81" s="36"/>
      <c r="BM81" s="36"/>
    </row>
    <row r="82" spans="1:65" ht="15">
      <c r="A82" s="38"/>
      <c r="B82" s="21" t="s">
        <v>166</v>
      </c>
      <c r="C82" s="21" t="s">
        <v>166</v>
      </c>
      <c r="D82" s="20"/>
      <c r="E82" s="20"/>
      <c r="F82" s="20"/>
      <c r="G82" s="20"/>
      <c r="H82" s="20"/>
      <c r="I82" s="21"/>
      <c r="J82" s="40"/>
      <c r="K82" s="20"/>
      <c r="L82" s="20"/>
      <c r="M82" s="20"/>
      <c r="N82" s="20"/>
      <c r="O82" s="20"/>
      <c r="P82" s="20"/>
      <c r="Q82" s="20"/>
      <c r="R82" s="20"/>
      <c r="S82" s="20"/>
      <c r="T82" s="21"/>
      <c r="U82" s="21"/>
      <c r="V82" s="21"/>
      <c r="W82" s="21"/>
      <c r="X82" s="21"/>
      <c r="Y82" s="21"/>
      <c r="Z82" s="21" t="s">
        <v>180</v>
      </c>
      <c r="AA82" s="21" t="s">
        <v>180</v>
      </c>
      <c r="AB82" s="21" t="s">
        <v>180</v>
      </c>
      <c r="AC82" s="21" t="s">
        <v>180</v>
      </c>
      <c r="AD82" s="21" t="s">
        <v>180</v>
      </c>
      <c r="AE82" s="21" t="s">
        <v>180</v>
      </c>
      <c r="AF82" s="21" t="s">
        <v>180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7"/>
      <c r="BL82" s="37"/>
      <c r="BM82" s="37"/>
    </row>
    <row r="83" spans="1:65" ht="15">
      <c r="A83" s="38"/>
      <c r="B83" s="21"/>
      <c r="C83" s="21"/>
      <c r="D83" s="20"/>
      <c r="E83" s="20"/>
      <c r="F83" s="20"/>
      <c r="G83" s="20"/>
      <c r="H83" s="20"/>
      <c r="I83" s="21"/>
      <c r="J83" s="40"/>
      <c r="K83" s="20"/>
      <c r="L83" s="20"/>
      <c r="M83" s="20"/>
      <c r="N83" s="20"/>
      <c r="O83" s="20"/>
      <c r="P83" s="20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7"/>
      <c r="BL83" s="37"/>
      <c r="BM83" s="37"/>
    </row>
    <row r="84" spans="1:65" ht="15">
      <c r="A84" s="38"/>
      <c r="B84" s="38"/>
      <c r="C84" s="42"/>
      <c r="D84" s="42"/>
      <c r="E84" s="42"/>
      <c r="F84" s="42"/>
      <c r="G84" s="42"/>
      <c r="H84" s="42"/>
      <c r="I84" s="38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7"/>
      <c r="BL84" s="37"/>
      <c r="BM84" s="37"/>
    </row>
    <row r="85" spans="1:65" ht="15">
      <c r="A85" s="38"/>
      <c r="B85" s="38"/>
      <c r="C85" s="42"/>
      <c r="D85" s="42"/>
      <c r="E85" s="42"/>
      <c r="F85" s="42"/>
      <c r="G85" s="42"/>
      <c r="H85" s="42"/>
      <c r="I85" s="38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7"/>
      <c r="BL85" s="37"/>
      <c r="BM85" s="37"/>
    </row>
    <row r="86" spans="1:65" ht="15">
      <c r="A86" s="48"/>
      <c r="B86" s="58"/>
      <c r="C86" s="36"/>
      <c r="D86" s="36"/>
      <c r="E86" s="36"/>
      <c r="F86" s="36"/>
      <c r="G86" s="36"/>
      <c r="H86" s="36"/>
      <c r="I86" s="36"/>
      <c r="J86" s="36"/>
      <c r="K86" s="55"/>
      <c r="L86" s="36"/>
      <c r="M86" s="36"/>
      <c r="N86" s="36"/>
      <c r="O86" s="36"/>
      <c r="P86" s="57"/>
      <c r="Q86" s="58"/>
      <c r="R86" s="58"/>
      <c r="S86" s="58"/>
      <c r="T86" s="47"/>
      <c r="U86" s="55"/>
      <c r="V86" s="55"/>
      <c r="W86" s="55"/>
      <c r="X86" s="55"/>
      <c r="Y86" s="55"/>
      <c r="Z86" s="56"/>
      <c r="AA86" s="47"/>
      <c r="AB86" s="47"/>
      <c r="AC86" s="47"/>
      <c r="AD86" s="47"/>
      <c r="AE86" s="47"/>
      <c r="AF86" s="47"/>
      <c r="AG86" s="56"/>
      <c r="AH86" s="56"/>
      <c r="AI86" s="47"/>
      <c r="AJ86" s="47"/>
      <c r="AK86" s="47"/>
      <c r="AL86" s="47"/>
      <c r="AM86" s="47"/>
      <c r="AN86" s="47"/>
      <c r="AO86" s="56"/>
      <c r="AP86" s="56"/>
      <c r="AQ86" s="47"/>
      <c r="AR86" s="47"/>
      <c r="AS86" s="47"/>
      <c r="AT86" s="47"/>
      <c r="AU86" s="47"/>
      <c r="AV86" s="47"/>
      <c r="AW86" s="56"/>
      <c r="AX86" s="56"/>
      <c r="AY86" s="47"/>
      <c r="AZ86" s="47"/>
      <c r="BA86" s="47"/>
      <c r="BB86" s="47"/>
      <c r="BC86" s="47"/>
      <c r="BD86" s="47"/>
      <c r="BE86" s="56"/>
      <c r="BF86" s="56"/>
      <c r="BG86" s="47"/>
      <c r="BH86" s="47"/>
      <c r="BI86" s="47"/>
      <c r="BJ86" s="47"/>
      <c r="BK86" s="47"/>
      <c r="BL86" s="47"/>
      <c r="BM86" s="56"/>
    </row>
    <row r="87" spans="1:65" ht="15.75">
      <c r="A87" s="25" t="s">
        <v>201</v>
      </c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0"/>
      <c r="AP87" s="20"/>
      <c r="AQ87" s="20"/>
      <c r="AR87" s="20"/>
      <c r="AS87" s="20"/>
      <c r="AT87" s="20"/>
      <c r="AU87" s="20"/>
      <c r="AV87" s="20"/>
      <c r="AW87" s="20"/>
      <c r="AX87" s="29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5.75">
      <c r="A88" s="25"/>
      <c r="B88" s="30"/>
      <c r="C88" s="31"/>
      <c r="D88" s="32"/>
      <c r="E88" s="32"/>
      <c r="F88" s="32"/>
      <c r="G88" s="32"/>
      <c r="H88" s="32"/>
      <c r="I88" s="32"/>
      <c r="J88" s="32"/>
      <c r="K88" s="31"/>
      <c r="L88" s="32"/>
      <c r="M88" s="32"/>
      <c r="N88" s="32"/>
      <c r="O88" s="32"/>
      <c r="P88" s="32"/>
      <c r="Q88" s="32"/>
      <c r="R88" s="32"/>
      <c r="S88" s="31"/>
      <c r="T88" s="33"/>
      <c r="U88" s="18"/>
      <c r="V88" s="31"/>
      <c r="W88" s="31"/>
      <c r="X88" s="52"/>
      <c r="Y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</row>
    <row r="89" spans="1:65" ht="18" customHeight="1">
      <c r="A89" s="35"/>
      <c r="B89" s="86"/>
      <c r="C89" s="153" t="s">
        <v>97</v>
      </c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66" t="s">
        <v>142</v>
      </c>
      <c r="U89" s="167"/>
      <c r="V89" s="167"/>
      <c r="W89" s="167"/>
      <c r="X89" s="167"/>
      <c r="Y89" s="168"/>
      <c r="Z89" s="153" t="s">
        <v>110</v>
      </c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</row>
    <row r="90" spans="1:65" ht="15">
      <c r="A90" s="35"/>
      <c r="B90" s="86"/>
      <c r="C90" s="153" t="s">
        <v>98</v>
      </c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60" t="s">
        <v>20</v>
      </c>
      <c r="U90" s="171" t="s">
        <v>21</v>
      </c>
      <c r="V90" s="171"/>
      <c r="W90" s="171"/>
      <c r="X90" s="171"/>
      <c r="Y90" s="87"/>
      <c r="Z90" s="153" t="s">
        <v>22</v>
      </c>
      <c r="AA90" s="153"/>
      <c r="AB90" s="153"/>
      <c r="AC90" s="153"/>
      <c r="AD90" s="153"/>
      <c r="AE90" s="153"/>
      <c r="AF90" s="153"/>
      <c r="AG90" s="153"/>
      <c r="AH90" s="153" t="s">
        <v>23</v>
      </c>
      <c r="AI90" s="153"/>
      <c r="AJ90" s="153"/>
      <c r="AK90" s="153"/>
      <c r="AL90" s="153"/>
      <c r="AM90" s="153"/>
      <c r="AN90" s="153"/>
      <c r="AO90" s="153"/>
      <c r="AP90" s="153" t="s">
        <v>24</v>
      </c>
      <c r="AQ90" s="153"/>
      <c r="AR90" s="153"/>
      <c r="AS90" s="153"/>
      <c r="AT90" s="153"/>
      <c r="AU90" s="153"/>
      <c r="AV90" s="153"/>
      <c r="AW90" s="153"/>
      <c r="AX90" s="153" t="s">
        <v>25</v>
      </c>
      <c r="AY90" s="153"/>
      <c r="AZ90" s="153"/>
      <c r="BA90" s="153"/>
      <c r="BB90" s="153"/>
      <c r="BC90" s="153"/>
      <c r="BD90" s="153"/>
      <c r="BE90" s="153"/>
      <c r="BF90" s="153" t="s">
        <v>26</v>
      </c>
      <c r="BG90" s="153"/>
      <c r="BH90" s="153"/>
      <c r="BI90" s="153"/>
      <c r="BJ90" s="153"/>
      <c r="BK90" s="153"/>
      <c r="BL90" s="153"/>
      <c r="BM90" s="153"/>
    </row>
    <row r="91" spans="1:65" ht="15">
      <c r="A91" s="53" t="s">
        <v>27</v>
      </c>
      <c r="B91" s="89" t="s">
        <v>28</v>
      </c>
      <c r="C91" s="154" t="s">
        <v>111</v>
      </c>
      <c r="D91" s="90"/>
      <c r="E91" s="90"/>
      <c r="F91" s="90"/>
      <c r="G91" s="90"/>
      <c r="H91" s="90"/>
      <c r="I91" s="90"/>
      <c r="J91" s="90"/>
      <c r="K91" s="156" t="s">
        <v>112</v>
      </c>
      <c r="L91" s="91"/>
      <c r="M91" s="91"/>
      <c r="N91" s="91"/>
      <c r="O91" s="91"/>
      <c r="P91" s="91"/>
      <c r="Q91" s="91"/>
      <c r="R91" s="91"/>
      <c r="S91" s="158" t="s">
        <v>156</v>
      </c>
      <c r="T91" s="169"/>
      <c r="U91" s="160" t="s">
        <v>20</v>
      </c>
      <c r="V91" s="162" t="s">
        <v>158</v>
      </c>
      <c r="W91" s="164" t="s">
        <v>182</v>
      </c>
      <c r="X91" s="164" t="s">
        <v>159</v>
      </c>
      <c r="Y91" s="164" t="s">
        <v>157</v>
      </c>
      <c r="Z91" s="53">
        <v>1</v>
      </c>
      <c r="AA91" s="53" t="s">
        <v>70</v>
      </c>
      <c r="AB91" s="53" t="s">
        <v>71</v>
      </c>
      <c r="AC91" s="53" t="s">
        <v>72</v>
      </c>
      <c r="AD91" s="53" t="s">
        <v>70</v>
      </c>
      <c r="AE91" s="53" t="s">
        <v>71</v>
      </c>
      <c r="AF91" s="53" t="s">
        <v>72</v>
      </c>
      <c r="AG91" s="53">
        <v>2</v>
      </c>
      <c r="AH91" s="53">
        <v>3</v>
      </c>
      <c r="AI91" s="53" t="s">
        <v>70</v>
      </c>
      <c r="AJ91" s="53" t="s">
        <v>71</v>
      </c>
      <c r="AK91" s="53" t="s">
        <v>72</v>
      </c>
      <c r="AL91" s="53" t="s">
        <v>70</v>
      </c>
      <c r="AM91" s="53" t="s">
        <v>71</v>
      </c>
      <c r="AN91" s="53" t="s">
        <v>72</v>
      </c>
      <c r="AO91" s="53">
        <v>4</v>
      </c>
      <c r="AP91" s="53">
        <v>5</v>
      </c>
      <c r="AQ91" s="53" t="s">
        <v>70</v>
      </c>
      <c r="AR91" s="53" t="s">
        <v>71</v>
      </c>
      <c r="AS91" s="53" t="s">
        <v>72</v>
      </c>
      <c r="AT91" s="53" t="s">
        <v>70</v>
      </c>
      <c r="AU91" s="53" t="s">
        <v>71</v>
      </c>
      <c r="AV91" s="53" t="s">
        <v>72</v>
      </c>
      <c r="AW91" s="53">
        <v>6</v>
      </c>
      <c r="AX91" s="53">
        <v>7</v>
      </c>
      <c r="AY91" s="53" t="s">
        <v>70</v>
      </c>
      <c r="AZ91" s="53" t="s">
        <v>71</v>
      </c>
      <c r="BA91" s="53" t="s">
        <v>72</v>
      </c>
      <c r="BB91" s="53" t="s">
        <v>70</v>
      </c>
      <c r="BC91" s="53" t="s">
        <v>71</v>
      </c>
      <c r="BD91" s="53" t="s">
        <v>72</v>
      </c>
      <c r="BE91" s="53">
        <v>8</v>
      </c>
      <c r="BF91" s="53">
        <v>9</v>
      </c>
      <c r="BG91" s="53" t="s">
        <v>70</v>
      </c>
      <c r="BH91" s="53" t="s">
        <v>71</v>
      </c>
      <c r="BI91" s="53" t="s">
        <v>72</v>
      </c>
      <c r="BJ91" s="53" t="s">
        <v>70</v>
      </c>
      <c r="BK91" s="53" t="s">
        <v>71</v>
      </c>
      <c r="BL91" s="53" t="s">
        <v>72</v>
      </c>
      <c r="BM91" s="53">
        <v>10</v>
      </c>
    </row>
    <row r="92" spans="1:65" ht="15">
      <c r="A92" s="35"/>
      <c r="B92" s="86"/>
      <c r="C92" s="155"/>
      <c r="D92" s="90"/>
      <c r="E92" s="90"/>
      <c r="F92" s="90"/>
      <c r="G92" s="90"/>
      <c r="H92" s="90"/>
      <c r="I92" s="90"/>
      <c r="J92" s="90"/>
      <c r="K92" s="157"/>
      <c r="L92" s="91"/>
      <c r="M92" s="91"/>
      <c r="N92" s="91"/>
      <c r="O92" s="91"/>
      <c r="P92" s="91"/>
      <c r="Q92" s="91"/>
      <c r="R92" s="91"/>
      <c r="S92" s="159"/>
      <c r="T92" s="170"/>
      <c r="U92" s="161"/>
      <c r="V92" s="163"/>
      <c r="W92" s="165"/>
      <c r="X92" s="165"/>
      <c r="Y92" s="165"/>
      <c r="Z92" s="53">
        <v>18</v>
      </c>
      <c r="AA92" s="53">
        <v>18</v>
      </c>
      <c r="AB92" s="53">
        <v>18</v>
      </c>
      <c r="AC92" s="53">
        <v>18</v>
      </c>
      <c r="AD92" s="53">
        <v>18</v>
      </c>
      <c r="AE92" s="53">
        <v>18</v>
      </c>
      <c r="AF92" s="53">
        <v>18</v>
      </c>
      <c r="AG92" s="53">
        <v>18</v>
      </c>
      <c r="AH92" s="53">
        <v>18</v>
      </c>
      <c r="AI92" s="53">
        <v>18</v>
      </c>
      <c r="AJ92" s="53">
        <v>18</v>
      </c>
      <c r="AK92" s="53">
        <v>18</v>
      </c>
      <c r="AL92" s="53">
        <v>18</v>
      </c>
      <c r="AM92" s="53">
        <v>18</v>
      </c>
      <c r="AN92" s="53">
        <v>18</v>
      </c>
      <c r="AO92" s="53">
        <v>18</v>
      </c>
      <c r="AP92" s="53">
        <v>18</v>
      </c>
      <c r="AQ92" s="53">
        <v>18</v>
      </c>
      <c r="AR92" s="53">
        <v>18</v>
      </c>
      <c r="AS92" s="53">
        <v>18</v>
      </c>
      <c r="AT92" s="53">
        <v>18</v>
      </c>
      <c r="AU92" s="53">
        <v>18</v>
      </c>
      <c r="AV92" s="53">
        <v>18</v>
      </c>
      <c r="AW92" s="53">
        <v>18</v>
      </c>
      <c r="AX92" s="53">
        <v>18</v>
      </c>
      <c r="AY92" s="53">
        <v>18</v>
      </c>
      <c r="AZ92" s="53">
        <v>18</v>
      </c>
      <c r="BA92" s="53">
        <v>18</v>
      </c>
      <c r="BB92" s="53">
        <v>18</v>
      </c>
      <c r="BC92" s="53">
        <v>18</v>
      </c>
      <c r="BD92" s="53">
        <v>18</v>
      </c>
      <c r="BE92" s="53">
        <v>18</v>
      </c>
      <c r="BF92" s="53">
        <v>7</v>
      </c>
      <c r="BG92" s="53">
        <v>7</v>
      </c>
      <c r="BH92" s="53">
        <v>7</v>
      </c>
      <c r="BI92" s="53">
        <v>7</v>
      </c>
      <c r="BJ92" s="53">
        <v>5</v>
      </c>
      <c r="BK92" s="53">
        <v>5</v>
      </c>
      <c r="BL92" s="53">
        <v>5</v>
      </c>
      <c r="BM92" s="53">
        <v>5</v>
      </c>
    </row>
    <row r="93" spans="1:65" ht="15">
      <c r="A93" s="53">
        <v>1</v>
      </c>
      <c r="B93" s="89">
        <v>2</v>
      </c>
      <c r="C93" s="53">
        <v>3</v>
      </c>
      <c r="D93" s="92"/>
      <c r="E93" s="92"/>
      <c r="F93" s="92"/>
      <c r="G93" s="92"/>
      <c r="H93" s="92"/>
      <c r="I93" s="92"/>
      <c r="J93" s="92"/>
      <c r="K93" s="53">
        <v>4</v>
      </c>
      <c r="L93" s="92"/>
      <c r="M93" s="92"/>
      <c r="N93" s="92"/>
      <c r="O93" s="92"/>
      <c r="P93" s="92"/>
      <c r="Q93" s="92"/>
      <c r="R93" s="92"/>
      <c r="S93" s="53">
        <v>5</v>
      </c>
      <c r="T93" s="88">
        <v>6</v>
      </c>
      <c r="U93" s="88">
        <v>7</v>
      </c>
      <c r="V93" s="93">
        <v>8</v>
      </c>
      <c r="W93" s="93">
        <v>9</v>
      </c>
      <c r="X93" s="93">
        <v>10</v>
      </c>
      <c r="Y93" s="93">
        <v>11</v>
      </c>
      <c r="Z93" s="53">
        <v>12</v>
      </c>
      <c r="AA93" s="53"/>
      <c r="AB93" s="53"/>
      <c r="AC93" s="53"/>
      <c r="AD93" s="53"/>
      <c r="AE93" s="53"/>
      <c r="AF93" s="53"/>
      <c r="AG93" s="53">
        <v>13</v>
      </c>
      <c r="AH93" s="53">
        <v>14</v>
      </c>
      <c r="AI93" s="53"/>
      <c r="AJ93" s="53"/>
      <c r="AK93" s="53"/>
      <c r="AL93" s="53"/>
      <c r="AM93" s="53"/>
      <c r="AN93" s="53"/>
      <c r="AO93" s="53">
        <v>15</v>
      </c>
      <c r="AP93" s="53">
        <v>16</v>
      </c>
      <c r="AQ93" s="53"/>
      <c r="AR93" s="53"/>
      <c r="AS93" s="53"/>
      <c r="AT93" s="53"/>
      <c r="AU93" s="53"/>
      <c r="AV93" s="53"/>
      <c r="AW93" s="53">
        <v>17</v>
      </c>
      <c r="AX93" s="53">
        <v>18</v>
      </c>
      <c r="AY93" s="53"/>
      <c r="AZ93" s="53"/>
      <c r="BA93" s="53"/>
      <c r="BB93" s="53"/>
      <c r="BC93" s="53"/>
      <c r="BD93" s="53"/>
      <c r="BE93" s="53">
        <v>19</v>
      </c>
      <c r="BF93" s="53">
        <v>20</v>
      </c>
      <c r="BG93" s="53"/>
      <c r="BH93" s="53"/>
      <c r="BI93" s="53"/>
      <c r="BJ93" s="53"/>
      <c r="BK93" s="53"/>
      <c r="BL93" s="53"/>
      <c r="BM93" s="53">
        <v>21</v>
      </c>
    </row>
    <row r="94" spans="1:65" ht="26.25" customHeight="1">
      <c r="A94" s="54" t="s">
        <v>196</v>
      </c>
      <c r="B94" s="114" t="s">
        <v>171</v>
      </c>
      <c r="C94" s="54"/>
      <c r="D94" s="94"/>
      <c r="E94" s="94"/>
      <c r="F94" s="94"/>
      <c r="G94" s="94"/>
      <c r="H94" s="94"/>
      <c r="I94" s="94"/>
      <c r="J94" s="94"/>
      <c r="K94" s="54"/>
      <c r="L94" s="94"/>
      <c r="M94" s="94"/>
      <c r="N94" s="94"/>
      <c r="O94" s="94"/>
      <c r="P94" s="94"/>
      <c r="Q94" s="94"/>
      <c r="R94" s="94"/>
      <c r="S94" s="54"/>
      <c r="T94" s="131">
        <f aca="true" t="shared" si="50" ref="T94:Y94">SUM(T95:T98)</f>
        <v>500</v>
      </c>
      <c r="U94" s="131">
        <f t="shared" si="50"/>
        <v>240</v>
      </c>
      <c r="V94" s="131">
        <f t="shared" si="50"/>
        <v>120</v>
      </c>
      <c r="W94" s="131">
        <f t="shared" si="50"/>
        <v>0</v>
      </c>
      <c r="X94" s="131">
        <f t="shared" si="50"/>
        <v>120</v>
      </c>
      <c r="Y94" s="131">
        <f t="shared" si="50"/>
        <v>260</v>
      </c>
      <c r="Z94" s="96"/>
      <c r="AA94" s="54"/>
      <c r="AB94" s="54"/>
      <c r="AC94" s="54"/>
      <c r="AD94" s="54"/>
      <c r="AE94" s="54"/>
      <c r="AF94" s="54"/>
      <c r="AG94" s="96"/>
      <c r="AH94" s="96"/>
      <c r="AI94" s="54"/>
      <c r="AJ94" s="54"/>
      <c r="AK94" s="54"/>
      <c r="AL94" s="54"/>
      <c r="AM94" s="54"/>
      <c r="AN94" s="54"/>
      <c r="AO94" s="96"/>
      <c r="AP94" s="96"/>
      <c r="AQ94" s="54"/>
      <c r="AR94" s="54"/>
      <c r="AS94" s="54"/>
      <c r="AT94" s="54"/>
      <c r="AU94" s="54"/>
      <c r="AV94" s="54"/>
      <c r="AW94" s="96"/>
      <c r="AX94" s="96"/>
      <c r="AY94" s="54"/>
      <c r="AZ94" s="54"/>
      <c r="BA94" s="54"/>
      <c r="BB94" s="54"/>
      <c r="BC94" s="54"/>
      <c r="BD94" s="54"/>
      <c r="BE94" s="96"/>
      <c r="BF94" s="96"/>
      <c r="BG94" s="54"/>
      <c r="BH94" s="54"/>
      <c r="BI94" s="54"/>
      <c r="BJ94" s="54"/>
      <c r="BK94" s="54"/>
      <c r="BL94" s="54"/>
      <c r="BM94" s="96"/>
    </row>
    <row r="95" spans="1:65" ht="15">
      <c r="A95" s="61" t="s">
        <v>197</v>
      </c>
      <c r="B95" s="116"/>
      <c r="C95" s="59" t="str">
        <f>D95&amp;" "&amp;E95&amp;" "&amp;F95&amp;" "&amp;G95&amp;" "&amp;H95&amp;" "&amp;I95&amp;" "&amp;J95</f>
        <v>      </v>
      </c>
      <c r="D95" s="60"/>
      <c r="E95" s="60"/>
      <c r="F95" s="60"/>
      <c r="G95" s="60"/>
      <c r="H95" s="60"/>
      <c r="I95" s="60"/>
      <c r="J95" s="60"/>
      <c r="K95" s="59" t="str">
        <f>L95&amp;" "&amp;M95&amp;" "&amp;N95&amp;""&amp;O95&amp;" "&amp;P95&amp;""&amp;Q95&amp;" "&amp;R95</f>
        <v>5    </v>
      </c>
      <c r="L95" s="60">
        <v>5</v>
      </c>
      <c r="M95" s="60"/>
      <c r="N95" s="60"/>
      <c r="O95" s="60"/>
      <c r="P95" s="60"/>
      <c r="Q95" s="60"/>
      <c r="R95" s="60"/>
      <c r="S95" s="61"/>
      <c r="T95" s="125">
        <v>150</v>
      </c>
      <c r="U95" s="76">
        <f>SUM(V95:X95)</f>
        <v>72</v>
      </c>
      <c r="V95" s="76">
        <f>AA95*AA$6+AD95*AD$6+AI95*AI$6+AL95*AL$6+AQ95*AQ$6+AT95*AT$6+AY95*AY$6+BB95*BB$6+BG95*BG$6+BJ95*BJ$6</f>
        <v>36</v>
      </c>
      <c r="W95" s="76">
        <f>AB95*AB$6+AE95*AE$6+AJ95*AJ$6+AM95*AM$6+AR95*AR$6+AU95*AU$6+AZ95*AZ$6+BC95*BC$6+BH95*BH$6+BK95*BK$6</f>
        <v>0</v>
      </c>
      <c r="X95" s="76">
        <f>AC95*AC$6+AF95*AF$6+AK95*AK$6+AN95*AN$6+AS95*AS$6+AV95*AV$6+BA95*BA$6+BD95*BD$6+BI95*BI$6+BL95*BL$6</f>
        <v>36</v>
      </c>
      <c r="Y95" s="76">
        <f>T95-U95</f>
        <v>78</v>
      </c>
      <c r="Z95" s="68">
        <f>IF(SUM(AA95:AC95)&gt;0,AA95&amp;"/"&amp;AB95&amp;"/"&amp;AC95,"")</f>
      </c>
      <c r="AA95" s="61"/>
      <c r="AB95" s="61"/>
      <c r="AC95" s="61"/>
      <c r="AD95" s="61"/>
      <c r="AE95" s="61"/>
      <c r="AF95" s="61"/>
      <c r="AG95" s="68">
        <f>IF(SUM(AD95:AF95)&gt;0,AD95&amp;"/"&amp;AE95&amp;"/"&amp;AF95,"")</f>
      </c>
      <c r="AH95" s="68">
        <f>IF(SUM(AI95:AK95)&gt;0,AI95&amp;"/"&amp;AJ95&amp;"/"&amp;AK95,"")</f>
      </c>
      <c r="AI95" s="61"/>
      <c r="AJ95" s="61"/>
      <c r="AK95" s="61"/>
      <c r="AL95" s="61"/>
      <c r="AM95" s="61"/>
      <c r="AN95" s="61"/>
      <c r="AO95" s="68">
        <f>IF(SUM(AL95:AN95)&gt;0,AL95&amp;"/"&amp;AM95&amp;"/"&amp;AN95,"")</f>
      </c>
      <c r="AP95" s="68" t="str">
        <f>IF(SUM(AQ95:AS95)&gt;0,AQ95&amp;"/"&amp;AR95&amp;"/"&amp;AS95,"")</f>
        <v>2//2</v>
      </c>
      <c r="AQ95" s="61">
        <v>2</v>
      </c>
      <c r="AR95" s="61"/>
      <c r="AS95" s="61">
        <v>2</v>
      </c>
      <c r="AT95" s="61"/>
      <c r="AU95" s="61"/>
      <c r="AV95" s="61"/>
      <c r="AW95" s="68">
        <f>IF(SUM(AT95:AV95)&gt;0,AT95&amp;"/"&amp;AU95&amp;"/"&amp;AV95,"")</f>
      </c>
      <c r="AX95" s="68">
        <f>IF(SUM(AY95:BA95)&gt;0,AY95&amp;"/"&amp;AZ95&amp;"/"&amp;BA95,"")</f>
      </c>
      <c r="AY95" s="61"/>
      <c r="AZ95" s="61"/>
      <c r="BA95" s="61"/>
      <c r="BB95" s="61"/>
      <c r="BC95" s="61"/>
      <c r="BD95" s="61"/>
      <c r="BE95" s="68">
        <f>IF(SUM(BB95:BD95)&gt;0,BB95&amp;"/"&amp;BC95&amp;"/"&amp;BD95,"")</f>
      </c>
      <c r="BF95" s="68">
        <f>IF(SUM(BG95:BI95)&gt;0,BG95&amp;"/"&amp;BH95&amp;"/"&amp;BI95,"")</f>
      </c>
      <c r="BG95" s="61"/>
      <c r="BH95" s="61"/>
      <c r="BI95" s="61"/>
      <c r="BJ95" s="61"/>
      <c r="BK95" s="61"/>
      <c r="BL95" s="61"/>
      <c r="BM95" s="68">
        <f>IF(SUM(BJ95:BL95)&gt;0,BJ95&amp;"/"&amp;BK95&amp;"/"&amp;BL95,"")</f>
      </c>
    </row>
    <row r="96" spans="1:65" ht="15">
      <c r="A96" s="61" t="s">
        <v>198</v>
      </c>
      <c r="B96" s="116"/>
      <c r="C96" s="59" t="str">
        <f>D96&amp;" "&amp;E96&amp;" "&amp;F96&amp;" "&amp;G96&amp;" "&amp;H96&amp;" "&amp;I96&amp;" "&amp;J96</f>
        <v>6      </v>
      </c>
      <c r="D96" s="60">
        <v>6</v>
      </c>
      <c r="E96" s="60"/>
      <c r="F96" s="60"/>
      <c r="G96" s="60"/>
      <c r="H96" s="60"/>
      <c r="I96" s="60"/>
      <c r="J96" s="60"/>
      <c r="K96" s="59" t="str">
        <f>L96&amp;" "&amp;P96&amp;" "&amp;Q96&amp;" "&amp;R96</f>
        <v>   </v>
      </c>
      <c r="L96" s="60"/>
      <c r="M96" s="60"/>
      <c r="N96" s="60"/>
      <c r="O96" s="60"/>
      <c r="P96" s="60"/>
      <c r="Q96" s="60"/>
      <c r="R96" s="60"/>
      <c r="S96" s="61"/>
      <c r="T96" s="125">
        <v>150</v>
      </c>
      <c r="U96" s="76">
        <f>SUM(V96:X96)</f>
        <v>72</v>
      </c>
      <c r="V96" s="76">
        <f aca="true" t="shared" si="51" ref="V96:W98">AA96*AA$6+AD96*AD$6+AI96*AI$6+AL96*AL$6+AQ96*AQ$6+AT96*AT$6+AY96*AY$6+BB96*BB$6+BG96*BG$6+BJ96*BJ$6</f>
        <v>36</v>
      </c>
      <c r="W96" s="76">
        <f t="shared" si="51"/>
        <v>0</v>
      </c>
      <c r="X96" s="76">
        <f>AC96*AC$6+AF96*AF$6+AK96*AK$6+AN96*AN$6+AS96*AS$6+AV96*AV$6+BA96*BA$6+BD96*BD$6+BI96*BI$6+BL96*BL$6</f>
        <v>36</v>
      </c>
      <c r="Y96" s="76">
        <f>T96-U96</f>
        <v>78</v>
      </c>
      <c r="Z96" s="68">
        <f>IF(SUM(AA96:AC96)&gt;0,AA96&amp;"/"&amp;AB96&amp;"/"&amp;AC96,"")</f>
      </c>
      <c r="AA96" s="61"/>
      <c r="AB96" s="61"/>
      <c r="AC96" s="61"/>
      <c r="AD96" s="61"/>
      <c r="AE96" s="61"/>
      <c r="AF96" s="61"/>
      <c r="AG96" s="68">
        <f>IF(SUM(AD96:AF96)&gt;0,AD96&amp;"/"&amp;AE96&amp;"/"&amp;AF96,"")</f>
      </c>
      <c r="AH96" s="68">
        <f>IF(SUM(AI96:AK96)&gt;0,AI96&amp;"/"&amp;AJ96&amp;"/"&amp;AK96,"")</f>
      </c>
      <c r="AI96" s="61"/>
      <c r="AJ96" s="61"/>
      <c r="AK96" s="61"/>
      <c r="AL96" s="61"/>
      <c r="AM96" s="61"/>
      <c r="AN96" s="61"/>
      <c r="AO96" s="68">
        <f>IF(SUM(AL96:AN96)&gt;0,AL96&amp;"/"&amp;AM96&amp;"/"&amp;AN96,"")</f>
      </c>
      <c r="AP96" s="68">
        <f>IF(SUM(AQ96:AS96)&gt;0,AQ96&amp;"/"&amp;AR96&amp;"/"&amp;AS96,"")</f>
      </c>
      <c r="AQ96" s="61"/>
      <c r="AR96" s="61"/>
      <c r="AS96" s="61"/>
      <c r="AT96" s="61">
        <v>2</v>
      </c>
      <c r="AU96" s="61"/>
      <c r="AV96" s="61">
        <v>2</v>
      </c>
      <c r="AW96" s="68" t="str">
        <f>IF(SUM(AT96:AV96)&gt;0,AT96&amp;"/"&amp;AU96&amp;"/"&amp;AV96,"")</f>
        <v>2//2</v>
      </c>
      <c r="AX96" s="68">
        <f>IF(SUM(AY96:BA96)&gt;0,AY96&amp;"/"&amp;AZ96&amp;"/"&amp;BA96,"")</f>
      </c>
      <c r="AY96" s="61"/>
      <c r="AZ96" s="61"/>
      <c r="BA96" s="61"/>
      <c r="BB96" s="61"/>
      <c r="BC96" s="61"/>
      <c r="BD96" s="61"/>
      <c r="BE96" s="68">
        <f>IF(SUM(BB96:BD96)&gt;0,BB96&amp;"/"&amp;BC96&amp;"/"&amp;BD96,"")</f>
      </c>
      <c r="BF96" s="68">
        <f>IF(SUM(BG96:BI96)&gt;0,BG96&amp;"/"&amp;BH96&amp;"/"&amp;BI96,"")</f>
      </c>
      <c r="BG96" s="61"/>
      <c r="BH96" s="61"/>
      <c r="BI96" s="61"/>
      <c r="BJ96" s="61"/>
      <c r="BK96" s="61"/>
      <c r="BL96" s="61"/>
      <c r="BM96" s="68">
        <f>IF(SUM(BJ96:BL96)&gt;0,BJ96&amp;"/"&amp;BK96&amp;"/"&amp;BL96,"")</f>
      </c>
    </row>
    <row r="97" spans="1:65" ht="15">
      <c r="A97" s="61" t="s">
        <v>199</v>
      </c>
      <c r="B97" s="116"/>
      <c r="C97" s="59" t="str">
        <f>D97&amp;" "&amp;E97&amp;" "&amp;F97&amp;" "&amp;G97&amp;" "&amp;H97&amp;" "&amp;I97&amp;" "&amp;J97</f>
        <v>9      </v>
      </c>
      <c r="D97" s="60">
        <v>9</v>
      </c>
      <c r="E97" s="60"/>
      <c r="F97" s="60"/>
      <c r="G97" s="60"/>
      <c r="H97" s="60"/>
      <c r="I97" s="60"/>
      <c r="J97" s="60"/>
      <c r="K97" s="59" t="str">
        <f>L97&amp;" "&amp;P97&amp;" "&amp;Q97&amp;" "&amp;R97</f>
        <v>   </v>
      </c>
      <c r="L97" s="60"/>
      <c r="M97" s="60"/>
      <c r="N97" s="60"/>
      <c r="O97" s="60"/>
      <c r="P97" s="60"/>
      <c r="Q97" s="60"/>
      <c r="R97" s="60"/>
      <c r="S97" s="61"/>
      <c r="T97" s="125">
        <v>120</v>
      </c>
      <c r="U97" s="76">
        <f>SUM(V97:X97)</f>
        <v>56</v>
      </c>
      <c r="V97" s="76">
        <f t="shared" si="51"/>
        <v>28</v>
      </c>
      <c r="W97" s="76">
        <f t="shared" si="51"/>
        <v>0</v>
      </c>
      <c r="X97" s="76">
        <f>AC97*AC$6+AF97*AF$6+AK97*AK$6+AN97*AN$6+AS97*AS$6+AV97*AV$6+BA97*BA$6+BD97*BD$6+BI97*BI$6+BL97*BL$6</f>
        <v>28</v>
      </c>
      <c r="Y97" s="76">
        <f>T97-U97</f>
        <v>64</v>
      </c>
      <c r="Z97" s="68">
        <f>IF(SUM(AA97:AC97)&gt;0,AA97&amp;"/"&amp;AB97&amp;"/"&amp;AC97,"")</f>
      </c>
      <c r="AA97" s="61"/>
      <c r="AB97" s="61"/>
      <c r="AC97" s="61"/>
      <c r="AD97" s="61"/>
      <c r="AE97" s="61"/>
      <c r="AF97" s="61"/>
      <c r="AG97" s="68">
        <f>IF(SUM(AD97:AF97)&gt;0,AD97&amp;"/"&amp;AE97&amp;"/"&amp;AF97,"")</f>
      </c>
      <c r="AH97" s="68">
        <f>IF(SUM(AI97:AK97)&gt;0,AI97&amp;"/"&amp;AJ97&amp;"/"&amp;AK97,"")</f>
      </c>
      <c r="AI97" s="61"/>
      <c r="AJ97" s="61"/>
      <c r="AK97" s="61"/>
      <c r="AL97" s="61"/>
      <c r="AM97" s="61"/>
      <c r="AN97" s="61"/>
      <c r="AO97" s="68">
        <f>IF(SUM(AL97:AN97)&gt;0,AL97&amp;"/"&amp;AM97&amp;"/"&amp;AN97,"")</f>
      </c>
      <c r="AP97" s="68">
        <f>IF(SUM(AQ97:AS97)&gt;0,AQ97&amp;"/"&amp;AR97&amp;"/"&amp;AS97,"")</f>
      </c>
      <c r="AQ97" s="61"/>
      <c r="AR97" s="61"/>
      <c r="AS97" s="61"/>
      <c r="AT97" s="61"/>
      <c r="AU97" s="61"/>
      <c r="AV97" s="61"/>
      <c r="AW97" s="68">
        <f>IF(SUM(AT97:AV97)&gt;0,AT97&amp;"/"&amp;AU97&amp;"/"&amp;AV97,"")</f>
      </c>
      <c r="AX97" s="68">
        <f>IF(SUM(AY97:BA97)&gt;0,AY97&amp;"/"&amp;AZ97&amp;"/"&amp;BA97,"")</f>
      </c>
      <c r="AY97" s="61"/>
      <c r="AZ97" s="61"/>
      <c r="BA97" s="61"/>
      <c r="BB97" s="61"/>
      <c r="BC97" s="61"/>
      <c r="BD97" s="61"/>
      <c r="BE97" s="68">
        <f>IF(SUM(BB97:BD97)&gt;0,BB97&amp;"/"&amp;BC97&amp;"/"&amp;BD97,"")</f>
      </c>
      <c r="BF97" s="68" t="str">
        <f>IF(SUM(BG97:BI97)&gt;0,BG97&amp;"/"&amp;BH97&amp;"/"&amp;BI97,"")</f>
        <v>4//4</v>
      </c>
      <c r="BG97" s="61">
        <v>4</v>
      </c>
      <c r="BH97" s="61"/>
      <c r="BI97" s="61">
        <v>4</v>
      </c>
      <c r="BJ97" s="61"/>
      <c r="BK97" s="61"/>
      <c r="BL97" s="61"/>
      <c r="BM97" s="68">
        <f>IF(SUM(BJ97:BL97)&gt;0,BJ97&amp;"/"&amp;BK97&amp;"/"&amp;BL97,"")</f>
      </c>
    </row>
    <row r="98" spans="1:65" ht="15">
      <c r="A98" s="61" t="s">
        <v>200</v>
      </c>
      <c r="B98" s="116"/>
      <c r="C98" s="59" t="str">
        <f>D98&amp;" "&amp;E98&amp;" "&amp;F98&amp;" "&amp;G98&amp;" "&amp;H98&amp;" "&amp;I98&amp;" "&amp;J98</f>
        <v>10      </v>
      </c>
      <c r="D98" s="60">
        <v>10</v>
      </c>
      <c r="E98" s="60"/>
      <c r="F98" s="60"/>
      <c r="G98" s="60"/>
      <c r="H98" s="60"/>
      <c r="I98" s="60"/>
      <c r="J98" s="60"/>
      <c r="K98" s="59" t="str">
        <f>L98&amp;" "&amp;P98&amp;" "&amp;Q98&amp;" "&amp;R98</f>
        <v>   </v>
      </c>
      <c r="L98" s="60"/>
      <c r="M98" s="60"/>
      <c r="N98" s="60"/>
      <c r="O98" s="60"/>
      <c r="P98" s="60"/>
      <c r="Q98" s="60"/>
      <c r="R98" s="60"/>
      <c r="S98" s="61"/>
      <c r="T98" s="125">
        <v>80</v>
      </c>
      <c r="U98" s="76">
        <f>SUM(V98:X98)</f>
        <v>40</v>
      </c>
      <c r="V98" s="76">
        <f t="shared" si="51"/>
        <v>20</v>
      </c>
      <c r="W98" s="76">
        <f t="shared" si="51"/>
        <v>0</v>
      </c>
      <c r="X98" s="76">
        <f>AC98*AC$6+AF98*AF$6+AK98*AK$6+AN98*AN$6+AS98*AS$6+AV98*AV$6+BA98*BA$6+BD98*BD$6+BI98*BI$6+BL98*BL$6</f>
        <v>20</v>
      </c>
      <c r="Y98" s="76">
        <f>T98-U98</f>
        <v>40</v>
      </c>
      <c r="Z98" s="68">
        <f>IF(SUM(AA98:AC98)&gt;0,AA98&amp;"/"&amp;AB98&amp;"/"&amp;AC98,"")</f>
      </c>
      <c r="AA98" s="61"/>
      <c r="AB98" s="61"/>
      <c r="AC98" s="61"/>
      <c r="AD98" s="61"/>
      <c r="AE98" s="61"/>
      <c r="AF98" s="61"/>
      <c r="AG98" s="68">
        <f>IF(SUM(AD98:AF98)&gt;0,AD98&amp;"/"&amp;AE98&amp;"/"&amp;AF98,"")</f>
      </c>
      <c r="AH98" s="68">
        <f>IF(SUM(AI98:AK98)&gt;0,AI98&amp;"/"&amp;AJ98&amp;"/"&amp;AK98,"")</f>
      </c>
      <c r="AI98" s="61"/>
      <c r="AJ98" s="61"/>
      <c r="AK98" s="61"/>
      <c r="AL98" s="61"/>
      <c r="AM98" s="61"/>
      <c r="AN98" s="61"/>
      <c r="AO98" s="68">
        <f>IF(SUM(AL98:AN98)&gt;0,AL98&amp;"/"&amp;AM98&amp;"/"&amp;AN98,"")</f>
      </c>
      <c r="AP98" s="68">
        <f>IF(SUM(AQ98:AS98)&gt;0,AQ98&amp;"/"&amp;AR98&amp;"/"&amp;AS98,"")</f>
      </c>
      <c r="AQ98" s="61"/>
      <c r="AR98" s="61"/>
      <c r="AS98" s="61"/>
      <c r="AT98" s="61"/>
      <c r="AU98" s="61"/>
      <c r="AV98" s="61"/>
      <c r="AW98" s="68">
        <f>IF(SUM(AT98:AV98)&gt;0,AT98&amp;"/"&amp;AU98&amp;"/"&amp;AV98,"")</f>
      </c>
      <c r="AX98" s="68">
        <f>IF(SUM(AY98:BA98)&gt;0,AY98&amp;"/"&amp;AZ98&amp;"/"&amp;BA98,"")</f>
      </c>
      <c r="AY98" s="61"/>
      <c r="AZ98" s="61"/>
      <c r="BA98" s="61"/>
      <c r="BB98" s="61"/>
      <c r="BC98" s="61"/>
      <c r="BD98" s="61"/>
      <c r="BE98" s="68">
        <f>IF(SUM(BB98:BD98)&gt;0,BB98&amp;"/"&amp;BC98&amp;"/"&amp;BD98,"")</f>
      </c>
      <c r="BF98" s="68">
        <f>IF(SUM(BG98:BI98)&gt;0,BG98&amp;"/"&amp;BH98&amp;"/"&amp;BI98,"")</f>
      </c>
      <c r="BG98" s="61"/>
      <c r="BH98" s="61"/>
      <c r="BI98" s="61"/>
      <c r="BJ98" s="61">
        <v>4</v>
      </c>
      <c r="BK98" s="61"/>
      <c r="BL98" s="61">
        <v>4</v>
      </c>
      <c r="BM98" s="68" t="str">
        <f>IF(SUM(BJ98:BL98)&gt;0,BJ98&amp;"/"&amp;BK98&amp;"/"&amp;BL98,"")</f>
        <v>4//4</v>
      </c>
    </row>
    <row r="99" spans="1:65" ht="15">
      <c r="A99" s="97"/>
      <c r="B99" s="122" t="s">
        <v>65</v>
      </c>
      <c r="C99" s="97"/>
      <c r="D99" s="108"/>
      <c r="E99" s="108"/>
      <c r="F99" s="108"/>
      <c r="G99" s="108"/>
      <c r="H99" s="108"/>
      <c r="I99" s="108"/>
      <c r="J99" s="108"/>
      <c r="K99" s="97"/>
      <c r="L99" s="108"/>
      <c r="M99" s="108"/>
      <c r="N99" s="108"/>
      <c r="O99" s="108"/>
      <c r="P99" s="108"/>
      <c r="Q99" s="108"/>
      <c r="R99" s="108"/>
      <c r="S99" s="97"/>
      <c r="T99" s="111">
        <f aca="true" t="shared" si="52" ref="T99:Y99">T94</f>
        <v>500</v>
      </c>
      <c r="U99" s="111">
        <f t="shared" si="52"/>
        <v>240</v>
      </c>
      <c r="V99" s="111">
        <f t="shared" si="52"/>
        <v>120</v>
      </c>
      <c r="W99" s="111">
        <f t="shared" si="52"/>
        <v>0</v>
      </c>
      <c r="X99" s="111">
        <f t="shared" si="52"/>
        <v>120</v>
      </c>
      <c r="Y99" s="111">
        <f t="shared" si="52"/>
        <v>260</v>
      </c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5">
      <c r="A100" s="97"/>
      <c r="B100" s="120"/>
      <c r="C100" s="59" t="s">
        <v>141</v>
      </c>
      <c r="D100" s="68"/>
      <c r="E100" s="68"/>
      <c r="F100" s="68"/>
      <c r="G100" s="68"/>
      <c r="H100" s="68"/>
      <c r="I100" s="68"/>
      <c r="J100" s="68"/>
      <c r="K100" s="59"/>
      <c r="L100" s="60"/>
      <c r="M100" s="60"/>
      <c r="N100" s="60"/>
      <c r="O100" s="60"/>
      <c r="P100" s="60"/>
      <c r="Q100" s="60"/>
      <c r="R100" s="60"/>
      <c r="S100" s="61"/>
      <c r="T100" s="59"/>
      <c r="U100" s="59"/>
      <c r="V100" s="59"/>
      <c r="W100" s="59"/>
      <c r="X100" s="59"/>
      <c r="Y100" s="59"/>
      <c r="Z100" s="67">
        <f>SUM(AA100:AC100)</f>
        <v>0</v>
      </c>
      <c r="AA100" s="67">
        <f aca="true" t="shared" si="53" ref="AA100:AF100">SUM(AA95:AA98)</f>
        <v>0</v>
      </c>
      <c r="AB100" s="67">
        <f t="shared" si="53"/>
        <v>0</v>
      </c>
      <c r="AC100" s="67">
        <f t="shared" si="53"/>
        <v>0</v>
      </c>
      <c r="AD100" s="67">
        <f t="shared" si="53"/>
        <v>0</v>
      </c>
      <c r="AE100" s="67">
        <f t="shared" si="53"/>
        <v>0</v>
      </c>
      <c r="AF100" s="67">
        <f t="shared" si="53"/>
        <v>0</v>
      </c>
      <c r="AG100" s="67">
        <f>SUM(AD100:AF100)</f>
        <v>0</v>
      </c>
      <c r="AH100" s="67">
        <f>SUM(AI100:AK100)</f>
        <v>0</v>
      </c>
      <c r="AI100" s="67">
        <f aca="true" t="shared" si="54" ref="AI100:AN100">SUM(AI95:AI98)</f>
        <v>0</v>
      </c>
      <c r="AJ100" s="67">
        <f t="shared" si="54"/>
        <v>0</v>
      </c>
      <c r="AK100" s="67">
        <f t="shared" si="54"/>
        <v>0</v>
      </c>
      <c r="AL100" s="67">
        <f t="shared" si="54"/>
        <v>0</v>
      </c>
      <c r="AM100" s="67">
        <f t="shared" si="54"/>
        <v>0</v>
      </c>
      <c r="AN100" s="67">
        <f t="shared" si="54"/>
        <v>0</v>
      </c>
      <c r="AO100" s="67">
        <f>SUM(AL100:AN100)</f>
        <v>0</v>
      </c>
      <c r="AP100" s="67">
        <f>SUM(AQ100:AS100)</f>
        <v>4</v>
      </c>
      <c r="AQ100" s="67">
        <f aca="true" t="shared" si="55" ref="AQ100:AV100">SUM(AQ95:AQ98)</f>
        <v>2</v>
      </c>
      <c r="AR100" s="67">
        <f t="shared" si="55"/>
        <v>0</v>
      </c>
      <c r="AS100" s="67">
        <f t="shared" si="55"/>
        <v>2</v>
      </c>
      <c r="AT100" s="67">
        <f t="shared" si="55"/>
        <v>2</v>
      </c>
      <c r="AU100" s="67">
        <f t="shared" si="55"/>
        <v>0</v>
      </c>
      <c r="AV100" s="67">
        <f t="shared" si="55"/>
        <v>2</v>
      </c>
      <c r="AW100" s="67">
        <f>SUM(AT100:AV100)</f>
        <v>4</v>
      </c>
      <c r="AX100" s="67">
        <f>SUM(AY100:BA100)</f>
        <v>0</v>
      </c>
      <c r="AY100" s="67">
        <f aca="true" t="shared" si="56" ref="AY100:BD100">SUM(AY95:AY98)</f>
        <v>0</v>
      </c>
      <c r="AZ100" s="67">
        <f t="shared" si="56"/>
        <v>0</v>
      </c>
      <c r="BA100" s="67">
        <f t="shared" si="56"/>
        <v>0</v>
      </c>
      <c r="BB100" s="67">
        <f t="shared" si="56"/>
        <v>0</v>
      </c>
      <c r="BC100" s="67">
        <f t="shared" si="56"/>
        <v>0</v>
      </c>
      <c r="BD100" s="67">
        <f t="shared" si="56"/>
        <v>0</v>
      </c>
      <c r="BE100" s="67">
        <f>SUM(BB100:BD100)</f>
        <v>0</v>
      </c>
      <c r="BF100" s="67">
        <f>SUM(BG100:BI100)</f>
        <v>8</v>
      </c>
      <c r="BG100" s="67">
        <f aca="true" t="shared" si="57" ref="BG100:BL100">SUM(BG95:BG98)</f>
        <v>4</v>
      </c>
      <c r="BH100" s="67">
        <f t="shared" si="57"/>
        <v>0</v>
      </c>
      <c r="BI100" s="67">
        <f t="shared" si="57"/>
        <v>4</v>
      </c>
      <c r="BJ100" s="67">
        <f t="shared" si="57"/>
        <v>4</v>
      </c>
      <c r="BK100" s="67">
        <f t="shared" si="57"/>
        <v>0</v>
      </c>
      <c r="BL100" s="67">
        <f t="shared" si="57"/>
        <v>4</v>
      </c>
      <c r="BM100" s="67">
        <f>SUM(BJ100:BL100)</f>
        <v>8</v>
      </c>
    </row>
    <row r="101" spans="1:65" ht="15">
      <c r="A101" s="97"/>
      <c r="B101" s="109"/>
      <c r="C101" s="110" t="s">
        <v>175</v>
      </c>
      <c r="D101" s="110"/>
      <c r="E101" s="110"/>
      <c r="F101" s="110"/>
      <c r="G101" s="110"/>
      <c r="H101" s="110"/>
      <c r="I101" s="110"/>
      <c r="J101" s="110"/>
      <c r="K101" s="110"/>
      <c r="L101" s="60"/>
      <c r="M101" s="60"/>
      <c r="N101" s="60"/>
      <c r="O101" s="60"/>
      <c r="P101" s="60"/>
      <c r="Q101" s="60"/>
      <c r="R101" s="60"/>
      <c r="S101" s="61"/>
      <c r="T101" s="59"/>
      <c r="U101" s="59"/>
      <c r="V101" s="59"/>
      <c r="W101" s="59"/>
      <c r="X101" s="59"/>
      <c r="Y101" s="59"/>
      <c r="Z101" s="59">
        <f>SUM(AA95:AC98)*Z92</f>
        <v>0</v>
      </c>
      <c r="AA101" s="59"/>
      <c r="AB101" s="59"/>
      <c r="AC101" s="59"/>
      <c r="AD101" s="59"/>
      <c r="AE101" s="59"/>
      <c r="AF101" s="59"/>
      <c r="AG101" s="59">
        <f>SUM(AD95:AF98)*AG92</f>
        <v>0</v>
      </c>
      <c r="AH101" s="59">
        <f>SUM(AI95:AK98)*AH92</f>
        <v>0</v>
      </c>
      <c r="AI101" s="59"/>
      <c r="AJ101" s="59"/>
      <c r="AK101" s="59"/>
      <c r="AL101" s="59"/>
      <c r="AM101" s="59"/>
      <c r="AN101" s="59"/>
      <c r="AO101" s="59">
        <f>SUM(AL95:AN98)*AO92</f>
        <v>0</v>
      </c>
      <c r="AP101" s="59">
        <f>SUM(AQ95:AS98)*AP92</f>
        <v>72</v>
      </c>
      <c r="AQ101" s="59"/>
      <c r="AR101" s="59"/>
      <c r="AS101" s="59"/>
      <c r="AT101" s="59"/>
      <c r="AU101" s="59"/>
      <c r="AV101" s="59"/>
      <c r="AW101" s="59">
        <f>SUM(AT95:AV98)*AW92</f>
        <v>72</v>
      </c>
      <c r="AX101" s="59">
        <f>SUM(AY95:BA98)*AX92</f>
        <v>0</v>
      </c>
      <c r="AY101" s="59"/>
      <c r="AZ101" s="59"/>
      <c r="BA101" s="59"/>
      <c r="BB101" s="59"/>
      <c r="BC101" s="59"/>
      <c r="BD101" s="59"/>
      <c r="BE101" s="59">
        <f>SUM(BB95:BD98)*BE92</f>
        <v>0</v>
      </c>
      <c r="BF101" s="59">
        <f>SUM(BG95:BI98)*BF92</f>
        <v>56</v>
      </c>
      <c r="BG101" s="59"/>
      <c r="BH101" s="59"/>
      <c r="BI101" s="59"/>
      <c r="BJ101" s="59"/>
      <c r="BK101" s="59"/>
      <c r="BL101" s="59"/>
      <c r="BM101" s="59">
        <f>SUM(BJ95:BL98)*BM92</f>
        <v>40</v>
      </c>
    </row>
    <row r="102" spans="1:65" ht="15">
      <c r="A102" s="97"/>
      <c r="B102" s="118"/>
      <c r="C102" s="110" t="s">
        <v>176</v>
      </c>
      <c r="D102" s="110"/>
      <c r="E102" s="110"/>
      <c r="F102" s="110"/>
      <c r="G102" s="110"/>
      <c r="H102" s="110"/>
      <c r="I102" s="110"/>
      <c r="J102" s="110"/>
      <c r="K102" s="110"/>
      <c r="L102" s="60"/>
      <c r="M102" s="60"/>
      <c r="N102" s="60"/>
      <c r="O102" s="60"/>
      <c r="P102" s="60"/>
      <c r="Q102" s="60"/>
      <c r="R102" s="60"/>
      <c r="S102" s="61"/>
      <c r="T102" s="59"/>
      <c r="U102" s="59">
        <f>SUM(Z102:BM102)</f>
        <v>0</v>
      </c>
      <c r="V102" s="59"/>
      <c r="W102" s="59"/>
      <c r="X102" s="59"/>
      <c r="Y102" s="59"/>
      <c r="Z102" s="59"/>
      <c r="AA102" s="61"/>
      <c r="AB102" s="61"/>
      <c r="AC102" s="61"/>
      <c r="AD102" s="61"/>
      <c r="AE102" s="61"/>
      <c r="AF102" s="61"/>
      <c r="AG102" s="59"/>
      <c r="AH102" s="59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</row>
    <row r="103" spans="1:65" ht="15">
      <c r="A103" s="97"/>
      <c r="B103" s="118"/>
      <c r="C103" s="110" t="s">
        <v>177</v>
      </c>
      <c r="D103" s="110"/>
      <c r="E103" s="110"/>
      <c r="F103" s="110"/>
      <c r="G103" s="110"/>
      <c r="H103" s="110"/>
      <c r="I103" s="110"/>
      <c r="J103" s="110"/>
      <c r="K103" s="110"/>
      <c r="L103" s="60"/>
      <c r="M103" s="60"/>
      <c r="N103" s="60"/>
      <c r="O103" s="60"/>
      <c r="P103" s="60"/>
      <c r="Q103" s="60"/>
      <c r="R103" s="60"/>
      <c r="S103" s="61"/>
      <c r="T103" s="59"/>
      <c r="U103" s="59">
        <f>SUM(Z103:BM103)</f>
        <v>3</v>
      </c>
      <c r="V103" s="59"/>
      <c r="W103" s="59"/>
      <c r="X103" s="59"/>
      <c r="Y103" s="59"/>
      <c r="Z103" s="68">
        <f>COUNTIF($D$95:$J$98,Z91)</f>
        <v>0</v>
      </c>
      <c r="AA103" s="68">
        <f aca="true" t="shared" si="58" ref="AA103:BM103">COUNTIF($D$95:$J$98,AA91)</f>
        <v>0</v>
      </c>
      <c r="AB103" s="68">
        <f t="shared" si="58"/>
        <v>0</v>
      </c>
      <c r="AC103" s="68">
        <f t="shared" si="58"/>
        <v>0</v>
      </c>
      <c r="AD103" s="68">
        <f t="shared" si="58"/>
        <v>0</v>
      </c>
      <c r="AE103" s="68">
        <f t="shared" si="58"/>
        <v>0</v>
      </c>
      <c r="AF103" s="68">
        <f t="shared" si="58"/>
        <v>0</v>
      </c>
      <c r="AG103" s="68">
        <f t="shared" si="58"/>
        <v>0</v>
      </c>
      <c r="AH103" s="68">
        <f t="shared" si="58"/>
        <v>0</v>
      </c>
      <c r="AI103" s="68">
        <f t="shared" si="58"/>
        <v>0</v>
      </c>
      <c r="AJ103" s="68">
        <f t="shared" si="58"/>
        <v>0</v>
      </c>
      <c r="AK103" s="68">
        <f t="shared" si="58"/>
        <v>0</v>
      </c>
      <c r="AL103" s="68">
        <f t="shared" si="58"/>
        <v>0</v>
      </c>
      <c r="AM103" s="68">
        <f t="shared" si="58"/>
        <v>0</v>
      </c>
      <c r="AN103" s="68">
        <f t="shared" si="58"/>
        <v>0</v>
      </c>
      <c r="AO103" s="68">
        <f t="shared" si="58"/>
        <v>0</v>
      </c>
      <c r="AP103" s="68">
        <f t="shared" si="58"/>
        <v>0</v>
      </c>
      <c r="AQ103" s="68">
        <f t="shared" si="58"/>
        <v>0</v>
      </c>
      <c r="AR103" s="68">
        <f t="shared" si="58"/>
        <v>0</v>
      </c>
      <c r="AS103" s="68">
        <f t="shared" si="58"/>
        <v>0</v>
      </c>
      <c r="AT103" s="68">
        <f t="shared" si="58"/>
        <v>0</v>
      </c>
      <c r="AU103" s="68">
        <f t="shared" si="58"/>
        <v>0</v>
      </c>
      <c r="AV103" s="68">
        <f t="shared" si="58"/>
        <v>0</v>
      </c>
      <c r="AW103" s="68">
        <f t="shared" si="58"/>
        <v>1</v>
      </c>
      <c r="AX103" s="68">
        <f t="shared" si="58"/>
        <v>0</v>
      </c>
      <c r="AY103" s="68">
        <f t="shared" si="58"/>
        <v>0</v>
      </c>
      <c r="AZ103" s="68">
        <f t="shared" si="58"/>
        <v>0</v>
      </c>
      <c r="BA103" s="68">
        <f t="shared" si="58"/>
        <v>0</v>
      </c>
      <c r="BB103" s="68">
        <f t="shared" si="58"/>
        <v>0</v>
      </c>
      <c r="BC103" s="68">
        <f t="shared" si="58"/>
        <v>0</v>
      </c>
      <c r="BD103" s="68">
        <f t="shared" si="58"/>
        <v>0</v>
      </c>
      <c r="BE103" s="68">
        <f t="shared" si="58"/>
        <v>0</v>
      </c>
      <c r="BF103" s="68">
        <f t="shared" si="58"/>
        <v>1</v>
      </c>
      <c r="BG103" s="68">
        <f t="shared" si="58"/>
        <v>0</v>
      </c>
      <c r="BH103" s="68">
        <f t="shared" si="58"/>
        <v>0</v>
      </c>
      <c r="BI103" s="68">
        <f t="shared" si="58"/>
        <v>0</v>
      </c>
      <c r="BJ103" s="68">
        <f t="shared" si="58"/>
        <v>0</v>
      </c>
      <c r="BK103" s="68">
        <f t="shared" si="58"/>
        <v>0</v>
      </c>
      <c r="BL103" s="68">
        <f t="shared" si="58"/>
        <v>0</v>
      </c>
      <c r="BM103" s="68">
        <f t="shared" si="58"/>
        <v>1</v>
      </c>
    </row>
    <row r="104" spans="1:65" ht="15">
      <c r="A104" s="97"/>
      <c r="B104" s="118"/>
      <c r="C104" s="110" t="s">
        <v>178</v>
      </c>
      <c r="D104" s="110"/>
      <c r="E104" s="110"/>
      <c r="F104" s="110"/>
      <c r="G104" s="110"/>
      <c r="H104" s="110"/>
      <c r="I104" s="110"/>
      <c r="J104" s="110"/>
      <c r="K104" s="110"/>
      <c r="L104" s="60"/>
      <c r="M104" s="60"/>
      <c r="N104" s="60"/>
      <c r="O104" s="60"/>
      <c r="P104" s="60"/>
      <c r="Q104" s="60"/>
      <c r="R104" s="60"/>
      <c r="S104" s="61"/>
      <c r="T104" s="59"/>
      <c r="U104" s="59">
        <f>SUM(Z104:BM104)</f>
        <v>1</v>
      </c>
      <c r="V104" s="59"/>
      <c r="W104" s="59"/>
      <c r="X104" s="59"/>
      <c r="Y104" s="59"/>
      <c r="Z104" s="68">
        <f>COUNTIF($L$95:$R$98,Z91)</f>
        <v>0</v>
      </c>
      <c r="AA104" s="68">
        <f aca="true" t="shared" si="59" ref="AA104:BM104">COUNTIF($L$95:$R$98,AA91)</f>
        <v>0</v>
      </c>
      <c r="AB104" s="68">
        <f t="shared" si="59"/>
        <v>0</v>
      </c>
      <c r="AC104" s="68">
        <f t="shared" si="59"/>
        <v>0</v>
      </c>
      <c r="AD104" s="68">
        <f t="shared" si="59"/>
        <v>0</v>
      </c>
      <c r="AE104" s="68">
        <f t="shared" si="59"/>
        <v>0</v>
      </c>
      <c r="AF104" s="68">
        <f t="shared" si="59"/>
        <v>0</v>
      </c>
      <c r="AG104" s="68">
        <f t="shared" si="59"/>
        <v>0</v>
      </c>
      <c r="AH104" s="68">
        <f t="shared" si="59"/>
        <v>0</v>
      </c>
      <c r="AI104" s="68">
        <f t="shared" si="59"/>
        <v>0</v>
      </c>
      <c r="AJ104" s="68">
        <f t="shared" si="59"/>
        <v>0</v>
      </c>
      <c r="AK104" s="68">
        <f t="shared" si="59"/>
        <v>0</v>
      </c>
      <c r="AL104" s="68">
        <f t="shared" si="59"/>
        <v>0</v>
      </c>
      <c r="AM104" s="68">
        <f t="shared" si="59"/>
        <v>0</v>
      </c>
      <c r="AN104" s="68">
        <f t="shared" si="59"/>
        <v>0</v>
      </c>
      <c r="AO104" s="68">
        <f t="shared" si="59"/>
        <v>0</v>
      </c>
      <c r="AP104" s="68">
        <f t="shared" si="59"/>
        <v>1</v>
      </c>
      <c r="AQ104" s="68">
        <f t="shared" si="59"/>
        <v>0</v>
      </c>
      <c r="AR104" s="68">
        <f t="shared" si="59"/>
        <v>0</v>
      </c>
      <c r="AS104" s="68">
        <f t="shared" si="59"/>
        <v>0</v>
      </c>
      <c r="AT104" s="68">
        <f t="shared" si="59"/>
        <v>0</v>
      </c>
      <c r="AU104" s="68">
        <f t="shared" si="59"/>
        <v>0</v>
      </c>
      <c r="AV104" s="68">
        <f t="shared" si="59"/>
        <v>0</v>
      </c>
      <c r="AW104" s="68">
        <f t="shared" si="59"/>
        <v>0</v>
      </c>
      <c r="AX104" s="68">
        <f t="shared" si="59"/>
        <v>0</v>
      </c>
      <c r="AY104" s="68">
        <f t="shared" si="59"/>
        <v>0</v>
      </c>
      <c r="AZ104" s="68">
        <f t="shared" si="59"/>
        <v>0</v>
      </c>
      <c r="BA104" s="68">
        <f t="shared" si="59"/>
        <v>0</v>
      </c>
      <c r="BB104" s="68">
        <f t="shared" si="59"/>
        <v>0</v>
      </c>
      <c r="BC104" s="68">
        <f t="shared" si="59"/>
        <v>0</v>
      </c>
      <c r="BD104" s="68">
        <f t="shared" si="59"/>
        <v>0</v>
      </c>
      <c r="BE104" s="68">
        <f t="shared" si="59"/>
        <v>0</v>
      </c>
      <c r="BF104" s="68">
        <f t="shared" si="59"/>
        <v>0</v>
      </c>
      <c r="BG104" s="68">
        <f t="shared" si="59"/>
        <v>0</v>
      </c>
      <c r="BH104" s="68">
        <f t="shared" si="59"/>
        <v>0</v>
      </c>
      <c r="BI104" s="68">
        <f t="shared" si="59"/>
        <v>0</v>
      </c>
      <c r="BJ104" s="68">
        <f t="shared" si="59"/>
        <v>0</v>
      </c>
      <c r="BK104" s="68">
        <f t="shared" si="59"/>
        <v>0</v>
      </c>
      <c r="BL104" s="68">
        <f t="shared" si="59"/>
        <v>0</v>
      </c>
      <c r="BM104" s="68">
        <f t="shared" si="59"/>
        <v>0</v>
      </c>
    </row>
    <row r="107" spans="2:49" ht="15">
      <c r="B107" s="20" t="s">
        <v>69</v>
      </c>
      <c r="C107" s="23"/>
      <c r="D107" s="129"/>
      <c r="E107" s="129"/>
      <c r="F107" s="129"/>
      <c r="G107" s="129"/>
      <c r="H107" s="23"/>
      <c r="I107" s="129"/>
      <c r="J107" s="129"/>
      <c r="K107" s="129"/>
      <c r="L107" s="129"/>
      <c r="M107" s="129"/>
      <c r="N107" s="129"/>
      <c r="O107" s="129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5">
      <c r="B108" s="23" t="s">
        <v>165</v>
      </c>
      <c r="C108" s="20" t="s">
        <v>185</v>
      </c>
      <c r="D108" s="21"/>
      <c r="E108" s="21"/>
      <c r="F108" s="21"/>
      <c r="G108" s="21"/>
      <c r="H108" s="21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0"/>
      <c r="Y108" s="20"/>
      <c r="Z108" s="20" t="s">
        <v>202</v>
      </c>
      <c r="AA108" s="20" t="s">
        <v>181</v>
      </c>
      <c r="AB108" s="20" t="s">
        <v>181</v>
      </c>
      <c r="AC108" s="20" t="s">
        <v>181</v>
      </c>
      <c r="AD108" s="20" t="s">
        <v>181</v>
      </c>
      <c r="AE108" s="20" t="s">
        <v>181</v>
      </c>
      <c r="AF108" s="20" t="s">
        <v>181</v>
      </c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1"/>
      <c r="AR108" s="21"/>
      <c r="AS108" s="21"/>
      <c r="AT108" s="21"/>
      <c r="AU108" s="21"/>
      <c r="AV108" s="21"/>
      <c r="AW108" s="21"/>
    </row>
    <row r="109" spans="2:49" ht="15">
      <c r="B109" s="23"/>
      <c r="C109" s="20"/>
      <c r="D109" s="21"/>
      <c r="E109" s="21"/>
      <c r="F109" s="21"/>
      <c r="G109" s="21"/>
      <c r="H109" s="21"/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1"/>
      <c r="AR109" s="21"/>
      <c r="AS109" s="21"/>
      <c r="AT109" s="21"/>
      <c r="AU109" s="21"/>
      <c r="AV109" s="21"/>
      <c r="AW109" s="21"/>
    </row>
    <row r="110" spans="2:49" ht="15">
      <c r="B110" s="21" t="s">
        <v>166</v>
      </c>
      <c r="C110" s="21" t="s">
        <v>166</v>
      </c>
      <c r="D110" s="20"/>
      <c r="E110" s="20"/>
      <c r="F110" s="20"/>
      <c r="G110" s="20"/>
      <c r="H110" s="20"/>
      <c r="I110" s="21"/>
      <c r="J110" s="40"/>
      <c r="K110" s="20"/>
      <c r="L110" s="20"/>
      <c r="M110" s="20"/>
      <c r="N110" s="20"/>
      <c r="O110" s="20"/>
      <c r="P110" s="20"/>
      <c r="Q110" s="20"/>
      <c r="R110" s="20"/>
      <c r="S110" s="20"/>
      <c r="T110" s="21"/>
      <c r="U110" s="21"/>
      <c r="V110" s="21"/>
      <c r="W110" s="21"/>
      <c r="X110" s="21"/>
      <c r="Y110" s="21"/>
      <c r="Z110" s="21" t="s">
        <v>180</v>
      </c>
      <c r="AA110" s="21" t="s">
        <v>180</v>
      </c>
      <c r="AB110" s="21" t="s">
        <v>180</v>
      </c>
      <c r="AC110" s="21" t="s">
        <v>180</v>
      </c>
      <c r="AD110" s="21" t="s">
        <v>180</v>
      </c>
      <c r="AE110" s="21" t="s">
        <v>180</v>
      </c>
      <c r="AF110" s="21" t="s">
        <v>180</v>
      </c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</row>
    <row r="130" spans="1:65" ht="15.75">
      <c r="A130" s="25" t="s">
        <v>203</v>
      </c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8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0"/>
      <c r="AP130" s="20"/>
      <c r="AQ130" s="20"/>
      <c r="AR130" s="20"/>
      <c r="AS130" s="20"/>
      <c r="AT130" s="20"/>
      <c r="AU130" s="20"/>
      <c r="AV130" s="20"/>
      <c r="AW130" s="20"/>
      <c r="AX130" s="29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</row>
    <row r="131" spans="1:65" ht="15.75">
      <c r="A131" s="25"/>
      <c r="B131" s="30"/>
      <c r="C131" s="31"/>
      <c r="D131" s="32"/>
      <c r="E131" s="32"/>
      <c r="F131" s="32"/>
      <c r="G131" s="32"/>
      <c r="H131" s="32"/>
      <c r="I131" s="32"/>
      <c r="J131" s="32"/>
      <c r="K131" s="31"/>
      <c r="L131" s="32"/>
      <c r="M131" s="32"/>
      <c r="N131" s="32"/>
      <c r="O131" s="32"/>
      <c r="P131" s="32"/>
      <c r="Q131" s="32"/>
      <c r="R131" s="32"/>
      <c r="S131" s="31"/>
      <c r="T131" s="33"/>
      <c r="U131" s="18"/>
      <c r="V131" s="31"/>
      <c r="W131" s="31"/>
      <c r="X131" s="52"/>
      <c r="Y131" s="3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</row>
    <row r="132" spans="1:65" ht="15">
      <c r="A132" s="35"/>
      <c r="B132" s="86"/>
      <c r="C132" s="153" t="s">
        <v>97</v>
      </c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66" t="s">
        <v>142</v>
      </c>
      <c r="U132" s="167"/>
      <c r="V132" s="167"/>
      <c r="W132" s="167"/>
      <c r="X132" s="167"/>
      <c r="Y132" s="168"/>
      <c r="Z132" s="153" t="s">
        <v>110</v>
      </c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</row>
    <row r="133" spans="1:65" ht="15">
      <c r="A133" s="35"/>
      <c r="B133" s="86"/>
      <c r="C133" s="153" t="s">
        <v>98</v>
      </c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60" t="s">
        <v>20</v>
      </c>
      <c r="U133" s="171" t="s">
        <v>21</v>
      </c>
      <c r="V133" s="171"/>
      <c r="W133" s="171"/>
      <c r="X133" s="171"/>
      <c r="Y133" s="87"/>
      <c r="Z133" s="153" t="s">
        <v>22</v>
      </c>
      <c r="AA133" s="153"/>
      <c r="AB133" s="153"/>
      <c r="AC133" s="153"/>
      <c r="AD133" s="153"/>
      <c r="AE133" s="153"/>
      <c r="AF133" s="153"/>
      <c r="AG133" s="153"/>
      <c r="AH133" s="153" t="s">
        <v>23</v>
      </c>
      <c r="AI133" s="153"/>
      <c r="AJ133" s="153"/>
      <c r="AK133" s="153"/>
      <c r="AL133" s="153"/>
      <c r="AM133" s="153"/>
      <c r="AN133" s="153"/>
      <c r="AO133" s="153"/>
      <c r="AP133" s="153" t="s">
        <v>24</v>
      </c>
      <c r="AQ133" s="153"/>
      <c r="AR133" s="153"/>
      <c r="AS133" s="153"/>
      <c r="AT133" s="153"/>
      <c r="AU133" s="153"/>
      <c r="AV133" s="153"/>
      <c r="AW133" s="153"/>
      <c r="AX133" s="153" t="s">
        <v>25</v>
      </c>
      <c r="AY133" s="153"/>
      <c r="AZ133" s="153"/>
      <c r="BA133" s="153"/>
      <c r="BB133" s="153"/>
      <c r="BC133" s="153"/>
      <c r="BD133" s="153"/>
      <c r="BE133" s="153"/>
      <c r="BF133" s="153" t="s">
        <v>26</v>
      </c>
      <c r="BG133" s="153"/>
      <c r="BH133" s="153"/>
      <c r="BI133" s="153"/>
      <c r="BJ133" s="153"/>
      <c r="BK133" s="153"/>
      <c r="BL133" s="153"/>
      <c r="BM133" s="153"/>
    </row>
    <row r="134" spans="1:65" ht="15">
      <c r="A134" s="53" t="s">
        <v>27</v>
      </c>
      <c r="B134" s="89" t="s">
        <v>28</v>
      </c>
      <c r="C134" s="154" t="s">
        <v>111</v>
      </c>
      <c r="D134" s="90"/>
      <c r="E134" s="90"/>
      <c r="F134" s="90"/>
      <c r="G134" s="90"/>
      <c r="H134" s="90"/>
      <c r="I134" s="90"/>
      <c r="J134" s="90"/>
      <c r="K134" s="156" t="s">
        <v>112</v>
      </c>
      <c r="L134" s="91"/>
      <c r="M134" s="91"/>
      <c r="N134" s="91"/>
      <c r="O134" s="91"/>
      <c r="P134" s="91"/>
      <c r="Q134" s="91"/>
      <c r="R134" s="91"/>
      <c r="S134" s="158" t="s">
        <v>156</v>
      </c>
      <c r="T134" s="169"/>
      <c r="U134" s="160" t="s">
        <v>20</v>
      </c>
      <c r="V134" s="162" t="s">
        <v>158</v>
      </c>
      <c r="W134" s="164" t="s">
        <v>182</v>
      </c>
      <c r="X134" s="164" t="s">
        <v>159</v>
      </c>
      <c r="Y134" s="164" t="s">
        <v>157</v>
      </c>
      <c r="Z134" s="53">
        <v>1</v>
      </c>
      <c r="AA134" s="53" t="s">
        <v>70</v>
      </c>
      <c r="AB134" s="53" t="s">
        <v>71</v>
      </c>
      <c r="AC134" s="53" t="s">
        <v>72</v>
      </c>
      <c r="AD134" s="53" t="s">
        <v>70</v>
      </c>
      <c r="AE134" s="53" t="s">
        <v>71</v>
      </c>
      <c r="AF134" s="53" t="s">
        <v>72</v>
      </c>
      <c r="AG134" s="53">
        <v>2</v>
      </c>
      <c r="AH134" s="53">
        <v>3</v>
      </c>
      <c r="AI134" s="53" t="s">
        <v>70</v>
      </c>
      <c r="AJ134" s="53" t="s">
        <v>71</v>
      </c>
      <c r="AK134" s="53" t="s">
        <v>72</v>
      </c>
      <c r="AL134" s="53" t="s">
        <v>70</v>
      </c>
      <c r="AM134" s="53" t="s">
        <v>71</v>
      </c>
      <c r="AN134" s="53" t="s">
        <v>72</v>
      </c>
      <c r="AO134" s="53">
        <v>4</v>
      </c>
      <c r="AP134" s="53">
        <v>5</v>
      </c>
      <c r="AQ134" s="53" t="s">
        <v>70</v>
      </c>
      <c r="AR134" s="53" t="s">
        <v>71</v>
      </c>
      <c r="AS134" s="53" t="s">
        <v>72</v>
      </c>
      <c r="AT134" s="53" t="s">
        <v>70</v>
      </c>
      <c r="AU134" s="53" t="s">
        <v>71</v>
      </c>
      <c r="AV134" s="53" t="s">
        <v>72</v>
      </c>
      <c r="AW134" s="53">
        <v>6</v>
      </c>
      <c r="AX134" s="53">
        <v>7</v>
      </c>
      <c r="AY134" s="53" t="s">
        <v>70</v>
      </c>
      <c r="AZ134" s="53" t="s">
        <v>71</v>
      </c>
      <c r="BA134" s="53" t="s">
        <v>72</v>
      </c>
      <c r="BB134" s="53" t="s">
        <v>70</v>
      </c>
      <c r="BC134" s="53" t="s">
        <v>71</v>
      </c>
      <c r="BD134" s="53" t="s">
        <v>72</v>
      </c>
      <c r="BE134" s="53">
        <v>8</v>
      </c>
      <c r="BF134" s="53">
        <v>9</v>
      </c>
      <c r="BG134" s="53" t="s">
        <v>70</v>
      </c>
      <c r="BH134" s="53" t="s">
        <v>71</v>
      </c>
      <c r="BI134" s="53" t="s">
        <v>72</v>
      </c>
      <c r="BJ134" s="53" t="s">
        <v>70</v>
      </c>
      <c r="BK134" s="53" t="s">
        <v>71</v>
      </c>
      <c r="BL134" s="53" t="s">
        <v>72</v>
      </c>
      <c r="BM134" s="53">
        <v>10</v>
      </c>
    </row>
    <row r="135" spans="1:65" ht="15">
      <c r="A135" s="35"/>
      <c r="B135" s="86"/>
      <c r="C135" s="155"/>
      <c r="D135" s="90"/>
      <c r="E135" s="90"/>
      <c r="F135" s="90"/>
      <c r="G135" s="90"/>
      <c r="H135" s="90"/>
      <c r="I135" s="90"/>
      <c r="J135" s="90"/>
      <c r="K135" s="157"/>
      <c r="L135" s="91"/>
      <c r="M135" s="91"/>
      <c r="N135" s="91"/>
      <c r="O135" s="91"/>
      <c r="P135" s="91"/>
      <c r="Q135" s="91"/>
      <c r="R135" s="91"/>
      <c r="S135" s="159"/>
      <c r="T135" s="170"/>
      <c r="U135" s="161"/>
      <c r="V135" s="163"/>
      <c r="W135" s="165"/>
      <c r="X135" s="165"/>
      <c r="Y135" s="165"/>
      <c r="Z135" s="53">
        <v>18</v>
      </c>
      <c r="AA135" s="53">
        <v>18</v>
      </c>
      <c r="AB135" s="53">
        <v>18</v>
      </c>
      <c r="AC135" s="53">
        <v>18</v>
      </c>
      <c r="AD135" s="53">
        <v>18</v>
      </c>
      <c r="AE135" s="53">
        <v>18</v>
      </c>
      <c r="AF135" s="53">
        <v>18</v>
      </c>
      <c r="AG135" s="53">
        <v>18</v>
      </c>
      <c r="AH135" s="53">
        <v>18</v>
      </c>
      <c r="AI135" s="53">
        <v>18</v>
      </c>
      <c r="AJ135" s="53">
        <v>18</v>
      </c>
      <c r="AK135" s="53">
        <v>18</v>
      </c>
      <c r="AL135" s="53">
        <v>18</v>
      </c>
      <c r="AM135" s="53">
        <v>18</v>
      </c>
      <c r="AN135" s="53">
        <v>18</v>
      </c>
      <c r="AO135" s="53">
        <v>18</v>
      </c>
      <c r="AP135" s="53">
        <v>18</v>
      </c>
      <c r="AQ135" s="53">
        <v>18</v>
      </c>
      <c r="AR135" s="53">
        <v>18</v>
      </c>
      <c r="AS135" s="53">
        <v>18</v>
      </c>
      <c r="AT135" s="53">
        <v>18</v>
      </c>
      <c r="AU135" s="53">
        <v>18</v>
      </c>
      <c r="AV135" s="53">
        <v>18</v>
      </c>
      <c r="AW135" s="53">
        <v>18</v>
      </c>
      <c r="AX135" s="53">
        <v>18</v>
      </c>
      <c r="AY135" s="53">
        <v>18</v>
      </c>
      <c r="AZ135" s="53">
        <v>18</v>
      </c>
      <c r="BA135" s="53">
        <v>18</v>
      </c>
      <c r="BB135" s="53">
        <v>18</v>
      </c>
      <c r="BC135" s="53">
        <v>18</v>
      </c>
      <c r="BD135" s="53">
        <v>18</v>
      </c>
      <c r="BE135" s="53">
        <v>18</v>
      </c>
      <c r="BF135" s="53">
        <v>7</v>
      </c>
      <c r="BG135" s="53">
        <v>7</v>
      </c>
      <c r="BH135" s="53">
        <v>7</v>
      </c>
      <c r="BI135" s="53">
        <v>7</v>
      </c>
      <c r="BJ135" s="53">
        <v>5</v>
      </c>
      <c r="BK135" s="53">
        <v>5</v>
      </c>
      <c r="BL135" s="53">
        <v>5</v>
      </c>
      <c r="BM135" s="53">
        <v>5</v>
      </c>
    </row>
    <row r="136" spans="1:65" ht="15">
      <c r="A136" s="53">
        <v>1</v>
      </c>
      <c r="B136" s="89">
        <v>2</v>
      </c>
      <c r="C136" s="53">
        <v>3</v>
      </c>
      <c r="D136" s="92"/>
      <c r="E136" s="92"/>
      <c r="F136" s="92"/>
      <c r="G136" s="92"/>
      <c r="H136" s="92"/>
      <c r="I136" s="92"/>
      <c r="J136" s="92"/>
      <c r="K136" s="53">
        <v>4</v>
      </c>
      <c r="L136" s="92"/>
      <c r="M136" s="92"/>
      <c r="N136" s="92"/>
      <c r="O136" s="92"/>
      <c r="P136" s="92"/>
      <c r="Q136" s="92"/>
      <c r="R136" s="92"/>
      <c r="S136" s="53">
        <v>5</v>
      </c>
      <c r="T136" s="88">
        <v>6</v>
      </c>
      <c r="U136" s="88">
        <v>7</v>
      </c>
      <c r="V136" s="93">
        <v>8</v>
      </c>
      <c r="W136" s="93">
        <v>9</v>
      </c>
      <c r="X136" s="93">
        <v>10</v>
      </c>
      <c r="Y136" s="93">
        <v>11</v>
      </c>
      <c r="Z136" s="53">
        <v>12</v>
      </c>
      <c r="AA136" s="53"/>
      <c r="AB136" s="53"/>
      <c r="AC136" s="53"/>
      <c r="AD136" s="53"/>
      <c r="AE136" s="53"/>
      <c r="AF136" s="53"/>
      <c r="AG136" s="53">
        <v>13</v>
      </c>
      <c r="AH136" s="53">
        <v>14</v>
      </c>
      <c r="AI136" s="53"/>
      <c r="AJ136" s="53"/>
      <c r="AK136" s="53"/>
      <c r="AL136" s="53"/>
      <c r="AM136" s="53"/>
      <c r="AN136" s="53"/>
      <c r="AO136" s="53">
        <v>15</v>
      </c>
      <c r="AP136" s="53">
        <v>16</v>
      </c>
      <c r="AQ136" s="53"/>
      <c r="AR136" s="53"/>
      <c r="AS136" s="53"/>
      <c r="AT136" s="53"/>
      <c r="AU136" s="53"/>
      <c r="AV136" s="53"/>
      <c r="AW136" s="53">
        <v>17</v>
      </c>
      <c r="AX136" s="53">
        <v>18</v>
      </c>
      <c r="AY136" s="53"/>
      <c r="AZ136" s="53"/>
      <c r="BA136" s="53"/>
      <c r="BB136" s="53"/>
      <c r="BC136" s="53"/>
      <c r="BD136" s="53"/>
      <c r="BE136" s="53">
        <v>19</v>
      </c>
      <c r="BF136" s="53">
        <v>20</v>
      </c>
      <c r="BG136" s="53"/>
      <c r="BH136" s="53"/>
      <c r="BI136" s="53"/>
      <c r="BJ136" s="53"/>
      <c r="BK136" s="53"/>
      <c r="BL136" s="53"/>
      <c r="BM136" s="53">
        <v>21</v>
      </c>
    </row>
    <row r="137" spans="1:65" ht="26.25" customHeight="1">
      <c r="A137" s="54" t="s">
        <v>196</v>
      </c>
      <c r="B137" s="114" t="s">
        <v>171</v>
      </c>
      <c r="C137" s="54"/>
      <c r="D137" s="94"/>
      <c r="E137" s="94"/>
      <c r="F137" s="94"/>
      <c r="G137" s="94"/>
      <c r="H137" s="94"/>
      <c r="I137" s="94"/>
      <c r="J137" s="94"/>
      <c r="K137" s="54"/>
      <c r="L137" s="94"/>
      <c r="M137" s="94"/>
      <c r="N137" s="94"/>
      <c r="O137" s="94"/>
      <c r="P137" s="94"/>
      <c r="Q137" s="94"/>
      <c r="R137" s="94"/>
      <c r="S137" s="54"/>
      <c r="T137" s="131">
        <f aca="true" t="shared" si="60" ref="T137:Y137">SUM(T138:T141)</f>
        <v>500</v>
      </c>
      <c r="U137" s="131">
        <f t="shared" si="60"/>
        <v>144</v>
      </c>
      <c r="V137" s="131">
        <f t="shared" si="60"/>
        <v>72</v>
      </c>
      <c r="W137" s="131">
        <f t="shared" si="60"/>
        <v>0</v>
      </c>
      <c r="X137" s="131">
        <f t="shared" si="60"/>
        <v>72</v>
      </c>
      <c r="Y137" s="131">
        <f t="shared" si="60"/>
        <v>356</v>
      </c>
      <c r="Z137" s="96"/>
      <c r="AA137" s="54"/>
      <c r="AB137" s="54"/>
      <c r="AC137" s="54"/>
      <c r="AD137" s="54"/>
      <c r="AE137" s="54"/>
      <c r="AF137" s="54"/>
      <c r="AG137" s="96"/>
      <c r="AH137" s="96"/>
      <c r="AI137" s="54"/>
      <c r="AJ137" s="54"/>
      <c r="AK137" s="54"/>
      <c r="AL137" s="54"/>
      <c r="AM137" s="54"/>
      <c r="AN137" s="54"/>
      <c r="AO137" s="96"/>
      <c r="AP137" s="96"/>
      <c r="AQ137" s="54"/>
      <c r="AR137" s="54"/>
      <c r="AS137" s="54"/>
      <c r="AT137" s="54"/>
      <c r="AU137" s="54"/>
      <c r="AV137" s="54"/>
      <c r="AW137" s="96"/>
      <c r="AX137" s="96"/>
      <c r="AY137" s="54"/>
      <c r="AZ137" s="54"/>
      <c r="BA137" s="54"/>
      <c r="BB137" s="54"/>
      <c r="BC137" s="54"/>
      <c r="BD137" s="54"/>
      <c r="BE137" s="96"/>
      <c r="BF137" s="96"/>
      <c r="BG137" s="54"/>
      <c r="BH137" s="54"/>
      <c r="BI137" s="54"/>
      <c r="BJ137" s="54"/>
      <c r="BK137" s="54"/>
      <c r="BL137" s="54"/>
      <c r="BM137" s="96"/>
    </row>
    <row r="138" spans="1:65" ht="15">
      <c r="A138" s="61" t="s">
        <v>197</v>
      </c>
      <c r="B138" s="116"/>
      <c r="C138" s="59" t="str">
        <f>D138&amp;" "&amp;E138&amp;" "&amp;F138&amp;" "&amp;G138&amp;" "&amp;H138&amp;" "&amp;I138&amp;" "&amp;J138</f>
        <v>      </v>
      </c>
      <c r="D138" s="60"/>
      <c r="E138" s="60"/>
      <c r="F138" s="60"/>
      <c r="G138" s="60"/>
      <c r="H138" s="60"/>
      <c r="I138" s="60"/>
      <c r="J138" s="60"/>
      <c r="K138" s="59" t="str">
        <f>L138&amp;" "&amp;M138&amp;" "&amp;N138&amp;""&amp;O138&amp;" "&amp;P138&amp;""&amp;Q138&amp;" "&amp;R138</f>
        <v>5    </v>
      </c>
      <c r="L138" s="60">
        <v>5</v>
      </c>
      <c r="M138" s="60"/>
      <c r="N138" s="60"/>
      <c r="O138" s="60"/>
      <c r="P138" s="60"/>
      <c r="Q138" s="60"/>
      <c r="R138" s="60"/>
      <c r="S138" s="61"/>
      <c r="T138" s="125">
        <v>150</v>
      </c>
      <c r="U138" s="76">
        <f>SUM(V138:X138)</f>
        <v>72</v>
      </c>
      <c r="V138" s="76">
        <f aca="true" t="shared" si="61" ref="V138:X141">AA138*AA$6+AD138*AD$6+AI138*AI$6+AL138*AL$6+AQ138*AQ$6+AT138*AT$6+AY138*AY$6+BB138*BB$6+BG138*BG$6+BJ138*BJ$6</f>
        <v>36</v>
      </c>
      <c r="W138" s="76">
        <f t="shared" si="61"/>
        <v>0</v>
      </c>
      <c r="X138" s="76">
        <f t="shared" si="61"/>
        <v>36</v>
      </c>
      <c r="Y138" s="76">
        <f>T138-U138</f>
        <v>78</v>
      </c>
      <c r="Z138" s="68">
        <f>IF(SUM(AA138:AC138)&gt;0,AA138&amp;"/"&amp;AB138&amp;"/"&amp;AC138,"")</f>
      </c>
      <c r="AA138" s="61"/>
      <c r="AB138" s="61"/>
      <c r="AC138" s="61"/>
      <c r="AD138" s="61"/>
      <c r="AE138" s="61"/>
      <c r="AF138" s="61"/>
      <c r="AG138" s="68">
        <f>IF(SUM(AD138:AF138)&gt;0,AD138&amp;"/"&amp;AE138&amp;"/"&amp;AF138,"")</f>
      </c>
      <c r="AH138" s="68">
        <f>IF(SUM(AI138:AK138)&gt;0,AI138&amp;"/"&amp;AJ138&amp;"/"&amp;AK138,"")</f>
      </c>
      <c r="AI138" s="61"/>
      <c r="AJ138" s="61"/>
      <c r="AK138" s="61"/>
      <c r="AL138" s="61"/>
      <c r="AM138" s="61"/>
      <c r="AN138" s="61"/>
      <c r="AO138" s="68">
        <f>IF(SUM(AL138:AN138)&gt;0,AL138&amp;"/"&amp;AM138&amp;"/"&amp;AN138,"")</f>
      </c>
      <c r="AP138" s="68" t="str">
        <f>IF(SUM(AQ138:AS138)&gt;0,AQ138&amp;"/"&amp;AR138&amp;"/"&amp;AS138,"")</f>
        <v>2//2</v>
      </c>
      <c r="AQ138" s="61">
        <v>2</v>
      </c>
      <c r="AR138" s="61"/>
      <c r="AS138" s="61">
        <v>2</v>
      </c>
      <c r="AT138" s="61"/>
      <c r="AU138" s="61"/>
      <c r="AV138" s="61"/>
      <c r="AW138" s="68">
        <f>IF(SUM(AT138:AV138)&gt;0,AT138&amp;"/"&amp;AU138&amp;"/"&amp;AV138,"")</f>
      </c>
      <c r="AX138" s="68">
        <f>IF(SUM(AY138:BA138)&gt;0,AY138&amp;"/"&amp;AZ138&amp;"/"&amp;BA138,"")</f>
      </c>
      <c r="AY138" s="61"/>
      <c r="AZ138" s="61"/>
      <c r="BA138" s="61"/>
      <c r="BB138" s="61"/>
      <c r="BC138" s="61"/>
      <c r="BD138" s="61"/>
      <c r="BE138" s="68">
        <f>IF(SUM(BB138:BD138)&gt;0,BB138&amp;"/"&amp;BC138&amp;"/"&amp;BD138,"")</f>
      </c>
      <c r="BF138" s="68">
        <f>IF(SUM(BG138:BI138)&gt;0,BG138&amp;"/"&amp;BH138&amp;"/"&amp;BI138,"")</f>
      </c>
      <c r="BG138" s="61"/>
      <c r="BH138" s="61"/>
      <c r="BI138" s="61"/>
      <c r="BJ138" s="61"/>
      <c r="BK138" s="61"/>
      <c r="BL138" s="61"/>
      <c r="BM138" s="68">
        <f>IF(SUM(BJ138:BL138)&gt;0,BJ138&amp;"/"&amp;BK138&amp;"/"&amp;BL138,"")</f>
      </c>
    </row>
    <row r="139" spans="1:65" ht="15">
      <c r="A139" s="61" t="s">
        <v>198</v>
      </c>
      <c r="B139" s="116"/>
      <c r="C139" s="59" t="str">
        <f>D139&amp;" "&amp;E139&amp;" "&amp;F139&amp;" "&amp;G139&amp;" "&amp;H139&amp;" "&amp;I139&amp;" "&amp;J139</f>
        <v>6      </v>
      </c>
      <c r="D139" s="60">
        <v>6</v>
      </c>
      <c r="E139" s="60"/>
      <c r="F139" s="60"/>
      <c r="G139" s="60"/>
      <c r="H139" s="60"/>
      <c r="I139" s="60"/>
      <c r="J139" s="60"/>
      <c r="K139" s="59" t="str">
        <f>L139&amp;" "&amp;P139&amp;" "&amp;Q139&amp;" "&amp;R139</f>
        <v>   </v>
      </c>
      <c r="L139" s="60"/>
      <c r="M139" s="60"/>
      <c r="N139" s="60"/>
      <c r="O139" s="60"/>
      <c r="P139" s="60"/>
      <c r="Q139" s="60"/>
      <c r="R139" s="60"/>
      <c r="S139" s="61"/>
      <c r="T139" s="125">
        <v>150</v>
      </c>
      <c r="U139" s="76">
        <f>SUM(V139:X139)</f>
        <v>72</v>
      </c>
      <c r="V139" s="76">
        <f t="shared" si="61"/>
        <v>36</v>
      </c>
      <c r="W139" s="76">
        <f t="shared" si="61"/>
        <v>0</v>
      </c>
      <c r="X139" s="76">
        <f t="shared" si="61"/>
        <v>36</v>
      </c>
      <c r="Y139" s="76">
        <f>T139-U139</f>
        <v>78</v>
      </c>
      <c r="Z139" s="68">
        <f>IF(SUM(AA139:AC139)&gt;0,AA139&amp;"/"&amp;AB139&amp;"/"&amp;AC139,"")</f>
      </c>
      <c r="AA139" s="61"/>
      <c r="AB139" s="61"/>
      <c r="AC139" s="61"/>
      <c r="AD139" s="61"/>
      <c r="AE139" s="61"/>
      <c r="AF139" s="61"/>
      <c r="AG139" s="68">
        <f>IF(SUM(AD139:AF139)&gt;0,AD139&amp;"/"&amp;AE139&amp;"/"&amp;AF139,"")</f>
      </c>
      <c r="AH139" s="68">
        <f>IF(SUM(AI139:AK139)&gt;0,AI139&amp;"/"&amp;AJ139&amp;"/"&amp;AK139,"")</f>
      </c>
      <c r="AI139" s="61"/>
      <c r="AJ139" s="61"/>
      <c r="AK139" s="61"/>
      <c r="AL139" s="61"/>
      <c r="AM139" s="61"/>
      <c r="AN139" s="61"/>
      <c r="AO139" s="68">
        <f>IF(SUM(AL139:AN139)&gt;0,AL139&amp;"/"&amp;AM139&amp;"/"&amp;AN139,"")</f>
      </c>
      <c r="AP139" s="68">
        <f>IF(SUM(AQ139:AS139)&gt;0,AQ139&amp;"/"&amp;AR139&amp;"/"&amp;AS139,"")</f>
      </c>
      <c r="AQ139" s="61"/>
      <c r="AR139" s="61"/>
      <c r="AS139" s="61"/>
      <c r="AT139" s="61">
        <v>2</v>
      </c>
      <c r="AU139" s="61"/>
      <c r="AV139" s="61">
        <v>2</v>
      </c>
      <c r="AW139" s="68" t="str">
        <f>IF(SUM(AT139:AV139)&gt;0,AT139&amp;"/"&amp;AU139&amp;"/"&amp;AV139,"")</f>
        <v>2//2</v>
      </c>
      <c r="AX139" s="68">
        <f>IF(SUM(AY139:BA139)&gt;0,AY139&amp;"/"&amp;AZ139&amp;"/"&amp;BA139,"")</f>
      </c>
      <c r="AY139" s="61"/>
      <c r="AZ139" s="61"/>
      <c r="BA139" s="61"/>
      <c r="BB139" s="61"/>
      <c r="BC139" s="61"/>
      <c r="BD139" s="61"/>
      <c r="BE139" s="68">
        <f>IF(SUM(BB139:BD139)&gt;0,BB139&amp;"/"&amp;BC139&amp;"/"&amp;BD139,"")</f>
      </c>
      <c r="BF139" s="68">
        <f>IF(SUM(BG139:BI139)&gt;0,BG139&amp;"/"&amp;BH139&amp;"/"&amp;BI139,"")</f>
      </c>
      <c r="BG139" s="61"/>
      <c r="BH139" s="61"/>
      <c r="BI139" s="61"/>
      <c r="BJ139" s="61"/>
      <c r="BK139" s="61"/>
      <c r="BL139" s="61"/>
      <c r="BM139" s="68">
        <f>IF(SUM(BJ139:BL139)&gt;0,BJ139&amp;"/"&amp;BK139&amp;"/"&amp;BL139,"")</f>
      </c>
    </row>
    <row r="140" spans="1:65" ht="15">
      <c r="A140" s="61" t="s">
        <v>199</v>
      </c>
      <c r="B140" s="116"/>
      <c r="C140" s="59" t="str">
        <f>D140&amp;" "&amp;E140&amp;" "&amp;F140&amp;" "&amp;G140&amp;" "&amp;H140&amp;" "&amp;I140&amp;" "&amp;J140</f>
        <v>9      </v>
      </c>
      <c r="D140" s="60">
        <v>9</v>
      </c>
      <c r="E140" s="60"/>
      <c r="F140" s="60"/>
      <c r="G140" s="60"/>
      <c r="H140" s="60"/>
      <c r="I140" s="60"/>
      <c r="J140" s="60"/>
      <c r="K140" s="59" t="str">
        <f>L140&amp;" "&amp;P140&amp;" "&amp;Q140&amp;" "&amp;R140</f>
        <v>   </v>
      </c>
      <c r="L140" s="60"/>
      <c r="M140" s="60"/>
      <c r="N140" s="60"/>
      <c r="O140" s="60"/>
      <c r="P140" s="60"/>
      <c r="Q140" s="60"/>
      <c r="R140" s="60"/>
      <c r="S140" s="61"/>
      <c r="T140" s="125">
        <v>120</v>
      </c>
      <c r="U140" s="76">
        <f>SUM(V140:X140)</f>
        <v>0</v>
      </c>
      <c r="V140" s="76">
        <f t="shared" si="61"/>
        <v>0</v>
      </c>
      <c r="W140" s="76">
        <f t="shared" si="61"/>
        <v>0</v>
      </c>
      <c r="X140" s="76">
        <f t="shared" si="61"/>
        <v>0</v>
      </c>
      <c r="Y140" s="76">
        <f>T140-U140</f>
        <v>120</v>
      </c>
      <c r="Z140" s="68">
        <f>IF(SUM(AA140:AC140)&gt;0,AA140&amp;"/"&amp;AB140&amp;"/"&amp;AC140,"")</f>
      </c>
      <c r="AA140" s="61"/>
      <c r="AB140" s="61"/>
      <c r="AC140" s="61"/>
      <c r="AD140" s="61"/>
      <c r="AE140" s="61"/>
      <c r="AF140" s="61"/>
      <c r="AG140" s="68">
        <f>IF(SUM(AD140:AF140)&gt;0,AD140&amp;"/"&amp;AE140&amp;"/"&amp;AF140,"")</f>
      </c>
      <c r="AH140" s="68">
        <f>IF(SUM(AI140:AK140)&gt;0,AI140&amp;"/"&amp;AJ140&amp;"/"&amp;AK140,"")</f>
      </c>
      <c r="AI140" s="61"/>
      <c r="AJ140" s="61"/>
      <c r="AK140" s="61"/>
      <c r="AL140" s="61"/>
      <c r="AM140" s="61"/>
      <c r="AN140" s="61"/>
      <c r="AO140" s="68">
        <f>IF(SUM(AL140:AN140)&gt;0,AL140&amp;"/"&amp;AM140&amp;"/"&amp;AN140,"")</f>
      </c>
      <c r="AP140" s="68">
        <f>IF(SUM(AQ140:AS140)&gt;0,AQ140&amp;"/"&amp;AR140&amp;"/"&amp;AS140,"")</f>
      </c>
      <c r="AQ140" s="61"/>
      <c r="AR140" s="61"/>
      <c r="AS140" s="61"/>
      <c r="AT140" s="61"/>
      <c r="AU140" s="61"/>
      <c r="AV140" s="61"/>
      <c r="AW140" s="68">
        <f>IF(SUM(AT140:AV140)&gt;0,AT140&amp;"/"&amp;AU140&amp;"/"&amp;AV140,"")</f>
      </c>
      <c r="AX140" s="68">
        <f>IF(SUM(AY140:BA140)&gt;0,AY140&amp;"/"&amp;AZ140&amp;"/"&amp;BA140,"")</f>
      </c>
      <c r="AY140" s="61"/>
      <c r="AZ140" s="61"/>
      <c r="BA140" s="61"/>
      <c r="BB140" s="61"/>
      <c r="BC140" s="61"/>
      <c r="BD140" s="61"/>
      <c r="BE140" s="68">
        <f>IF(SUM(BB140:BD140)&gt;0,BB140&amp;"/"&amp;BC140&amp;"/"&amp;BD140,"")</f>
      </c>
      <c r="BF140" s="68">
        <f>IF(SUM(BG140:BI140)&gt;0,BG140&amp;"/"&amp;BH140&amp;"/"&amp;BI140,"")</f>
      </c>
      <c r="BG140" s="61"/>
      <c r="BH140" s="61"/>
      <c r="BI140" s="61"/>
      <c r="BJ140" s="61"/>
      <c r="BK140" s="61"/>
      <c r="BL140" s="61"/>
      <c r="BM140" s="68">
        <f>IF(SUM(BJ140:BL140)&gt;0,BJ140&amp;"/"&amp;BK140&amp;"/"&amp;BL140,"")</f>
      </c>
    </row>
    <row r="141" spans="1:65" ht="15">
      <c r="A141" s="61" t="s">
        <v>200</v>
      </c>
      <c r="B141" s="116"/>
      <c r="C141" s="59" t="str">
        <f>D141&amp;" "&amp;E141&amp;" "&amp;F141&amp;" "&amp;G141&amp;" "&amp;H141&amp;" "&amp;I141&amp;" "&amp;J141</f>
        <v>10      </v>
      </c>
      <c r="D141" s="60">
        <v>10</v>
      </c>
      <c r="E141" s="60"/>
      <c r="F141" s="60"/>
      <c r="G141" s="60"/>
      <c r="H141" s="60"/>
      <c r="I141" s="60"/>
      <c r="J141" s="60"/>
      <c r="K141" s="59" t="str">
        <f>L141&amp;" "&amp;P141&amp;" "&amp;Q141&amp;" "&amp;R141</f>
        <v>   </v>
      </c>
      <c r="L141" s="60"/>
      <c r="M141" s="60"/>
      <c r="N141" s="60"/>
      <c r="O141" s="60"/>
      <c r="P141" s="60"/>
      <c r="Q141" s="60"/>
      <c r="R141" s="60"/>
      <c r="S141" s="61"/>
      <c r="T141" s="125">
        <v>80</v>
      </c>
      <c r="U141" s="76">
        <f>SUM(V141:X141)</f>
        <v>0</v>
      </c>
      <c r="V141" s="76">
        <f t="shared" si="61"/>
        <v>0</v>
      </c>
      <c r="W141" s="76">
        <f t="shared" si="61"/>
        <v>0</v>
      </c>
      <c r="X141" s="76">
        <f t="shared" si="61"/>
        <v>0</v>
      </c>
      <c r="Y141" s="76">
        <f>T141-U141</f>
        <v>80</v>
      </c>
      <c r="Z141" s="68">
        <f>IF(SUM(AA141:AC141)&gt;0,AA141&amp;"/"&amp;AB141&amp;"/"&amp;AC141,"")</f>
      </c>
      <c r="AA141" s="61"/>
      <c r="AB141" s="61"/>
      <c r="AC141" s="61"/>
      <c r="AD141" s="61"/>
      <c r="AE141" s="61"/>
      <c r="AF141" s="61"/>
      <c r="AG141" s="68">
        <f>IF(SUM(AD141:AF141)&gt;0,AD141&amp;"/"&amp;AE141&amp;"/"&amp;AF141,"")</f>
      </c>
      <c r="AH141" s="68">
        <f>IF(SUM(AI141:AK141)&gt;0,AI141&amp;"/"&amp;AJ141&amp;"/"&amp;AK141,"")</f>
      </c>
      <c r="AI141" s="61"/>
      <c r="AJ141" s="61"/>
      <c r="AK141" s="61"/>
      <c r="AL141" s="61"/>
      <c r="AM141" s="61"/>
      <c r="AN141" s="61"/>
      <c r="AO141" s="68">
        <f>IF(SUM(AL141:AN141)&gt;0,AL141&amp;"/"&amp;AM141&amp;"/"&amp;AN141,"")</f>
      </c>
      <c r="AP141" s="68">
        <f>IF(SUM(AQ141:AS141)&gt;0,AQ141&amp;"/"&amp;AR141&amp;"/"&amp;AS141,"")</f>
      </c>
      <c r="AQ141" s="61"/>
      <c r="AR141" s="61"/>
      <c r="AS141" s="61"/>
      <c r="AT141" s="61"/>
      <c r="AU141" s="61"/>
      <c r="AV141" s="61"/>
      <c r="AW141" s="68">
        <f>IF(SUM(AT141:AV141)&gt;0,AT141&amp;"/"&amp;AU141&amp;"/"&amp;AV141,"")</f>
      </c>
      <c r="AX141" s="68">
        <f>IF(SUM(AY141:BA141)&gt;0,AY141&amp;"/"&amp;AZ141&amp;"/"&amp;BA141,"")</f>
      </c>
      <c r="AY141" s="61"/>
      <c r="AZ141" s="61"/>
      <c r="BA141" s="61"/>
      <c r="BB141" s="61"/>
      <c r="BC141" s="61"/>
      <c r="BD141" s="61"/>
      <c r="BE141" s="68">
        <f>IF(SUM(BB141:BD141)&gt;0,BB141&amp;"/"&amp;BC141&amp;"/"&amp;BD141,"")</f>
      </c>
      <c r="BF141" s="68">
        <f>IF(SUM(BG141:BI141)&gt;0,BG141&amp;"/"&amp;BH141&amp;"/"&amp;BI141,"")</f>
      </c>
      <c r="BG141" s="61"/>
      <c r="BH141" s="61"/>
      <c r="BI141" s="61"/>
      <c r="BJ141" s="61"/>
      <c r="BK141" s="61"/>
      <c r="BL141" s="61"/>
      <c r="BM141" s="68">
        <f>IF(SUM(BJ141:BL141)&gt;0,BJ141&amp;"/"&amp;BK141&amp;"/"&amp;BL141,"")</f>
      </c>
    </row>
    <row r="142" spans="1:65" ht="15">
      <c r="A142" s="97"/>
      <c r="B142" s="122" t="s">
        <v>65</v>
      </c>
      <c r="C142" s="97"/>
      <c r="D142" s="108"/>
      <c r="E142" s="108"/>
      <c r="F142" s="108"/>
      <c r="G142" s="108"/>
      <c r="H142" s="108"/>
      <c r="I142" s="108"/>
      <c r="J142" s="108"/>
      <c r="K142" s="97"/>
      <c r="L142" s="108"/>
      <c r="M142" s="108"/>
      <c r="N142" s="108"/>
      <c r="O142" s="108"/>
      <c r="P142" s="108"/>
      <c r="Q142" s="108"/>
      <c r="R142" s="108"/>
      <c r="S142" s="97"/>
      <c r="T142" s="111">
        <f aca="true" t="shared" si="62" ref="T142:Y142">T137</f>
        <v>500</v>
      </c>
      <c r="U142" s="111">
        <f t="shared" si="62"/>
        <v>144</v>
      </c>
      <c r="V142" s="111">
        <f t="shared" si="62"/>
        <v>72</v>
      </c>
      <c r="W142" s="111">
        <f t="shared" si="62"/>
        <v>0</v>
      </c>
      <c r="X142" s="111">
        <f t="shared" si="62"/>
        <v>72</v>
      </c>
      <c r="Y142" s="111">
        <f t="shared" si="62"/>
        <v>356</v>
      </c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</row>
    <row r="143" spans="1:65" ht="15">
      <c r="A143" s="97"/>
      <c r="B143" s="120"/>
      <c r="C143" s="59" t="s">
        <v>141</v>
      </c>
      <c r="D143" s="68"/>
      <c r="E143" s="68"/>
      <c r="F143" s="68"/>
      <c r="G143" s="68"/>
      <c r="H143" s="68"/>
      <c r="I143" s="68"/>
      <c r="J143" s="68"/>
      <c r="K143" s="59"/>
      <c r="L143" s="60"/>
      <c r="M143" s="60"/>
      <c r="N143" s="60"/>
      <c r="O143" s="60"/>
      <c r="P143" s="60"/>
      <c r="Q143" s="60"/>
      <c r="R143" s="60"/>
      <c r="S143" s="61"/>
      <c r="T143" s="59"/>
      <c r="U143" s="59"/>
      <c r="V143" s="59"/>
      <c r="W143" s="59"/>
      <c r="X143" s="59"/>
      <c r="Y143" s="59"/>
      <c r="Z143" s="67">
        <f>SUM(AA143:AC143)</f>
        <v>0</v>
      </c>
      <c r="AA143" s="67">
        <f aca="true" t="shared" si="63" ref="AA143:AF143">SUM(AA138:AA141)</f>
        <v>0</v>
      </c>
      <c r="AB143" s="67">
        <f t="shared" si="63"/>
        <v>0</v>
      </c>
      <c r="AC143" s="67">
        <f t="shared" si="63"/>
        <v>0</v>
      </c>
      <c r="AD143" s="67">
        <f t="shared" si="63"/>
        <v>0</v>
      </c>
      <c r="AE143" s="67">
        <f t="shared" si="63"/>
        <v>0</v>
      </c>
      <c r="AF143" s="67">
        <f t="shared" si="63"/>
        <v>0</v>
      </c>
      <c r="AG143" s="67">
        <f>SUM(AD143:AF143)</f>
        <v>0</v>
      </c>
      <c r="AH143" s="67">
        <f>SUM(AI143:AK143)</f>
        <v>0</v>
      </c>
      <c r="AI143" s="67">
        <f aca="true" t="shared" si="64" ref="AI143:AN143">SUM(AI138:AI141)</f>
        <v>0</v>
      </c>
      <c r="AJ143" s="67">
        <f t="shared" si="64"/>
        <v>0</v>
      </c>
      <c r="AK143" s="67">
        <f t="shared" si="64"/>
        <v>0</v>
      </c>
      <c r="AL143" s="67">
        <f t="shared" si="64"/>
        <v>0</v>
      </c>
      <c r="AM143" s="67">
        <f t="shared" si="64"/>
        <v>0</v>
      </c>
      <c r="AN143" s="67">
        <f t="shared" si="64"/>
        <v>0</v>
      </c>
      <c r="AO143" s="67">
        <f>SUM(AL143:AN143)</f>
        <v>0</v>
      </c>
      <c r="AP143" s="67">
        <f>SUM(AQ143:AS143)</f>
        <v>4</v>
      </c>
      <c r="AQ143" s="67">
        <f aca="true" t="shared" si="65" ref="AQ143:AV143">SUM(AQ138:AQ141)</f>
        <v>2</v>
      </c>
      <c r="AR143" s="67">
        <f t="shared" si="65"/>
        <v>0</v>
      </c>
      <c r="AS143" s="67">
        <f t="shared" si="65"/>
        <v>2</v>
      </c>
      <c r="AT143" s="67">
        <f t="shared" si="65"/>
        <v>2</v>
      </c>
      <c r="AU143" s="67">
        <f t="shared" si="65"/>
        <v>0</v>
      </c>
      <c r="AV143" s="67">
        <f t="shared" si="65"/>
        <v>2</v>
      </c>
      <c r="AW143" s="67">
        <f>SUM(AT143:AV143)</f>
        <v>4</v>
      </c>
      <c r="AX143" s="67">
        <f>SUM(AY143:BA143)</f>
        <v>0</v>
      </c>
      <c r="AY143" s="67">
        <f aca="true" t="shared" si="66" ref="AY143:BD143">SUM(AY138:AY141)</f>
        <v>0</v>
      </c>
      <c r="AZ143" s="67">
        <f t="shared" si="66"/>
        <v>0</v>
      </c>
      <c r="BA143" s="67">
        <f t="shared" si="66"/>
        <v>0</v>
      </c>
      <c r="BB143" s="67">
        <f t="shared" si="66"/>
        <v>0</v>
      </c>
      <c r="BC143" s="67">
        <f t="shared" si="66"/>
        <v>0</v>
      </c>
      <c r="BD143" s="67">
        <f t="shared" si="66"/>
        <v>0</v>
      </c>
      <c r="BE143" s="67">
        <f>SUM(BB143:BD143)</f>
        <v>0</v>
      </c>
      <c r="BF143" s="67">
        <f>SUM(BG143:BI143)</f>
        <v>0</v>
      </c>
      <c r="BG143" s="67">
        <f aca="true" t="shared" si="67" ref="BG143:BL143">SUM(BG138:BG141)</f>
        <v>0</v>
      </c>
      <c r="BH143" s="67">
        <f t="shared" si="67"/>
        <v>0</v>
      </c>
      <c r="BI143" s="67">
        <f t="shared" si="67"/>
        <v>0</v>
      </c>
      <c r="BJ143" s="67">
        <f t="shared" si="67"/>
        <v>0</v>
      </c>
      <c r="BK143" s="67">
        <f t="shared" si="67"/>
        <v>0</v>
      </c>
      <c r="BL143" s="67">
        <f t="shared" si="67"/>
        <v>0</v>
      </c>
      <c r="BM143" s="67">
        <f>SUM(BJ143:BL143)</f>
        <v>0</v>
      </c>
    </row>
    <row r="144" spans="1:65" ht="15">
      <c r="A144" s="97"/>
      <c r="B144" s="109"/>
      <c r="C144" s="110" t="s">
        <v>175</v>
      </c>
      <c r="D144" s="110"/>
      <c r="E144" s="110"/>
      <c r="F144" s="110"/>
      <c r="G144" s="110"/>
      <c r="H144" s="110"/>
      <c r="I144" s="110"/>
      <c r="J144" s="110"/>
      <c r="K144" s="110"/>
      <c r="L144" s="60"/>
      <c r="M144" s="60"/>
      <c r="N144" s="60"/>
      <c r="O144" s="60"/>
      <c r="P144" s="60"/>
      <c r="Q144" s="60"/>
      <c r="R144" s="60"/>
      <c r="S144" s="61"/>
      <c r="T144" s="59"/>
      <c r="U144" s="59"/>
      <c r="V144" s="59"/>
      <c r="W144" s="59"/>
      <c r="X144" s="59"/>
      <c r="Y144" s="59"/>
      <c r="Z144" s="59">
        <f>SUM(AA138:AC141)*Z135</f>
        <v>0</v>
      </c>
      <c r="AA144" s="59"/>
      <c r="AB144" s="59"/>
      <c r="AC144" s="59"/>
      <c r="AD144" s="59"/>
      <c r="AE144" s="59"/>
      <c r="AF144" s="59"/>
      <c r="AG144" s="59">
        <f>SUM(AD138:AF141)*AG135</f>
        <v>0</v>
      </c>
      <c r="AH144" s="59">
        <f>SUM(AI138:AK141)*AH135</f>
        <v>0</v>
      </c>
      <c r="AI144" s="59"/>
      <c r="AJ144" s="59"/>
      <c r="AK144" s="59"/>
      <c r="AL144" s="59"/>
      <c r="AM144" s="59"/>
      <c r="AN144" s="59"/>
      <c r="AO144" s="59">
        <f>SUM(AL138:AN141)*AO135</f>
        <v>0</v>
      </c>
      <c r="AP144" s="59">
        <f>SUM(AQ138:AS141)*AP135</f>
        <v>72</v>
      </c>
      <c r="AQ144" s="59"/>
      <c r="AR144" s="59"/>
      <c r="AS144" s="59"/>
      <c r="AT144" s="59"/>
      <c r="AU144" s="59"/>
      <c r="AV144" s="59"/>
      <c r="AW144" s="59">
        <f>SUM(AT138:AV141)*AW135</f>
        <v>72</v>
      </c>
      <c r="AX144" s="59">
        <f>SUM(AY138:BA141)*AX135</f>
        <v>0</v>
      </c>
      <c r="AY144" s="59"/>
      <c r="AZ144" s="59"/>
      <c r="BA144" s="59"/>
      <c r="BB144" s="59"/>
      <c r="BC144" s="59"/>
      <c r="BD144" s="59"/>
      <c r="BE144" s="59">
        <f>SUM(BB138:BD141)*BE135</f>
        <v>0</v>
      </c>
      <c r="BF144" s="59">
        <f>SUM(BG138:BI141)*BF135</f>
        <v>0</v>
      </c>
      <c r="BG144" s="59"/>
      <c r="BH144" s="59"/>
      <c r="BI144" s="59"/>
      <c r="BJ144" s="59"/>
      <c r="BK144" s="59"/>
      <c r="BL144" s="59"/>
      <c r="BM144" s="59">
        <f>SUM(BJ138:BL141)*BM135</f>
        <v>0</v>
      </c>
    </row>
    <row r="145" spans="1:65" ht="15">
      <c r="A145" s="97"/>
      <c r="B145" s="118"/>
      <c r="C145" s="110" t="s">
        <v>176</v>
      </c>
      <c r="D145" s="110"/>
      <c r="E145" s="110"/>
      <c r="F145" s="110"/>
      <c r="G145" s="110"/>
      <c r="H145" s="110"/>
      <c r="I145" s="110"/>
      <c r="J145" s="110"/>
      <c r="K145" s="110"/>
      <c r="L145" s="60"/>
      <c r="M145" s="60"/>
      <c r="N145" s="60"/>
      <c r="O145" s="60"/>
      <c r="P145" s="60"/>
      <c r="Q145" s="60"/>
      <c r="R145" s="60"/>
      <c r="S145" s="61"/>
      <c r="T145" s="59"/>
      <c r="U145" s="59">
        <f>SUM(Z145:BM145)</f>
        <v>0</v>
      </c>
      <c r="V145" s="59"/>
      <c r="W145" s="59"/>
      <c r="X145" s="59"/>
      <c r="Y145" s="59"/>
      <c r="Z145" s="59"/>
      <c r="AA145" s="61"/>
      <c r="AB145" s="61"/>
      <c r="AC145" s="61"/>
      <c r="AD145" s="61"/>
      <c r="AE145" s="61"/>
      <c r="AF145" s="61"/>
      <c r="AG145" s="59"/>
      <c r="AH145" s="59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</row>
    <row r="146" spans="1:65" ht="15">
      <c r="A146" s="97"/>
      <c r="B146" s="118"/>
      <c r="C146" s="110" t="s">
        <v>177</v>
      </c>
      <c r="D146" s="110"/>
      <c r="E146" s="110"/>
      <c r="F146" s="110"/>
      <c r="G146" s="110"/>
      <c r="H146" s="110"/>
      <c r="I146" s="110"/>
      <c r="J146" s="110"/>
      <c r="K146" s="110"/>
      <c r="L146" s="60"/>
      <c r="M146" s="60"/>
      <c r="N146" s="60"/>
      <c r="O146" s="60"/>
      <c r="P146" s="60"/>
      <c r="Q146" s="60"/>
      <c r="R146" s="60"/>
      <c r="S146" s="61"/>
      <c r="T146" s="59"/>
      <c r="U146" s="59">
        <f>SUM(Z146:BM146)</f>
        <v>3</v>
      </c>
      <c r="V146" s="59"/>
      <c r="W146" s="59"/>
      <c r="X146" s="59"/>
      <c r="Y146" s="59"/>
      <c r="Z146" s="68">
        <f>COUNTIF($D$138:$J$141,Z134)</f>
        <v>0</v>
      </c>
      <c r="AA146" s="68">
        <f aca="true" t="shared" si="68" ref="AA146:BM146">COUNTIF($D$138:$J$141,AA134)</f>
        <v>0</v>
      </c>
      <c r="AB146" s="68">
        <f t="shared" si="68"/>
        <v>0</v>
      </c>
      <c r="AC146" s="68">
        <f t="shared" si="68"/>
        <v>0</v>
      </c>
      <c r="AD146" s="68">
        <f t="shared" si="68"/>
        <v>0</v>
      </c>
      <c r="AE146" s="68">
        <f t="shared" si="68"/>
        <v>0</v>
      </c>
      <c r="AF146" s="68">
        <f t="shared" si="68"/>
        <v>0</v>
      </c>
      <c r="AG146" s="68">
        <f t="shared" si="68"/>
        <v>0</v>
      </c>
      <c r="AH146" s="68">
        <f t="shared" si="68"/>
        <v>0</v>
      </c>
      <c r="AI146" s="68">
        <f t="shared" si="68"/>
        <v>0</v>
      </c>
      <c r="AJ146" s="68">
        <f t="shared" si="68"/>
        <v>0</v>
      </c>
      <c r="AK146" s="68">
        <f t="shared" si="68"/>
        <v>0</v>
      </c>
      <c r="AL146" s="68">
        <f t="shared" si="68"/>
        <v>0</v>
      </c>
      <c r="AM146" s="68">
        <f t="shared" si="68"/>
        <v>0</v>
      </c>
      <c r="AN146" s="68">
        <f t="shared" si="68"/>
        <v>0</v>
      </c>
      <c r="AO146" s="68">
        <f t="shared" si="68"/>
        <v>0</v>
      </c>
      <c r="AP146" s="68">
        <f t="shared" si="68"/>
        <v>0</v>
      </c>
      <c r="AQ146" s="68">
        <f t="shared" si="68"/>
        <v>0</v>
      </c>
      <c r="AR146" s="68">
        <f t="shared" si="68"/>
        <v>0</v>
      </c>
      <c r="AS146" s="68">
        <f t="shared" si="68"/>
        <v>0</v>
      </c>
      <c r="AT146" s="68">
        <f t="shared" si="68"/>
        <v>0</v>
      </c>
      <c r="AU146" s="68">
        <f t="shared" si="68"/>
        <v>0</v>
      </c>
      <c r="AV146" s="68">
        <f t="shared" si="68"/>
        <v>0</v>
      </c>
      <c r="AW146" s="68">
        <f t="shared" si="68"/>
        <v>1</v>
      </c>
      <c r="AX146" s="68">
        <f t="shared" si="68"/>
        <v>0</v>
      </c>
      <c r="AY146" s="68">
        <f t="shared" si="68"/>
        <v>0</v>
      </c>
      <c r="AZ146" s="68">
        <f t="shared" si="68"/>
        <v>0</v>
      </c>
      <c r="BA146" s="68">
        <f t="shared" si="68"/>
        <v>0</v>
      </c>
      <c r="BB146" s="68">
        <f t="shared" si="68"/>
        <v>0</v>
      </c>
      <c r="BC146" s="68">
        <f t="shared" si="68"/>
        <v>0</v>
      </c>
      <c r="BD146" s="68">
        <f t="shared" si="68"/>
        <v>0</v>
      </c>
      <c r="BE146" s="68">
        <f t="shared" si="68"/>
        <v>0</v>
      </c>
      <c r="BF146" s="68">
        <f t="shared" si="68"/>
        <v>1</v>
      </c>
      <c r="BG146" s="68">
        <f t="shared" si="68"/>
        <v>0</v>
      </c>
      <c r="BH146" s="68">
        <f t="shared" si="68"/>
        <v>0</v>
      </c>
      <c r="BI146" s="68">
        <f t="shared" si="68"/>
        <v>0</v>
      </c>
      <c r="BJ146" s="68">
        <f t="shared" si="68"/>
        <v>0</v>
      </c>
      <c r="BK146" s="68">
        <f t="shared" si="68"/>
        <v>0</v>
      </c>
      <c r="BL146" s="68">
        <f t="shared" si="68"/>
        <v>0</v>
      </c>
      <c r="BM146" s="68">
        <f t="shared" si="68"/>
        <v>1</v>
      </c>
    </row>
    <row r="147" spans="1:65" ht="15">
      <c r="A147" s="97"/>
      <c r="B147" s="118"/>
      <c r="C147" s="110" t="s">
        <v>178</v>
      </c>
      <c r="D147" s="110"/>
      <c r="E147" s="110"/>
      <c r="F147" s="110"/>
      <c r="G147" s="110"/>
      <c r="H147" s="110"/>
      <c r="I147" s="110"/>
      <c r="J147" s="110"/>
      <c r="K147" s="110"/>
      <c r="L147" s="60"/>
      <c r="M147" s="60"/>
      <c r="N147" s="60"/>
      <c r="O147" s="60"/>
      <c r="P147" s="60"/>
      <c r="Q147" s="60"/>
      <c r="R147" s="60"/>
      <c r="S147" s="61"/>
      <c r="T147" s="59"/>
      <c r="U147" s="59">
        <f>SUM(Z147:BM147)</f>
        <v>1</v>
      </c>
      <c r="V147" s="59"/>
      <c r="W147" s="59"/>
      <c r="X147" s="59"/>
      <c r="Y147" s="59"/>
      <c r="Z147" s="68">
        <f>COUNTIF($L$138:$R141,Z134)</f>
        <v>0</v>
      </c>
      <c r="AA147" s="68">
        <f>COUNTIF($L$138:$R141,AA134)</f>
        <v>0</v>
      </c>
      <c r="AB147" s="68">
        <f>COUNTIF($L$138:$R141,AB134)</f>
        <v>0</v>
      </c>
      <c r="AC147" s="68">
        <f>COUNTIF($L$138:$R141,AC134)</f>
        <v>0</v>
      </c>
      <c r="AD147" s="68">
        <f>COUNTIF($L$138:$R141,AD134)</f>
        <v>0</v>
      </c>
      <c r="AE147" s="68">
        <f>COUNTIF($L$138:$R141,AE134)</f>
        <v>0</v>
      </c>
      <c r="AF147" s="68">
        <f>COUNTIF($L$138:$R141,AF134)</f>
        <v>0</v>
      </c>
      <c r="AG147" s="68">
        <f>COUNTIF($L$138:$R141,AG134)</f>
        <v>0</v>
      </c>
      <c r="AH147" s="68">
        <f>COUNTIF($L$138:$R141,AH134)</f>
        <v>0</v>
      </c>
      <c r="AI147" s="68">
        <f>COUNTIF($L$138:$R141,AI134)</f>
        <v>0</v>
      </c>
      <c r="AJ147" s="68">
        <f>COUNTIF($L$138:$R141,AJ134)</f>
        <v>0</v>
      </c>
      <c r="AK147" s="68">
        <f>COUNTIF($L$138:$R141,AK134)</f>
        <v>0</v>
      </c>
      <c r="AL147" s="68">
        <f>COUNTIF($L$138:$R141,AL134)</f>
        <v>0</v>
      </c>
      <c r="AM147" s="68">
        <f>COUNTIF($L$138:$R141,AM134)</f>
        <v>0</v>
      </c>
      <c r="AN147" s="68">
        <f>COUNTIF($L$138:$R141,AN134)</f>
        <v>0</v>
      </c>
      <c r="AO147" s="68">
        <f>COUNTIF($L$138:$R141,AO134)</f>
        <v>0</v>
      </c>
      <c r="AP147" s="68">
        <f>COUNTIF($L$138:$R141,AP134)</f>
        <v>1</v>
      </c>
      <c r="AQ147" s="68">
        <f>COUNTIF($L$138:$R141,AQ134)</f>
        <v>0</v>
      </c>
      <c r="AR147" s="68">
        <f>COUNTIF($L$138:$R141,AR134)</f>
        <v>0</v>
      </c>
      <c r="AS147" s="68">
        <f>COUNTIF($L$138:$R141,AS134)</f>
        <v>0</v>
      </c>
      <c r="AT147" s="68">
        <f>COUNTIF($L$138:$R141,AT134)</f>
        <v>0</v>
      </c>
      <c r="AU147" s="68">
        <f>COUNTIF($L$138:$R141,AU134)</f>
        <v>0</v>
      </c>
      <c r="AV147" s="68">
        <f>COUNTIF($L$138:$R141,AV134)</f>
        <v>0</v>
      </c>
      <c r="AW147" s="68">
        <f>COUNTIF($L$138:$R141,AW134)</f>
        <v>0</v>
      </c>
      <c r="AX147" s="68">
        <f>COUNTIF($L$138:$R141,AX134)</f>
        <v>0</v>
      </c>
      <c r="AY147" s="68">
        <f>COUNTIF($L$138:$R141,AY134)</f>
        <v>0</v>
      </c>
      <c r="AZ147" s="68">
        <f>COUNTIF($L$138:$R141,AZ134)</f>
        <v>0</v>
      </c>
      <c r="BA147" s="68">
        <f>COUNTIF($L$138:$R141,BA134)</f>
        <v>0</v>
      </c>
      <c r="BB147" s="68">
        <f>COUNTIF($L$138:$R141,BB134)</f>
        <v>0</v>
      </c>
      <c r="BC147" s="68">
        <f>COUNTIF($L$138:$R141,BC134)</f>
        <v>0</v>
      </c>
      <c r="BD147" s="68">
        <f>COUNTIF($L$138:$R141,BD134)</f>
        <v>0</v>
      </c>
      <c r="BE147" s="68">
        <f>COUNTIF($L$138:$R141,BE134)</f>
        <v>0</v>
      </c>
      <c r="BF147" s="68">
        <f>COUNTIF($L$138:$R141,BF134)</f>
        <v>0</v>
      </c>
      <c r="BG147" s="68">
        <f>COUNTIF($L$138:$R141,BG134)</f>
        <v>0</v>
      </c>
      <c r="BH147" s="68">
        <f>COUNTIF($L$138:$R141,BH134)</f>
        <v>0</v>
      </c>
      <c r="BI147" s="68">
        <f>COUNTIF($L$138:$R141,BI134)</f>
        <v>0</v>
      </c>
      <c r="BJ147" s="68">
        <f>COUNTIF($L$138:$R141,BJ134)</f>
        <v>0</v>
      </c>
      <c r="BK147" s="68">
        <f>COUNTIF($L$138:$R141,BK134)</f>
        <v>0</v>
      </c>
      <c r="BL147" s="68">
        <f>COUNTIF($L$138:$R141,BL134)</f>
        <v>0</v>
      </c>
      <c r="BM147" s="68">
        <f>COUNTIF($L$138:$R141,BM134)</f>
        <v>0</v>
      </c>
    </row>
    <row r="150" spans="2:49" ht="15">
      <c r="B150" s="20" t="s">
        <v>69</v>
      </c>
      <c r="C150" s="23"/>
      <c r="D150" s="129"/>
      <c r="E150" s="129"/>
      <c r="F150" s="129"/>
      <c r="G150" s="129"/>
      <c r="H150" s="23"/>
      <c r="I150" s="129"/>
      <c r="J150" s="129"/>
      <c r="K150" s="129"/>
      <c r="L150" s="129"/>
      <c r="M150" s="129"/>
      <c r="N150" s="129"/>
      <c r="O150" s="129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</row>
    <row r="151" spans="2:49" ht="15">
      <c r="B151" s="23" t="s">
        <v>165</v>
      </c>
      <c r="C151" s="20" t="s">
        <v>185</v>
      </c>
      <c r="D151" s="21"/>
      <c r="E151" s="21"/>
      <c r="F151" s="21"/>
      <c r="G151" s="21"/>
      <c r="H151" s="21"/>
      <c r="I151" s="20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0"/>
      <c r="Y151" s="20"/>
      <c r="Z151" s="20" t="s">
        <v>202</v>
      </c>
      <c r="AA151" s="20" t="s">
        <v>181</v>
      </c>
      <c r="AB151" s="20" t="s">
        <v>181</v>
      </c>
      <c r="AC151" s="20" t="s">
        <v>181</v>
      </c>
      <c r="AD151" s="20" t="s">
        <v>181</v>
      </c>
      <c r="AE151" s="20" t="s">
        <v>181</v>
      </c>
      <c r="AF151" s="20" t="s">
        <v>181</v>
      </c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1"/>
      <c r="AR151" s="21"/>
      <c r="AS151" s="21"/>
      <c r="AT151" s="21"/>
      <c r="AU151" s="21"/>
      <c r="AV151" s="21"/>
      <c r="AW151" s="21"/>
    </row>
    <row r="152" spans="2:49" ht="15">
      <c r="B152" s="23"/>
      <c r="C152" s="20"/>
      <c r="D152" s="21"/>
      <c r="E152" s="21"/>
      <c r="F152" s="21"/>
      <c r="G152" s="21"/>
      <c r="H152" s="21"/>
      <c r="I152" s="20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1"/>
      <c r="AR152" s="21"/>
      <c r="AS152" s="21"/>
      <c r="AT152" s="21"/>
      <c r="AU152" s="21"/>
      <c r="AV152" s="21"/>
      <c r="AW152" s="21"/>
    </row>
    <row r="153" spans="2:49" ht="15">
      <c r="B153" s="21" t="s">
        <v>166</v>
      </c>
      <c r="C153" s="21" t="s">
        <v>166</v>
      </c>
      <c r="D153" s="20"/>
      <c r="E153" s="20"/>
      <c r="F153" s="20"/>
      <c r="G153" s="20"/>
      <c r="H153" s="20"/>
      <c r="I153" s="21"/>
      <c r="J153" s="40"/>
      <c r="K153" s="20"/>
      <c r="L153" s="20"/>
      <c r="M153" s="20"/>
      <c r="N153" s="20"/>
      <c r="O153" s="20"/>
      <c r="P153" s="20"/>
      <c r="Q153" s="20"/>
      <c r="R153" s="20"/>
      <c r="S153" s="20"/>
      <c r="T153" s="21"/>
      <c r="U153" s="21"/>
      <c r="V153" s="21"/>
      <c r="W153" s="21"/>
      <c r="X153" s="21"/>
      <c r="Y153" s="21"/>
      <c r="Z153" s="21" t="s">
        <v>180</v>
      </c>
      <c r="AA153" s="21" t="s">
        <v>180</v>
      </c>
      <c r="AB153" s="21" t="s">
        <v>180</v>
      </c>
      <c r="AC153" s="21" t="s">
        <v>180</v>
      </c>
      <c r="AD153" s="21" t="s">
        <v>180</v>
      </c>
      <c r="AE153" s="21" t="s">
        <v>180</v>
      </c>
      <c r="AF153" s="21" t="s">
        <v>180</v>
      </c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74" spans="1:65" ht="15.75">
      <c r="A174" s="25" t="s">
        <v>204</v>
      </c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8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0"/>
      <c r="AP174" s="20"/>
      <c r="AQ174" s="20"/>
      <c r="AR174" s="20"/>
      <c r="AS174" s="20"/>
      <c r="AT174" s="20"/>
      <c r="AU174" s="20"/>
      <c r="AV174" s="20"/>
      <c r="AW174" s="20"/>
      <c r="AX174" s="29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</row>
    <row r="175" spans="1:65" ht="15.75">
      <c r="A175" s="25"/>
      <c r="B175" s="30"/>
      <c r="C175" s="31"/>
      <c r="D175" s="32"/>
      <c r="E175" s="32"/>
      <c r="F175" s="32"/>
      <c r="G175" s="32"/>
      <c r="H175" s="32"/>
      <c r="I175" s="32"/>
      <c r="J175" s="32"/>
      <c r="K175" s="31"/>
      <c r="L175" s="32"/>
      <c r="M175" s="32"/>
      <c r="N175" s="32"/>
      <c r="O175" s="32"/>
      <c r="P175" s="32"/>
      <c r="Q175" s="32"/>
      <c r="R175" s="32"/>
      <c r="S175" s="31"/>
      <c r="T175" s="33"/>
      <c r="U175" s="18"/>
      <c r="V175" s="31"/>
      <c r="W175" s="31"/>
      <c r="X175" s="52"/>
      <c r="Y175" s="3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</row>
    <row r="176" spans="1:65" ht="15">
      <c r="A176" s="35"/>
      <c r="B176" s="86"/>
      <c r="C176" s="153" t="s">
        <v>97</v>
      </c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66" t="s">
        <v>142</v>
      </c>
      <c r="U176" s="167"/>
      <c r="V176" s="167"/>
      <c r="W176" s="167"/>
      <c r="X176" s="167"/>
      <c r="Y176" s="168"/>
      <c r="Z176" s="153" t="s">
        <v>110</v>
      </c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</row>
    <row r="177" spans="1:65" ht="15">
      <c r="A177" s="35"/>
      <c r="B177" s="86"/>
      <c r="C177" s="153" t="s">
        <v>98</v>
      </c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60" t="s">
        <v>20</v>
      </c>
      <c r="U177" s="171" t="s">
        <v>21</v>
      </c>
      <c r="V177" s="171"/>
      <c r="W177" s="171"/>
      <c r="X177" s="171"/>
      <c r="Y177" s="87"/>
      <c r="Z177" s="153" t="s">
        <v>22</v>
      </c>
      <c r="AA177" s="153"/>
      <c r="AB177" s="153"/>
      <c r="AC177" s="153"/>
      <c r="AD177" s="153"/>
      <c r="AE177" s="153"/>
      <c r="AF177" s="153"/>
      <c r="AG177" s="153"/>
      <c r="AH177" s="153" t="s">
        <v>23</v>
      </c>
      <c r="AI177" s="153"/>
      <c r="AJ177" s="153"/>
      <c r="AK177" s="153"/>
      <c r="AL177" s="153"/>
      <c r="AM177" s="153"/>
      <c r="AN177" s="153"/>
      <c r="AO177" s="153"/>
      <c r="AP177" s="153" t="s">
        <v>24</v>
      </c>
      <c r="AQ177" s="153"/>
      <c r="AR177" s="153"/>
      <c r="AS177" s="153"/>
      <c r="AT177" s="153"/>
      <c r="AU177" s="153"/>
      <c r="AV177" s="153"/>
      <c r="AW177" s="153"/>
      <c r="AX177" s="153" t="s">
        <v>25</v>
      </c>
      <c r="AY177" s="153"/>
      <c r="AZ177" s="153"/>
      <c r="BA177" s="153"/>
      <c r="BB177" s="153"/>
      <c r="BC177" s="153"/>
      <c r="BD177" s="153"/>
      <c r="BE177" s="153"/>
      <c r="BF177" s="153" t="s">
        <v>26</v>
      </c>
      <c r="BG177" s="153"/>
      <c r="BH177" s="153"/>
      <c r="BI177" s="153"/>
      <c r="BJ177" s="153"/>
      <c r="BK177" s="153"/>
      <c r="BL177" s="153"/>
      <c r="BM177" s="153"/>
    </row>
    <row r="178" spans="1:65" ht="15">
      <c r="A178" s="53" t="s">
        <v>27</v>
      </c>
      <c r="B178" s="89" t="s">
        <v>28</v>
      </c>
      <c r="C178" s="154" t="s">
        <v>111</v>
      </c>
      <c r="D178" s="90"/>
      <c r="E178" s="90"/>
      <c r="F178" s="90"/>
      <c r="G178" s="90"/>
      <c r="H178" s="90"/>
      <c r="I178" s="90"/>
      <c r="J178" s="90"/>
      <c r="K178" s="156" t="s">
        <v>112</v>
      </c>
      <c r="L178" s="91"/>
      <c r="M178" s="91"/>
      <c r="N178" s="91"/>
      <c r="O178" s="91"/>
      <c r="P178" s="91"/>
      <c r="Q178" s="91"/>
      <c r="R178" s="91"/>
      <c r="S178" s="158" t="s">
        <v>156</v>
      </c>
      <c r="T178" s="169"/>
      <c r="U178" s="160" t="s">
        <v>20</v>
      </c>
      <c r="V178" s="162" t="s">
        <v>158</v>
      </c>
      <c r="W178" s="164" t="s">
        <v>182</v>
      </c>
      <c r="X178" s="164" t="s">
        <v>159</v>
      </c>
      <c r="Y178" s="164" t="s">
        <v>157</v>
      </c>
      <c r="Z178" s="53">
        <v>1</v>
      </c>
      <c r="AA178" s="53" t="s">
        <v>70</v>
      </c>
      <c r="AB178" s="53" t="s">
        <v>71</v>
      </c>
      <c r="AC178" s="53" t="s">
        <v>72</v>
      </c>
      <c r="AD178" s="53" t="s">
        <v>70</v>
      </c>
      <c r="AE178" s="53" t="s">
        <v>71</v>
      </c>
      <c r="AF178" s="53" t="s">
        <v>72</v>
      </c>
      <c r="AG178" s="53">
        <v>2</v>
      </c>
      <c r="AH178" s="53">
        <v>3</v>
      </c>
      <c r="AI178" s="53" t="s">
        <v>70</v>
      </c>
      <c r="AJ178" s="53" t="s">
        <v>71</v>
      </c>
      <c r="AK178" s="53" t="s">
        <v>72</v>
      </c>
      <c r="AL178" s="53" t="s">
        <v>70</v>
      </c>
      <c r="AM178" s="53" t="s">
        <v>71</v>
      </c>
      <c r="AN178" s="53" t="s">
        <v>72</v>
      </c>
      <c r="AO178" s="53">
        <v>4</v>
      </c>
      <c r="AP178" s="53">
        <v>5</v>
      </c>
      <c r="AQ178" s="53" t="s">
        <v>70</v>
      </c>
      <c r="AR178" s="53" t="s">
        <v>71</v>
      </c>
      <c r="AS178" s="53" t="s">
        <v>72</v>
      </c>
      <c r="AT178" s="53" t="s">
        <v>70</v>
      </c>
      <c r="AU178" s="53" t="s">
        <v>71</v>
      </c>
      <c r="AV178" s="53" t="s">
        <v>72</v>
      </c>
      <c r="AW178" s="53">
        <v>6</v>
      </c>
      <c r="AX178" s="53">
        <v>7</v>
      </c>
      <c r="AY178" s="53" t="s">
        <v>70</v>
      </c>
      <c r="AZ178" s="53" t="s">
        <v>71</v>
      </c>
      <c r="BA178" s="53" t="s">
        <v>72</v>
      </c>
      <c r="BB178" s="53" t="s">
        <v>70</v>
      </c>
      <c r="BC178" s="53" t="s">
        <v>71</v>
      </c>
      <c r="BD178" s="53" t="s">
        <v>72</v>
      </c>
      <c r="BE178" s="53">
        <v>8</v>
      </c>
      <c r="BF178" s="53">
        <v>9</v>
      </c>
      <c r="BG178" s="53" t="s">
        <v>70</v>
      </c>
      <c r="BH178" s="53" t="s">
        <v>71</v>
      </c>
      <c r="BI178" s="53" t="s">
        <v>72</v>
      </c>
      <c r="BJ178" s="53" t="s">
        <v>70</v>
      </c>
      <c r="BK178" s="53" t="s">
        <v>71</v>
      </c>
      <c r="BL178" s="53" t="s">
        <v>72</v>
      </c>
      <c r="BM178" s="53">
        <v>10</v>
      </c>
    </row>
    <row r="179" spans="1:65" ht="15">
      <c r="A179" s="35"/>
      <c r="B179" s="86"/>
      <c r="C179" s="155"/>
      <c r="D179" s="90"/>
      <c r="E179" s="90"/>
      <c r="F179" s="90"/>
      <c r="G179" s="90"/>
      <c r="H179" s="90"/>
      <c r="I179" s="90"/>
      <c r="J179" s="90"/>
      <c r="K179" s="157"/>
      <c r="L179" s="91"/>
      <c r="M179" s="91"/>
      <c r="N179" s="91"/>
      <c r="O179" s="91"/>
      <c r="P179" s="91"/>
      <c r="Q179" s="91"/>
      <c r="R179" s="91"/>
      <c r="S179" s="159"/>
      <c r="T179" s="170"/>
      <c r="U179" s="161"/>
      <c r="V179" s="163"/>
      <c r="W179" s="165"/>
      <c r="X179" s="165"/>
      <c r="Y179" s="165"/>
      <c r="Z179" s="53">
        <v>18</v>
      </c>
      <c r="AA179" s="53">
        <v>18</v>
      </c>
      <c r="AB179" s="53">
        <v>18</v>
      </c>
      <c r="AC179" s="53">
        <v>18</v>
      </c>
      <c r="AD179" s="53">
        <v>18</v>
      </c>
      <c r="AE179" s="53">
        <v>18</v>
      </c>
      <c r="AF179" s="53">
        <v>18</v>
      </c>
      <c r="AG179" s="53">
        <v>18</v>
      </c>
      <c r="AH179" s="53">
        <v>18</v>
      </c>
      <c r="AI179" s="53">
        <v>18</v>
      </c>
      <c r="AJ179" s="53">
        <v>18</v>
      </c>
      <c r="AK179" s="53">
        <v>18</v>
      </c>
      <c r="AL179" s="53">
        <v>18</v>
      </c>
      <c r="AM179" s="53">
        <v>18</v>
      </c>
      <c r="AN179" s="53">
        <v>18</v>
      </c>
      <c r="AO179" s="53">
        <v>18</v>
      </c>
      <c r="AP179" s="53">
        <v>18</v>
      </c>
      <c r="AQ179" s="53">
        <v>18</v>
      </c>
      <c r="AR179" s="53">
        <v>18</v>
      </c>
      <c r="AS179" s="53">
        <v>18</v>
      </c>
      <c r="AT179" s="53">
        <v>18</v>
      </c>
      <c r="AU179" s="53">
        <v>18</v>
      </c>
      <c r="AV179" s="53">
        <v>18</v>
      </c>
      <c r="AW179" s="53">
        <v>18</v>
      </c>
      <c r="AX179" s="53">
        <v>18</v>
      </c>
      <c r="AY179" s="53">
        <v>18</v>
      </c>
      <c r="AZ179" s="53">
        <v>18</v>
      </c>
      <c r="BA179" s="53">
        <v>18</v>
      </c>
      <c r="BB179" s="53">
        <v>18</v>
      </c>
      <c r="BC179" s="53">
        <v>18</v>
      </c>
      <c r="BD179" s="53">
        <v>18</v>
      </c>
      <c r="BE179" s="53">
        <v>18</v>
      </c>
      <c r="BF179" s="53">
        <v>7</v>
      </c>
      <c r="BG179" s="53">
        <v>7</v>
      </c>
      <c r="BH179" s="53">
        <v>7</v>
      </c>
      <c r="BI179" s="53">
        <v>7</v>
      </c>
      <c r="BJ179" s="53">
        <v>5</v>
      </c>
      <c r="BK179" s="53">
        <v>5</v>
      </c>
      <c r="BL179" s="53">
        <v>5</v>
      </c>
      <c r="BM179" s="53">
        <v>5</v>
      </c>
    </row>
    <row r="180" spans="1:65" ht="15">
      <c r="A180" s="53">
        <v>1</v>
      </c>
      <c r="B180" s="89">
        <v>2</v>
      </c>
      <c r="C180" s="53">
        <v>3</v>
      </c>
      <c r="D180" s="92"/>
      <c r="E180" s="92"/>
      <c r="F180" s="92"/>
      <c r="G180" s="92"/>
      <c r="H180" s="92"/>
      <c r="I180" s="92"/>
      <c r="J180" s="92"/>
      <c r="K180" s="53">
        <v>4</v>
      </c>
      <c r="L180" s="92"/>
      <c r="M180" s="92"/>
      <c r="N180" s="92"/>
      <c r="O180" s="92"/>
      <c r="P180" s="92"/>
      <c r="Q180" s="92"/>
      <c r="R180" s="92"/>
      <c r="S180" s="53">
        <v>5</v>
      </c>
      <c r="T180" s="88">
        <v>6</v>
      </c>
      <c r="U180" s="88">
        <v>7</v>
      </c>
      <c r="V180" s="93">
        <v>8</v>
      </c>
      <c r="W180" s="93">
        <v>9</v>
      </c>
      <c r="X180" s="93">
        <v>10</v>
      </c>
      <c r="Y180" s="93">
        <v>11</v>
      </c>
      <c r="Z180" s="53">
        <v>12</v>
      </c>
      <c r="AA180" s="53"/>
      <c r="AB180" s="53"/>
      <c r="AC180" s="53"/>
      <c r="AD180" s="53"/>
      <c r="AE180" s="53"/>
      <c r="AF180" s="53"/>
      <c r="AG180" s="53">
        <v>13</v>
      </c>
      <c r="AH180" s="53">
        <v>14</v>
      </c>
      <c r="AI180" s="53"/>
      <c r="AJ180" s="53"/>
      <c r="AK180" s="53"/>
      <c r="AL180" s="53"/>
      <c r="AM180" s="53"/>
      <c r="AN180" s="53"/>
      <c r="AO180" s="53">
        <v>15</v>
      </c>
      <c r="AP180" s="53">
        <v>16</v>
      </c>
      <c r="AQ180" s="53"/>
      <c r="AR180" s="53"/>
      <c r="AS180" s="53"/>
      <c r="AT180" s="53"/>
      <c r="AU180" s="53"/>
      <c r="AV180" s="53"/>
      <c r="AW180" s="53">
        <v>17</v>
      </c>
      <c r="AX180" s="53">
        <v>18</v>
      </c>
      <c r="AY180" s="53"/>
      <c r="AZ180" s="53"/>
      <c r="BA180" s="53"/>
      <c r="BB180" s="53"/>
      <c r="BC180" s="53"/>
      <c r="BD180" s="53"/>
      <c r="BE180" s="53">
        <v>19</v>
      </c>
      <c r="BF180" s="53">
        <v>20</v>
      </c>
      <c r="BG180" s="53"/>
      <c r="BH180" s="53"/>
      <c r="BI180" s="53"/>
      <c r="BJ180" s="53"/>
      <c r="BK180" s="53"/>
      <c r="BL180" s="53"/>
      <c r="BM180" s="53">
        <v>21</v>
      </c>
    </row>
    <row r="181" spans="1:65" ht="26.25" customHeight="1">
      <c r="A181" s="54" t="s">
        <v>196</v>
      </c>
      <c r="B181" s="114" t="s">
        <v>171</v>
      </c>
      <c r="C181" s="54"/>
      <c r="D181" s="94"/>
      <c r="E181" s="94"/>
      <c r="F181" s="94"/>
      <c r="G181" s="94"/>
      <c r="H181" s="94"/>
      <c r="I181" s="94"/>
      <c r="J181" s="94"/>
      <c r="K181" s="54"/>
      <c r="L181" s="94"/>
      <c r="M181" s="94"/>
      <c r="N181" s="94"/>
      <c r="O181" s="94"/>
      <c r="P181" s="94"/>
      <c r="Q181" s="94"/>
      <c r="R181" s="94"/>
      <c r="S181" s="54"/>
      <c r="T181" s="131">
        <f aca="true" t="shared" si="69" ref="T181:Y181">SUM(T182:T185)</f>
        <v>500</v>
      </c>
      <c r="U181" s="131">
        <f t="shared" si="69"/>
        <v>240</v>
      </c>
      <c r="V181" s="131">
        <f t="shared" si="69"/>
        <v>120</v>
      </c>
      <c r="W181" s="131">
        <f t="shared" si="69"/>
        <v>0</v>
      </c>
      <c r="X181" s="131">
        <f t="shared" si="69"/>
        <v>120</v>
      </c>
      <c r="Y181" s="131">
        <f t="shared" si="69"/>
        <v>260</v>
      </c>
      <c r="Z181" s="96"/>
      <c r="AA181" s="54"/>
      <c r="AB181" s="54"/>
      <c r="AC181" s="54"/>
      <c r="AD181" s="54"/>
      <c r="AE181" s="54"/>
      <c r="AF181" s="54"/>
      <c r="AG181" s="96"/>
      <c r="AH181" s="96"/>
      <c r="AI181" s="54"/>
      <c r="AJ181" s="54"/>
      <c r="AK181" s="54"/>
      <c r="AL181" s="54"/>
      <c r="AM181" s="54"/>
      <c r="AN181" s="54"/>
      <c r="AO181" s="96"/>
      <c r="AP181" s="96"/>
      <c r="AQ181" s="54"/>
      <c r="AR181" s="54"/>
      <c r="AS181" s="54"/>
      <c r="AT181" s="54"/>
      <c r="AU181" s="54"/>
      <c r="AV181" s="54"/>
      <c r="AW181" s="96"/>
      <c r="AX181" s="96"/>
      <c r="AY181" s="54"/>
      <c r="AZ181" s="54"/>
      <c r="BA181" s="54"/>
      <c r="BB181" s="54"/>
      <c r="BC181" s="54"/>
      <c r="BD181" s="54"/>
      <c r="BE181" s="96"/>
      <c r="BF181" s="96"/>
      <c r="BG181" s="54"/>
      <c r="BH181" s="54"/>
      <c r="BI181" s="54"/>
      <c r="BJ181" s="54"/>
      <c r="BK181" s="54"/>
      <c r="BL181" s="54"/>
      <c r="BM181" s="96"/>
    </row>
    <row r="182" spans="1:65" ht="15">
      <c r="A182" s="61" t="s">
        <v>197</v>
      </c>
      <c r="B182" s="116"/>
      <c r="C182" s="59" t="str">
        <f>D182&amp;" "&amp;E182&amp;" "&amp;F182&amp;" "&amp;G182&amp;" "&amp;H182&amp;" "&amp;I182&amp;" "&amp;J182</f>
        <v>      </v>
      </c>
      <c r="D182" s="60"/>
      <c r="E182" s="60"/>
      <c r="F182" s="60"/>
      <c r="G182" s="60"/>
      <c r="H182" s="60"/>
      <c r="I182" s="60"/>
      <c r="J182" s="60"/>
      <c r="K182" s="59" t="str">
        <f>L182&amp;" "&amp;M182&amp;" "&amp;N182&amp;""&amp;O182&amp;" "&amp;P182&amp;""&amp;Q182&amp;" "&amp;R182</f>
        <v>5    </v>
      </c>
      <c r="L182" s="60">
        <v>5</v>
      </c>
      <c r="M182" s="60"/>
      <c r="N182" s="60"/>
      <c r="O182" s="60"/>
      <c r="P182" s="60"/>
      <c r="Q182" s="60"/>
      <c r="R182" s="60"/>
      <c r="S182" s="61"/>
      <c r="T182" s="125">
        <v>150</v>
      </c>
      <c r="U182" s="76">
        <f>SUM(V182:X182)</f>
        <v>72</v>
      </c>
      <c r="V182" s="76">
        <f aca="true" t="shared" si="70" ref="V182:X185">AA182*AA$6+AD182*AD$6+AI182*AI$6+AL182*AL$6+AQ182*AQ$6+AT182*AT$6+AY182*AY$6+BB182*BB$6+BG182*BG$6+BJ182*BJ$6</f>
        <v>36</v>
      </c>
      <c r="W182" s="76">
        <f t="shared" si="70"/>
        <v>0</v>
      </c>
      <c r="X182" s="76">
        <f t="shared" si="70"/>
        <v>36</v>
      </c>
      <c r="Y182" s="76">
        <f>T182-U182</f>
        <v>78</v>
      </c>
      <c r="Z182" s="68">
        <f>IF(SUM(AA182:AC182)&gt;0,AA182&amp;"/"&amp;AB182&amp;"/"&amp;AC182,"")</f>
      </c>
      <c r="AA182" s="61"/>
      <c r="AB182" s="61"/>
      <c r="AC182" s="61"/>
      <c r="AD182" s="61"/>
      <c r="AE182" s="61"/>
      <c r="AF182" s="61"/>
      <c r="AG182" s="68">
        <f>IF(SUM(AD182:AF182)&gt;0,AD182&amp;"/"&amp;AE182&amp;"/"&amp;AF182,"")</f>
      </c>
      <c r="AH182" s="68">
        <f>IF(SUM(AI182:AK182)&gt;0,AI182&amp;"/"&amp;AJ182&amp;"/"&amp;AK182,"")</f>
      </c>
      <c r="AI182" s="61"/>
      <c r="AJ182" s="61"/>
      <c r="AK182" s="61"/>
      <c r="AL182" s="61"/>
      <c r="AM182" s="61"/>
      <c r="AN182" s="61"/>
      <c r="AO182" s="68">
        <f>IF(SUM(AL182:AN182)&gt;0,AL182&amp;"/"&amp;AM182&amp;"/"&amp;AN182,"")</f>
      </c>
      <c r="AP182" s="68" t="str">
        <f>IF(SUM(AQ182:AS182)&gt;0,AQ182&amp;"/"&amp;AR182&amp;"/"&amp;AS182,"")</f>
        <v>2//2</v>
      </c>
      <c r="AQ182" s="61">
        <v>2</v>
      </c>
      <c r="AR182" s="61"/>
      <c r="AS182" s="61">
        <v>2</v>
      </c>
      <c r="AT182" s="61"/>
      <c r="AU182" s="61"/>
      <c r="AV182" s="61"/>
      <c r="AW182" s="68">
        <f>IF(SUM(AT182:AV182)&gt;0,AT182&amp;"/"&amp;AU182&amp;"/"&amp;AV182,"")</f>
      </c>
      <c r="AX182" s="68">
        <f>IF(SUM(AY182:BA182)&gt;0,AY182&amp;"/"&amp;AZ182&amp;"/"&amp;BA182,"")</f>
      </c>
      <c r="AY182" s="61"/>
      <c r="AZ182" s="61"/>
      <c r="BA182" s="61"/>
      <c r="BB182" s="61"/>
      <c r="BC182" s="61"/>
      <c r="BD182" s="61"/>
      <c r="BE182" s="68">
        <f>IF(SUM(BB182:BD182)&gt;0,BB182&amp;"/"&amp;BC182&amp;"/"&amp;BD182,"")</f>
      </c>
      <c r="BF182" s="68">
        <f>IF(SUM(BG182:BI182)&gt;0,BG182&amp;"/"&amp;BH182&amp;"/"&amp;BI182,"")</f>
      </c>
      <c r="BG182" s="61"/>
      <c r="BH182" s="61"/>
      <c r="BI182" s="61"/>
      <c r="BJ182" s="61"/>
      <c r="BK182" s="61"/>
      <c r="BL182" s="61"/>
      <c r="BM182" s="68">
        <f>IF(SUM(BJ182:BL182)&gt;0,BJ182&amp;"/"&amp;BK182&amp;"/"&amp;BL182,"")</f>
      </c>
    </row>
    <row r="183" spans="1:65" ht="15">
      <c r="A183" s="61" t="s">
        <v>198</v>
      </c>
      <c r="B183" s="116"/>
      <c r="C183" s="59" t="str">
        <f>D183&amp;" "&amp;E183&amp;" "&amp;F183&amp;" "&amp;G183&amp;" "&amp;H183&amp;" "&amp;I183&amp;" "&amp;J183</f>
        <v>6      </v>
      </c>
      <c r="D183" s="60">
        <v>6</v>
      </c>
      <c r="E183" s="60"/>
      <c r="F183" s="60"/>
      <c r="G183" s="60"/>
      <c r="H183" s="60"/>
      <c r="I183" s="60"/>
      <c r="J183" s="60"/>
      <c r="K183" s="59" t="str">
        <f>L183&amp;" "&amp;P183&amp;" "&amp;Q183&amp;" "&amp;R183</f>
        <v>   </v>
      </c>
      <c r="L183" s="60"/>
      <c r="M183" s="60"/>
      <c r="N183" s="60"/>
      <c r="O183" s="60"/>
      <c r="P183" s="60"/>
      <c r="Q183" s="60"/>
      <c r="R183" s="60"/>
      <c r="S183" s="61"/>
      <c r="T183" s="125">
        <v>150</v>
      </c>
      <c r="U183" s="76">
        <f>SUM(V183:X183)</f>
        <v>72</v>
      </c>
      <c r="V183" s="76">
        <f t="shared" si="70"/>
        <v>36</v>
      </c>
      <c r="W183" s="76">
        <f t="shared" si="70"/>
        <v>0</v>
      </c>
      <c r="X183" s="76">
        <f t="shared" si="70"/>
        <v>36</v>
      </c>
      <c r="Y183" s="76">
        <f>T183-U183</f>
        <v>78</v>
      </c>
      <c r="Z183" s="68">
        <f>IF(SUM(AA183:AC183)&gt;0,AA183&amp;"/"&amp;AB183&amp;"/"&amp;AC183,"")</f>
      </c>
      <c r="AA183" s="61"/>
      <c r="AB183" s="61"/>
      <c r="AC183" s="61"/>
      <c r="AD183" s="61"/>
      <c r="AE183" s="61"/>
      <c r="AF183" s="61"/>
      <c r="AG183" s="68">
        <f>IF(SUM(AD183:AF183)&gt;0,AD183&amp;"/"&amp;AE183&amp;"/"&amp;AF183,"")</f>
      </c>
      <c r="AH183" s="68">
        <f>IF(SUM(AI183:AK183)&gt;0,AI183&amp;"/"&amp;AJ183&amp;"/"&amp;AK183,"")</f>
      </c>
      <c r="AI183" s="61"/>
      <c r="AJ183" s="61"/>
      <c r="AK183" s="61"/>
      <c r="AL183" s="61"/>
      <c r="AM183" s="61"/>
      <c r="AN183" s="61"/>
      <c r="AO183" s="68">
        <f>IF(SUM(AL183:AN183)&gt;0,AL183&amp;"/"&amp;AM183&amp;"/"&amp;AN183,"")</f>
      </c>
      <c r="AP183" s="68">
        <f>IF(SUM(AQ183:AS183)&gt;0,AQ183&amp;"/"&amp;AR183&amp;"/"&amp;AS183,"")</f>
      </c>
      <c r="AQ183" s="61"/>
      <c r="AR183" s="61"/>
      <c r="AS183" s="61"/>
      <c r="AT183" s="61">
        <v>2</v>
      </c>
      <c r="AU183" s="61"/>
      <c r="AV183" s="61">
        <v>2</v>
      </c>
      <c r="AW183" s="68" t="str">
        <f>IF(SUM(AT183:AV183)&gt;0,AT183&amp;"/"&amp;AU183&amp;"/"&amp;AV183,"")</f>
        <v>2//2</v>
      </c>
      <c r="AX183" s="68">
        <f>IF(SUM(AY183:BA183)&gt;0,AY183&amp;"/"&amp;AZ183&amp;"/"&amp;BA183,"")</f>
      </c>
      <c r="AY183" s="61"/>
      <c r="AZ183" s="61"/>
      <c r="BA183" s="61"/>
      <c r="BB183" s="61"/>
      <c r="BC183" s="61"/>
      <c r="BD183" s="61"/>
      <c r="BE183" s="68">
        <f>IF(SUM(BB183:BD183)&gt;0,BB183&amp;"/"&amp;BC183&amp;"/"&amp;BD183,"")</f>
      </c>
      <c r="BF183" s="68">
        <f>IF(SUM(BG183:BI183)&gt;0,BG183&amp;"/"&amp;BH183&amp;"/"&amp;BI183,"")</f>
      </c>
      <c r="BG183" s="61"/>
      <c r="BH183" s="61"/>
      <c r="BI183" s="61"/>
      <c r="BJ183" s="61"/>
      <c r="BK183" s="61"/>
      <c r="BL183" s="61"/>
      <c r="BM183" s="68">
        <f>IF(SUM(BJ183:BL183)&gt;0,BJ183&amp;"/"&amp;BK183&amp;"/"&amp;BL183,"")</f>
      </c>
    </row>
    <row r="184" spans="1:65" ht="15">
      <c r="A184" s="61" t="s">
        <v>199</v>
      </c>
      <c r="B184" s="116"/>
      <c r="C184" s="59" t="str">
        <f>D184&amp;" "&amp;E184&amp;" "&amp;F184&amp;" "&amp;G184&amp;" "&amp;H184&amp;" "&amp;I184&amp;" "&amp;J184</f>
        <v>9      </v>
      </c>
      <c r="D184" s="60">
        <v>9</v>
      </c>
      <c r="E184" s="60"/>
      <c r="F184" s="60"/>
      <c r="G184" s="60"/>
      <c r="H184" s="60"/>
      <c r="I184" s="60"/>
      <c r="J184" s="60"/>
      <c r="K184" s="59" t="str">
        <f>L184&amp;" "&amp;P184&amp;" "&amp;Q184&amp;" "&amp;R184</f>
        <v>   </v>
      </c>
      <c r="L184" s="60"/>
      <c r="M184" s="60"/>
      <c r="N184" s="60"/>
      <c r="O184" s="60"/>
      <c r="P184" s="60"/>
      <c r="Q184" s="60"/>
      <c r="R184" s="60"/>
      <c r="S184" s="61"/>
      <c r="T184" s="125">
        <v>120</v>
      </c>
      <c r="U184" s="76">
        <f>SUM(V184:X184)</f>
        <v>56</v>
      </c>
      <c r="V184" s="76">
        <f t="shared" si="70"/>
        <v>28</v>
      </c>
      <c r="W184" s="76">
        <f t="shared" si="70"/>
        <v>0</v>
      </c>
      <c r="X184" s="76">
        <f t="shared" si="70"/>
        <v>28</v>
      </c>
      <c r="Y184" s="76">
        <f>T184-U184</f>
        <v>64</v>
      </c>
      <c r="Z184" s="68">
        <f>IF(SUM(AA184:AC184)&gt;0,AA184&amp;"/"&amp;AB184&amp;"/"&amp;AC184,"")</f>
      </c>
      <c r="AA184" s="61"/>
      <c r="AB184" s="61"/>
      <c r="AC184" s="61"/>
      <c r="AD184" s="61"/>
      <c r="AE184" s="61"/>
      <c r="AF184" s="61"/>
      <c r="AG184" s="68">
        <f>IF(SUM(AD184:AF184)&gt;0,AD184&amp;"/"&amp;AE184&amp;"/"&amp;AF184,"")</f>
      </c>
      <c r="AH184" s="68">
        <f>IF(SUM(AI184:AK184)&gt;0,AI184&amp;"/"&amp;AJ184&amp;"/"&amp;AK184,"")</f>
      </c>
      <c r="AI184" s="61"/>
      <c r="AJ184" s="61"/>
      <c r="AK184" s="61"/>
      <c r="AL184" s="61"/>
      <c r="AM184" s="61"/>
      <c r="AN184" s="61"/>
      <c r="AO184" s="68">
        <f>IF(SUM(AL184:AN184)&gt;0,AL184&amp;"/"&amp;AM184&amp;"/"&amp;AN184,"")</f>
      </c>
      <c r="AP184" s="68">
        <f>IF(SUM(AQ184:AS184)&gt;0,AQ184&amp;"/"&amp;AR184&amp;"/"&amp;AS184,"")</f>
      </c>
      <c r="AQ184" s="61"/>
      <c r="AR184" s="61"/>
      <c r="AS184" s="61"/>
      <c r="AT184" s="61"/>
      <c r="AU184" s="61"/>
      <c r="AV184" s="61"/>
      <c r="AW184" s="68">
        <f>IF(SUM(AT184:AV184)&gt;0,AT184&amp;"/"&amp;AU184&amp;"/"&amp;AV184,"")</f>
      </c>
      <c r="AX184" s="68">
        <f>IF(SUM(AY184:BA184)&gt;0,AY184&amp;"/"&amp;AZ184&amp;"/"&amp;BA184,"")</f>
      </c>
      <c r="AY184" s="61"/>
      <c r="AZ184" s="61"/>
      <c r="BA184" s="61"/>
      <c r="BB184" s="61"/>
      <c r="BC184" s="61"/>
      <c r="BD184" s="61"/>
      <c r="BE184" s="68">
        <f>IF(SUM(BB184:BD184)&gt;0,BB184&amp;"/"&amp;BC184&amp;"/"&amp;BD184,"")</f>
      </c>
      <c r="BF184" s="68" t="str">
        <f>IF(SUM(BG184:BI184)&gt;0,BG184&amp;"/"&amp;BH184&amp;"/"&amp;BI184,"")</f>
        <v>4//4</v>
      </c>
      <c r="BG184" s="61">
        <v>4</v>
      </c>
      <c r="BH184" s="61"/>
      <c r="BI184" s="61">
        <v>4</v>
      </c>
      <c r="BJ184" s="61"/>
      <c r="BK184" s="61"/>
      <c r="BL184" s="61"/>
      <c r="BM184" s="68">
        <f>IF(SUM(BJ184:BL184)&gt;0,BJ184&amp;"/"&amp;BK184&amp;"/"&amp;BL184,"")</f>
      </c>
    </row>
    <row r="185" spans="1:65" ht="15">
      <c r="A185" s="61" t="s">
        <v>200</v>
      </c>
      <c r="B185" s="116"/>
      <c r="C185" s="59" t="str">
        <f>D185&amp;" "&amp;E185&amp;" "&amp;F185&amp;" "&amp;G185&amp;" "&amp;H185&amp;" "&amp;I185&amp;" "&amp;J185</f>
        <v>10      </v>
      </c>
      <c r="D185" s="60">
        <v>10</v>
      </c>
      <c r="E185" s="60"/>
      <c r="F185" s="60"/>
      <c r="G185" s="60"/>
      <c r="H185" s="60"/>
      <c r="I185" s="60"/>
      <c r="J185" s="60"/>
      <c r="K185" s="59" t="str">
        <f>L185&amp;" "&amp;P185&amp;" "&amp;Q185&amp;" "&amp;R185</f>
        <v>   </v>
      </c>
      <c r="L185" s="60"/>
      <c r="M185" s="60"/>
      <c r="N185" s="60"/>
      <c r="O185" s="60"/>
      <c r="P185" s="60"/>
      <c r="Q185" s="60"/>
      <c r="R185" s="60"/>
      <c r="S185" s="61"/>
      <c r="T185" s="125">
        <v>80</v>
      </c>
      <c r="U185" s="76">
        <f>SUM(V185:X185)</f>
        <v>40</v>
      </c>
      <c r="V185" s="76">
        <f t="shared" si="70"/>
        <v>20</v>
      </c>
      <c r="W185" s="76">
        <f t="shared" si="70"/>
        <v>0</v>
      </c>
      <c r="X185" s="76">
        <f t="shared" si="70"/>
        <v>20</v>
      </c>
      <c r="Y185" s="76">
        <f>T185-U185</f>
        <v>40</v>
      </c>
      <c r="Z185" s="68">
        <f>IF(SUM(AA185:AC185)&gt;0,AA185&amp;"/"&amp;AB185&amp;"/"&amp;AC185,"")</f>
      </c>
      <c r="AA185" s="61"/>
      <c r="AB185" s="61"/>
      <c r="AC185" s="61"/>
      <c r="AD185" s="61"/>
      <c r="AE185" s="61"/>
      <c r="AF185" s="61"/>
      <c r="AG185" s="68">
        <f>IF(SUM(AD185:AF185)&gt;0,AD185&amp;"/"&amp;AE185&amp;"/"&amp;AF185,"")</f>
      </c>
      <c r="AH185" s="68">
        <f>IF(SUM(AI185:AK185)&gt;0,AI185&amp;"/"&amp;AJ185&amp;"/"&amp;AK185,"")</f>
      </c>
      <c r="AI185" s="61"/>
      <c r="AJ185" s="61"/>
      <c r="AK185" s="61"/>
      <c r="AL185" s="61"/>
      <c r="AM185" s="61"/>
      <c r="AN185" s="61"/>
      <c r="AO185" s="68">
        <f>IF(SUM(AL185:AN185)&gt;0,AL185&amp;"/"&amp;AM185&amp;"/"&amp;AN185,"")</f>
      </c>
      <c r="AP185" s="68">
        <f>IF(SUM(AQ185:AS185)&gt;0,AQ185&amp;"/"&amp;AR185&amp;"/"&amp;AS185,"")</f>
      </c>
      <c r="AQ185" s="61"/>
      <c r="AR185" s="61"/>
      <c r="AS185" s="61"/>
      <c r="AT185" s="61"/>
      <c r="AU185" s="61"/>
      <c r="AV185" s="61"/>
      <c r="AW185" s="68">
        <f>IF(SUM(AT185:AV185)&gt;0,AT185&amp;"/"&amp;AU185&amp;"/"&amp;AV185,"")</f>
      </c>
      <c r="AX185" s="68">
        <f>IF(SUM(AY185:BA185)&gt;0,AY185&amp;"/"&amp;AZ185&amp;"/"&amp;BA185,"")</f>
      </c>
      <c r="AY185" s="61"/>
      <c r="AZ185" s="61"/>
      <c r="BA185" s="61"/>
      <c r="BB185" s="61"/>
      <c r="BC185" s="61"/>
      <c r="BD185" s="61"/>
      <c r="BE185" s="68">
        <f>IF(SUM(BB185:BD185)&gt;0,BB185&amp;"/"&amp;BC185&amp;"/"&amp;BD185,"")</f>
      </c>
      <c r="BF185" s="68">
        <f>IF(SUM(BG185:BI185)&gt;0,BG185&amp;"/"&amp;BH185&amp;"/"&amp;BI185,"")</f>
      </c>
      <c r="BG185" s="61"/>
      <c r="BH185" s="61"/>
      <c r="BI185" s="61"/>
      <c r="BJ185" s="61">
        <v>4</v>
      </c>
      <c r="BK185" s="61"/>
      <c r="BL185" s="61">
        <v>4</v>
      </c>
      <c r="BM185" s="68" t="str">
        <f>IF(SUM(BJ185:BL185)&gt;0,BJ185&amp;"/"&amp;BK185&amp;"/"&amp;BL185,"")</f>
        <v>4//4</v>
      </c>
    </row>
    <row r="186" spans="1:65" ht="15">
      <c r="A186" s="97"/>
      <c r="B186" s="122" t="s">
        <v>65</v>
      </c>
      <c r="C186" s="97"/>
      <c r="D186" s="108"/>
      <c r="E186" s="108"/>
      <c r="F186" s="108"/>
      <c r="G186" s="108"/>
      <c r="H186" s="108"/>
      <c r="I186" s="108"/>
      <c r="J186" s="108"/>
      <c r="K186" s="97"/>
      <c r="L186" s="108"/>
      <c r="M186" s="108"/>
      <c r="N186" s="108"/>
      <c r="O186" s="108"/>
      <c r="P186" s="108"/>
      <c r="Q186" s="108"/>
      <c r="R186" s="108"/>
      <c r="S186" s="97"/>
      <c r="T186" s="111">
        <f aca="true" t="shared" si="71" ref="T186:Y186">T181</f>
        <v>500</v>
      </c>
      <c r="U186" s="111">
        <f t="shared" si="71"/>
        <v>240</v>
      </c>
      <c r="V186" s="111">
        <f t="shared" si="71"/>
        <v>120</v>
      </c>
      <c r="W186" s="111">
        <f t="shared" si="71"/>
        <v>0</v>
      </c>
      <c r="X186" s="111">
        <f t="shared" si="71"/>
        <v>120</v>
      </c>
      <c r="Y186" s="111">
        <f t="shared" si="71"/>
        <v>260</v>
      </c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</row>
    <row r="187" spans="1:65" ht="15">
      <c r="A187" s="97"/>
      <c r="B187" s="120"/>
      <c r="C187" s="59" t="s">
        <v>141</v>
      </c>
      <c r="D187" s="68"/>
      <c r="E187" s="68"/>
      <c r="F187" s="68"/>
      <c r="G187" s="68"/>
      <c r="H187" s="68"/>
      <c r="I187" s="68"/>
      <c r="J187" s="68"/>
      <c r="K187" s="59"/>
      <c r="L187" s="60"/>
      <c r="M187" s="60"/>
      <c r="N187" s="60"/>
      <c r="O187" s="60"/>
      <c r="P187" s="60"/>
      <c r="Q187" s="60"/>
      <c r="R187" s="60"/>
      <c r="S187" s="61"/>
      <c r="T187" s="59"/>
      <c r="U187" s="59"/>
      <c r="V187" s="59"/>
      <c r="W187" s="59"/>
      <c r="X187" s="59"/>
      <c r="Y187" s="59"/>
      <c r="Z187" s="67">
        <f>SUM(AA187:AC187)</f>
        <v>0</v>
      </c>
      <c r="AA187" s="67">
        <f aca="true" t="shared" si="72" ref="AA187:AF187">SUM(AA182:AA185)</f>
        <v>0</v>
      </c>
      <c r="AB187" s="67">
        <f t="shared" si="72"/>
        <v>0</v>
      </c>
      <c r="AC187" s="67">
        <f t="shared" si="72"/>
        <v>0</v>
      </c>
      <c r="AD187" s="67">
        <f t="shared" si="72"/>
        <v>0</v>
      </c>
      <c r="AE187" s="67">
        <f t="shared" si="72"/>
        <v>0</v>
      </c>
      <c r="AF187" s="67">
        <f t="shared" si="72"/>
        <v>0</v>
      </c>
      <c r="AG187" s="67">
        <f>SUM(AD187:AF187)</f>
        <v>0</v>
      </c>
      <c r="AH187" s="67">
        <f>SUM(AI187:AK187)</f>
        <v>0</v>
      </c>
      <c r="AI187" s="67">
        <f aca="true" t="shared" si="73" ref="AI187:AN187">SUM(AI182:AI185)</f>
        <v>0</v>
      </c>
      <c r="AJ187" s="67">
        <f t="shared" si="73"/>
        <v>0</v>
      </c>
      <c r="AK187" s="67">
        <f t="shared" si="73"/>
        <v>0</v>
      </c>
      <c r="AL187" s="67">
        <f t="shared" si="73"/>
        <v>0</v>
      </c>
      <c r="AM187" s="67">
        <f t="shared" si="73"/>
        <v>0</v>
      </c>
      <c r="AN187" s="67">
        <f t="shared" si="73"/>
        <v>0</v>
      </c>
      <c r="AO187" s="67">
        <f>SUM(AL187:AN187)</f>
        <v>0</v>
      </c>
      <c r="AP187" s="67">
        <f>SUM(AQ187:AS187)</f>
        <v>4</v>
      </c>
      <c r="AQ187" s="67">
        <f aca="true" t="shared" si="74" ref="AQ187:AV187">SUM(AQ182:AQ185)</f>
        <v>2</v>
      </c>
      <c r="AR187" s="67">
        <f t="shared" si="74"/>
        <v>0</v>
      </c>
      <c r="AS187" s="67">
        <f t="shared" si="74"/>
        <v>2</v>
      </c>
      <c r="AT187" s="67">
        <f t="shared" si="74"/>
        <v>2</v>
      </c>
      <c r="AU187" s="67">
        <f t="shared" si="74"/>
        <v>0</v>
      </c>
      <c r="AV187" s="67">
        <f t="shared" si="74"/>
        <v>2</v>
      </c>
      <c r="AW187" s="67">
        <f>SUM(AT187:AV187)</f>
        <v>4</v>
      </c>
      <c r="AX187" s="67">
        <f>SUM(AY187:BA187)</f>
        <v>0</v>
      </c>
      <c r="AY187" s="67">
        <f aca="true" t="shared" si="75" ref="AY187:BD187">SUM(AY182:AY185)</f>
        <v>0</v>
      </c>
      <c r="AZ187" s="67">
        <f t="shared" si="75"/>
        <v>0</v>
      </c>
      <c r="BA187" s="67">
        <f t="shared" si="75"/>
        <v>0</v>
      </c>
      <c r="BB187" s="67">
        <f t="shared" si="75"/>
        <v>0</v>
      </c>
      <c r="BC187" s="67">
        <f t="shared" si="75"/>
        <v>0</v>
      </c>
      <c r="BD187" s="67">
        <f t="shared" si="75"/>
        <v>0</v>
      </c>
      <c r="BE187" s="67">
        <f>SUM(BB187:BD187)</f>
        <v>0</v>
      </c>
      <c r="BF187" s="67">
        <f>SUM(BG187:BI187)</f>
        <v>8</v>
      </c>
      <c r="BG187" s="67">
        <f aca="true" t="shared" si="76" ref="BG187:BL187">SUM(BG182:BG185)</f>
        <v>4</v>
      </c>
      <c r="BH187" s="67">
        <f t="shared" si="76"/>
        <v>0</v>
      </c>
      <c r="BI187" s="67">
        <f t="shared" si="76"/>
        <v>4</v>
      </c>
      <c r="BJ187" s="67">
        <f t="shared" si="76"/>
        <v>4</v>
      </c>
      <c r="BK187" s="67">
        <f t="shared" si="76"/>
        <v>0</v>
      </c>
      <c r="BL187" s="67">
        <f t="shared" si="76"/>
        <v>4</v>
      </c>
      <c r="BM187" s="67">
        <f>SUM(BJ187:BL187)</f>
        <v>8</v>
      </c>
    </row>
    <row r="188" spans="1:65" ht="15">
      <c r="A188" s="97"/>
      <c r="B188" s="109"/>
      <c r="C188" s="110" t="s">
        <v>175</v>
      </c>
      <c r="D188" s="110"/>
      <c r="E188" s="110"/>
      <c r="F188" s="110"/>
      <c r="G188" s="110"/>
      <c r="H188" s="110"/>
      <c r="I188" s="110"/>
      <c r="J188" s="110"/>
      <c r="K188" s="110"/>
      <c r="L188" s="60"/>
      <c r="M188" s="60"/>
      <c r="N188" s="60"/>
      <c r="O188" s="60"/>
      <c r="P188" s="60"/>
      <c r="Q188" s="60"/>
      <c r="R188" s="60"/>
      <c r="S188" s="61"/>
      <c r="T188" s="59"/>
      <c r="U188" s="59"/>
      <c r="V188" s="59"/>
      <c r="W188" s="59"/>
      <c r="X188" s="59"/>
      <c r="Y188" s="59"/>
      <c r="Z188" s="59">
        <f>SUM(AA182:AC185)*Z179</f>
        <v>0</v>
      </c>
      <c r="AA188" s="59"/>
      <c r="AB188" s="59"/>
      <c r="AC188" s="59"/>
      <c r="AD188" s="59"/>
      <c r="AE188" s="59"/>
      <c r="AF188" s="59"/>
      <c r="AG188" s="59">
        <f>SUM(AD182:AF185)*AG179</f>
        <v>0</v>
      </c>
      <c r="AH188" s="59">
        <f>SUM(AI182:AK185)*AH179</f>
        <v>0</v>
      </c>
      <c r="AI188" s="59"/>
      <c r="AJ188" s="59"/>
      <c r="AK188" s="59"/>
      <c r="AL188" s="59"/>
      <c r="AM188" s="59"/>
      <c r="AN188" s="59"/>
      <c r="AO188" s="59">
        <f>SUM(AL182:AN185)*AO179</f>
        <v>0</v>
      </c>
      <c r="AP188" s="59">
        <f>SUM(AQ182:AS185)*AP179</f>
        <v>72</v>
      </c>
      <c r="AQ188" s="59"/>
      <c r="AR188" s="59"/>
      <c r="AS188" s="59"/>
      <c r="AT188" s="59"/>
      <c r="AU188" s="59"/>
      <c r="AV188" s="59"/>
      <c r="AW188" s="59">
        <f>SUM(AT182:AV185)*AW179</f>
        <v>72</v>
      </c>
      <c r="AX188" s="59">
        <f>SUM(AY182:BA185)*AX179</f>
        <v>0</v>
      </c>
      <c r="AY188" s="59"/>
      <c r="AZ188" s="59"/>
      <c r="BA188" s="59"/>
      <c r="BB188" s="59"/>
      <c r="BC188" s="59"/>
      <c r="BD188" s="59"/>
      <c r="BE188" s="59">
        <f>SUM(BB182:BD185)*BE179</f>
        <v>0</v>
      </c>
      <c r="BF188" s="59">
        <f>SUM(BG182:BI185)*BF179</f>
        <v>56</v>
      </c>
      <c r="BG188" s="59"/>
      <c r="BH188" s="59"/>
      <c r="BI188" s="59"/>
      <c r="BJ188" s="59"/>
      <c r="BK188" s="59"/>
      <c r="BL188" s="59"/>
      <c r="BM188" s="59">
        <f>SUM(BJ182:BL185)*BM179</f>
        <v>40</v>
      </c>
    </row>
    <row r="189" spans="1:65" ht="15">
      <c r="A189" s="97"/>
      <c r="B189" s="118"/>
      <c r="C189" s="110" t="s">
        <v>176</v>
      </c>
      <c r="D189" s="110"/>
      <c r="E189" s="110"/>
      <c r="F189" s="110"/>
      <c r="G189" s="110"/>
      <c r="H189" s="110"/>
      <c r="I189" s="110"/>
      <c r="J189" s="110"/>
      <c r="K189" s="110"/>
      <c r="L189" s="60"/>
      <c r="M189" s="60"/>
      <c r="N189" s="60"/>
      <c r="O189" s="60"/>
      <c r="P189" s="60"/>
      <c r="Q189" s="60"/>
      <c r="R189" s="60"/>
      <c r="S189" s="61"/>
      <c r="T189" s="59"/>
      <c r="U189" s="59">
        <f>SUM(Z189:BM189)</f>
        <v>0</v>
      </c>
      <c r="V189" s="59"/>
      <c r="W189" s="59"/>
      <c r="X189" s="59"/>
      <c r="Y189" s="59"/>
      <c r="Z189" s="59"/>
      <c r="AA189" s="61"/>
      <c r="AB189" s="61"/>
      <c r="AC189" s="61"/>
      <c r="AD189" s="61"/>
      <c r="AE189" s="61"/>
      <c r="AF189" s="61"/>
      <c r="AG189" s="59"/>
      <c r="AH189" s="59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</row>
    <row r="190" spans="1:65" ht="15">
      <c r="A190" s="97"/>
      <c r="B190" s="118"/>
      <c r="C190" s="110" t="s">
        <v>177</v>
      </c>
      <c r="D190" s="110"/>
      <c r="E190" s="110"/>
      <c r="F190" s="110"/>
      <c r="G190" s="110"/>
      <c r="H190" s="110"/>
      <c r="I190" s="110"/>
      <c r="J190" s="110"/>
      <c r="K190" s="110"/>
      <c r="L190" s="60"/>
      <c r="M190" s="60"/>
      <c r="N190" s="60"/>
      <c r="O190" s="60"/>
      <c r="P190" s="60"/>
      <c r="Q190" s="60"/>
      <c r="R190" s="60"/>
      <c r="S190" s="61"/>
      <c r="T190" s="59"/>
      <c r="U190" s="59">
        <f>SUM(Z190:BM190)</f>
        <v>3</v>
      </c>
      <c r="V190" s="59"/>
      <c r="W190" s="59"/>
      <c r="X190" s="59"/>
      <c r="Y190" s="59"/>
      <c r="Z190" s="68">
        <f>COUNTIF($D$182:$J$185,Z178)</f>
        <v>0</v>
      </c>
      <c r="AA190" s="68">
        <f aca="true" t="shared" si="77" ref="AA190:BM190">COUNTIF($D$182:$J$185,AA178)</f>
        <v>0</v>
      </c>
      <c r="AB190" s="68">
        <f t="shared" si="77"/>
        <v>0</v>
      </c>
      <c r="AC190" s="68">
        <f t="shared" si="77"/>
        <v>0</v>
      </c>
      <c r="AD190" s="68">
        <f t="shared" si="77"/>
        <v>0</v>
      </c>
      <c r="AE190" s="68">
        <f t="shared" si="77"/>
        <v>0</v>
      </c>
      <c r="AF190" s="68">
        <f t="shared" si="77"/>
        <v>0</v>
      </c>
      <c r="AG190" s="68">
        <f t="shared" si="77"/>
        <v>0</v>
      </c>
      <c r="AH190" s="68">
        <f t="shared" si="77"/>
        <v>0</v>
      </c>
      <c r="AI190" s="68">
        <f t="shared" si="77"/>
        <v>0</v>
      </c>
      <c r="AJ190" s="68">
        <f t="shared" si="77"/>
        <v>0</v>
      </c>
      <c r="AK190" s="68">
        <f t="shared" si="77"/>
        <v>0</v>
      </c>
      <c r="AL190" s="68">
        <f t="shared" si="77"/>
        <v>0</v>
      </c>
      <c r="AM190" s="68">
        <f t="shared" si="77"/>
        <v>0</v>
      </c>
      <c r="AN190" s="68">
        <f t="shared" si="77"/>
        <v>0</v>
      </c>
      <c r="AO190" s="68">
        <f t="shared" si="77"/>
        <v>0</v>
      </c>
      <c r="AP190" s="68">
        <f t="shared" si="77"/>
        <v>0</v>
      </c>
      <c r="AQ190" s="68">
        <f t="shared" si="77"/>
        <v>0</v>
      </c>
      <c r="AR190" s="68">
        <f t="shared" si="77"/>
        <v>0</v>
      </c>
      <c r="AS190" s="68">
        <f t="shared" si="77"/>
        <v>0</v>
      </c>
      <c r="AT190" s="68">
        <f t="shared" si="77"/>
        <v>0</v>
      </c>
      <c r="AU190" s="68">
        <f t="shared" si="77"/>
        <v>0</v>
      </c>
      <c r="AV190" s="68">
        <f t="shared" si="77"/>
        <v>0</v>
      </c>
      <c r="AW190" s="68">
        <f t="shared" si="77"/>
        <v>1</v>
      </c>
      <c r="AX190" s="68">
        <f t="shared" si="77"/>
        <v>0</v>
      </c>
      <c r="AY190" s="68">
        <f t="shared" si="77"/>
        <v>0</v>
      </c>
      <c r="AZ190" s="68">
        <f t="shared" si="77"/>
        <v>0</v>
      </c>
      <c r="BA190" s="68">
        <f t="shared" si="77"/>
        <v>0</v>
      </c>
      <c r="BB190" s="68">
        <f t="shared" si="77"/>
        <v>0</v>
      </c>
      <c r="BC190" s="68">
        <f t="shared" si="77"/>
        <v>0</v>
      </c>
      <c r="BD190" s="68">
        <f t="shared" si="77"/>
        <v>0</v>
      </c>
      <c r="BE190" s="68">
        <f t="shared" si="77"/>
        <v>0</v>
      </c>
      <c r="BF190" s="68">
        <f t="shared" si="77"/>
        <v>1</v>
      </c>
      <c r="BG190" s="68">
        <f t="shared" si="77"/>
        <v>0</v>
      </c>
      <c r="BH190" s="68">
        <f t="shared" si="77"/>
        <v>0</v>
      </c>
      <c r="BI190" s="68">
        <f t="shared" si="77"/>
        <v>0</v>
      </c>
      <c r="BJ190" s="68">
        <f t="shared" si="77"/>
        <v>0</v>
      </c>
      <c r="BK190" s="68">
        <f t="shared" si="77"/>
        <v>0</v>
      </c>
      <c r="BL190" s="68">
        <f t="shared" si="77"/>
        <v>0</v>
      </c>
      <c r="BM190" s="68">
        <f t="shared" si="77"/>
        <v>1</v>
      </c>
    </row>
    <row r="191" spans="1:65" ht="15">
      <c r="A191" s="97"/>
      <c r="B191" s="118"/>
      <c r="C191" s="110" t="s">
        <v>178</v>
      </c>
      <c r="D191" s="110"/>
      <c r="E191" s="110"/>
      <c r="F191" s="110"/>
      <c r="G191" s="110"/>
      <c r="H191" s="110"/>
      <c r="I191" s="110"/>
      <c r="J191" s="110"/>
      <c r="K191" s="110"/>
      <c r="L191" s="60"/>
      <c r="M191" s="60"/>
      <c r="N191" s="60"/>
      <c r="O191" s="60"/>
      <c r="P191" s="60"/>
      <c r="Q191" s="60"/>
      <c r="R191" s="60"/>
      <c r="S191" s="61"/>
      <c r="T191" s="59"/>
      <c r="U191" s="59">
        <f>SUM(Z191:BM191)</f>
        <v>1</v>
      </c>
      <c r="V191" s="59"/>
      <c r="W191" s="59"/>
      <c r="X191" s="59"/>
      <c r="Y191" s="59"/>
      <c r="Z191" s="68">
        <f>COUNTIF($L$182:$R$185,Z178)</f>
        <v>0</v>
      </c>
      <c r="AA191" s="68">
        <f aca="true" t="shared" si="78" ref="AA191:BM191">COUNTIF($L$182:$R$185,AA178)</f>
        <v>0</v>
      </c>
      <c r="AB191" s="68">
        <f t="shared" si="78"/>
        <v>0</v>
      </c>
      <c r="AC191" s="68">
        <f t="shared" si="78"/>
        <v>0</v>
      </c>
      <c r="AD191" s="68">
        <f t="shared" si="78"/>
        <v>0</v>
      </c>
      <c r="AE191" s="68">
        <f t="shared" si="78"/>
        <v>0</v>
      </c>
      <c r="AF191" s="68">
        <f t="shared" si="78"/>
        <v>0</v>
      </c>
      <c r="AG191" s="68">
        <f t="shared" si="78"/>
        <v>0</v>
      </c>
      <c r="AH191" s="68">
        <f t="shared" si="78"/>
        <v>0</v>
      </c>
      <c r="AI191" s="68">
        <f t="shared" si="78"/>
        <v>0</v>
      </c>
      <c r="AJ191" s="68">
        <f t="shared" si="78"/>
        <v>0</v>
      </c>
      <c r="AK191" s="68">
        <f t="shared" si="78"/>
        <v>0</v>
      </c>
      <c r="AL191" s="68">
        <f t="shared" si="78"/>
        <v>0</v>
      </c>
      <c r="AM191" s="68">
        <f t="shared" si="78"/>
        <v>0</v>
      </c>
      <c r="AN191" s="68">
        <f t="shared" si="78"/>
        <v>0</v>
      </c>
      <c r="AO191" s="68">
        <f t="shared" si="78"/>
        <v>0</v>
      </c>
      <c r="AP191" s="68">
        <f t="shared" si="78"/>
        <v>1</v>
      </c>
      <c r="AQ191" s="68">
        <f t="shared" si="78"/>
        <v>0</v>
      </c>
      <c r="AR191" s="68">
        <f t="shared" si="78"/>
        <v>0</v>
      </c>
      <c r="AS191" s="68">
        <f t="shared" si="78"/>
        <v>0</v>
      </c>
      <c r="AT191" s="68">
        <f t="shared" si="78"/>
        <v>0</v>
      </c>
      <c r="AU191" s="68">
        <f t="shared" si="78"/>
        <v>0</v>
      </c>
      <c r="AV191" s="68">
        <f t="shared" si="78"/>
        <v>0</v>
      </c>
      <c r="AW191" s="68">
        <f t="shared" si="78"/>
        <v>0</v>
      </c>
      <c r="AX191" s="68">
        <f t="shared" si="78"/>
        <v>0</v>
      </c>
      <c r="AY191" s="68">
        <f t="shared" si="78"/>
        <v>0</v>
      </c>
      <c r="AZ191" s="68">
        <f t="shared" si="78"/>
        <v>0</v>
      </c>
      <c r="BA191" s="68">
        <f t="shared" si="78"/>
        <v>0</v>
      </c>
      <c r="BB191" s="68">
        <f t="shared" si="78"/>
        <v>0</v>
      </c>
      <c r="BC191" s="68">
        <f t="shared" si="78"/>
        <v>0</v>
      </c>
      <c r="BD191" s="68">
        <f t="shared" si="78"/>
        <v>0</v>
      </c>
      <c r="BE191" s="68">
        <f t="shared" si="78"/>
        <v>0</v>
      </c>
      <c r="BF191" s="68">
        <f t="shared" si="78"/>
        <v>0</v>
      </c>
      <c r="BG191" s="68">
        <f t="shared" si="78"/>
        <v>0</v>
      </c>
      <c r="BH191" s="68">
        <f t="shared" si="78"/>
        <v>0</v>
      </c>
      <c r="BI191" s="68">
        <f t="shared" si="78"/>
        <v>0</v>
      </c>
      <c r="BJ191" s="68">
        <f t="shared" si="78"/>
        <v>0</v>
      </c>
      <c r="BK191" s="68">
        <f t="shared" si="78"/>
        <v>0</v>
      </c>
      <c r="BL191" s="68">
        <f t="shared" si="78"/>
        <v>0</v>
      </c>
      <c r="BM191" s="68">
        <f t="shared" si="78"/>
        <v>0</v>
      </c>
    </row>
    <row r="194" spans="2:49" ht="15">
      <c r="B194" s="20" t="s">
        <v>69</v>
      </c>
      <c r="C194" s="23"/>
      <c r="D194" s="129"/>
      <c r="E194" s="129"/>
      <c r="F194" s="129"/>
      <c r="G194" s="129"/>
      <c r="H194" s="23"/>
      <c r="I194" s="129"/>
      <c r="J194" s="129"/>
      <c r="K194" s="129"/>
      <c r="L194" s="129"/>
      <c r="M194" s="129"/>
      <c r="N194" s="129"/>
      <c r="O194" s="129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2:49" ht="15">
      <c r="B195" s="23" t="s">
        <v>165</v>
      </c>
      <c r="C195" s="20" t="s">
        <v>185</v>
      </c>
      <c r="D195" s="21"/>
      <c r="E195" s="21"/>
      <c r="F195" s="21"/>
      <c r="G195" s="21"/>
      <c r="H195" s="21"/>
      <c r="I195" s="20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0"/>
      <c r="Y195" s="20"/>
      <c r="Z195" s="20" t="s">
        <v>202</v>
      </c>
      <c r="AA195" s="20" t="s">
        <v>181</v>
      </c>
      <c r="AB195" s="20" t="s">
        <v>181</v>
      </c>
      <c r="AC195" s="20" t="s">
        <v>181</v>
      </c>
      <c r="AD195" s="20" t="s">
        <v>181</v>
      </c>
      <c r="AE195" s="20" t="s">
        <v>181</v>
      </c>
      <c r="AF195" s="20" t="s">
        <v>181</v>
      </c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1"/>
      <c r="AR195" s="21"/>
      <c r="AS195" s="21"/>
      <c r="AT195" s="21"/>
      <c r="AU195" s="21"/>
      <c r="AV195" s="21"/>
      <c r="AW195" s="21"/>
    </row>
    <row r="196" spans="2:49" ht="15">
      <c r="B196" s="23"/>
      <c r="C196" s="20"/>
      <c r="D196" s="21"/>
      <c r="E196" s="21"/>
      <c r="F196" s="21"/>
      <c r="G196" s="21"/>
      <c r="H196" s="21"/>
      <c r="I196" s="20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1"/>
      <c r="AR196" s="21"/>
      <c r="AS196" s="21"/>
      <c r="AT196" s="21"/>
      <c r="AU196" s="21"/>
      <c r="AV196" s="21"/>
      <c r="AW196" s="21"/>
    </row>
    <row r="197" spans="2:49" ht="15">
      <c r="B197" s="21" t="s">
        <v>166</v>
      </c>
      <c r="C197" s="21" t="s">
        <v>166</v>
      </c>
      <c r="D197" s="20"/>
      <c r="E197" s="20"/>
      <c r="F197" s="20"/>
      <c r="G197" s="20"/>
      <c r="H197" s="20"/>
      <c r="I197" s="21"/>
      <c r="J197" s="40"/>
      <c r="K197" s="20"/>
      <c r="L197" s="20"/>
      <c r="M197" s="20"/>
      <c r="N197" s="20"/>
      <c r="O197" s="20"/>
      <c r="P197" s="20"/>
      <c r="Q197" s="20"/>
      <c r="R197" s="20"/>
      <c r="S197" s="20"/>
      <c r="T197" s="21"/>
      <c r="U197" s="21"/>
      <c r="V197" s="21"/>
      <c r="W197" s="21"/>
      <c r="X197" s="21"/>
      <c r="Y197" s="21"/>
      <c r="Z197" s="21" t="s">
        <v>180</v>
      </c>
      <c r="AA197" s="21" t="s">
        <v>180</v>
      </c>
      <c r="AB197" s="21" t="s">
        <v>180</v>
      </c>
      <c r="AC197" s="21" t="s">
        <v>180</v>
      </c>
      <c r="AD197" s="21" t="s">
        <v>180</v>
      </c>
      <c r="AE197" s="21" t="s">
        <v>180</v>
      </c>
      <c r="AF197" s="21" t="s">
        <v>180</v>
      </c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</row>
    <row r="217" spans="1:65" ht="15.75">
      <c r="A217" s="25" t="s">
        <v>206</v>
      </c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8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0"/>
      <c r="AP217" s="20"/>
      <c r="AQ217" s="20"/>
      <c r="AR217" s="20"/>
      <c r="AS217" s="20"/>
      <c r="AT217" s="20"/>
      <c r="AU217" s="20"/>
      <c r="AV217" s="20"/>
      <c r="AW217" s="20"/>
      <c r="AX217" s="29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</row>
    <row r="218" spans="1:65" ht="15.75">
      <c r="A218" s="25"/>
      <c r="B218" s="30"/>
      <c r="C218" s="31"/>
      <c r="D218" s="32"/>
      <c r="E218" s="32"/>
      <c r="F218" s="32"/>
      <c r="G218" s="32"/>
      <c r="H218" s="32"/>
      <c r="I218" s="32"/>
      <c r="J218" s="32"/>
      <c r="K218" s="31"/>
      <c r="L218" s="32"/>
      <c r="M218" s="32"/>
      <c r="N218" s="32"/>
      <c r="O218" s="32"/>
      <c r="P218" s="32"/>
      <c r="Q218" s="32"/>
      <c r="R218" s="32"/>
      <c r="S218" s="31"/>
      <c r="T218" s="33"/>
      <c r="U218" s="18"/>
      <c r="V218" s="31"/>
      <c r="W218" s="31"/>
      <c r="X218" s="52"/>
      <c r="Y218" s="31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</row>
    <row r="219" spans="1:65" ht="15">
      <c r="A219" s="35"/>
      <c r="B219" s="86"/>
      <c r="C219" s="153" t="s">
        <v>97</v>
      </c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66" t="s">
        <v>142</v>
      </c>
      <c r="U219" s="167"/>
      <c r="V219" s="167"/>
      <c r="W219" s="167"/>
      <c r="X219" s="167"/>
      <c r="Y219" s="168"/>
      <c r="Z219" s="153" t="s">
        <v>110</v>
      </c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</row>
    <row r="220" spans="1:65" ht="15">
      <c r="A220" s="35"/>
      <c r="B220" s="86"/>
      <c r="C220" s="153" t="s">
        <v>98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60" t="s">
        <v>20</v>
      </c>
      <c r="U220" s="171" t="s">
        <v>21</v>
      </c>
      <c r="V220" s="171"/>
      <c r="W220" s="171"/>
      <c r="X220" s="171"/>
      <c r="Y220" s="87"/>
      <c r="Z220" s="153" t="s">
        <v>22</v>
      </c>
      <c r="AA220" s="153"/>
      <c r="AB220" s="153"/>
      <c r="AC220" s="153"/>
      <c r="AD220" s="153"/>
      <c r="AE220" s="153"/>
      <c r="AF220" s="153"/>
      <c r="AG220" s="153"/>
      <c r="AH220" s="153" t="s">
        <v>23</v>
      </c>
      <c r="AI220" s="153"/>
      <c r="AJ220" s="153"/>
      <c r="AK220" s="153"/>
      <c r="AL220" s="153"/>
      <c r="AM220" s="153"/>
      <c r="AN220" s="153"/>
      <c r="AO220" s="153"/>
      <c r="AP220" s="153" t="s">
        <v>24</v>
      </c>
      <c r="AQ220" s="153"/>
      <c r="AR220" s="153"/>
      <c r="AS220" s="153"/>
      <c r="AT220" s="153"/>
      <c r="AU220" s="153"/>
      <c r="AV220" s="153"/>
      <c r="AW220" s="153"/>
      <c r="AX220" s="153" t="s">
        <v>25</v>
      </c>
      <c r="AY220" s="153"/>
      <c r="AZ220" s="153"/>
      <c r="BA220" s="153"/>
      <c r="BB220" s="153"/>
      <c r="BC220" s="153"/>
      <c r="BD220" s="153"/>
      <c r="BE220" s="153"/>
      <c r="BF220" s="153" t="s">
        <v>26</v>
      </c>
      <c r="BG220" s="153"/>
      <c r="BH220" s="153"/>
      <c r="BI220" s="153"/>
      <c r="BJ220" s="153"/>
      <c r="BK220" s="153"/>
      <c r="BL220" s="153"/>
      <c r="BM220" s="153"/>
    </row>
    <row r="221" spans="1:65" ht="15">
      <c r="A221" s="53" t="s">
        <v>27</v>
      </c>
      <c r="B221" s="89" t="s">
        <v>28</v>
      </c>
      <c r="C221" s="154" t="s">
        <v>111</v>
      </c>
      <c r="D221" s="90"/>
      <c r="E221" s="90"/>
      <c r="F221" s="90"/>
      <c r="G221" s="90"/>
      <c r="H221" s="90"/>
      <c r="I221" s="90"/>
      <c r="J221" s="90"/>
      <c r="K221" s="156" t="s">
        <v>112</v>
      </c>
      <c r="L221" s="91"/>
      <c r="M221" s="91"/>
      <c r="N221" s="91"/>
      <c r="O221" s="91"/>
      <c r="P221" s="91"/>
      <c r="Q221" s="91"/>
      <c r="R221" s="91"/>
      <c r="S221" s="158" t="s">
        <v>156</v>
      </c>
      <c r="T221" s="169"/>
      <c r="U221" s="160" t="s">
        <v>20</v>
      </c>
      <c r="V221" s="162" t="s">
        <v>158</v>
      </c>
      <c r="W221" s="164" t="s">
        <v>182</v>
      </c>
      <c r="X221" s="164" t="s">
        <v>159</v>
      </c>
      <c r="Y221" s="164" t="s">
        <v>157</v>
      </c>
      <c r="Z221" s="53">
        <v>1</v>
      </c>
      <c r="AA221" s="53" t="s">
        <v>70</v>
      </c>
      <c r="AB221" s="53" t="s">
        <v>71</v>
      </c>
      <c r="AC221" s="53" t="s">
        <v>72</v>
      </c>
      <c r="AD221" s="53" t="s">
        <v>70</v>
      </c>
      <c r="AE221" s="53" t="s">
        <v>71</v>
      </c>
      <c r="AF221" s="53" t="s">
        <v>72</v>
      </c>
      <c r="AG221" s="53">
        <v>2</v>
      </c>
      <c r="AH221" s="53">
        <v>3</v>
      </c>
      <c r="AI221" s="53" t="s">
        <v>70</v>
      </c>
      <c r="AJ221" s="53" t="s">
        <v>71</v>
      </c>
      <c r="AK221" s="53" t="s">
        <v>72</v>
      </c>
      <c r="AL221" s="53" t="s">
        <v>70</v>
      </c>
      <c r="AM221" s="53" t="s">
        <v>71</v>
      </c>
      <c r="AN221" s="53" t="s">
        <v>72</v>
      </c>
      <c r="AO221" s="53">
        <v>4</v>
      </c>
      <c r="AP221" s="53">
        <v>5</v>
      </c>
      <c r="AQ221" s="53" t="s">
        <v>70</v>
      </c>
      <c r="AR221" s="53" t="s">
        <v>71</v>
      </c>
      <c r="AS221" s="53" t="s">
        <v>72</v>
      </c>
      <c r="AT221" s="53" t="s">
        <v>70</v>
      </c>
      <c r="AU221" s="53" t="s">
        <v>71</v>
      </c>
      <c r="AV221" s="53" t="s">
        <v>72</v>
      </c>
      <c r="AW221" s="53">
        <v>6</v>
      </c>
      <c r="AX221" s="53">
        <v>7</v>
      </c>
      <c r="AY221" s="53" t="s">
        <v>70</v>
      </c>
      <c r="AZ221" s="53" t="s">
        <v>71</v>
      </c>
      <c r="BA221" s="53" t="s">
        <v>72</v>
      </c>
      <c r="BB221" s="53" t="s">
        <v>70</v>
      </c>
      <c r="BC221" s="53" t="s">
        <v>71</v>
      </c>
      <c r="BD221" s="53" t="s">
        <v>72</v>
      </c>
      <c r="BE221" s="53">
        <v>8</v>
      </c>
      <c r="BF221" s="53">
        <v>9</v>
      </c>
      <c r="BG221" s="53" t="s">
        <v>70</v>
      </c>
      <c r="BH221" s="53" t="s">
        <v>71</v>
      </c>
      <c r="BI221" s="53" t="s">
        <v>72</v>
      </c>
      <c r="BJ221" s="53" t="s">
        <v>70</v>
      </c>
      <c r="BK221" s="53" t="s">
        <v>71</v>
      </c>
      <c r="BL221" s="53" t="s">
        <v>72</v>
      </c>
      <c r="BM221" s="53">
        <v>10</v>
      </c>
    </row>
    <row r="222" spans="1:65" ht="15">
      <c r="A222" s="35"/>
      <c r="B222" s="86"/>
      <c r="C222" s="155"/>
      <c r="D222" s="90"/>
      <c r="E222" s="90"/>
      <c r="F222" s="90"/>
      <c r="G222" s="90"/>
      <c r="H222" s="90"/>
      <c r="I222" s="90"/>
      <c r="J222" s="90"/>
      <c r="K222" s="157"/>
      <c r="L222" s="91"/>
      <c r="M222" s="91"/>
      <c r="N222" s="91"/>
      <c r="O222" s="91"/>
      <c r="P222" s="91"/>
      <c r="Q222" s="91"/>
      <c r="R222" s="91"/>
      <c r="S222" s="159"/>
      <c r="T222" s="170"/>
      <c r="U222" s="161"/>
      <c r="V222" s="163"/>
      <c r="W222" s="165"/>
      <c r="X222" s="165"/>
      <c r="Y222" s="165"/>
      <c r="Z222" s="53">
        <v>18</v>
      </c>
      <c r="AA222" s="53">
        <v>18</v>
      </c>
      <c r="AB222" s="53">
        <v>18</v>
      </c>
      <c r="AC222" s="53">
        <v>18</v>
      </c>
      <c r="AD222" s="53">
        <v>18</v>
      </c>
      <c r="AE222" s="53">
        <v>18</v>
      </c>
      <c r="AF222" s="53">
        <v>18</v>
      </c>
      <c r="AG222" s="53">
        <v>18</v>
      </c>
      <c r="AH222" s="53">
        <v>18</v>
      </c>
      <c r="AI222" s="53">
        <v>18</v>
      </c>
      <c r="AJ222" s="53">
        <v>18</v>
      </c>
      <c r="AK222" s="53">
        <v>18</v>
      </c>
      <c r="AL222" s="53">
        <v>18</v>
      </c>
      <c r="AM222" s="53">
        <v>18</v>
      </c>
      <c r="AN222" s="53">
        <v>18</v>
      </c>
      <c r="AO222" s="53">
        <v>18</v>
      </c>
      <c r="AP222" s="53">
        <v>18</v>
      </c>
      <c r="AQ222" s="53">
        <v>18</v>
      </c>
      <c r="AR222" s="53">
        <v>18</v>
      </c>
      <c r="AS222" s="53">
        <v>18</v>
      </c>
      <c r="AT222" s="53">
        <v>18</v>
      </c>
      <c r="AU222" s="53">
        <v>18</v>
      </c>
      <c r="AV222" s="53">
        <v>18</v>
      </c>
      <c r="AW222" s="53">
        <v>18</v>
      </c>
      <c r="AX222" s="53">
        <v>18</v>
      </c>
      <c r="AY222" s="53">
        <v>18</v>
      </c>
      <c r="AZ222" s="53">
        <v>18</v>
      </c>
      <c r="BA222" s="53">
        <v>18</v>
      </c>
      <c r="BB222" s="53">
        <v>18</v>
      </c>
      <c r="BC222" s="53">
        <v>18</v>
      </c>
      <c r="BD222" s="53">
        <v>18</v>
      </c>
      <c r="BE222" s="53">
        <v>18</v>
      </c>
      <c r="BF222" s="53">
        <v>7</v>
      </c>
      <c r="BG222" s="53">
        <v>7</v>
      </c>
      <c r="BH222" s="53">
        <v>7</v>
      </c>
      <c r="BI222" s="53">
        <v>7</v>
      </c>
      <c r="BJ222" s="53">
        <v>5</v>
      </c>
      <c r="BK222" s="53">
        <v>5</v>
      </c>
      <c r="BL222" s="53">
        <v>5</v>
      </c>
      <c r="BM222" s="53">
        <v>5</v>
      </c>
    </row>
    <row r="223" spans="1:65" ht="15">
      <c r="A223" s="53">
        <v>1</v>
      </c>
      <c r="B223" s="89">
        <v>2</v>
      </c>
      <c r="C223" s="53">
        <v>3</v>
      </c>
      <c r="D223" s="92"/>
      <c r="E223" s="92"/>
      <c r="F223" s="92"/>
      <c r="G223" s="92"/>
      <c r="H223" s="92"/>
      <c r="I223" s="92"/>
      <c r="J223" s="92"/>
      <c r="K223" s="53">
        <v>4</v>
      </c>
      <c r="L223" s="92"/>
      <c r="M223" s="92"/>
      <c r="N223" s="92"/>
      <c r="O223" s="92"/>
      <c r="P223" s="92"/>
      <c r="Q223" s="92"/>
      <c r="R223" s="92"/>
      <c r="S223" s="53">
        <v>5</v>
      </c>
      <c r="T223" s="88">
        <v>6</v>
      </c>
      <c r="U223" s="88">
        <v>7</v>
      </c>
      <c r="V223" s="93">
        <v>8</v>
      </c>
      <c r="W223" s="93">
        <v>9</v>
      </c>
      <c r="X223" s="93">
        <v>10</v>
      </c>
      <c r="Y223" s="93">
        <v>11</v>
      </c>
      <c r="Z223" s="53">
        <v>12</v>
      </c>
      <c r="AA223" s="53"/>
      <c r="AB223" s="53"/>
      <c r="AC223" s="53"/>
      <c r="AD223" s="53"/>
      <c r="AE223" s="53"/>
      <c r="AF223" s="53"/>
      <c r="AG223" s="53">
        <v>13</v>
      </c>
      <c r="AH223" s="53">
        <v>14</v>
      </c>
      <c r="AI223" s="53"/>
      <c r="AJ223" s="53"/>
      <c r="AK223" s="53"/>
      <c r="AL223" s="53"/>
      <c r="AM223" s="53"/>
      <c r="AN223" s="53"/>
      <c r="AO223" s="53">
        <v>15</v>
      </c>
      <c r="AP223" s="53">
        <v>16</v>
      </c>
      <c r="AQ223" s="53"/>
      <c r="AR223" s="53"/>
      <c r="AS223" s="53"/>
      <c r="AT223" s="53"/>
      <c r="AU223" s="53"/>
      <c r="AV223" s="53"/>
      <c r="AW223" s="53">
        <v>17</v>
      </c>
      <c r="AX223" s="53">
        <v>18</v>
      </c>
      <c r="AY223" s="53"/>
      <c r="AZ223" s="53"/>
      <c r="BA223" s="53"/>
      <c r="BB223" s="53"/>
      <c r="BC223" s="53"/>
      <c r="BD223" s="53"/>
      <c r="BE223" s="53">
        <v>19</v>
      </c>
      <c r="BF223" s="53">
        <v>20</v>
      </c>
      <c r="BG223" s="53"/>
      <c r="BH223" s="53"/>
      <c r="BI223" s="53"/>
      <c r="BJ223" s="53"/>
      <c r="BK223" s="53"/>
      <c r="BL223" s="53"/>
      <c r="BM223" s="53">
        <v>21</v>
      </c>
    </row>
    <row r="224" spans="1:65" ht="15">
      <c r="A224" s="54" t="s">
        <v>196</v>
      </c>
      <c r="B224" s="114" t="s">
        <v>171</v>
      </c>
      <c r="C224" s="54"/>
      <c r="D224" s="94"/>
      <c r="E224" s="94"/>
      <c r="F224" s="94"/>
      <c r="G224" s="94"/>
      <c r="H224" s="94"/>
      <c r="I224" s="94"/>
      <c r="J224" s="94"/>
      <c r="K224" s="54"/>
      <c r="L224" s="94"/>
      <c r="M224" s="94"/>
      <c r="N224" s="94"/>
      <c r="O224" s="94"/>
      <c r="P224" s="94"/>
      <c r="Q224" s="94"/>
      <c r="R224" s="94"/>
      <c r="S224" s="54"/>
      <c r="T224" s="131">
        <f aca="true" t="shared" si="79" ref="T224:Y224">SUM(T225:T227)</f>
        <v>500</v>
      </c>
      <c r="U224" s="131">
        <f t="shared" si="79"/>
        <v>288</v>
      </c>
      <c r="V224" s="131">
        <f t="shared" si="79"/>
        <v>288</v>
      </c>
      <c r="W224" s="131">
        <f t="shared" si="79"/>
        <v>0</v>
      </c>
      <c r="X224" s="131">
        <f t="shared" si="79"/>
        <v>0</v>
      </c>
      <c r="Y224" s="131">
        <f t="shared" si="79"/>
        <v>212</v>
      </c>
      <c r="Z224" s="96"/>
      <c r="AA224" s="54"/>
      <c r="AB224" s="54"/>
      <c r="AC224" s="54"/>
      <c r="AD224" s="54"/>
      <c r="AE224" s="54"/>
      <c r="AF224" s="54"/>
      <c r="AG224" s="96"/>
      <c r="AH224" s="96"/>
      <c r="AI224" s="54"/>
      <c r="AJ224" s="54"/>
      <c r="AK224" s="54"/>
      <c r="AL224" s="54"/>
      <c r="AM224" s="54"/>
      <c r="AN224" s="54"/>
      <c r="AO224" s="96"/>
      <c r="AP224" s="96"/>
      <c r="AQ224" s="54"/>
      <c r="AR224" s="54"/>
      <c r="AS224" s="54"/>
      <c r="AT224" s="54"/>
      <c r="AU224" s="54"/>
      <c r="AV224" s="54"/>
      <c r="AW224" s="96"/>
      <c r="AX224" s="96"/>
      <c r="AY224" s="54"/>
      <c r="AZ224" s="54"/>
      <c r="BA224" s="54"/>
      <c r="BB224" s="54"/>
      <c r="BC224" s="54"/>
      <c r="BD224" s="54"/>
      <c r="BE224" s="96"/>
      <c r="BF224" s="96"/>
      <c r="BG224" s="54"/>
      <c r="BH224" s="54"/>
      <c r="BI224" s="54"/>
      <c r="BJ224" s="54"/>
      <c r="BK224" s="54"/>
      <c r="BL224" s="54"/>
      <c r="BM224" s="96"/>
    </row>
    <row r="225" spans="1:65" ht="15">
      <c r="A225" s="61" t="s">
        <v>197</v>
      </c>
      <c r="B225" s="116" t="s">
        <v>207</v>
      </c>
      <c r="C225" s="59" t="str">
        <f>D225&amp;" "&amp;E225&amp;" "&amp;F225&amp;" "&amp;G225&amp;" "&amp;H225&amp;" "&amp;I225&amp;" "&amp;J225</f>
        <v>      </v>
      </c>
      <c r="D225" s="60"/>
      <c r="E225" s="60"/>
      <c r="F225" s="60"/>
      <c r="G225" s="60"/>
      <c r="H225" s="60"/>
      <c r="I225" s="60"/>
      <c r="J225" s="60"/>
      <c r="K225" s="59" t="str">
        <f>L225&amp;" "&amp;M225&amp;" "&amp;N225&amp;""&amp;O225&amp;" "&amp;P225&amp;""&amp;Q225&amp;" "&amp;R225</f>
        <v>5    </v>
      </c>
      <c r="L225" s="60">
        <v>5</v>
      </c>
      <c r="M225" s="60"/>
      <c r="N225" s="60"/>
      <c r="O225" s="60"/>
      <c r="P225" s="60"/>
      <c r="Q225" s="60"/>
      <c r="R225" s="60"/>
      <c r="S225" s="61"/>
      <c r="T225" s="125">
        <v>120</v>
      </c>
      <c r="U225" s="76">
        <f>SUM(V225:X225)</f>
        <v>72</v>
      </c>
      <c r="V225" s="76">
        <f aca="true" t="shared" si="80" ref="V225:X227">AA225*AA$6+AD225*AD$6+AI225*AI$6+AL225*AL$6+AQ225*AQ$6+AT225*AT$6+AY225*AY$6+BB225*BB$6+BG225*BG$6+BJ225*BJ$6</f>
        <v>72</v>
      </c>
      <c r="W225" s="76">
        <f t="shared" si="80"/>
        <v>0</v>
      </c>
      <c r="X225" s="76">
        <f t="shared" si="80"/>
        <v>0</v>
      </c>
      <c r="Y225" s="76">
        <f>T225-U225</f>
        <v>48</v>
      </c>
      <c r="Z225" s="68">
        <f>IF(SUM(AA225:AC225)&gt;0,AA225&amp;"/"&amp;AB225&amp;"/"&amp;AC225,"")</f>
      </c>
      <c r="AA225" s="61"/>
      <c r="AB225" s="61"/>
      <c r="AC225" s="61"/>
      <c r="AD225" s="61"/>
      <c r="AE225" s="61"/>
      <c r="AF225" s="61"/>
      <c r="AG225" s="68">
        <f>IF(SUM(AD225:AF225)&gt;0,AD225&amp;"/"&amp;AE225&amp;"/"&amp;AF225,"")</f>
      </c>
      <c r="AH225" s="68">
        <f>IF(SUM(AI225:AK225)&gt;0,AI225&amp;"/"&amp;AJ225&amp;"/"&amp;AK225,"")</f>
      </c>
      <c r="AI225" s="61"/>
      <c r="AJ225" s="61"/>
      <c r="AK225" s="61"/>
      <c r="AL225" s="61"/>
      <c r="AM225" s="61"/>
      <c r="AN225" s="61"/>
      <c r="AO225" s="68">
        <f>IF(SUM(AL225:AN225)&gt;0,AL225&amp;"/"&amp;AM225&amp;"/"&amp;AN225,"")</f>
      </c>
      <c r="AP225" s="68" t="str">
        <f>IF(SUM(AQ225:AS225)&gt;0,AQ225&amp;"/"&amp;AR225&amp;"/"&amp;AS225,"")</f>
        <v>4//</v>
      </c>
      <c r="AQ225" s="61">
        <v>4</v>
      </c>
      <c r="AR225" s="61"/>
      <c r="AS225" s="61"/>
      <c r="AT225" s="61"/>
      <c r="AU225" s="61"/>
      <c r="AV225" s="61"/>
      <c r="AW225" s="68">
        <f>IF(SUM(AT225:AV225)&gt;0,AT225&amp;"/"&amp;AU225&amp;"/"&amp;AV225,"")</f>
      </c>
      <c r="AX225" s="68">
        <f>IF(SUM(AY225:BA225)&gt;0,AY225&amp;"/"&amp;AZ225&amp;"/"&amp;BA225,"")</f>
      </c>
      <c r="AY225" s="61"/>
      <c r="AZ225" s="61"/>
      <c r="BA225" s="61"/>
      <c r="BB225" s="61"/>
      <c r="BC225" s="61"/>
      <c r="BD225" s="61"/>
      <c r="BE225" s="68">
        <f>IF(SUM(BB225:BD225)&gt;0,BB225&amp;"/"&amp;BC225&amp;"/"&amp;BD225,"")</f>
      </c>
      <c r="BF225" s="68">
        <f>IF(SUM(BG225:BI225)&gt;0,BG225&amp;"/"&amp;BH225&amp;"/"&amp;BI225,"")</f>
      </c>
      <c r="BG225" s="61"/>
      <c r="BH225" s="61"/>
      <c r="BI225" s="61"/>
      <c r="BJ225" s="61"/>
      <c r="BK225" s="61"/>
      <c r="BL225" s="61"/>
      <c r="BM225" s="68">
        <f>IF(SUM(BJ225:BL225)&gt;0,BJ225&amp;"/"&amp;BK225&amp;"/"&amp;BL225,"")</f>
      </c>
    </row>
    <row r="226" spans="1:65" ht="15">
      <c r="A226" s="61" t="s">
        <v>198</v>
      </c>
      <c r="B226" s="116" t="s">
        <v>208</v>
      </c>
      <c r="C226" s="59" t="str">
        <f>D226&amp;" "&amp;E226&amp;" "&amp;F226&amp;" "&amp;G226&amp;" "&amp;H226&amp;" "&amp;I226&amp;" "&amp;J226</f>
        <v>6      </v>
      </c>
      <c r="D226" s="60">
        <v>6</v>
      </c>
      <c r="E226" s="60"/>
      <c r="F226" s="60"/>
      <c r="G226" s="60"/>
      <c r="H226" s="60"/>
      <c r="I226" s="60"/>
      <c r="J226" s="60"/>
      <c r="K226" s="59" t="str">
        <f>L226&amp;" "&amp;P226&amp;" "&amp;Q226&amp;" "&amp;R226</f>
        <v>   </v>
      </c>
      <c r="L226" s="60"/>
      <c r="M226" s="60"/>
      <c r="N226" s="60"/>
      <c r="O226" s="60"/>
      <c r="P226" s="60"/>
      <c r="Q226" s="60"/>
      <c r="R226" s="60"/>
      <c r="S226" s="61"/>
      <c r="T226" s="125">
        <v>130</v>
      </c>
      <c r="U226" s="76">
        <f>SUM(V226:X226)</f>
        <v>72</v>
      </c>
      <c r="V226" s="76">
        <f t="shared" si="80"/>
        <v>72</v>
      </c>
      <c r="W226" s="76">
        <f t="shared" si="80"/>
        <v>0</v>
      </c>
      <c r="X226" s="76">
        <f t="shared" si="80"/>
        <v>0</v>
      </c>
      <c r="Y226" s="76">
        <f>T226-U226</f>
        <v>58</v>
      </c>
      <c r="Z226" s="68">
        <f>IF(SUM(AA226:AC226)&gt;0,AA226&amp;"/"&amp;AB226&amp;"/"&amp;AC226,"")</f>
      </c>
      <c r="AA226" s="61"/>
      <c r="AB226" s="61"/>
      <c r="AC226" s="61"/>
      <c r="AD226" s="61"/>
      <c r="AE226" s="61"/>
      <c r="AF226" s="61"/>
      <c r="AG226" s="68">
        <f>IF(SUM(AD226:AF226)&gt;0,AD226&amp;"/"&amp;AE226&amp;"/"&amp;AF226,"")</f>
      </c>
      <c r="AH226" s="68">
        <f>IF(SUM(AI226:AK226)&gt;0,AI226&amp;"/"&amp;AJ226&amp;"/"&amp;AK226,"")</f>
      </c>
      <c r="AI226" s="61"/>
      <c r="AJ226" s="61"/>
      <c r="AK226" s="61"/>
      <c r="AL226" s="61"/>
      <c r="AM226" s="61"/>
      <c r="AN226" s="61"/>
      <c r="AO226" s="68">
        <f>IF(SUM(AL226:AN226)&gt;0,AL226&amp;"/"&amp;AM226&amp;"/"&amp;AN226,"")</f>
      </c>
      <c r="AP226" s="68">
        <f>IF(SUM(AQ226:AS226)&gt;0,AQ226&amp;"/"&amp;AR226&amp;"/"&amp;AS226,"")</f>
      </c>
      <c r="AQ226" s="61"/>
      <c r="AR226" s="61"/>
      <c r="AS226" s="61"/>
      <c r="AT226" s="61">
        <v>4</v>
      </c>
      <c r="AU226" s="61"/>
      <c r="AV226" s="61"/>
      <c r="AW226" s="68" t="str">
        <f>IF(SUM(AT226:AV226)&gt;0,AT226&amp;"/"&amp;AU226&amp;"/"&amp;AV226,"")</f>
        <v>4//</v>
      </c>
      <c r="AX226" s="68">
        <f>IF(SUM(AY226:BA226)&gt;0,AY226&amp;"/"&amp;AZ226&amp;"/"&amp;BA226,"")</f>
      </c>
      <c r="AY226" s="61"/>
      <c r="AZ226" s="61"/>
      <c r="BA226" s="61"/>
      <c r="BB226" s="61"/>
      <c r="BC226" s="61"/>
      <c r="BD226" s="61"/>
      <c r="BE226" s="68">
        <f>IF(SUM(BB226:BD226)&gt;0,BB226&amp;"/"&amp;BC226&amp;"/"&amp;BD226,"")</f>
      </c>
      <c r="BF226" s="68">
        <f>IF(SUM(BG226:BI226)&gt;0,BG226&amp;"/"&amp;BH226&amp;"/"&amp;BI226,"")</f>
      </c>
      <c r="BG226" s="61"/>
      <c r="BH226" s="61"/>
      <c r="BI226" s="61"/>
      <c r="BJ226" s="61"/>
      <c r="BK226" s="61"/>
      <c r="BL226" s="61"/>
      <c r="BM226" s="68">
        <f>IF(SUM(BJ226:BL226)&gt;0,BJ226&amp;"/"&amp;BK226&amp;"/"&amp;BL226,"")</f>
      </c>
    </row>
    <row r="227" spans="1:65" ht="15">
      <c r="A227" s="61" t="s">
        <v>199</v>
      </c>
      <c r="B227" s="116" t="s">
        <v>209</v>
      </c>
      <c r="C227" s="59" t="str">
        <f>D227&amp;" "&amp;E227&amp;" "&amp;F227&amp;" "&amp;G227&amp;" "&amp;H227&amp;" "&amp;I227&amp;" "&amp;J227</f>
        <v>7 8     </v>
      </c>
      <c r="D227" s="60">
        <v>7</v>
      </c>
      <c r="E227" s="60">
        <v>8</v>
      </c>
      <c r="F227" s="60"/>
      <c r="G227" s="60"/>
      <c r="H227" s="60"/>
      <c r="I227" s="60"/>
      <c r="J227" s="60"/>
      <c r="K227" s="59" t="str">
        <f>L227&amp;" "&amp;P227&amp;" "&amp;Q227&amp;" "&amp;R227</f>
        <v>6   </v>
      </c>
      <c r="L227" s="60">
        <v>6</v>
      </c>
      <c r="M227" s="60"/>
      <c r="N227" s="60"/>
      <c r="O227" s="60"/>
      <c r="P227" s="60"/>
      <c r="Q227" s="60"/>
      <c r="R227" s="60"/>
      <c r="S227" s="61"/>
      <c r="T227" s="125">
        <v>250</v>
      </c>
      <c r="U227" s="76">
        <f>SUM(V227:X227)</f>
        <v>144</v>
      </c>
      <c r="V227" s="76">
        <f t="shared" si="80"/>
        <v>144</v>
      </c>
      <c r="W227" s="76">
        <f t="shared" si="80"/>
        <v>0</v>
      </c>
      <c r="X227" s="76">
        <f t="shared" si="80"/>
        <v>0</v>
      </c>
      <c r="Y227" s="76">
        <f>T227-U227</f>
        <v>106</v>
      </c>
      <c r="Z227" s="68">
        <f>IF(SUM(AA227:AC227)&gt;0,AA227&amp;"/"&amp;AB227&amp;"/"&amp;AC227,"")</f>
      </c>
      <c r="AA227" s="61"/>
      <c r="AB227" s="61"/>
      <c r="AC227" s="61"/>
      <c r="AD227" s="61"/>
      <c r="AE227" s="61"/>
      <c r="AF227" s="61"/>
      <c r="AG227" s="68">
        <f>IF(SUM(AD227:AF227)&gt;0,AD227&amp;"/"&amp;AE227&amp;"/"&amp;AF227,"")</f>
      </c>
      <c r="AH227" s="68">
        <f>IF(SUM(AI227:AK227)&gt;0,AI227&amp;"/"&amp;AJ227&amp;"/"&amp;AK227,"")</f>
      </c>
      <c r="AI227" s="61"/>
      <c r="AJ227" s="61"/>
      <c r="AK227" s="61"/>
      <c r="AL227" s="61"/>
      <c r="AM227" s="61"/>
      <c r="AN227" s="61"/>
      <c r="AO227" s="68">
        <f>IF(SUM(AL227:AN227)&gt;0,AL227&amp;"/"&amp;AM227&amp;"/"&amp;AN227,"")</f>
      </c>
      <c r="AP227" s="68">
        <f>IF(SUM(AQ227:AS227)&gt;0,AQ227&amp;"/"&amp;AR227&amp;"/"&amp;AS227,"")</f>
      </c>
      <c r="AQ227" s="61"/>
      <c r="AR227" s="61"/>
      <c r="AS227" s="61"/>
      <c r="AT227" s="61">
        <v>4</v>
      </c>
      <c r="AU227" s="61"/>
      <c r="AV227" s="61"/>
      <c r="AW227" s="68" t="str">
        <f>IF(SUM(AT227:AV227)&gt;0,AT227&amp;"/"&amp;AU227&amp;"/"&amp;AV227,"")</f>
        <v>4//</v>
      </c>
      <c r="AX227" s="68" t="str">
        <f>IF(SUM(AY227:BA227)&gt;0,AY227&amp;"/"&amp;AZ227&amp;"/"&amp;BA227,"")</f>
        <v>2//</v>
      </c>
      <c r="AY227" s="61">
        <v>2</v>
      </c>
      <c r="AZ227" s="61"/>
      <c r="BA227" s="61"/>
      <c r="BB227" s="61">
        <v>2</v>
      </c>
      <c r="BC227" s="61"/>
      <c r="BD227" s="61"/>
      <c r="BE227" s="68" t="str">
        <f>IF(SUM(BB227:BD227)&gt;0,BB227&amp;"/"&amp;BC227&amp;"/"&amp;BD227,"")</f>
        <v>2//</v>
      </c>
      <c r="BF227" s="68">
        <f>IF(SUM(BG227:BI227)&gt;0,BG227&amp;"/"&amp;BH227&amp;"/"&amp;BI227,"")</f>
      </c>
      <c r="BG227" s="61"/>
      <c r="BH227" s="61"/>
      <c r="BI227" s="61"/>
      <c r="BJ227" s="61"/>
      <c r="BK227" s="61"/>
      <c r="BL227" s="61"/>
      <c r="BM227" s="68">
        <f>IF(SUM(BJ227:BL227)&gt;0,BJ227&amp;"/"&amp;BK227&amp;"/"&amp;BL227,"")</f>
      </c>
    </row>
    <row r="228" spans="1:65" ht="15">
      <c r="A228" s="97"/>
      <c r="B228" s="122" t="s">
        <v>65</v>
      </c>
      <c r="C228" s="97"/>
      <c r="D228" s="108"/>
      <c r="E228" s="108"/>
      <c r="F228" s="108"/>
      <c r="G228" s="108"/>
      <c r="H228" s="108"/>
      <c r="I228" s="108"/>
      <c r="J228" s="108"/>
      <c r="K228" s="97"/>
      <c r="L228" s="108"/>
      <c r="M228" s="108"/>
      <c r="N228" s="108"/>
      <c r="O228" s="108"/>
      <c r="P228" s="108"/>
      <c r="Q228" s="108"/>
      <c r="R228" s="108"/>
      <c r="S228" s="97"/>
      <c r="T228" s="111">
        <f aca="true" t="shared" si="81" ref="T228:Y228">T224</f>
        <v>500</v>
      </c>
      <c r="U228" s="111">
        <f t="shared" si="81"/>
        <v>288</v>
      </c>
      <c r="V228" s="111">
        <f t="shared" si="81"/>
        <v>288</v>
      </c>
      <c r="W228" s="111">
        <f t="shared" si="81"/>
        <v>0</v>
      </c>
      <c r="X228" s="111">
        <f t="shared" si="81"/>
        <v>0</v>
      </c>
      <c r="Y228" s="111">
        <f t="shared" si="81"/>
        <v>212</v>
      </c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</row>
    <row r="229" spans="1:65" ht="15">
      <c r="A229" s="97"/>
      <c r="B229" s="120"/>
      <c r="C229" s="59" t="s">
        <v>141</v>
      </c>
      <c r="D229" s="68"/>
      <c r="E229" s="68"/>
      <c r="F229" s="68"/>
      <c r="G229" s="68"/>
      <c r="H229" s="68"/>
      <c r="I229" s="68"/>
      <c r="J229" s="68"/>
      <c r="K229" s="59"/>
      <c r="L229" s="60"/>
      <c r="M229" s="60"/>
      <c r="N229" s="60"/>
      <c r="O229" s="60"/>
      <c r="P229" s="60"/>
      <c r="Q229" s="60"/>
      <c r="R229" s="60"/>
      <c r="S229" s="61"/>
      <c r="T229" s="59"/>
      <c r="U229" s="59"/>
      <c r="V229" s="59"/>
      <c r="W229" s="59"/>
      <c r="X229" s="59"/>
      <c r="Y229" s="59"/>
      <c r="Z229" s="67">
        <f>SUM(AA229:AC229)</f>
        <v>0</v>
      </c>
      <c r="AA229" s="67">
        <f aca="true" t="shared" si="82" ref="AA229:AF229">SUM(AA225:AA227)</f>
        <v>0</v>
      </c>
      <c r="AB229" s="67">
        <f t="shared" si="82"/>
        <v>0</v>
      </c>
      <c r="AC229" s="67">
        <f t="shared" si="82"/>
        <v>0</v>
      </c>
      <c r="AD229" s="67">
        <f t="shared" si="82"/>
        <v>0</v>
      </c>
      <c r="AE229" s="67">
        <f t="shared" si="82"/>
        <v>0</v>
      </c>
      <c r="AF229" s="67">
        <f t="shared" si="82"/>
        <v>0</v>
      </c>
      <c r="AG229" s="67">
        <f>SUM(AD229:AF229)</f>
        <v>0</v>
      </c>
      <c r="AH229" s="67">
        <f>SUM(AI229:AK229)</f>
        <v>0</v>
      </c>
      <c r="AI229" s="67">
        <f aca="true" t="shared" si="83" ref="AI229:AN229">SUM(AI225:AI227)</f>
        <v>0</v>
      </c>
      <c r="AJ229" s="67">
        <f t="shared" si="83"/>
        <v>0</v>
      </c>
      <c r="AK229" s="67">
        <f t="shared" si="83"/>
        <v>0</v>
      </c>
      <c r="AL229" s="67">
        <f t="shared" si="83"/>
        <v>0</v>
      </c>
      <c r="AM229" s="67">
        <f t="shared" si="83"/>
        <v>0</v>
      </c>
      <c r="AN229" s="67">
        <f t="shared" si="83"/>
        <v>0</v>
      </c>
      <c r="AO229" s="67">
        <f>SUM(AL229:AN229)</f>
        <v>0</v>
      </c>
      <c r="AP229" s="67">
        <f>SUM(AQ229:AS229)</f>
        <v>4</v>
      </c>
      <c r="AQ229" s="67">
        <f aca="true" t="shared" si="84" ref="AQ229:AV229">SUM(AQ225:AQ227)</f>
        <v>4</v>
      </c>
      <c r="AR229" s="67">
        <f t="shared" si="84"/>
        <v>0</v>
      </c>
      <c r="AS229" s="67">
        <f t="shared" si="84"/>
        <v>0</v>
      </c>
      <c r="AT229" s="67">
        <f t="shared" si="84"/>
        <v>8</v>
      </c>
      <c r="AU229" s="67">
        <f t="shared" si="84"/>
        <v>0</v>
      </c>
      <c r="AV229" s="67">
        <f t="shared" si="84"/>
        <v>0</v>
      </c>
      <c r="AW229" s="67">
        <f>SUM(AT229:AV229)</f>
        <v>8</v>
      </c>
      <c r="AX229" s="67">
        <f>SUM(AY229:BA229)</f>
        <v>2</v>
      </c>
      <c r="AY229" s="67">
        <f aca="true" t="shared" si="85" ref="AY229:BD229">SUM(AY225:AY227)</f>
        <v>2</v>
      </c>
      <c r="AZ229" s="67">
        <f t="shared" si="85"/>
        <v>0</v>
      </c>
      <c r="BA229" s="67">
        <f t="shared" si="85"/>
        <v>0</v>
      </c>
      <c r="BB229" s="67">
        <f t="shared" si="85"/>
        <v>2</v>
      </c>
      <c r="BC229" s="67">
        <f t="shared" si="85"/>
        <v>0</v>
      </c>
      <c r="BD229" s="67">
        <f t="shared" si="85"/>
        <v>0</v>
      </c>
      <c r="BE229" s="67">
        <f>SUM(BB229:BD229)</f>
        <v>2</v>
      </c>
      <c r="BF229" s="67">
        <f>SUM(BG229:BI229)</f>
        <v>0</v>
      </c>
      <c r="BG229" s="67">
        <f aca="true" t="shared" si="86" ref="BG229:BL229">SUM(BG225:BG227)</f>
        <v>0</v>
      </c>
      <c r="BH229" s="67">
        <f t="shared" si="86"/>
        <v>0</v>
      </c>
      <c r="BI229" s="67">
        <f t="shared" si="86"/>
        <v>0</v>
      </c>
      <c r="BJ229" s="67">
        <f t="shared" si="86"/>
        <v>0</v>
      </c>
      <c r="BK229" s="67">
        <f t="shared" si="86"/>
        <v>0</v>
      </c>
      <c r="BL229" s="67">
        <f t="shared" si="86"/>
        <v>0</v>
      </c>
      <c r="BM229" s="67">
        <f>SUM(BJ229:BL229)</f>
        <v>0</v>
      </c>
    </row>
    <row r="230" spans="1:65" ht="15">
      <c r="A230" s="97"/>
      <c r="B230" s="109"/>
      <c r="C230" s="110" t="s">
        <v>175</v>
      </c>
      <c r="D230" s="110"/>
      <c r="E230" s="110"/>
      <c r="F230" s="110"/>
      <c r="G230" s="110"/>
      <c r="H230" s="110"/>
      <c r="I230" s="110"/>
      <c r="J230" s="110"/>
      <c r="K230" s="110"/>
      <c r="L230" s="60"/>
      <c r="M230" s="60"/>
      <c r="N230" s="60"/>
      <c r="O230" s="60"/>
      <c r="P230" s="60"/>
      <c r="Q230" s="60"/>
      <c r="R230" s="60"/>
      <c r="S230" s="61"/>
      <c r="T230" s="59"/>
      <c r="U230" s="59"/>
      <c r="V230" s="59"/>
      <c r="W230" s="59"/>
      <c r="X230" s="59"/>
      <c r="Y230" s="59"/>
      <c r="Z230" s="59">
        <f>SUM(AA225:AC227)*Z222</f>
        <v>0</v>
      </c>
      <c r="AA230" s="59"/>
      <c r="AB230" s="59"/>
      <c r="AC230" s="59"/>
      <c r="AD230" s="59"/>
      <c r="AE230" s="59"/>
      <c r="AF230" s="59"/>
      <c r="AG230" s="59">
        <f>SUM(AD225:AF227)*AG222</f>
        <v>0</v>
      </c>
      <c r="AH230" s="59">
        <f>SUM(AI225:AK227)*AH222</f>
        <v>0</v>
      </c>
      <c r="AI230" s="59"/>
      <c r="AJ230" s="59"/>
      <c r="AK230" s="59"/>
      <c r="AL230" s="59"/>
      <c r="AM230" s="59"/>
      <c r="AN230" s="59"/>
      <c r="AO230" s="59">
        <f>SUM(AL225:AN227)*AO222</f>
        <v>0</v>
      </c>
      <c r="AP230" s="59">
        <f>SUM(AQ225:AS227)*AP222</f>
        <v>72</v>
      </c>
      <c r="AQ230" s="59"/>
      <c r="AR230" s="59"/>
      <c r="AS230" s="59"/>
      <c r="AT230" s="59"/>
      <c r="AU230" s="59"/>
      <c r="AV230" s="59"/>
      <c r="AW230" s="59">
        <f>SUM(AT225:AV227)*AW222</f>
        <v>144</v>
      </c>
      <c r="AX230" s="59">
        <f>SUM(AY225:BA227)*AX222</f>
        <v>36</v>
      </c>
      <c r="AY230" s="59"/>
      <c r="AZ230" s="59"/>
      <c r="BA230" s="59"/>
      <c r="BB230" s="59"/>
      <c r="BC230" s="59"/>
      <c r="BD230" s="59"/>
      <c r="BE230" s="59">
        <f>SUM(BB225:BD227)*BE222</f>
        <v>36</v>
      </c>
      <c r="BF230" s="59">
        <f>SUM(BG225:BI227)*BF222</f>
        <v>0</v>
      </c>
      <c r="BG230" s="59"/>
      <c r="BH230" s="59"/>
      <c r="BI230" s="59"/>
      <c r="BJ230" s="59"/>
      <c r="BK230" s="59"/>
      <c r="BL230" s="59"/>
      <c r="BM230" s="59">
        <f>SUM(BJ225:BL227)*BM222</f>
        <v>0</v>
      </c>
    </row>
    <row r="231" spans="1:65" ht="15">
      <c r="A231" s="97"/>
      <c r="B231" s="118"/>
      <c r="C231" s="110" t="s">
        <v>176</v>
      </c>
      <c r="D231" s="110"/>
      <c r="E231" s="110"/>
      <c r="F231" s="110"/>
      <c r="G231" s="110"/>
      <c r="H231" s="110"/>
      <c r="I231" s="110"/>
      <c r="J231" s="110"/>
      <c r="K231" s="110"/>
      <c r="L231" s="60"/>
      <c r="M231" s="60"/>
      <c r="N231" s="60"/>
      <c r="O231" s="60"/>
      <c r="P231" s="60"/>
      <c r="Q231" s="60"/>
      <c r="R231" s="60"/>
      <c r="S231" s="61"/>
      <c r="T231" s="59"/>
      <c r="U231" s="59">
        <f>SUM(Z231:BM231)</f>
        <v>0</v>
      </c>
      <c r="V231" s="59"/>
      <c r="W231" s="59"/>
      <c r="X231" s="59"/>
      <c r="Y231" s="59"/>
      <c r="Z231" s="59"/>
      <c r="AA231" s="61"/>
      <c r="AB231" s="61"/>
      <c r="AC231" s="61"/>
      <c r="AD231" s="61"/>
      <c r="AE231" s="61"/>
      <c r="AF231" s="61"/>
      <c r="AG231" s="59"/>
      <c r="AH231" s="59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</row>
    <row r="232" spans="1:65" ht="15">
      <c r="A232" s="97"/>
      <c r="B232" s="118"/>
      <c r="C232" s="110" t="s">
        <v>177</v>
      </c>
      <c r="D232" s="110"/>
      <c r="E232" s="110"/>
      <c r="F232" s="110"/>
      <c r="G232" s="110"/>
      <c r="H232" s="110"/>
      <c r="I232" s="110"/>
      <c r="J232" s="110"/>
      <c r="K232" s="110"/>
      <c r="L232" s="60"/>
      <c r="M232" s="60"/>
      <c r="N232" s="60"/>
      <c r="O232" s="60"/>
      <c r="P232" s="60"/>
      <c r="Q232" s="60"/>
      <c r="R232" s="60"/>
      <c r="S232" s="61"/>
      <c r="T232" s="59"/>
      <c r="U232" s="59">
        <f>SUM(Z232:BM232)</f>
        <v>3</v>
      </c>
      <c r="V232" s="59"/>
      <c r="W232" s="59"/>
      <c r="X232" s="59"/>
      <c r="Y232" s="59"/>
      <c r="Z232" s="68">
        <f aca="true" t="shared" si="87" ref="Z232:BM232">COUNTIF($D$225:$I$227,Z221)</f>
        <v>0</v>
      </c>
      <c r="AA232" s="68">
        <f t="shared" si="87"/>
        <v>0</v>
      </c>
      <c r="AB232" s="68">
        <f t="shared" si="87"/>
        <v>0</v>
      </c>
      <c r="AC232" s="68">
        <f t="shared" si="87"/>
        <v>0</v>
      </c>
      <c r="AD232" s="68">
        <f t="shared" si="87"/>
        <v>0</v>
      </c>
      <c r="AE232" s="68">
        <f t="shared" si="87"/>
        <v>0</v>
      </c>
      <c r="AF232" s="68">
        <f t="shared" si="87"/>
        <v>0</v>
      </c>
      <c r="AG232" s="68">
        <f t="shared" si="87"/>
        <v>0</v>
      </c>
      <c r="AH232" s="68">
        <f t="shared" si="87"/>
        <v>0</v>
      </c>
      <c r="AI232" s="68">
        <f t="shared" si="87"/>
        <v>0</v>
      </c>
      <c r="AJ232" s="68">
        <f t="shared" si="87"/>
        <v>0</v>
      </c>
      <c r="AK232" s="68">
        <f t="shared" si="87"/>
        <v>0</v>
      </c>
      <c r="AL232" s="68">
        <f t="shared" si="87"/>
        <v>0</v>
      </c>
      <c r="AM232" s="68">
        <f t="shared" si="87"/>
        <v>0</v>
      </c>
      <c r="AN232" s="68">
        <f t="shared" si="87"/>
        <v>0</v>
      </c>
      <c r="AO232" s="68">
        <f t="shared" si="87"/>
        <v>0</v>
      </c>
      <c r="AP232" s="68">
        <f t="shared" si="87"/>
        <v>0</v>
      </c>
      <c r="AQ232" s="68">
        <f t="shared" si="87"/>
        <v>0</v>
      </c>
      <c r="AR232" s="68">
        <f t="shared" si="87"/>
        <v>0</v>
      </c>
      <c r="AS232" s="68">
        <f t="shared" si="87"/>
        <v>0</v>
      </c>
      <c r="AT232" s="68">
        <f t="shared" si="87"/>
        <v>0</v>
      </c>
      <c r="AU232" s="68">
        <f t="shared" si="87"/>
        <v>0</v>
      </c>
      <c r="AV232" s="68">
        <f t="shared" si="87"/>
        <v>0</v>
      </c>
      <c r="AW232" s="68">
        <f t="shared" si="87"/>
        <v>1</v>
      </c>
      <c r="AX232" s="68">
        <f t="shared" si="87"/>
        <v>1</v>
      </c>
      <c r="AY232" s="68">
        <f t="shared" si="87"/>
        <v>0</v>
      </c>
      <c r="AZ232" s="68">
        <f t="shared" si="87"/>
        <v>0</v>
      </c>
      <c r="BA232" s="68">
        <f t="shared" si="87"/>
        <v>0</v>
      </c>
      <c r="BB232" s="68">
        <f t="shared" si="87"/>
        <v>0</v>
      </c>
      <c r="BC232" s="68">
        <f t="shared" si="87"/>
        <v>0</v>
      </c>
      <c r="BD232" s="68">
        <f t="shared" si="87"/>
        <v>0</v>
      </c>
      <c r="BE232" s="68">
        <f t="shared" si="87"/>
        <v>1</v>
      </c>
      <c r="BF232" s="68">
        <f t="shared" si="87"/>
        <v>0</v>
      </c>
      <c r="BG232" s="68">
        <f t="shared" si="87"/>
        <v>0</v>
      </c>
      <c r="BH232" s="68">
        <f t="shared" si="87"/>
        <v>0</v>
      </c>
      <c r="BI232" s="68">
        <f t="shared" si="87"/>
        <v>0</v>
      </c>
      <c r="BJ232" s="68">
        <f t="shared" si="87"/>
        <v>0</v>
      </c>
      <c r="BK232" s="68">
        <f t="shared" si="87"/>
        <v>0</v>
      </c>
      <c r="BL232" s="68">
        <f t="shared" si="87"/>
        <v>0</v>
      </c>
      <c r="BM232" s="68">
        <f t="shared" si="87"/>
        <v>0</v>
      </c>
    </row>
    <row r="233" spans="1:65" ht="15">
      <c r="A233" s="97"/>
      <c r="B233" s="118"/>
      <c r="C233" s="110" t="s">
        <v>178</v>
      </c>
      <c r="D233" s="110"/>
      <c r="E233" s="110"/>
      <c r="F233" s="110"/>
      <c r="G233" s="110"/>
      <c r="H233" s="110"/>
      <c r="I233" s="110"/>
      <c r="J233" s="110"/>
      <c r="K233" s="110"/>
      <c r="L233" s="60"/>
      <c r="M233" s="60"/>
      <c r="N233" s="60"/>
      <c r="O233" s="60"/>
      <c r="P233" s="60"/>
      <c r="Q233" s="60"/>
      <c r="R233" s="60"/>
      <c r="S233" s="61"/>
      <c r="T233" s="59"/>
      <c r="U233" s="59">
        <f>SUM(Z233:BM233)</f>
        <v>2</v>
      </c>
      <c r="V233" s="59"/>
      <c r="W233" s="59"/>
      <c r="X233" s="59"/>
      <c r="Y233" s="59"/>
      <c r="Z233" s="68">
        <f aca="true" t="shared" si="88" ref="Z233:BM233">COUNTIF($L$225:$R$227,Z221)</f>
        <v>0</v>
      </c>
      <c r="AA233" s="68">
        <f t="shared" si="88"/>
        <v>0</v>
      </c>
      <c r="AB233" s="68">
        <f t="shared" si="88"/>
        <v>0</v>
      </c>
      <c r="AC233" s="68">
        <f t="shared" si="88"/>
        <v>0</v>
      </c>
      <c r="AD233" s="68">
        <f t="shared" si="88"/>
        <v>0</v>
      </c>
      <c r="AE233" s="68">
        <f t="shared" si="88"/>
        <v>0</v>
      </c>
      <c r="AF233" s="68">
        <f t="shared" si="88"/>
        <v>0</v>
      </c>
      <c r="AG233" s="68">
        <f t="shared" si="88"/>
        <v>0</v>
      </c>
      <c r="AH233" s="68">
        <f t="shared" si="88"/>
        <v>0</v>
      </c>
      <c r="AI233" s="68">
        <f t="shared" si="88"/>
        <v>0</v>
      </c>
      <c r="AJ233" s="68">
        <f t="shared" si="88"/>
        <v>0</v>
      </c>
      <c r="AK233" s="68">
        <f t="shared" si="88"/>
        <v>0</v>
      </c>
      <c r="AL233" s="68">
        <f t="shared" si="88"/>
        <v>0</v>
      </c>
      <c r="AM233" s="68">
        <f t="shared" si="88"/>
        <v>0</v>
      </c>
      <c r="AN233" s="68">
        <f t="shared" si="88"/>
        <v>0</v>
      </c>
      <c r="AO233" s="68">
        <f t="shared" si="88"/>
        <v>0</v>
      </c>
      <c r="AP233" s="68">
        <f t="shared" si="88"/>
        <v>1</v>
      </c>
      <c r="AQ233" s="68">
        <f t="shared" si="88"/>
        <v>0</v>
      </c>
      <c r="AR233" s="68">
        <f t="shared" si="88"/>
        <v>0</v>
      </c>
      <c r="AS233" s="68">
        <f t="shared" si="88"/>
        <v>0</v>
      </c>
      <c r="AT233" s="68">
        <f t="shared" si="88"/>
        <v>0</v>
      </c>
      <c r="AU233" s="68">
        <f t="shared" si="88"/>
        <v>0</v>
      </c>
      <c r="AV233" s="68">
        <f t="shared" si="88"/>
        <v>0</v>
      </c>
      <c r="AW233" s="68">
        <f t="shared" si="88"/>
        <v>1</v>
      </c>
      <c r="AX233" s="68">
        <f t="shared" si="88"/>
        <v>0</v>
      </c>
      <c r="AY233" s="68">
        <f t="shared" si="88"/>
        <v>0</v>
      </c>
      <c r="AZ233" s="68">
        <f t="shared" si="88"/>
        <v>0</v>
      </c>
      <c r="BA233" s="68">
        <f t="shared" si="88"/>
        <v>0</v>
      </c>
      <c r="BB233" s="68">
        <f t="shared" si="88"/>
        <v>0</v>
      </c>
      <c r="BC233" s="68">
        <f t="shared" si="88"/>
        <v>0</v>
      </c>
      <c r="BD233" s="68">
        <f t="shared" si="88"/>
        <v>0</v>
      </c>
      <c r="BE233" s="68">
        <f t="shared" si="88"/>
        <v>0</v>
      </c>
      <c r="BF233" s="68">
        <f t="shared" si="88"/>
        <v>0</v>
      </c>
      <c r="BG233" s="68">
        <f t="shared" si="88"/>
        <v>0</v>
      </c>
      <c r="BH233" s="68">
        <f t="shared" si="88"/>
        <v>0</v>
      </c>
      <c r="BI233" s="68">
        <f t="shared" si="88"/>
        <v>0</v>
      </c>
      <c r="BJ233" s="68">
        <f t="shared" si="88"/>
        <v>0</v>
      </c>
      <c r="BK233" s="68">
        <f t="shared" si="88"/>
        <v>0</v>
      </c>
      <c r="BL233" s="68">
        <f t="shared" si="88"/>
        <v>0</v>
      </c>
      <c r="BM233" s="68">
        <f t="shared" si="88"/>
        <v>0</v>
      </c>
    </row>
    <row r="236" spans="2:49" ht="15">
      <c r="B236" s="20" t="s">
        <v>69</v>
      </c>
      <c r="C236" s="23"/>
      <c r="D236" s="129"/>
      <c r="E236" s="129"/>
      <c r="F236" s="129"/>
      <c r="G236" s="129"/>
      <c r="H236" s="23"/>
      <c r="I236" s="129"/>
      <c r="J236" s="129"/>
      <c r="K236" s="129"/>
      <c r="L236" s="129"/>
      <c r="M236" s="129"/>
      <c r="N236" s="129"/>
      <c r="O236" s="129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2:49" ht="15">
      <c r="B237" s="23" t="s">
        <v>165</v>
      </c>
      <c r="C237" s="20" t="s">
        <v>185</v>
      </c>
      <c r="D237" s="21"/>
      <c r="E237" s="21"/>
      <c r="F237" s="21"/>
      <c r="G237" s="21"/>
      <c r="H237" s="21"/>
      <c r="I237" s="20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0"/>
      <c r="Y237" s="20"/>
      <c r="Z237" s="20" t="s">
        <v>202</v>
      </c>
      <c r="AA237" s="20" t="s">
        <v>181</v>
      </c>
      <c r="AB237" s="20" t="s">
        <v>181</v>
      </c>
      <c r="AC237" s="20" t="s">
        <v>181</v>
      </c>
      <c r="AD237" s="20" t="s">
        <v>181</v>
      </c>
      <c r="AE237" s="20" t="s">
        <v>181</v>
      </c>
      <c r="AF237" s="20" t="s">
        <v>181</v>
      </c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1"/>
      <c r="AR237" s="21"/>
      <c r="AS237" s="21"/>
      <c r="AT237" s="21"/>
      <c r="AU237" s="21"/>
      <c r="AV237" s="21"/>
      <c r="AW237" s="21"/>
    </row>
    <row r="238" spans="2:49" ht="15">
      <c r="B238" s="23"/>
      <c r="C238" s="20"/>
      <c r="D238" s="21"/>
      <c r="E238" s="21"/>
      <c r="F238" s="21"/>
      <c r="G238" s="21"/>
      <c r="H238" s="21"/>
      <c r="I238" s="20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1"/>
      <c r="AR238" s="21"/>
      <c r="AS238" s="21"/>
      <c r="AT238" s="21"/>
      <c r="AU238" s="21"/>
      <c r="AV238" s="21"/>
      <c r="AW238" s="21"/>
    </row>
    <row r="239" spans="2:49" ht="15">
      <c r="B239" s="21" t="s">
        <v>166</v>
      </c>
      <c r="C239" s="21" t="s">
        <v>166</v>
      </c>
      <c r="D239" s="20"/>
      <c r="E239" s="20"/>
      <c r="F239" s="20"/>
      <c r="G239" s="20"/>
      <c r="H239" s="20"/>
      <c r="I239" s="21"/>
      <c r="J239" s="40"/>
      <c r="K239" s="20"/>
      <c r="L239" s="20"/>
      <c r="M239" s="20"/>
      <c r="N239" s="20"/>
      <c r="O239" s="20"/>
      <c r="P239" s="20"/>
      <c r="Q239" s="20"/>
      <c r="R239" s="20"/>
      <c r="S239" s="20"/>
      <c r="T239" s="21"/>
      <c r="U239" s="21"/>
      <c r="V239" s="21"/>
      <c r="W239" s="21"/>
      <c r="X239" s="21"/>
      <c r="Y239" s="21"/>
      <c r="Z239" s="21" t="s">
        <v>180</v>
      </c>
      <c r="AA239" s="21" t="s">
        <v>180</v>
      </c>
      <c r="AB239" s="21" t="s">
        <v>180</v>
      </c>
      <c r="AC239" s="21" t="s">
        <v>180</v>
      </c>
      <c r="AD239" s="21" t="s">
        <v>180</v>
      </c>
      <c r="AE239" s="21" t="s">
        <v>180</v>
      </c>
      <c r="AF239" s="21" t="s">
        <v>180</v>
      </c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</row>
  </sheetData>
  <mergeCells count="108">
    <mergeCell ref="BF220:BM220"/>
    <mergeCell ref="C221:C222"/>
    <mergeCell ref="K221:K222"/>
    <mergeCell ref="S221:S222"/>
    <mergeCell ref="U221:U222"/>
    <mergeCell ref="V221:V222"/>
    <mergeCell ref="W221:W222"/>
    <mergeCell ref="X221:X222"/>
    <mergeCell ref="Y221:Y222"/>
    <mergeCell ref="C219:S219"/>
    <mergeCell ref="T219:Y219"/>
    <mergeCell ref="Z219:BM219"/>
    <mergeCell ref="C220:S220"/>
    <mergeCell ref="T220:T222"/>
    <mergeCell ref="U220:X220"/>
    <mergeCell ref="Z220:AG220"/>
    <mergeCell ref="AH220:AO220"/>
    <mergeCell ref="AP220:AW220"/>
    <mergeCell ref="AX220:BE220"/>
    <mergeCell ref="BF90:BM90"/>
    <mergeCell ref="C91:C92"/>
    <mergeCell ref="K91:K92"/>
    <mergeCell ref="S91:S92"/>
    <mergeCell ref="U91:U92"/>
    <mergeCell ref="V91:V92"/>
    <mergeCell ref="W91:W92"/>
    <mergeCell ref="X91:X92"/>
    <mergeCell ref="Y91:Y92"/>
    <mergeCell ref="C89:S89"/>
    <mergeCell ref="T89:Y89"/>
    <mergeCell ref="Z89:BM89"/>
    <mergeCell ref="C90:S90"/>
    <mergeCell ref="T90:T92"/>
    <mergeCell ref="U90:X90"/>
    <mergeCell ref="Z90:AG90"/>
    <mergeCell ref="AH90:AO90"/>
    <mergeCell ref="AP90:AW90"/>
    <mergeCell ref="AX90:BE90"/>
    <mergeCell ref="B71:B72"/>
    <mergeCell ref="K71:K72"/>
    <mergeCell ref="C71:C72"/>
    <mergeCell ref="U5:U6"/>
    <mergeCell ref="B68:K68"/>
    <mergeCell ref="T4:T6"/>
    <mergeCell ref="B69:B70"/>
    <mergeCell ref="S68:AP68"/>
    <mergeCell ref="S69:W70"/>
    <mergeCell ref="C69:C70"/>
    <mergeCell ref="X5:X6"/>
    <mergeCell ref="Y5:Y6"/>
    <mergeCell ref="C5:C6"/>
    <mergeCell ref="K5:K6"/>
    <mergeCell ref="S5:S6"/>
    <mergeCell ref="W5:W6"/>
    <mergeCell ref="V5:V6"/>
    <mergeCell ref="C3:S3"/>
    <mergeCell ref="Z3:BM3"/>
    <mergeCell ref="C4:S4"/>
    <mergeCell ref="U4:X4"/>
    <mergeCell ref="Z4:AG4"/>
    <mergeCell ref="AH4:AO4"/>
    <mergeCell ref="AP4:AW4"/>
    <mergeCell ref="AX4:BE4"/>
    <mergeCell ref="BF4:BM4"/>
    <mergeCell ref="T3:Y3"/>
    <mergeCell ref="D69:D70"/>
    <mergeCell ref="K69:K70"/>
    <mergeCell ref="S71:W73"/>
    <mergeCell ref="X69:AP70"/>
    <mergeCell ref="X71:AP73"/>
    <mergeCell ref="C132:S132"/>
    <mergeCell ref="T132:Y132"/>
    <mergeCell ref="Z132:BM132"/>
    <mergeCell ref="C133:S133"/>
    <mergeCell ref="T133:T135"/>
    <mergeCell ref="U133:X133"/>
    <mergeCell ref="Z133:AG133"/>
    <mergeCell ref="AH133:AO133"/>
    <mergeCell ref="AP133:AW133"/>
    <mergeCell ref="AX133:BE133"/>
    <mergeCell ref="BF133:BM133"/>
    <mergeCell ref="C134:C135"/>
    <mergeCell ref="K134:K135"/>
    <mergeCell ref="S134:S135"/>
    <mergeCell ref="U134:U135"/>
    <mergeCell ref="V134:V135"/>
    <mergeCell ref="W134:W135"/>
    <mergeCell ref="X134:X135"/>
    <mergeCell ref="Y134:Y135"/>
    <mergeCell ref="C176:S176"/>
    <mergeCell ref="T176:Y176"/>
    <mergeCell ref="Z176:BM176"/>
    <mergeCell ref="C177:S177"/>
    <mergeCell ref="T177:T179"/>
    <mergeCell ref="U177:X177"/>
    <mergeCell ref="Z177:AG177"/>
    <mergeCell ref="AH177:AO177"/>
    <mergeCell ref="AP177:AW177"/>
    <mergeCell ref="AX177:BE177"/>
    <mergeCell ref="BF177:BM177"/>
    <mergeCell ref="C178:C179"/>
    <mergeCell ref="K178:K179"/>
    <mergeCell ref="S178:S179"/>
    <mergeCell ref="U178:U179"/>
    <mergeCell ref="V178:V179"/>
    <mergeCell ref="W178:W179"/>
    <mergeCell ref="X178:X179"/>
    <mergeCell ref="Y178:Y179"/>
  </mergeCells>
  <printOptions/>
  <pageMargins left="0.17" right="0.17" top="0.1968503937007874" bottom="0.15748031496062992" header="0.1968503937007874" footer="0.15748031496062992"/>
  <pageSetup fitToHeight="5" horizontalDpi="600" verticalDpi="600" orientation="landscape" paperSize="9" scale="85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2007-05-28T05:03:39Z</cp:lastPrinted>
  <dcterms:created xsi:type="dcterms:W3CDTF">1997-10-13T08:55:40Z</dcterms:created>
  <dcterms:modified xsi:type="dcterms:W3CDTF">2008-06-17T02:42:00Z</dcterms:modified>
  <cp:category/>
  <cp:version/>
  <cp:contentType/>
  <cp:contentStatus/>
</cp:coreProperties>
</file>