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11970" windowHeight="6075" tabRatio="535" activeTab="1"/>
  </bookViews>
  <sheets>
    <sheet name="Титул" sheetId="1" r:id="rId1"/>
    <sheet name="план" sheetId="2" r:id="rId2"/>
  </sheets>
  <definedNames>
    <definedName name="_xlnm.Print_Area" localSheetId="1">'план'!$A$1:$BB$99</definedName>
  </definedNames>
  <calcPr fullCalcOnLoad="1"/>
</workbook>
</file>

<file path=xl/sharedStrings.xml><?xml version="1.0" encoding="utf-8"?>
<sst xmlns="http://schemas.openxmlformats.org/spreadsheetml/2006/main" count="327" uniqueCount="218">
  <si>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</si>
  <si>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</si>
  <si>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</si>
  <si>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</si>
  <si>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</si>
  <si>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</si>
  <si>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</si>
  <si>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</si>
  <si>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</si>
  <si>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</si>
  <si>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</si>
  <si>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</si>
  <si>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</si>
  <si>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</si>
  <si>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</si>
  <si>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</si>
  <si>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</si>
  <si>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</si>
  <si>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Каникулы</t>
  </si>
  <si>
    <t>Всего</t>
  </si>
  <si>
    <t>Аудиторные занятия</t>
  </si>
  <si>
    <t>1 курс</t>
  </si>
  <si>
    <t>2 курс</t>
  </si>
  <si>
    <t>3 курс</t>
  </si>
  <si>
    <t>4 курс</t>
  </si>
  <si>
    <t>Индекс</t>
  </si>
  <si>
    <t>Название дисциплины</t>
  </si>
  <si>
    <t>Философия</t>
  </si>
  <si>
    <t>Химия</t>
  </si>
  <si>
    <t>Среднее число часов в неделю</t>
  </si>
  <si>
    <t>ГСЭ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</si>
  <si>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</si>
  <si>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</si>
  <si>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</si>
  <si>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</si>
  <si>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</si>
  <si>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</si>
  <si>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</si>
  <si>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</si>
  <si>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</si>
  <si>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</si>
  <si>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</si>
  <si>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ЕН.Р.00</t>
  </si>
  <si>
    <t>ОПД</t>
  </si>
  <si>
    <t>ОПД.Ф.01</t>
  </si>
  <si>
    <t>ОПД.Ф.02</t>
  </si>
  <si>
    <t>ОПД.Ф.03</t>
  </si>
  <si>
    <t>ОПД.Ф.05</t>
  </si>
  <si>
    <t>ОПД.Ф.06</t>
  </si>
  <si>
    <t>ОПД.Ф.07</t>
  </si>
  <si>
    <t>Безопасность жизнедеятельности</t>
  </si>
  <si>
    <t>ОПД.Ф.08</t>
  </si>
  <si>
    <t>ОПД.Р.00</t>
  </si>
  <si>
    <t>ОПД.В.00</t>
  </si>
  <si>
    <t>ФТД.00</t>
  </si>
  <si>
    <t>ОПД.Р.01</t>
  </si>
  <si>
    <t>Итого</t>
  </si>
  <si>
    <t>______________ В.В. Обухов</t>
  </si>
  <si>
    <t>Русский язык и культура речи</t>
  </si>
  <si>
    <t xml:space="preserve">3. План учебного процесса </t>
  </si>
  <si>
    <t>Согласовано:</t>
  </si>
  <si>
    <t>лек</t>
  </si>
  <si>
    <t>лаб</t>
  </si>
  <si>
    <t>пр</t>
  </si>
  <si>
    <t>Физика</t>
  </si>
  <si>
    <t>ГСЭ.Р.01</t>
  </si>
  <si>
    <t>ГСЭ.Р.02</t>
  </si>
  <si>
    <t>ГСЭ.Ф.00</t>
  </si>
  <si>
    <t>Математика</t>
  </si>
  <si>
    <t>ЕН.Ф.03</t>
  </si>
  <si>
    <t>ЕН.Ф.04</t>
  </si>
  <si>
    <t>ЕН.Р.01</t>
  </si>
  <si>
    <t>ОПД.Ф.00</t>
  </si>
  <si>
    <t>Дискретная математика</t>
  </si>
  <si>
    <t>Итоговая государственная аттестация</t>
  </si>
  <si>
    <t>Иностранный язык*</t>
  </si>
  <si>
    <t>*- лекции/лабораторные/практические</t>
  </si>
  <si>
    <t>Физическая культура**</t>
  </si>
  <si>
    <t>Культурно-историческое пространство Томска</t>
  </si>
  <si>
    <t>ГСЭ.Р.03</t>
  </si>
  <si>
    <t>** - не входит в число экзаменов, зачетов, среднее число часов в неделю</t>
  </si>
  <si>
    <t>Название практики</t>
  </si>
  <si>
    <t>Распределение по семестрам (час/ неделю)</t>
  </si>
  <si>
    <t>Общепрофессиональные дисциплины</t>
  </si>
  <si>
    <t>ОПД.Ф.04</t>
  </si>
  <si>
    <t xml:space="preserve">Ученым советом ТГПУ  </t>
  </si>
  <si>
    <t>Информационные системы</t>
  </si>
  <si>
    <t>П</t>
  </si>
  <si>
    <t>Э</t>
  </si>
  <si>
    <t>К</t>
  </si>
  <si>
    <t>Г</t>
  </si>
  <si>
    <t>Условные обозначения:</t>
  </si>
  <si>
    <t>К - каникулы,</t>
  </si>
  <si>
    <t xml:space="preserve"> </t>
  </si>
  <si>
    <t>Форма контроля</t>
  </si>
  <si>
    <t>Председатель Ученого совета, ректор</t>
  </si>
  <si>
    <r>
      <t>Форма обучения - очная</t>
    </r>
    <r>
      <rPr>
        <sz val="10"/>
        <rFont val="Times New Roman Cyr"/>
        <family val="1"/>
      </rPr>
      <t xml:space="preserve"> </t>
    </r>
  </si>
  <si>
    <t>Базовое образование - среднее</t>
  </si>
  <si>
    <t>(полное) общее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</si>
  <si>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</si>
  <si>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</si>
  <si>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(ТГПУ)</t>
  </si>
  <si>
    <t xml:space="preserve">Число недель </t>
  </si>
  <si>
    <t>_______________________________</t>
  </si>
  <si>
    <t>Факультативы**</t>
  </si>
  <si>
    <t>Число часов в неделю</t>
  </si>
  <si>
    <t>Объем (час)</t>
  </si>
  <si>
    <t>Физико-математический факультет</t>
  </si>
  <si>
    <t>Федеральное агентство по образованию</t>
  </si>
  <si>
    <t>Теоретическое обучение</t>
  </si>
  <si>
    <t>I. График  учебного процесса</t>
  </si>
  <si>
    <t>II. Сводные данные по бюджету времени (недели)</t>
  </si>
  <si>
    <t>Экзаменационные сессии</t>
  </si>
  <si>
    <t>Сем.</t>
  </si>
  <si>
    <t>Проректор по УР  М.П. Войтеховская</t>
  </si>
  <si>
    <t xml:space="preserve">Лаб. </t>
  </si>
  <si>
    <t>Сам. зан.</t>
  </si>
  <si>
    <t>Экз.</t>
  </si>
  <si>
    <t>Зач.</t>
  </si>
  <si>
    <t>Лекц.</t>
  </si>
  <si>
    <t>Общие гуманитарные и социально-экономические дисциплины</t>
  </si>
  <si>
    <t>Общие математические и естественнонаучные дисциплины</t>
  </si>
  <si>
    <t>Курс. раб</t>
  </si>
  <si>
    <t>История и культура народов Сибири</t>
  </si>
  <si>
    <t>Г - итоговая государственная аттестация, включая подготовку и защиту выпускной квалификационной (дипломной) работы</t>
  </si>
  <si>
    <t>Утвержден</t>
  </si>
  <si>
    <t>Э - экзаменационные сессии,</t>
  </si>
  <si>
    <t>ЕН.Ф.02</t>
  </si>
  <si>
    <t>Зам. проректора по УР   А.Ю. Михайличенко</t>
  </si>
  <si>
    <t>Число часов учебных занятий</t>
  </si>
  <si>
    <t>Число курсовых работ</t>
  </si>
  <si>
    <t>Число экзаменов</t>
  </si>
  <si>
    <t>Число зачетов</t>
  </si>
  <si>
    <t>_____________________________</t>
  </si>
  <si>
    <t>_____________________________________</t>
  </si>
  <si>
    <t>Практ.</t>
  </si>
  <si>
    <t>Декан ФМФ   А.Н Макаренко</t>
  </si>
  <si>
    <t xml:space="preserve">Степень (квалификация) выпускника - </t>
  </si>
  <si>
    <t>бакалавр информационных систем</t>
  </si>
  <si>
    <t>Срок обучения  -  4 года</t>
  </si>
  <si>
    <t>П  -  практика,</t>
  </si>
  <si>
    <t>Государственная аттестация</t>
  </si>
  <si>
    <t>Практика</t>
  </si>
  <si>
    <t>Технологическая</t>
  </si>
  <si>
    <t>ГСЭ.Ф.08</t>
  </si>
  <si>
    <t>ГСЭ.Ф.10</t>
  </si>
  <si>
    <t>ГСЭ.Ф.11</t>
  </si>
  <si>
    <t>Экономика</t>
  </si>
  <si>
    <t>Педагогика и психология</t>
  </si>
  <si>
    <t>Дисциплины по выбору студента, устанавливаемые вузом</t>
  </si>
  <si>
    <t>ЕН.Ф.01.1</t>
  </si>
  <si>
    <t>ЕН.Ф.01.2</t>
  </si>
  <si>
    <t>ЕН.Ф.01.3</t>
  </si>
  <si>
    <t>ЕН.Ф.01.4</t>
  </si>
  <si>
    <t>ЕН.Ф.01.5</t>
  </si>
  <si>
    <t>ЕН.Ф.01.6</t>
  </si>
  <si>
    <t>Алгебра и геометрия</t>
  </si>
  <si>
    <t>Математическая логика и теория алгоритмов</t>
  </si>
  <si>
    <t>Вычислительная математика</t>
  </si>
  <si>
    <t>Вероятность и статистика</t>
  </si>
  <si>
    <t>Математический анализ</t>
  </si>
  <si>
    <t>ЕН.Ф.05</t>
  </si>
  <si>
    <t>Информатика</t>
  </si>
  <si>
    <t>Экология</t>
  </si>
  <si>
    <t>ЕН.В.00</t>
  </si>
  <si>
    <t>Электротехника и электроника</t>
  </si>
  <si>
    <t>Информационные технологии</t>
  </si>
  <si>
    <t>Теория информационных процессов и систем</t>
  </si>
  <si>
    <t>Управление данными</t>
  </si>
  <si>
    <t>Основы теории управления</t>
  </si>
  <si>
    <t>ОПД.Ф.09</t>
  </si>
  <si>
    <t>ОПД.Ф.10</t>
  </si>
  <si>
    <t>ОПД.Ф.11</t>
  </si>
  <si>
    <t>ОПД.Ф.12</t>
  </si>
  <si>
    <t>ОПД.Ф.13</t>
  </si>
  <si>
    <t>ОПД.Ф.14</t>
  </si>
  <si>
    <t>Моделирование систем</t>
  </si>
  <si>
    <t>Компьютерная геометрия и графика</t>
  </si>
  <si>
    <t>Представление знаний в информационных системах</t>
  </si>
  <si>
    <t>СД.00</t>
  </si>
  <si>
    <t>Специальные дисциплины</t>
  </si>
  <si>
    <t>СД.01</t>
  </si>
  <si>
    <t>СД.02</t>
  </si>
  <si>
    <t>СД.03</t>
  </si>
  <si>
    <t>СД.04</t>
  </si>
  <si>
    <t>СД.05</t>
  </si>
  <si>
    <t>СД.06</t>
  </si>
  <si>
    <t>Метрология, стандартизация и сертификация</t>
  </si>
  <si>
    <t>СД.В.00</t>
  </si>
  <si>
    <t>1-8.</t>
  </si>
  <si>
    <t>Технология программирования</t>
  </si>
  <si>
    <t>Защита выпускной квалификационной (дипломной) работы или государственный экзамен</t>
  </si>
  <si>
    <t xml:space="preserve">Вычислительная </t>
  </si>
  <si>
    <t>По направлению подготовки "Информационные системы"</t>
  </si>
  <si>
    <t>Направление подготовки: 230200.62  -  Информационные системы</t>
  </si>
  <si>
    <t>ОПД.Р.02</t>
  </si>
  <si>
    <t>ОПД.Р.03</t>
  </si>
  <si>
    <t>Компьютерные презентационные технологии</t>
  </si>
  <si>
    <t>Visual Basic для приложений</t>
  </si>
  <si>
    <t>Алгоритмы и структуры данных</t>
  </si>
  <si>
    <t>Логическое программирование</t>
  </si>
  <si>
    <t>Трансляция с языка высокого уровня</t>
  </si>
  <si>
    <t>Создание web-страниц</t>
  </si>
  <si>
    <t>Основные алгебраические структуры</t>
  </si>
  <si>
    <t>Вычислительная геометрия</t>
  </si>
  <si>
    <t>Объектно-ориентированное программирование</t>
  </si>
  <si>
    <t>Информационные сети</t>
  </si>
  <si>
    <t>4, 6</t>
  </si>
  <si>
    <t>Архитектура ЭВМ и систем</t>
  </si>
  <si>
    <t>Операционные системы</t>
  </si>
  <si>
    <t>Теория измерения латентных переменных</t>
  </si>
  <si>
    <t>ОПД.В.01</t>
  </si>
  <si>
    <t>СД.В.01</t>
  </si>
  <si>
    <t>СД.В.02</t>
  </si>
  <si>
    <t>1.Web-программирование / 2.Системное администрирование</t>
  </si>
  <si>
    <t>1.Теория и методика обучения информатике / 2.Информационно-коммуникационные технологии в образовании</t>
  </si>
  <si>
    <t>1.Исследование операций / 2.Информационные технологии в математике</t>
  </si>
  <si>
    <r>
      <t xml:space="preserve">  "</t>
    </r>
    <r>
      <rPr>
        <sz val="12"/>
        <rFont val="Times New Roman Cyr"/>
        <family val="1"/>
      </rPr>
      <t>____" ___________ 2008 г.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</si>
</sst>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4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9"/>
      <name val="Times New Roman"/>
      <family val="1"/>
    </font>
    <font>
      <sz val="10"/>
      <name val="Arial CYR"/>
      <family val="2"/>
    </font>
    <font>
      <sz val="10"/>
      <name val="Academy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5" fillId="0" borderId="0" xfId="18" applyFont="1" applyBorder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6" fillId="0" borderId="0" xfId="18" applyFont="1" applyBorder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 wrapText="1"/>
      <protection locked="0"/>
    </xf>
    <xf numFmtId="0" fontId="15" fillId="0" borderId="0" xfId="0" applyNumberFormat="1" applyFont="1" applyAlignment="1" applyProtection="1">
      <alignment/>
      <protection locked="0"/>
    </xf>
    <xf numFmtId="0" fontId="15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wrapText="1"/>
      <protection locked="0"/>
    </xf>
    <xf numFmtId="0" fontId="19" fillId="0" borderId="1" xfId="0" applyFont="1" applyFill="1" applyBorder="1" applyAlignment="1">
      <alignment wrapText="1"/>
    </xf>
    <xf numFmtId="0" fontId="11" fillId="0" borderId="0" xfId="0" applyFont="1" applyAlignment="1" applyProtection="1">
      <alignment horizontal="left" wrapText="1" indent="6"/>
      <protection locked="0"/>
    </xf>
    <xf numFmtId="0" fontId="20" fillId="0" borderId="0" xfId="0" applyFont="1" applyAlignment="1">
      <alignment horizontal="left" indent="6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left" indent="6"/>
    </xf>
    <xf numFmtId="0" fontId="14" fillId="0" borderId="1" xfId="0" applyFont="1" applyFill="1" applyBorder="1" applyAlignment="1">
      <alignment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/>
      <protection locked="0"/>
    </xf>
    <xf numFmtId="0" fontId="14" fillId="0" borderId="1" xfId="0" applyNumberFormat="1" applyFont="1" applyFill="1" applyBorder="1" applyAlignment="1" applyProtection="1">
      <alignment/>
      <protection locked="0"/>
    </xf>
    <xf numFmtId="0" fontId="14" fillId="0" borderId="1" xfId="0" applyFont="1" applyFill="1" applyBorder="1" applyAlignment="1" applyProtection="1">
      <alignment/>
      <protection locked="0"/>
    </xf>
    <xf numFmtId="0" fontId="16" fillId="0" borderId="0" xfId="18" applyFont="1">
      <alignment/>
      <protection/>
    </xf>
    <xf numFmtId="0" fontId="0" fillId="0" borderId="0" xfId="18" applyFont="1">
      <alignment/>
      <protection/>
    </xf>
    <xf numFmtId="0" fontId="5" fillId="2" borderId="1" xfId="0" applyFont="1" applyFill="1" applyBorder="1" applyAlignment="1" applyProtection="1">
      <alignment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1" xfId="0" applyNumberFormat="1" applyFont="1" applyFill="1" applyBorder="1" applyAlignment="1" applyProtection="1">
      <alignment/>
      <protection/>
    </xf>
    <xf numFmtId="0" fontId="6" fillId="0" borderId="0" xfId="18" applyFont="1" applyProtection="1">
      <alignment/>
      <protection locked="0"/>
    </xf>
    <xf numFmtId="0" fontId="5" fillId="0" borderId="0" xfId="18" applyFont="1" applyProtection="1">
      <alignment/>
      <protection locked="0"/>
    </xf>
    <xf numFmtId="0" fontId="6" fillId="0" borderId="0" xfId="18" applyFont="1" applyBorder="1" applyProtection="1">
      <alignment/>
      <protection locked="0"/>
    </xf>
    <xf numFmtId="0" fontId="10" fillId="0" borderId="0" xfId="18" applyFont="1" applyProtection="1">
      <alignment/>
      <protection locked="0"/>
    </xf>
    <xf numFmtId="0" fontId="9" fillId="0" borderId="0" xfId="18" applyFont="1" applyProtection="1">
      <alignment/>
      <protection locked="0"/>
    </xf>
    <xf numFmtId="0" fontId="5" fillId="0" borderId="0" xfId="18" applyFont="1" applyBorder="1" applyAlignment="1" quotePrefix="1">
      <alignment horizontal="left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6" fillId="0" borderId="0" xfId="18" applyFont="1" applyBorder="1" applyAlignment="1" quotePrefix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2" borderId="1" xfId="0" applyNumberFormat="1" applyFont="1" applyFill="1" applyBorder="1" applyAlignment="1" applyProtection="1">
      <alignment/>
      <protection locked="0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/>
      <protection/>
    </xf>
    <xf numFmtId="0" fontId="11" fillId="0" borderId="1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wrapText="1"/>
      <protection locked="0"/>
    </xf>
    <xf numFmtId="1" fontId="19" fillId="0" borderId="1" xfId="0" applyNumberFormat="1" applyFont="1" applyFill="1" applyBorder="1" applyAlignment="1">
      <alignment horizontal="center" wrapText="1"/>
    </xf>
    <xf numFmtId="1" fontId="19" fillId="0" borderId="1" xfId="0" applyNumberFormat="1" applyFont="1" applyFill="1" applyBorder="1" applyAlignment="1">
      <alignment horizontal="center" wrapText="1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 applyProtection="1">
      <alignment horizontal="center"/>
      <protection/>
    </xf>
    <xf numFmtId="0" fontId="11" fillId="2" borderId="1" xfId="0" applyFont="1" applyFill="1" applyBorder="1" applyAlignment="1" applyProtection="1">
      <alignment/>
      <protection locked="0"/>
    </xf>
    <xf numFmtId="0" fontId="11" fillId="2" borderId="1" xfId="0" applyNumberFormat="1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/>
    </xf>
    <xf numFmtId="0" fontId="11" fillId="0" borderId="1" xfId="0" applyNumberFormat="1" applyFont="1" applyBorder="1" applyAlignment="1" applyProtection="1">
      <alignment/>
      <protection locked="0"/>
    </xf>
    <xf numFmtId="1" fontId="19" fillId="0" borderId="1" xfId="0" applyNumberFormat="1" applyFont="1" applyFill="1" applyBorder="1" applyAlignment="1" applyProtection="1">
      <alignment horizontal="center"/>
      <protection/>
    </xf>
    <xf numFmtId="1" fontId="11" fillId="0" borderId="1" xfId="0" applyNumberFormat="1" applyFont="1" applyFill="1" applyBorder="1" applyAlignment="1" applyProtection="1">
      <alignment/>
      <protection/>
    </xf>
    <xf numFmtId="2" fontId="11" fillId="0" borderId="1" xfId="0" applyNumberFormat="1" applyFont="1" applyFill="1" applyBorder="1" applyAlignment="1" applyProtection="1">
      <alignment horizontal="left" wrapText="1"/>
      <protection/>
    </xf>
    <xf numFmtId="0" fontId="11" fillId="0" borderId="1" xfId="0" applyFont="1" applyFill="1" applyBorder="1" applyAlignment="1" applyProtection="1">
      <alignment horizontal="left"/>
      <protection/>
    </xf>
    <xf numFmtId="1" fontId="11" fillId="0" borderId="1" xfId="0" applyNumberFormat="1" applyFont="1" applyFill="1" applyBorder="1" applyAlignment="1">
      <alignment horizontal="center" wrapText="1"/>
    </xf>
    <xf numFmtId="0" fontId="22" fillId="0" borderId="2" xfId="18" applyFont="1" applyBorder="1" applyAlignment="1">
      <alignment horizontal="center" vertical="center"/>
      <protection/>
    </xf>
    <xf numFmtId="0" fontId="22" fillId="0" borderId="2" xfId="18" applyNumberFormat="1" applyFont="1" applyBorder="1" applyAlignment="1">
      <alignment horizontal="center" vertical="center"/>
      <protection/>
    </xf>
    <xf numFmtId="0" fontId="22" fillId="0" borderId="3" xfId="18" applyFont="1" applyBorder="1">
      <alignment/>
      <protection/>
    </xf>
    <xf numFmtId="0" fontId="22" fillId="0" borderId="1" xfId="18" applyFont="1" applyBorder="1" applyAlignment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 indent="6"/>
    </xf>
    <xf numFmtId="0" fontId="23" fillId="0" borderId="0" xfId="0" applyFont="1" applyFill="1" applyBorder="1" applyAlignment="1">
      <alignment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6"/>
    </xf>
    <xf numFmtId="0" fontId="11" fillId="0" borderId="0" xfId="0" applyFont="1" applyAlignment="1" applyProtection="1">
      <alignment wrapText="1"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Border="1" applyAlignment="1" applyProtection="1">
      <alignment wrapText="1"/>
      <protection locked="0"/>
    </xf>
    <xf numFmtId="0" fontId="11" fillId="0" borderId="4" xfId="0" applyFont="1" applyBorder="1" applyAlignment="1" applyProtection="1" quotePrefix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8" fillId="0" borderId="0" xfId="18" applyFont="1" applyAlignment="1">
      <alignment/>
      <protection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 applyProtection="1">
      <alignment horizontal="center"/>
      <protection/>
    </xf>
    <xf numFmtId="1" fontId="19" fillId="2" borderId="1" xfId="0" applyNumberFormat="1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22" fillId="0" borderId="4" xfId="18" applyFont="1" applyBorder="1" applyAlignment="1">
      <alignment horizontal="center"/>
      <protection/>
    </xf>
    <xf numFmtId="0" fontId="22" fillId="0" borderId="2" xfId="18" applyFont="1" applyBorder="1" applyAlignment="1">
      <alignment horizontal="center"/>
      <protection/>
    </xf>
    <xf numFmtId="0" fontId="21" fillId="0" borderId="0" xfId="18" applyFont="1" applyAlignment="1">
      <alignment horizontal="center"/>
      <protection/>
    </xf>
    <xf numFmtId="0" fontId="21" fillId="0" borderId="0" xfId="18" applyFont="1" applyAlignment="1" quotePrefix="1">
      <alignment horizontal="center"/>
      <protection/>
    </xf>
    <xf numFmtId="0" fontId="7" fillId="0" borderId="0" xfId="18" applyFont="1" applyAlignment="1">
      <alignment horizontal="center"/>
      <protection/>
    </xf>
    <xf numFmtId="0" fontId="5" fillId="0" borderId="1" xfId="18" applyFont="1" applyBorder="1" applyAlignment="1">
      <alignment horizontal="center" vertical="center" wrapText="1"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6" xfId="18" applyFont="1" applyBorder="1" applyAlignment="1">
      <alignment horizontal="center" vertical="center" wrapText="1"/>
      <protection/>
    </xf>
    <xf numFmtId="0" fontId="5" fillId="0" borderId="7" xfId="18" applyFont="1" applyBorder="1" applyAlignment="1">
      <alignment horizontal="center" vertical="center" wrapText="1"/>
      <protection/>
    </xf>
    <xf numFmtId="0" fontId="5" fillId="0" borderId="8" xfId="18" applyFont="1" applyBorder="1" applyAlignment="1">
      <alignment horizontal="center" vertical="center" wrapText="1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18" applyNumberFormat="1" applyFont="1" applyFill="1" applyBorder="1" applyAlignment="1" applyProtection="1">
      <alignment horizontal="center" vertical="center" wrapText="1"/>
      <protection/>
    </xf>
    <xf numFmtId="1" fontId="5" fillId="0" borderId="11" xfId="18" applyNumberFormat="1" applyFont="1" applyFill="1" applyBorder="1" applyAlignment="1" applyProtection="1">
      <alignment horizontal="center" vertical="center" wrapText="1"/>
      <protection/>
    </xf>
    <xf numFmtId="1" fontId="5" fillId="0" borderId="12" xfId="18" applyNumberFormat="1" applyFont="1" applyFill="1" applyBorder="1" applyAlignment="1" applyProtection="1">
      <alignment horizontal="center" vertical="center" wrapText="1"/>
      <protection/>
    </xf>
    <xf numFmtId="0" fontId="5" fillId="0" borderId="10" xfId="18" applyFont="1" applyFill="1" applyBorder="1" applyAlignment="1" applyProtection="1">
      <alignment horizontal="center" vertical="center" wrapText="1"/>
      <protection/>
    </xf>
    <xf numFmtId="0" fontId="5" fillId="0" borderId="11" xfId="18" applyFont="1" applyFill="1" applyBorder="1" applyAlignment="1" applyProtection="1">
      <alignment horizontal="center" vertical="center" wrapText="1"/>
      <protection/>
    </xf>
    <xf numFmtId="0" fontId="5" fillId="0" borderId="12" xfId="18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" xfId="18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18" applyFont="1" applyBorder="1" applyAlignment="1">
      <alignment horizontal="center" vertical="center"/>
      <protection/>
    </xf>
    <xf numFmtId="0" fontId="22" fillId="0" borderId="11" xfId="18" applyFont="1" applyBorder="1" applyAlignment="1">
      <alignment horizontal="center" vertical="center"/>
      <protection/>
    </xf>
    <xf numFmtId="0" fontId="22" fillId="0" borderId="12" xfId="18" applyFont="1" applyBorder="1" applyAlignment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 quotePrefix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vertical="center" wrapText="1"/>
    </xf>
    <xf numFmtId="0" fontId="11" fillId="0" borderId="6" xfId="0" applyFont="1" applyBorder="1" applyAlignment="1" quotePrefix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zoomScale="70" zoomScaleNormal="70" workbookViewId="0" topLeftCell="A7">
      <selection activeCell="AK21" sqref="AK21"/>
    </sheetView>
  </sheetViews>
  <sheetFormatPr defaultColWidth="8.796875" defaultRowHeight="15"/>
  <cols>
    <col min="1" max="1" width="5.19921875" style="56" customWidth="1"/>
    <col min="2" max="53" width="2.796875" style="56" customWidth="1"/>
    <col min="54" max="58" width="2.296875" style="56" customWidth="1"/>
    <col min="59" max="16384" width="9" style="56" customWidth="1"/>
  </cols>
  <sheetData>
    <row r="1" spans="1:53" ht="18.75">
      <c r="A1" s="132" t="s">
        <v>108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1:53" ht="18.75">
      <c r="A2" s="133" t="s">
        <v>99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</row>
    <row r="3" spans="1:53" ht="18.75">
      <c r="A3" s="133" t="s">
        <v>100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1:53" ht="18.75">
      <c r="A4" s="132" t="s">
        <v>101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</row>
    <row r="5" spans="1:60" ht="18.75" customHeight="1">
      <c r="A5" s="132" t="s">
        <v>107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"/>
      <c r="BC5" s="1"/>
      <c r="BD5" s="1"/>
      <c r="BE5" s="1"/>
      <c r="BF5" s="1"/>
      <c r="BG5" s="1"/>
      <c r="BH5" s="1"/>
    </row>
    <row r="6" spans="1:60" ht="20.25">
      <c r="A6" s="2" t="s">
        <v>125</v>
      </c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20.25">
      <c r="A7" s="7" t="s">
        <v>85</v>
      </c>
      <c r="B7" s="7"/>
      <c r="C7" s="7"/>
      <c r="D7" s="7"/>
      <c r="E7" s="2"/>
      <c r="F7" s="2"/>
      <c r="G7" s="2"/>
      <c r="H7" s="2"/>
      <c r="I7" s="1"/>
      <c r="J7" s="1"/>
      <c r="K7" s="5"/>
      <c r="L7" s="1"/>
      <c r="M7" s="1"/>
      <c r="N7" s="1"/>
      <c r="O7" s="1"/>
      <c r="P7" s="1"/>
      <c r="Q7" s="1"/>
      <c r="R7" s="1"/>
      <c r="S7" s="1"/>
      <c r="T7" s="134" t="s">
        <v>0</v>
      </c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"/>
      <c r="AJ7" s="1"/>
      <c r="AK7" s="1"/>
      <c r="AL7" s="1"/>
      <c r="AM7" s="1"/>
      <c r="AN7" s="1"/>
      <c r="AO7" s="2"/>
      <c r="AP7" s="2"/>
      <c r="AQ7" s="2" t="s">
        <v>137</v>
      </c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.75">
      <c r="A8" s="69" t="s">
        <v>217</v>
      </c>
      <c r="B8" s="7"/>
      <c r="C8" s="7"/>
      <c r="D8" s="7"/>
      <c r="E8" s="2"/>
      <c r="F8" s="2"/>
      <c r="G8" s="2"/>
      <c r="H8" s="2"/>
      <c r="I8" s="1"/>
      <c r="J8" s="1"/>
      <c r="K8" s="5"/>
      <c r="L8" s="1"/>
      <c r="M8" s="1"/>
      <c r="N8" s="1"/>
      <c r="O8" s="1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2"/>
      <c r="AP8" s="2"/>
      <c r="AQ8" s="2" t="s">
        <v>138</v>
      </c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.75">
      <c r="A9" s="71" t="s">
        <v>95</v>
      </c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22"/>
      <c r="Q9" s="122" t="s">
        <v>194</v>
      </c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"/>
      <c r="AM9" s="1"/>
      <c r="AN9" s="1"/>
      <c r="AO9" s="2"/>
      <c r="AP9" s="2"/>
      <c r="AQ9" s="2" t="s">
        <v>139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57" ht="18.75">
      <c r="A10" s="2" t="s">
        <v>57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2"/>
      <c r="AM10" s="1"/>
      <c r="AN10" s="1"/>
      <c r="AO10" s="2"/>
      <c r="AP10" s="2"/>
      <c r="AQ10" s="2" t="s">
        <v>96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2:60" s="57" customFormat="1" ht="18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 t="s">
        <v>97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2:60" s="57" customFormat="1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 t="s">
        <v>98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6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6" t="s">
        <v>110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5" customHeight="1">
      <c r="A16" s="130" t="s">
        <v>13</v>
      </c>
      <c r="B16" s="153" t="s">
        <v>1</v>
      </c>
      <c r="C16" s="154"/>
      <c r="D16" s="154"/>
      <c r="E16" s="155"/>
      <c r="F16" s="153" t="s">
        <v>2</v>
      </c>
      <c r="G16" s="154"/>
      <c r="H16" s="154"/>
      <c r="I16" s="155"/>
      <c r="J16" s="153" t="s">
        <v>3</v>
      </c>
      <c r="K16" s="154"/>
      <c r="L16" s="154"/>
      <c r="M16" s="155"/>
      <c r="N16" s="153" t="s">
        <v>4</v>
      </c>
      <c r="O16" s="154"/>
      <c r="P16" s="154"/>
      <c r="Q16" s="154"/>
      <c r="R16" s="155"/>
      <c r="S16" s="153" t="s">
        <v>5</v>
      </c>
      <c r="T16" s="154"/>
      <c r="U16" s="154"/>
      <c r="V16" s="155"/>
      <c r="W16" s="153" t="s">
        <v>6</v>
      </c>
      <c r="X16" s="154"/>
      <c r="Y16" s="154"/>
      <c r="Z16" s="155"/>
      <c r="AA16" s="153" t="s">
        <v>7</v>
      </c>
      <c r="AB16" s="154"/>
      <c r="AC16" s="154"/>
      <c r="AD16" s="154"/>
      <c r="AE16" s="155"/>
      <c r="AF16" s="153" t="s">
        <v>8</v>
      </c>
      <c r="AG16" s="154"/>
      <c r="AH16" s="154"/>
      <c r="AI16" s="155"/>
      <c r="AJ16" s="153" t="s">
        <v>9</v>
      </c>
      <c r="AK16" s="154"/>
      <c r="AL16" s="154"/>
      <c r="AM16" s="155"/>
      <c r="AN16" s="153" t="s">
        <v>10</v>
      </c>
      <c r="AO16" s="154"/>
      <c r="AP16" s="154"/>
      <c r="AQ16" s="154"/>
      <c r="AR16" s="155"/>
      <c r="AS16" s="153" t="s">
        <v>11</v>
      </c>
      <c r="AT16" s="154"/>
      <c r="AU16" s="154"/>
      <c r="AV16" s="155"/>
      <c r="AW16" s="153" t="s">
        <v>12</v>
      </c>
      <c r="AX16" s="154"/>
      <c r="AY16" s="154"/>
      <c r="AZ16" s="154"/>
      <c r="BA16" s="155"/>
      <c r="BB16" s="1"/>
      <c r="BC16" s="1"/>
      <c r="BD16" s="1"/>
      <c r="BE16" s="1"/>
      <c r="BF16" s="1"/>
      <c r="BG16" s="1"/>
      <c r="BH16" s="1"/>
    </row>
    <row r="17" spans="1:60" ht="15">
      <c r="A17" s="131"/>
      <c r="B17" s="91">
        <v>1</v>
      </c>
      <c r="C17" s="91">
        <v>2</v>
      </c>
      <c r="D17" s="91">
        <v>3</v>
      </c>
      <c r="E17" s="91">
        <v>4</v>
      </c>
      <c r="F17" s="91">
        <v>5</v>
      </c>
      <c r="G17" s="91">
        <v>6</v>
      </c>
      <c r="H17" s="91">
        <v>7</v>
      </c>
      <c r="I17" s="91">
        <v>8</v>
      </c>
      <c r="J17" s="91">
        <v>9</v>
      </c>
      <c r="K17" s="91">
        <v>10</v>
      </c>
      <c r="L17" s="91">
        <v>11</v>
      </c>
      <c r="M17" s="91">
        <v>12</v>
      </c>
      <c r="N17" s="91">
        <v>13</v>
      </c>
      <c r="O17" s="91">
        <v>14</v>
      </c>
      <c r="P17" s="91">
        <v>15</v>
      </c>
      <c r="Q17" s="91">
        <v>16</v>
      </c>
      <c r="R17" s="91">
        <v>17</v>
      </c>
      <c r="S17" s="91">
        <v>18</v>
      </c>
      <c r="T17" s="91">
        <v>19</v>
      </c>
      <c r="U17" s="92">
        <v>20</v>
      </c>
      <c r="V17" s="91">
        <v>21</v>
      </c>
      <c r="W17" s="91">
        <v>22</v>
      </c>
      <c r="X17" s="91">
        <v>23</v>
      </c>
      <c r="Y17" s="91">
        <v>24</v>
      </c>
      <c r="Z17" s="91">
        <v>25</v>
      </c>
      <c r="AA17" s="91">
        <v>26</v>
      </c>
      <c r="AB17" s="91">
        <v>27</v>
      </c>
      <c r="AC17" s="91">
        <v>28</v>
      </c>
      <c r="AD17" s="91">
        <v>29</v>
      </c>
      <c r="AE17" s="91">
        <v>30</v>
      </c>
      <c r="AF17" s="91">
        <v>31</v>
      </c>
      <c r="AG17" s="91">
        <v>32</v>
      </c>
      <c r="AH17" s="91">
        <v>33</v>
      </c>
      <c r="AI17" s="91">
        <v>34</v>
      </c>
      <c r="AJ17" s="91">
        <v>35</v>
      </c>
      <c r="AK17" s="91">
        <v>36</v>
      </c>
      <c r="AL17" s="91">
        <v>37</v>
      </c>
      <c r="AM17" s="91">
        <v>38</v>
      </c>
      <c r="AN17" s="91">
        <v>39</v>
      </c>
      <c r="AO17" s="91">
        <v>40</v>
      </c>
      <c r="AP17" s="91">
        <v>41</v>
      </c>
      <c r="AQ17" s="91">
        <v>42</v>
      </c>
      <c r="AR17" s="91">
        <v>43</v>
      </c>
      <c r="AS17" s="91">
        <v>44</v>
      </c>
      <c r="AT17" s="91">
        <v>45</v>
      </c>
      <c r="AU17" s="91">
        <v>46</v>
      </c>
      <c r="AV17" s="91">
        <v>47</v>
      </c>
      <c r="AW17" s="91">
        <v>48</v>
      </c>
      <c r="AX17" s="91">
        <v>49</v>
      </c>
      <c r="AY17" s="91">
        <v>50</v>
      </c>
      <c r="AZ17" s="91">
        <v>51</v>
      </c>
      <c r="BA17" s="91">
        <v>52</v>
      </c>
      <c r="BB17" s="1"/>
      <c r="BC17" s="1"/>
      <c r="BD17" s="1"/>
      <c r="BE17" s="1"/>
      <c r="BF17" s="1"/>
      <c r="BG17" s="1"/>
      <c r="BH17" s="1"/>
    </row>
    <row r="18" spans="1:60" ht="15">
      <c r="A18" s="93" t="s">
        <v>14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 t="s">
        <v>88</v>
      </c>
      <c r="U18" s="94" t="s">
        <v>88</v>
      </c>
      <c r="V18" s="94" t="s">
        <v>88</v>
      </c>
      <c r="W18" s="94" t="s">
        <v>89</v>
      </c>
      <c r="X18" s="94" t="s">
        <v>89</v>
      </c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 t="s">
        <v>88</v>
      </c>
      <c r="AR18" s="94" t="s">
        <v>88</v>
      </c>
      <c r="AS18" s="94" t="s">
        <v>88</v>
      </c>
      <c r="AT18" s="94" t="s">
        <v>87</v>
      </c>
      <c r="AU18" s="94" t="s">
        <v>87</v>
      </c>
      <c r="AV18" s="94" t="s">
        <v>87</v>
      </c>
      <c r="AW18" s="94" t="s">
        <v>89</v>
      </c>
      <c r="AX18" s="94" t="s">
        <v>89</v>
      </c>
      <c r="AY18" s="94" t="s">
        <v>89</v>
      </c>
      <c r="AZ18" s="94" t="s">
        <v>89</v>
      </c>
      <c r="BA18" s="94" t="s">
        <v>89</v>
      </c>
      <c r="BB18" s="1"/>
      <c r="BC18" s="1"/>
      <c r="BD18" s="1"/>
      <c r="BE18" s="1"/>
      <c r="BF18" s="1"/>
      <c r="BG18" s="1"/>
      <c r="BH18" s="1"/>
    </row>
    <row r="19" spans="1:60" ht="15">
      <c r="A19" s="93" t="s">
        <v>15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 t="s">
        <v>88</v>
      </c>
      <c r="U19" s="94" t="s">
        <v>88</v>
      </c>
      <c r="V19" s="94" t="s">
        <v>88</v>
      </c>
      <c r="W19" s="94" t="s">
        <v>89</v>
      </c>
      <c r="X19" s="94" t="s">
        <v>89</v>
      </c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 t="s">
        <v>88</v>
      </c>
      <c r="AR19" s="94" t="s">
        <v>88</v>
      </c>
      <c r="AS19" s="94" t="s">
        <v>88</v>
      </c>
      <c r="AT19" s="94" t="s">
        <v>87</v>
      </c>
      <c r="AU19" s="94" t="s">
        <v>87</v>
      </c>
      <c r="AV19" s="94" t="s">
        <v>87</v>
      </c>
      <c r="AW19" s="94" t="s">
        <v>89</v>
      </c>
      <c r="AX19" s="94" t="s">
        <v>89</v>
      </c>
      <c r="AY19" s="94" t="s">
        <v>89</v>
      </c>
      <c r="AZ19" s="94" t="s">
        <v>89</v>
      </c>
      <c r="BA19" s="94" t="s">
        <v>89</v>
      </c>
      <c r="BB19" s="1"/>
      <c r="BC19" s="1"/>
      <c r="BD19" s="1"/>
      <c r="BE19" s="1"/>
      <c r="BF19" s="1"/>
      <c r="BG19" s="1"/>
      <c r="BH19" s="1"/>
    </row>
    <row r="20" spans="1:60" ht="15">
      <c r="A20" s="93" t="s">
        <v>16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 t="s">
        <v>88</v>
      </c>
      <c r="U20" s="94" t="s">
        <v>88</v>
      </c>
      <c r="V20" s="94" t="s">
        <v>88</v>
      </c>
      <c r="W20" s="94" t="s">
        <v>89</v>
      </c>
      <c r="X20" s="94" t="s">
        <v>89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 t="s">
        <v>88</v>
      </c>
      <c r="AS20" s="94" t="s">
        <v>88</v>
      </c>
      <c r="AT20" s="94" t="s">
        <v>88</v>
      </c>
      <c r="AU20" s="94" t="s">
        <v>87</v>
      </c>
      <c r="AV20" s="94" t="s">
        <v>87</v>
      </c>
      <c r="AW20" s="94" t="s">
        <v>89</v>
      </c>
      <c r="AX20" s="94" t="s">
        <v>89</v>
      </c>
      <c r="AY20" s="94" t="s">
        <v>89</v>
      </c>
      <c r="AZ20" s="94" t="s">
        <v>89</v>
      </c>
      <c r="BA20" s="94" t="s">
        <v>89</v>
      </c>
      <c r="BB20" s="1"/>
      <c r="BC20" s="1"/>
      <c r="BD20" s="1"/>
      <c r="BE20" s="1"/>
      <c r="BF20" s="1"/>
      <c r="BG20" s="1"/>
      <c r="BH20" s="1"/>
    </row>
    <row r="21" spans="1:60" ht="15">
      <c r="A21" s="93" t="s">
        <v>17</v>
      </c>
      <c r="B21" s="94" t="s">
        <v>87</v>
      </c>
      <c r="C21" s="94" t="s">
        <v>87</v>
      </c>
      <c r="D21" s="94" t="s">
        <v>87</v>
      </c>
      <c r="E21" s="94" t="s">
        <v>87</v>
      </c>
      <c r="F21" s="94" t="s">
        <v>87</v>
      </c>
      <c r="G21" s="94" t="s">
        <v>87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 t="s">
        <v>88</v>
      </c>
      <c r="W21" s="94" t="s">
        <v>89</v>
      </c>
      <c r="X21" s="94" t="s">
        <v>89</v>
      </c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 t="s">
        <v>88</v>
      </c>
      <c r="AM21" s="94" t="s">
        <v>90</v>
      </c>
      <c r="AN21" s="94" t="s">
        <v>90</v>
      </c>
      <c r="AO21" s="94" t="s">
        <v>90</v>
      </c>
      <c r="AP21" s="94" t="s">
        <v>90</v>
      </c>
      <c r="AQ21" s="94" t="s">
        <v>90</v>
      </c>
      <c r="AR21" s="94" t="s">
        <v>90</v>
      </c>
      <c r="AS21" s="94" t="s">
        <v>90</v>
      </c>
      <c r="AT21" s="94" t="s">
        <v>90</v>
      </c>
      <c r="AU21" s="94" t="s">
        <v>90</v>
      </c>
      <c r="AV21" s="94" t="s">
        <v>90</v>
      </c>
      <c r="AW21" s="94" t="s">
        <v>89</v>
      </c>
      <c r="AX21" s="94" t="s">
        <v>89</v>
      </c>
      <c r="AY21" s="94" t="s">
        <v>89</v>
      </c>
      <c r="AZ21" s="94" t="s">
        <v>89</v>
      </c>
      <c r="BA21" s="94" t="s">
        <v>89</v>
      </c>
      <c r="BB21" s="1"/>
      <c r="BC21" s="1"/>
      <c r="BD21" s="1"/>
      <c r="BE21" s="1"/>
      <c r="BF21" s="1"/>
      <c r="BG21" s="1"/>
      <c r="BH21" s="1"/>
    </row>
    <row r="22" spans="1:3" s="1" customFormat="1" ht="15.75">
      <c r="A22" s="2" t="s">
        <v>91</v>
      </c>
      <c r="B22" s="2"/>
      <c r="C22" s="2"/>
    </row>
    <row r="23" spans="1:53" s="1" customFormat="1" ht="15.75">
      <c r="A23" s="64" t="s">
        <v>140</v>
      </c>
      <c r="B23" s="65"/>
      <c r="C23" s="65"/>
      <c r="D23" s="65"/>
      <c r="E23" s="64" t="s">
        <v>126</v>
      </c>
      <c r="F23" s="64"/>
      <c r="G23" s="65"/>
      <c r="H23" s="66"/>
      <c r="I23" s="64"/>
      <c r="J23" s="64"/>
      <c r="K23" s="65"/>
      <c r="L23" s="65"/>
      <c r="M23" s="65"/>
      <c r="N23" s="66" t="s">
        <v>92</v>
      </c>
      <c r="O23" s="66"/>
      <c r="P23" s="65"/>
      <c r="Q23" s="65"/>
      <c r="R23" s="64"/>
      <c r="S23" s="64" t="s">
        <v>124</v>
      </c>
      <c r="T23" s="64"/>
      <c r="U23" s="65"/>
      <c r="V23" s="66"/>
      <c r="W23" s="66"/>
      <c r="X23" s="65"/>
      <c r="Y23" s="65"/>
      <c r="Z23" s="67"/>
      <c r="AA23" s="66"/>
      <c r="AB23" s="66"/>
      <c r="AC23" s="66"/>
      <c r="AD23" s="68"/>
      <c r="AE23" s="65"/>
      <c r="AF23" s="65"/>
      <c r="AG23" s="65"/>
      <c r="AH23" s="65"/>
      <c r="AI23" s="65"/>
      <c r="AJ23" s="65"/>
      <c r="AK23" s="65"/>
      <c r="AL23" s="64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</row>
    <row r="24" spans="1:53" s="1" customFormat="1" ht="15.75">
      <c r="A24" s="64"/>
      <c r="B24" s="65"/>
      <c r="C24" s="65"/>
      <c r="D24" s="65"/>
      <c r="E24" s="65"/>
      <c r="F24" s="65"/>
      <c r="G24" s="65"/>
      <c r="H24" s="65"/>
      <c r="I24" s="66"/>
      <c r="J24" s="64"/>
      <c r="K24" s="65"/>
      <c r="L24" s="65"/>
      <c r="M24" s="65"/>
      <c r="N24" s="65"/>
      <c r="O24" s="65"/>
      <c r="P24" s="65"/>
      <c r="Q24" s="65"/>
      <c r="R24" s="65"/>
      <c r="S24" s="65"/>
      <c r="T24" s="64"/>
      <c r="U24" s="65"/>
      <c r="V24" s="65"/>
      <c r="W24" s="66"/>
      <c r="X24" s="65"/>
      <c r="Y24" s="65"/>
      <c r="Z24" s="67"/>
      <c r="AA24" s="65"/>
      <c r="AB24" s="64"/>
      <c r="AC24" s="65"/>
      <c r="AD24" s="68"/>
      <c r="AE24" s="65"/>
      <c r="AF24" s="65"/>
      <c r="AG24" s="65"/>
      <c r="AH24" s="65"/>
      <c r="AI24" s="65"/>
      <c r="AJ24" s="65"/>
      <c r="AK24" s="65"/>
      <c r="AL24" s="64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</row>
    <row r="25" spans="1:6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6" t="s">
        <v>111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56" ht="15" customHeight="1">
      <c r="A28" s="1"/>
      <c r="B28" s="1"/>
      <c r="C28" s="1"/>
      <c r="D28" s="1"/>
      <c r="E28" s="1"/>
      <c r="F28" s="135" t="s">
        <v>109</v>
      </c>
      <c r="G28" s="135"/>
      <c r="H28" s="135"/>
      <c r="I28" s="135"/>
      <c r="J28" s="135"/>
      <c r="K28" s="140" t="s">
        <v>112</v>
      </c>
      <c r="L28" s="136"/>
      <c r="M28" s="136"/>
      <c r="N28" s="136"/>
      <c r="O28" s="137"/>
      <c r="P28" s="140" t="s">
        <v>142</v>
      </c>
      <c r="Q28" s="136"/>
      <c r="R28" s="136"/>
      <c r="S28" s="136"/>
      <c r="T28" s="137"/>
      <c r="U28" s="135" t="s">
        <v>141</v>
      </c>
      <c r="V28" s="135"/>
      <c r="W28" s="135"/>
      <c r="X28" s="135"/>
      <c r="Y28" s="135"/>
      <c r="Z28" s="136" t="s">
        <v>18</v>
      </c>
      <c r="AA28" s="136"/>
      <c r="AB28" s="136"/>
      <c r="AC28" s="136"/>
      <c r="AD28" s="137"/>
      <c r="AE28" s="140" t="s">
        <v>19</v>
      </c>
      <c r="AF28" s="136"/>
      <c r="AG28" s="136"/>
      <c r="AH28" s="137"/>
      <c r="AI28" s="140" t="s">
        <v>13</v>
      </c>
      <c r="AJ28" s="136"/>
      <c r="AK28" s="137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2.75">
      <c r="A29" s="1"/>
      <c r="B29" s="1"/>
      <c r="C29" s="1"/>
      <c r="D29" s="1"/>
      <c r="E29" s="1"/>
      <c r="F29" s="135"/>
      <c r="G29" s="135"/>
      <c r="H29" s="135"/>
      <c r="I29" s="135"/>
      <c r="J29" s="135"/>
      <c r="K29" s="141"/>
      <c r="L29" s="138"/>
      <c r="M29" s="138"/>
      <c r="N29" s="138"/>
      <c r="O29" s="139"/>
      <c r="P29" s="141"/>
      <c r="Q29" s="138"/>
      <c r="R29" s="138"/>
      <c r="S29" s="138"/>
      <c r="T29" s="139"/>
      <c r="U29" s="135"/>
      <c r="V29" s="135"/>
      <c r="W29" s="135"/>
      <c r="X29" s="135"/>
      <c r="Y29" s="135"/>
      <c r="Z29" s="138"/>
      <c r="AA29" s="138"/>
      <c r="AB29" s="138"/>
      <c r="AC29" s="138"/>
      <c r="AD29" s="139"/>
      <c r="AE29" s="141"/>
      <c r="AF29" s="138"/>
      <c r="AG29" s="138"/>
      <c r="AH29" s="139"/>
      <c r="AI29" s="141"/>
      <c r="AJ29" s="138"/>
      <c r="AK29" s="139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" customHeight="1">
      <c r="A30" s="1"/>
      <c r="B30" s="1"/>
      <c r="C30" s="1"/>
      <c r="D30" s="1"/>
      <c r="E30" s="1"/>
      <c r="F30" s="151">
        <f>AE30-SUM(K30:Z30)</f>
        <v>36</v>
      </c>
      <c r="G30" s="151"/>
      <c r="H30" s="151"/>
      <c r="I30" s="151"/>
      <c r="J30" s="151"/>
      <c r="K30" s="152">
        <f>COUNTIF(B18:BA18,"Э")</f>
        <v>6</v>
      </c>
      <c r="L30" s="149"/>
      <c r="M30" s="149"/>
      <c r="N30" s="149"/>
      <c r="O30" s="150"/>
      <c r="P30" s="152">
        <f>COUNTIF(B18:BA18,"П")</f>
        <v>3</v>
      </c>
      <c r="Q30" s="149"/>
      <c r="R30" s="149"/>
      <c r="S30" s="149"/>
      <c r="T30" s="150"/>
      <c r="U30" s="142">
        <f>COUNTIF(B18:BA18,"Г")</f>
        <v>0</v>
      </c>
      <c r="V30" s="142"/>
      <c r="W30" s="142"/>
      <c r="X30" s="142"/>
      <c r="Y30" s="142"/>
      <c r="Z30" s="149">
        <f>COUNTIF(B18:BA18,"К")</f>
        <v>7</v>
      </c>
      <c r="AA30" s="149"/>
      <c r="AB30" s="149"/>
      <c r="AC30" s="149"/>
      <c r="AD30" s="150"/>
      <c r="AE30" s="143">
        <v>52</v>
      </c>
      <c r="AF30" s="144"/>
      <c r="AG30" s="144"/>
      <c r="AH30" s="145"/>
      <c r="AI30" s="146" t="s">
        <v>14</v>
      </c>
      <c r="AJ30" s="147"/>
      <c r="AK30" s="148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" customHeight="1">
      <c r="A31" s="1"/>
      <c r="B31" s="1"/>
      <c r="C31" s="1"/>
      <c r="D31" s="1"/>
      <c r="E31" s="1"/>
      <c r="F31" s="151">
        <f>AE31-SUM(K31:Z31)</f>
        <v>36</v>
      </c>
      <c r="G31" s="151"/>
      <c r="H31" s="151"/>
      <c r="I31" s="151"/>
      <c r="J31" s="151"/>
      <c r="K31" s="152">
        <f>COUNTIF(B19:BA19,"Э")</f>
        <v>6</v>
      </c>
      <c r="L31" s="149"/>
      <c r="M31" s="149"/>
      <c r="N31" s="149"/>
      <c r="O31" s="150"/>
      <c r="P31" s="152">
        <f>COUNTIF(B19:BA19,"П")</f>
        <v>3</v>
      </c>
      <c r="Q31" s="149"/>
      <c r="R31" s="149"/>
      <c r="S31" s="149"/>
      <c r="T31" s="150"/>
      <c r="U31" s="142">
        <f>COUNTIF(B19:BA19,"Г")</f>
        <v>0</v>
      </c>
      <c r="V31" s="142"/>
      <c r="W31" s="142"/>
      <c r="X31" s="142"/>
      <c r="Y31" s="142"/>
      <c r="Z31" s="149">
        <f>COUNTIF(B19:BA19,"К")</f>
        <v>7</v>
      </c>
      <c r="AA31" s="149"/>
      <c r="AB31" s="149"/>
      <c r="AC31" s="149"/>
      <c r="AD31" s="150"/>
      <c r="AE31" s="143">
        <v>52</v>
      </c>
      <c r="AF31" s="144"/>
      <c r="AG31" s="144"/>
      <c r="AH31" s="145"/>
      <c r="AI31" s="146" t="s">
        <v>15</v>
      </c>
      <c r="AJ31" s="147"/>
      <c r="AK31" s="148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" customHeight="1">
      <c r="A32" s="1"/>
      <c r="B32" s="1"/>
      <c r="C32" s="1"/>
      <c r="D32" s="1"/>
      <c r="E32" s="1"/>
      <c r="F32" s="151">
        <f>AE32-SUM(K32:Z32)</f>
        <v>37</v>
      </c>
      <c r="G32" s="151"/>
      <c r="H32" s="151"/>
      <c r="I32" s="151"/>
      <c r="J32" s="151"/>
      <c r="K32" s="152">
        <f>COUNTIF(B20:BA20,"Э")</f>
        <v>6</v>
      </c>
      <c r="L32" s="149"/>
      <c r="M32" s="149"/>
      <c r="N32" s="149"/>
      <c r="O32" s="150"/>
      <c r="P32" s="152">
        <f>COUNTIF(B20:BA20,"П")</f>
        <v>2</v>
      </c>
      <c r="Q32" s="149"/>
      <c r="R32" s="149"/>
      <c r="S32" s="149"/>
      <c r="T32" s="150"/>
      <c r="U32" s="142">
        <f>COUNTIF(B20:BA20,"Г")</f>
        <v>0</v>
      </c>
      <c r="V32" s="142"/>
      <c r="W32" s="142"/>
      <c r="X32" s="142"/>
      <c r="Y32" s="142"/>
      <c r="Z32" s="149">
        <f>COUNTIF(B20:BA20,"К")</f>
        <v>7</v>
      </c>
      <c r="AA32" s="149"/>
      <c r="AB32" s="149"/>
      <c r="AC32" s="149"/>
      <c r="AD32" s="150"/>
      <c r="AE32" s="143">
        <v>52</v>
      </c>
      <c r="AF32" s="144"/>
      <c r="AG32" s="144"/>
      <c r="AH32" s="145"/>
      <c r="AI32" s="146" t="s">
        <v>16</v>
      </c>
      <c r="AJ32" s="147"/>
      <c r="AK32" s="148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" customHeight="1">
      <c r="A33" s="1"/>
      <c r="B33" s="1"/>
      <c r="C33" s="1"/>
      <c r="D33" s="1"/>
      <c r="E33" s="1"/>
      <c r="F33" s="151">
        <f>AE33-SUM(K33:Z33)</f>
        <v>27</v>
      </c>
      <c r="G33" s="151"/>
      <c r="H33" s="151"/>
      <c r="I33" s="151"/>
      <c r="J33" s="151"/>
      <c r="K33" s="152">
        <f>COUNTIF(B21:BA21,"Э")</f>
        <v>2</v>
      </c>
      <c r="L33" s="149"/>
      <c r="M33" s="149"/>
      <c r="N33" s="149"/>
      <c r="O33" s="150"/>
      <c r="P33" s="152">
        <f>COUNTIF(B21:BA21,"П")</f>
        <v>6</v>
      </c>
      <c r="Q33" s="149"/>
      <c r="R33" s="149"/>
      <c r="S33" s="149"/>
      <c r="T33" s="150"/>
      <c r="U33" s="142">
        <f>COUNTIF(B21:BA21,"Г")</f>
        <v>10</v>
      </c>
      <c r="V33" s="142"/>
      <c r="W33" s="142"/>
      <c r="X33" s="142"/>
      <c r="Y33" s="142"/>
      <c r="Z33" s="149">
        <f>COUNTIF(B21:BA21,"К")</f>
        <v>7</v>
      </c>
      <c r="AA33" s="149"/>
      <c r="AB33" s="149"/>
      <c r="AC33" s="149"/>
      <c r="AD33" s="150"/>
      <c r="AE33" s="143">
        <v>52</v>
      </c>
      <c r="AF33" s="144"/>
      <c r="AG33" s="144"/>
      <c r="AH33" s="145"/>
      <c r="AI33" s="146" t="s">
        <v>17</v>
      </c>
      <c r="AJ33" s="147"/>
      <c r="AK33" s="148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" customHeight="1">
      <c r="A34" s="1"/>
      <c r="B34" s="1"/>
      <c r="C34" s="1"/>
      <c r="D34" s="1"/>
      <c r="E34" s="1"/>
      <c r="F34" s="151">
        <f>SUM(F30:J33)</f>
        <v>136</v>
      </c>
      <c r="G34" s="151"/>
      <c r="H34" s="151"/>
      <c r="I34" s="151"/>
      <c r="J34" s="151"/>
      <c r="K34" s="143">
        <f>SUM(K30:O33)</f>
        <v>20</v>
      </c>
      <c r="L34" s="144"/>
      <c r="M34" s="144"/>
      <c r="N34" s="144"/>
      <c r="O34" s="145"/>
      <c r="P34" s="143">
        <f>SUM(P30:T33)</f>
        <v>14</v>
      </c>
      <c r="Q34" s="144"/>
      <c r="R34" s="144"/>
      <c r="S34" s="144"/>
      <c r="T34" s="145"/>
      <c r="U34" s="151">
        <f>SUM(U30:Y33)</f>
        <v>10</v>
      </c>
      <c r="V34" s="151"/>
      <c r="W34" s="151"/>
      <c r="X34" s="151"/>
      <c r="Y34" s="151"/>
      <c r="Z34" s="144">
        <f>SUM(Z30:AD33)</f>
        <v>28</v>
      </c>
      <c r="AA34" s="144"/>
      <c r="AB34" s="144"/>
      <c r="AC34" s="144"/>
      <c r="AD34" s="145"/>
      <c r="AE34" s="143">
        <f>SUM(AE30:AH33)</f>
        <v>208</v>
      </c>
      <c r="AF34" s="144"/>
      <c r="AG34" s="144"/>
      <c r="AH34" s="145"/>
      <c r="AI34" s="146" t="s">
        <v>19</v>
      </c>
      <c r="AJ34" s="147"/>
      <c r="AK34" s="148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6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3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mergeCells count="61">
    <mergeCell ref="A5:BA5"/>
    <mergeCell ref="A1:BA1"/>
    <mergeCell ref="A2:BA2"/>
    <mergeCell ref="A3:BA3"/>
    <mergeCell ref="A4:BA4"/>
    <mergeCell ref="A16:A17"/>
    <mergeCell ref="B16:E16"/>
    <mergeCell ref="F16:I16"/>
    <mergeCell ref="J16:M16"/>
    <mergeCell ref="AS16:AV16"/>
    <mergeCell ref="N16:R16"/>
    <mergeCell ref="S16:V16"/>
    <mergeCell ref="W16:Z16"/>
    <mergeCell ref="AA16:AE16"/>
    <mergeCell ref="AW16:BA16"/>
    <mergeCell ref="K28:O29"/>
    <mergeCell ref="K30:O30"/>
    <mergeCell ref="K31:O31"/>
    <mergeCell ref="P28:T29"/>
    <mergeCell ref="P30:T30"/>
    <mergeCell ref="P31:T31"/>
    <mergeCell ref="AF16:AI16"/>
    <mergeCell ref="AJ16:AM16"/>
    <mergeCell ref="AN16:AR16"/>
    <mergeCell ref="F33:J33"/>
    <mergeCell ref="F34:J34"/>
    <mergeCell ref="P32:T32"/>
    <mergeCell ref="P33:T33"/>
    <mergeCell ref="P34:T34"/>
    <mergeCell ref="K32:O32"/>
    <mergeCell ref="K33:O33"/>
    <mergeCell ref="K34:O34"/>
    <mergeCell ref="F28:J29"/>
    <mergeCell ref="F30:J30"/>
    <mergeCell ref="F31:J31"/>
    <mergeCell ref="F32:J32"/>
    <mergeCell ref="AE34:AH34"/>
    <mergeCell ref="Z30:AD30"/>
    <mergeCell ref="Z34:AD34"/>
    <mergeCell ref="U34:Y34"/>
    <mergeCell ref="Z31:AD31"/>
    <mergeCell ref="Z32:AD32"/>
    <mergeCell ref="Z33:AD33"/>
    <mergeCell ref="U30:Y30"/>
    <mergeCell ref="U31:Y31"/>
    <mergeCell ref="U32:Y32"/>
    <mergeCell ref="AI34:AK34"/>
    <mergeCell ref="AI28:AK29"/>
    <mergeCell ref="AI30:AK30"/>
    <mergeCell ref="AI31:AK31"/>
    <mergeCell ref="AI32:AK32"/>
    <mergeCell ref="AI33:AK33"/>
    <mergeCell ref="U33:Y33"/>
    <mergeCell ref="AE30:AH30"/>
    <mergeCell ref="AE31:AH31"/>
    <mergeCell ref="AE32:AH32"/>
    <mergeCell ref="AE33:AH33"/>
    <mergeCell ref="T7:AH7"/>
    <mergeCell ref="U28:Y29"/>
    <mergeCell ref="Z28:AD29"/>
    <mergeCell ref="AE28:AH29"/>
  </mergeCells>
  <printOptions horizontalCentered="1" verticalCentered="1"/>
  <pageMargins left="0.4" right="0.38" top="0.72" bottom="0.68" header="0.5118110236220472" footer="0.5118110236220472"/>
  <pageSetup blackAndWhite="1" fitToHeight="1" fitToWidth="1" horizontalDpi="360" verticalDpi="360" orientation="landscape" paperSize="9" scale="78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99"/>
  <sheetViews>
    <sheetView tabSelected="1" zoomScale="75" zoomScaleNormal="75" zoomScaleSheetLayoutView="75" workbookViewId="0" topLeftCell="B58">
      <selection activeCell="AF61" sqref="AF61"/>
    </sheetView>
  </sheetViews>
  <sheetFormatPr defaultColWidth="8.796875" defaultRowHeight="15" outlineLevelCol="1"/>
  <cols>
    <col min="1" max="1" width="7.8984375" style="8" customWidth="1"/>
    <col min="2" max="2" width="40.59765625" style="11" customWidth="1"/>
    <col min="3" max="3" width="5.59765625" style="8" customWidth="1" collapsed="1"/>
    <col min="4" max="6" width="4.09765625" style="12" hidden="1" customWidth="1" outlineLevel="1"/>
    <col min="7" max="7" width="2.09765625" style="12" hidden="1" customWidth="1" outlineLevel="1"/>
    <col min="8" max="8" width="6.69921875" style="8" customWidth="1" collapsed="1"/>
    <col min="9" max="15" width="4.19921875" style="12" hidden="1" customWidth="1" outlineLevel="1"/>
    <col min="16" max="16" width="4.3984375" style="8" customWidth="1" collapsed="1"/>
    <col min="17" max="17" width="5" style="13" customWidth="1"/>
    <col min="18" max="18" width="5" style="10" customWidth="1"/>
    <col min="19" max="19" width="5" style="8" customWidth="1"/>
    <col min="20" max="20" width="4.8984375" style="8" customWidth="1"/>
    <col min="21" max="22" width="5" style="8" customWidth="1"/>
    <col min="23" max="23" width="5" style="8" customWidth="1" collapsed="1"/>
    <col min="24" max="29" width="3.09765625" style="8" hidden="1" customWidth="1" outlineLevel="1"/>
    <col min="30" max="31" width="5" style="8" customWidth="1" collapsed="1"/>
    <col min="32" max="37" width="3.09765625" style="8" hidden="1" customWidth="1" outlineLevel="1"/>
    <col min="38" max="39" width="5" style="8" customWidth="1" collapsed="1"/>
    <col min="40" max="45" width="3.09765625" style="8" hidden="1" customWidth="1" outlineLevel="1"/>
    <col min="46" max="47" width="5" style="8" customWidth="1" collapsed="1"/>
    <col min="48" max="50" width="3.09765625" style="8" hidden="1" customWidth="1" outlineLevel="1"/>
    <col min="51" max="52" width="3.69921875" style="8" hidden="1" customWidth="1" outlineLevel="1"/>
    <col min="53" max="53" width="3.796875" style="8" hidden="1" customWidth="1" outlineLevel="1"/>
    <col min="54" max="54" width="5" style="8" customWidth="1" collapsed="1"/>
    <col min="55" max="55" width="9" style="9" customWidth="1"/>
  </cols>
  <sheetData>
    <row r="1" spans="1:55" ht="15.75">
      <c r="A1" s="18" t="s">
        <v>59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16"/>
      <c r="AM1" s="16"/>
      <c r="AN1" s="16"/>
      <c r="AO1" s="16"/>
      <c r="AP1" s="16"/>
      <c r="AQ1" s="16"/>
      <c r="AR1" s="16"/>
      <c r="AS1" s="16"/>
      <c r="AT1" s="16"/>
      <c r="AU1" s="22"/>
      <c r="AV1" s="16"/>
      <c r="AW1" s="16"/>
      <c r="AX1" s="16"/>
      <c r="AY1" s="16"/>
      <c r="AZ1" s="16"/>
      <c r="BA1" s="16"/>
      <c r="BB1" s="16"/>
      <c r="BC1" s="23"/>
    </row>
    <row r="2" spans="1:55" ht="10.5" customHeight="1">
      <c r="A2" s="18"/>
      <c r="B2" s="24"/>
      <c r="C2" s="25"/>
      <c r="D2" s="26"/>
      <c r="E2" s="26"/>
      <c r="F2" s="26"/>
      <c r="G2" s="26"/>
      <c r="H2" s="25"/>
      <c r="I2" s="26"/>
      <c r="J2" s="26"/>
      <c r="K2" s="26"/>
      <c r="L2" s="26"/>
      <c r="M2" s="26"/>
      <c r="N2" s="26"/>
      <c r="O2" s="26"/>
      <c r="P2" s="25"/>
      <c r="Q2" s="27"/>
      <c r="R2" s="14"/>
      <c r="S2" s="25"/>
      <c r="T2" s="25"/>
      <c r="U2" s="46"/>
      <c r="V2" s="25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7"/>
    </row>
    <row r="3" spans="1:55" ht="15">
      <c r="A3" s="101"/>
      <c r="B3" s="101"/>
      <c r="C3" s="157" t="s">
        <v>93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73" t="s">
        <v>106</v>
      </c>
      <c r="R3" s="174"/>
      <c r="S3" s="174"/>
      <c r="T3" s="174"/>
      <c r="U3" s="174"/>
      <c r="V3" s="175"/>
      <c r="W3" s="156" t="s">
        <v>82</v>
      </c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29"/>
    </row>
    <row r="4" spans="1:55" ht="15">
      <c r="A4" s="101"/>
      <c r="B4" s="101"/>
      <c r="C4" s="157" t="s">
        <v>94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8" t="s">
        <v>19</v>
      </c>
      <c r="R4" s="158" t="s">
        <v>20</v>
      </c>
      <c r="S4" s="158"/>
      <c r="T4" s="158"/>
      <c r="U4" s="158"/>
      <c r="V4" s="103"/>
      <c r="W4" s="156" t="s">
        <v>21</v>
      </c>
      <c r="X4" s="156"/>
      <c r="Y4" s="156"/>
      <c r="Z4" s="156"/>
      <c r="AA4" s="156"/>
      <c r="AB4" s="156"/>
      <c r="AC4" s="156"/>
      <c r="AD4" s="156"/>
      <c r="AE4" s="156" t="s">
        <v>22</v>
      </c>
      <c r="AF4" s="156"/>
      <c r="AG4" s="156"/>
      <c r="AH4" s="156"/>
      <c r="AI4" s="156"/>
      <c r="AJ4" s="156"/>
      <c r="AK4" s="156"/>
      <c r="AL4" s="156"/>
      <c r="AM4" s="156" t="s">
        <v>23</v>
      </c>
      <c r="AN4" s="156"/>
      <c r="AO4" s="156"/>
      <c r="AP4" s="156"/>
      <c r="AQ4" s="156"/>
      <c r="AR4" s="156"/>
      <c r="AS4" s="156"/>
      <c r="AT4" s="156"/>
      <c r="AU4" s="156" t="s">
        <v>24</v>
      </c>
      <c r="AV4" s="156"/>
      <c r="AW4" s="156"/>
      <c r="AX4" s="156"/>
      <c r="AY4" s="156"/>
      <c r="AZ4" s="156"/>
      <c r="BA4" s="156"/>
      <c r="BB4" s="156"/>
      <c r="BC4" s="29"/>
    </row>
    <row r="5" spans="1:55" ht="15">
      <c r="A5" s="101" t="s">
        <v>25</v>
      </c>
      <c r="B5" s="101" t="s">
        <v>26</v>
      </c>
      <c r="C5" s="156" t="s">
        <v>117</v>
      </c>
      <c r="D5" s="104"/>
      <c r="E5" s="104"/>
      <c r="F5" s="104"/>
      <c r="G5" s="104"/>
      <c r="H5" s="156" t="s">
        <v>118</v>
      </c>
      <c r="I5" s="104"/>
      <c r="J5" s="104"/>
      <c r="K5" s="104"/>
      <c r="L5" s="104"/>
      <c r="M5" s="104"/>
      <c r="N5" s="104"/>
      <c r="O5" s="104"/>
      <c r="P5" s="156" t="s">
        <v>122</v>
      </c>
      <c r="Q5" s="180"/>
      <c r="R5" s="176" t="s">
        <v>19</v>
      </c>
      <c r="S5" s="178" t="s">
        <v>119</v>
      </c>
      <c r="T5" s="172" t="s">
        <v>115</v>
      </c>
      <c r="U5" s="172" t="s">
        <v>135</v>
      </c>
      <c r="V5" s="172" t="s">
        <v>116</v>
      </c>
      <c r="W5" s="101">
        <v>1</v>
      </c>
      <c r="X5" s="101" t="s">
        <v>61</v>
      </c>
      <c r="Y5" s="101" t="s">
        <v>62</v>
      </c>
      <c r="Z5" s="101" t="s">
        <v>63</v>
      </c>
      <c r="AA5" s="101" t="s">
        <v>61</v>
      </c>
      <c r="AB5" s="101" t="s">
        <v>62</v>
      </c>
      <c r="AC5" s="101" t="s">
        <v>63</v>
      </c>
      <c r="AD5" s="101">
        <v>2</v>
      </c>
      <c r="AE5" s="101">
        <v>3</v>
      </c>
      <c r="AF5" s="101" t="s">
        <v>61</v>
      </c>
      <c r="AG5" s="101" t="s">
        <v>62</v>
      </c>
      <c r="AH5" s="101" t="s">
        <v>63</v>
      </c>
      <c r="AI5" s="101" t="s">
        <v>61</v>
      </c>
      <c r="AJ5" s="101" t="s">
        <v>62</v>
      </c>
      <c r="AK5" s="101" t="s">
        <v>63</v>
      </c>
      <c r="AL5" s="101">
        <v>4</v>
      </c>
      <c r="AM5" s="101">
        <v>5</v>
      </c>
      <c r="AN5" s="101" t="s">
        <v>61</v>
      </c>
      <c r="AO5" s="101" t="s">
        <v>62</v>
      </c>
      <c r="AP5" s="101" t="s">
        <v>63</v>
      </c>
      <c r="AQ5" s="101" t="s">
        <v>61</v>
      </c>
      <c r="AR5" s="101" t="s">
        <v>62</v>
      </c>
      <c r="AS5" s="101" t="s">
        <v>63</v>
      </c>
      <c r="AT5" s="101">
        <v>6</v>
      </c>
      <c r="AU5" s="101">
        <v>7</v>
      </c>
      <c r="AV5" s="101" t="s">
        <v>61</v>
      </c>
      <c r="AW5" s="101" t="s">
        <v>62</v>
      </c>
      <c r="AX5" s="101" t="s">
        <v>63</v>
      </c>
      <c r="AY5" s="101" t="s">
        <v>61</v>
      </c>
      <c r="AZ5" s="101" t="s">
        <v>62</v>
      </c>
      <c r="BA5" s="101" t="s">
        <v>63</v>
      </c>
      <c r="BB5" s="101">
        <v>8</v>
      </c>
      <c r="BC5" s="29"/>
    </row>
    <row r="6" spans="1:55" ht="15">
      <c r="A6" s="101"/>
      <c r="B6" s="101"/>
      <c r="C6" s="171"/>
      <c r="D6" s="104"/>
      <c r="E6" s="104"/>
      <c r="F6" s="104"/>
      <c r="G6" s="104"/>
      <c r="H6" s="171"/>
      <c r="I6" s="104"/>
      <c r="J6" s="104"/>
      <c r="K6" s="104"/>
      <c r="L6" s="104"/>
      <c r="M6" s="104"/>
      <c r="N6" s="104"/>
      <c r="O6" s="104"/>
      <c r="P6" s="171"/>
      <c r="Q6" s="180"/>
      <c r="R6" s="177"/>
      <c r="S6" s="179"/>
      <c r="T6" s="172"/>
      <c r="U6" s="171"/>
      <c r="V6" s="171"/>
      <c r="W6" s="101">
        <v>18</v>
      </c>
      <c r="X6" s="101">
        <v>18</v>
      </c>
      <c r="Y6" s="101">
        <v>18</v>
      </c>
      <c r="Z6" s="101">
        <v>18</v>
      </c>
      <c r="AA6" s="101">
        <v>18</v>
      </c>
      <c r="AB6" s="101">
        <v>18</v>
      </c>
      <c r="AC6" s="101">
        <v>18</v>
      </c>
      <c r="AD6" s="101">
        <v>18</v>
      </c>
      <c r="AE6" s="101">
        <v>18</v>
      </c>
      <c r="AF6" s="101">
        <v>18</v>
      </c>
      <c r="AG6" s="101">
        <v>18</v>
      </c>
      <c r="AH6" s="101">
        <v>18</v>
      </c>
      <c r="AI6" s="101">
        <v>18</v>
      </c>
      <c r="AJ6" s="101">
        <v>18</v>
      </c>
      <c r="AK6" s="101">
        <v>18</v>
      </c>
      <c r="AL6" s="101">
        <v>18</v>
      </c>
      <c r="AM6" s="101">
        <v>18</v>
      </c>
      <c r="AN6" s="101">
        <v>18</v>
      </c>
      <c r="AO6" s="101">
        <v>18</v>
      </c>
      <c r="AP6" s="101">
        <v>18</v>
      </c>
      <c r="AQ6" s="101">
        <v>19</v>
      </c>
      <c r="AR6" s="101">
        <v>19</v>
      </c>
      <c r="AS6" s="101">
        <v>19</v>
      </c>
      <c r="AT6" s="101">
        <v>19</v>
      </c>
      <c r="AU6" s="101">
        <v>14</v>
      </c>
      <c r="AV6" s="101">
        <v>14</v>
      </c>
      <c r="AW6" s="101">
        <v>14</v>
      </c>
      <c r="AX6" s="101">
        <v>14</v>
      </c>
      <c r="AY6" s="101">
        <v>13</v>
      </c>
      <c r="AZ6" s="101">
        <v>13</v>
      </c>
      <c r="BA6" s="101">
        <v>13</v>
      </c>
      <c r="BB6" s="101">
        <v>13</v>
      </c>
      <c r="BC6" s="29"/>
    </row>
    <row r="7" spans="1:55" ht="15">
      <c r="A7" s="101">
        <v>1</v>
      </c>
      <c r="B7" s="101">
        <v>2</v>
      </c>
      <c r="C7" s="101">
        <v>3</v>
      </c>
      <c r="D7" s="104"/>
      <c r="E7" s="104"/>
      <c r="F7" s="104"/>
      <c r="G7" s="104"/>
      <c r="H7" s="101">
        <v>4</v>
      </c>
      <c r="I7" s="104"/>
      <c r="J7" s="104"/>
      <c r="K7" s="104"/>
      <c r="L7" s="104"/>
      <c r="M7" s="104"/>
      <c r="N7" s="104"/>
      <c r="O7" s="104"/>
      <c r="P7" s="101">
        <v>5</v>
      </c>
      <c r="Q7" s="102">
        <v>6</v>
      </c>
      <c r="R7" s="102">
        <v>7</v>
      </c>
      <c r="S7" s="103">
        <v>8</v>
      </c>
      <c r="T7" s="103">
        <v>9</v>
      </c>
      <c r="U7" s="103">
        <v>10</v>
      </c>
      <c r="V7" s="103">
        <v>11</v>
      </c>
      <c r="W7" s="101">
        <v>12</v>
      </c>
      <c r="X7" s="101"/>
      <c r="Y7" s="101"/>
      <c r="Z7" s="101"/>
      <c r="AA7" s="101"/>
      <c r="AB7" s="101"/>
      <c r="AC7" s="101"/>
      <c r="AD7" s="101">
        <v>13</v>
      </c>
      <c r="AE7" s="101">
        <v>14</v>
      </c>
      <c r="AF7" s="101"/>
      <c r="AG7" s="101"/>
      <c r="AH7" s="101"/>
      <c r="AI7" s="101"/>
      <c r="AJ7" s="101"/>
      <c r="AK7" s="101"/>
      <c r="AL7" s="101">
        <v>15</v>
      </c>
      <c r="AM7" s="101">
        <v>16</v>
      </c>
      <c r="AN7" s="101"/>
      <c r="AO7" s="101"/>
      <c r="AP7" s="101"/>
      <c r="AQ7" s="101"/>
      <c r="AR7" s="101"/>
      <c r="AS7" s="101"/>
      <c r="AT7" s="101">
        <v>17</v>
      </c>
      <c r="AU7" s="101">
        <v>18</v>
      </c>
      <c r="AV7" s="101"/>
      <c r="AW7" s="101"/>
      <c r="AX7" s="101"/>
      <c r="AY7" s="101"/>
      <c r="AZ7" s="101"/>
      <c r="BA7" s="101"/>
      <c r="BB7" s="101">
        <v>19</v>
      </c>
      <c r="BC7" s="30"/>
    </row>
    <row r="8" spans="1:55" ht="25.5">
      <c r="A8" s="128" t="s">
        <v>30</v>
      </c>
      <c r="B8" s="128" t="s">
        <v>120</v>
      </c>
      <c r="C8" s="47"/>
      <c r="D8" s="73"/>
      <c r="E8" s="73"/>
      <c r="F8" s="73"/>
      <c r="G8" s="73"/>
      <c r="H8" s="47"/>
      <c r="I8" s="73"/>
      <c r="J8" s="73"/>
      <c r="K8" s="73"/>
      <c r="L8" s="73"/>
      <c r="M8" s="73"/>
      <c r="N8" s="73"/>
      <c r="O8" s="73"/>
      <c r="P8" s="47"/>
      <c r="Q8" s="74">
        <f aca="true" t="shared" si="0" ref="Q8:V8">SUM(Q9,Q16,Q20)</f>
        <v>1800</v>
      </c>
      <c r="R8" s="74">
        <f t="shared" si="0"/>
        <v>1153</v>
      </c>
      <c r="S8" s="74">
        <f t="shared" si="0"/>
        <v>328</v>
      </c>
      <c r="T8" s="74">
        <f t="shared" si="0"/>
        <v>0</v>
      </c>
      <c r="U8" s="74">
        <f t="shared" si="0"/>
        <v>825</v>
      </c>
      <c r="V8" s="74">
        <f t="shared" si="0"/>
        <v>647</v>
      </c>
      <c r="W8" s="75"/>
      <c r="X8" s="47"/>
      <c r="Y8" s="47"/>
      <c r="Z8" s="47"/>
      <c r="AA8" s="47"/>
      <c r="AB8" s="47"/>
      <c r="AC8" s="47"/>
      <c r="AD8" s="75"/>
      <c r="AE8" s="75"/>
      <c r="AF8" s="47"/>
      <c r="AG8" s="47"/>
      <c r="AH8" s="47"/>
      <c r="AI8" s="47"/>
      <c r="AJ8" s="47"/>
      <c r="AK8" s="47"/>
      <c r="AL8" s="75"/>
      <c r="AM8" s="75"/>
      <c r="AN8" s="47"/>
      <c r="AO8" s="47"/>
      <c r="AP8" s="47"/>
      <c r="AQ8" s="47"/>
      <c r="AR8" s="47"/>
      <c r="AS8" s="47"/>
      <c r="AT8" s="75"/>
      <c r="AU8" s="75"/>
      <c r="AV8" s="47"/>
      <c r="AW8" s="47"/>
      <c r="AX8" s="47"/>
      <c r="AY8" s="47"/>
      <c r="AZ8" s="47"/>
      <c r="BA8" s="47"/>
      <c r="BB8" s="75"/>
      <c r="BC8" s="23"/>
    </row>
    <row r="9" spans="1:55" ht="15">
      <c r="A9" s="77" t="s">
        <v>67</v>
      </c>
      <c r="B9" s="77" t="s">
        <v>31</v>
      </c>
      <c r="C9" s="51"/>
      <c r="D9" s="52"/>
      <c r="E9" s="52"/>
      <c r="F9" s="52"/>
      <c r="G9" s="52"/>
      <c r="H9" s="51"/>
      <c r="I9" s="52"/>
      <c r="J9" s="52"/>
      <c r="K9" s="52"/>
      <c r="L9" s="52"/>
      <c r="M9" s="52"/>
      <c r="N9" s="52"/>
      <c r="O9" s="52"/>
      <c r="P9" s="53"/>
      <c r="Q9" s="79">
        <f aca="true" t="shared" si="1" ref="Q9:V9">SUM(Q10:Q15)</f>
        <v>1260</v>
      </c>
      <c r="R9" s="79">
        <f t="shared" si="1"/>
        <v>880</v>
      </c>
      <c r="S9" s="79">
        <f t="shared" si="1"/>
        <v>146</v>
      </c>
      <c r="T9" s="79">
        <f t="shared" si="1"/>
        <v>0</v>
      </c>
      <c r="U9" s="79">
        <f t="shared" si="1"/>
        <v>734</v>
      </c>
      <c r="V9" s="79">
        <f t="shared" si="1"/>
        <v>380</v>
      </c>
      <c r="W9" s="63"/>
      <c r="X9" s="53"/>
      <c r="Y9" s="53"/>
      <c r="Z9" s="53"/>
      <c r="AA9" s="53"/>
      <c r="AB9" s="53"/>
      <c r="AC9" s="53"/>
      <c r="AD9" s="63"/>
      <c r="AE9" s="63"/>
      <c r="AF9" s="53"/>
      <c r="AG9" s="53"/>
      <c r="AH9" s="53"/>
      <c r="AI9" s="53"/>
      <c r="AJ9" s="53"/>
      <c r="AK9" s="53"/>
      <c r="AL9" s="63"/>
      <c r="AM9" s="63"/>
      <c r="AN9" s="53"/>
      <c r="AO9" s="53"/>
      <c r="AP9" s="53"/>
      <c r="AQ9" s="53"/>
      <c r="AR9" s="53"/>
      <c r="AS9" s="53"/>
      <c r="AT9" s="63"/>
      <c r="AU9" s="63"/>
      <c r="AV9" s="53"/>
      <c r="AW9" s="53"/>
      <c r="AX9" s="53"/>
      <c r="AY9" s="53"/>
      <c r="AZ9" s="53"/>
      <c r="BA9" s="53"/>
      <c r="BB9" s="63"/>
      <c r="BC9" s="62"/>
    </row>
    <row r="10" spans="1:55" ht="15">
      <c r="A10" s="33" t="s">
        <v>32</v>
      </c>
      <c r="B10" s="33" t="s">
        <v>75</v>
      </c>
      <c r="C10" s="51" t="str">
        <f>D10&amp;" "&amp;E10&amp;" "&amp;F10&amp;" "&amp;G10</f>
        <v>1 2  </v>
      </c>
      <c r="D10" s="52">
        <v>1</v>
      </c>
      <c r="E10" s="52">
        <v>2</v>
      </c>
      <c r="F10" s="52"/>
      <c r="G10" s="52"/>
      <c r="H10" s="51" t="str">
        <f>I10&amp;" "&amp;J10&amp;" "&amp;K10&amp;" "&amp;L10&amp;" "&amp;M10&amp;""&amp;N10&amp;" "&amp;O10</f>
        <v>     </v>
      </c>
      <c r="I10" s="52"/>
      <c r="J10" s="52"/>
      <c r="K10" s="52"/>
      <c r="L10" s="52"/>
      <c r="M10" s="52"/>
      <c r="N10" s="52"/>
      <c r="O10" s="52"/>
      <c r="P10" s="53"/>
      <c r="Q10" s="90">
        <v>340</v>
      </c>
      <c r="R10" s="70">
        <f>SUM(S10:U10)</f>
        <v>180</v>
      </c>
      <c r="S10" s="70">
        <f>X10*X$6+AA10*AA$6+AF10*AF$6+AI10*AI$6+AN10*AN$6+AQ10*AQ$6+AV10*AV$6+AY10*AY$6</f>
        <v>0</v>
      </c>
      <c r="T10" s="70">
        <f>Y10*Y$6+AB10*AB$6+AG10*AG$6+AJ10*AJ$6+AO10*AO$6+AR10*AR$6+AW10*AW$6+AZ10*AZ$6</f>
        <v>0</v>
      </c>
      <c r="U10" s="70">
        <f>Z10*Z$6+AC10*AC$6+AH10*AH$6+AK10*AK$6+AP10*AP$6+AS10*AS$6+AX10*AX$6+BA10*BA$6</f>
        <v>180</v>
      </c>
      <c r="V10" s="70">
        <f aca="true" t="shared" si="2" ref="V10:V15">Q10-R10</f>
        <v>160</v>
      </c>
      <c r="W10" s="63" t="str">
        <f>IF(SUM(X10:Z10)&gt;0,X10&amp;"/"&amp;Y10&amp;"/"&amp;Z10,"")</f>
        <v>//5</v>
      </c>
      <c r="X10" s="53"/>
      <c r="Y10" s="53"/>
      <c r="Z10" s="53">
        <v>5</v>
      </c>
      <c r="AA10" s="53"/>
      <c r="AB10" s="53"/>
      <c r="AC10" s="53">
        <v>5</v>
      </c>
      <c r="AD10" s="63" t="str">
        <f>IF(SUM(AA10:AC10)&gt;0,AA10&amp;"/"&amp;AB10&amp;"/"&amp;AC10,"")</f>
        <v>//5</v>
      </c>
      <c r="AE10" s="63">
        <f>IF(SUM(AF10:AH10)&gt;0,AF10&amp;"/"&amp;AG10&amp;"/"&amp;AH10,"")</f>
      </c>
      <c r="AF10" s="53"/>
      <c r="AG10" s="53"/>
      <c r="AH10" s="53"/>
      <c r="AI10" s="53"/>
      <c r="AJ10" s="53"/>
      <c r="AK10" s="53"/>
      <c r="AL10" s="63">
        <f>IF(SUM(AI10:AK10)&gt;0,AI10&amp;"/"&amp;AJ10&amp;"/"&amp;AK10,"")</f>
      </c>
      <c r="AM10" s="63">
        <f>IF(SUM(AN10:AP10)&gt;0,AN10&amp;"/"&amp;AO10&amp;"/"&amp;AP10,"")</f>
      </c>
      <c r="AN10" s="53"/>
      <c r="AO10" s="53"/>
      <c r="AP10" s="53"/>
      <c r="AQ10" s="53"/>
      <c r="AR10" s="53"/>
      <c r="AS10" s="53"/>
      <c r="AT10" s="63">
        <f>IF(SUM(AQ10:AS10)&gt;0,AQ10&amp;"/"&amp;AR10&amp;"/"&amp;AS10,"")</f>
      </c>
      <c r="AU10" s="63">
        <f>IF(SUM(AV10:AX10)&gt;0,AV10&amp;"/"&amp;AW10&amp;"/"&amp;AX10,"")</f>
      </c>
      <c r="AV10" s="53"/>
      <c r="AW10" s="53"/>
      <c r="AX10" s="53"/>
      <c r="AY10" s="53"/>
      <c r="AZ10" s="53"/>
      <c r="BA10" s="53"/>
      <c r="BB10" s="63">
        <f>IF(SUM(AY10:BA10)&gt;0,AY10&amp;"/"&amp;AZ10&amp;"/"&amp;BA10,"")</f>
      </c>
      <c r="BC10" s="62"/>
    </row>
    <row r="11" spans="1:55" ht="15">
      <c r="A11" s="33" t="s">
        <v>33</v>
      </c>
      <c r="B11" s="33" t="s">
        <v>77</v>
      </c>
      <c r="C11" s="51"/>
      <c r="D11" s="52"/>
      <c r="E11" s="52"/>
      <c r="F11" s="52"/>
      <c r="G11" s="52"/>
      <c r="H11" s="51" t="str">
        <f aca="true" t="shared" si="3" ref="H11:H20">I11&amp;" "&amp;J11&amp;" "&amp;K11&amp;" "&amp;L11&amp;" "&amp;M11&amp;""&amp;N11&amp;" "&amp;O11</f>
        <v>1-8.     </v>
      </c>
      <c r="I11" s="52" t="s">
        <v>189</v>
      </c>
      <c r="J11" s="52"/>
      <c r="K11" s="52"/>
      <c r="L11" s="52"/>
      <c r="M11" s="52"/>
      <c r="N11" s="52"/>
      <c r="O11" s="52"/>
      <c r="P11" s="53"/>
      <c r="Q11" s="90">
        <v>408</v>
      </c>
      <c r="R11" s="70">
        <f aca="true" t="shared" si="4" ref="R11:R42">SUM(S11:U11)</f>
        <v>408</v>
      </c>
      <c r="S11" s="70">
        <f aca="true" t="shared" si="5" ref="S11:S42">X11*X$6+AA11*AA$6+AF11*AF$6+AI11*AI$6+AN11*AN$6+AQ11*AQ$6+AV11*AV$6+AY11*AY$6</f>
        <v>0</v>
      </c>
      <c r="T11" s="70">
        <f aca="true" t="shared" si="6" ref="T11:T42">Y11*Y$6+AB11*AB$6+AG11*AG$6+AJ11*AJ$6+AO11*AO$6+AR11*AR$6+AW11*AW$6+AZ11*AZ$6</f>
        <v>0</v>
      </c>
      <c r="U11" s="70">
        <v>408</v>
      </c>
      <c r="V11" s="70">
        <f t="shared" si="2"/>
        <v>0</v>
      </c>
      <c r="W11" s="63" t="str">
        <f aca="true" t="shared" si="7" ref="W11:W65">IF(SUM(X11:Z11)&gt;0,X11&amp;"/"&amp;Y11&amp;"/"&amp;Z11,"")</f>
        <v>//4</v>
      </c>
      <c r="X11" s="53"/>
      <c r="Y11" s="53"/>
      <c r="Z11" s="53">
        <v>4</v>
      </c>
      <c r="AA11" s="53"/>
      <c r="AB11" s="53"/>
      <c r="AC11" s="53">
        <v>4</v>
      </c>
      <c r="AD11" s="63" t="str">
        <f aca="true" t="shared" si="8" ref="AD11:AD65">IF(SUM(AA11:AC11)&gt;0,AA11&amp;"/"&amp;AB11&amp;"/"&amp;AC11,"")</f>
        <v>//4</v>
      </c>
      <c r="AE11" s="63" t="str">
        <f aca="true" t="shared" si="9" ref="AE11:AE65">IF(SUM(AF11:AH11)&gt;0,AF11&amp;"/"&amp;AG11&amp;"/"&amp;AH11,"")</f>
        <v>//4</v>
      </c>
      <c r="AF11" s="53"/>
      <c r="AG11" s="53"/>
      <c r="AH11" s="53">
        <v>4</v>
      </c>
      <c r="AI11" s="53"/>
      <c r="AJ11" s="53"/>
      <c r="AK11" s="53">
        <v>4</v>
      </c>
      <c r="AL11" s="63" t="str">
        <f aca="true" t="shared" si="10" ref="AL11:AL65">IF(SUM(AI11:AK11)&gt;0,AI11&amp;"/"&amp;AJ11&amp;"/"&amp;AK11,"")</f>
        <v>//4</v>
      </c>
      <c r="AM11" s="63" t="str">
        <f aca="true" t="shared" si="11" ref="AM11:AM65">IF(SUM(AN11:AP11)&gt;0,AN11&amp;"/"&amp;AO11&amp;"/"&amp;AP11,"")</f>
        <v>//2</v>
      </c>
      <c r="AN11" s="53"/>
      <c r="AO11" s="53"/>
      <c r="AP11" s="53">
        <v>2</v>
      </c>
      <c r="AQ11" s="53"/>
      <c r="AR11" s="53"/>
      <c r="AS11" s="53">
        <v>2</v>
      </c>
      <c r="AT11" s="63" t="str">
        <f aca="true" t="shared" si="12" ref="AT11:AT65">IF(SUM(AQ11:AS11)&gt;0,AQ11&amp;"/"&amp;AR11&amp;"/"&amp;AS11,"")</f>
        <v>//2</v>
      </c>
      <c r="AU11" s="63" t="str">
        <f aca="true" t="shared" si="13" ref="AU11:AU65">IF(SUM(AV11:AX11)&gt;0,AV11&amp;"/"&amp;AW11&amp;"/"&amp;AX11,"")</f>
        <v>//2</v>
      </c>
      <c r="AV11" s="53"/>
      <c r="AW11" s="53"/>
      <c r="AX11" s="53">
        <v>2</v>
      </c>
      <c r="AY11" s="53"/>
      <c r="AZ11" s="53"/>
      <c r="BA11" s="53">
        <v>2</v>
      </c>
      <c r="BB11" s="63" t="str">
        <f aca="true" t="shared" si="14" ref="BB11:BB65">IF(SUM(AY11:BA11)&gt;0,AY11&amp;"/"&amp;AZ11&amp;"/"&amp;BA11,"")</f>
        <v>//2</v>
      </c>
      <c r="BC11" s="62"/>
    </row>
    <row r="12" spans="1:55" ht="15">
      <c r="A12" s="33" t="s">
        <v>34</v>
      </c>
      <c r="B12" s="33" t="s">
        <v>35</v>
      </c>
      <c r="C12" s="51" t="str">
        <f aca="true" t="shared" si="15" ref="C12:C66">D12&amp;" "&amp;E12&amp;" "&amp;F12&amp;" "&amp;G12</f>
        <v>2   </v>
      </c>
      <c r="D12" s="52">
        <v>2</v>
      </c>
      <c r="E12" s="52"/>
      <c r="F12" s="52"/>
      <c r="G12" s="52"/>
      <c r="H12" s="51" t="str">
        <f t="shared" si="3"/>
        <v>1     </v>
      </c>
      <c r="I12" s="52">
        <v>1</v>
      </c>
      <c r="J12" s="52"/>
      <c r="K12" s="52"/>
      <c r="L12" s="52"/>
      <c r="M12" s="52"/>
      <c r="N12" s="52"/>
      <c r="O12" s="52"/>
      <c r="P12" s="53"/>
      <c r="Q12" s="90">
        <v>130</v>
      </c>
      <c r="R12" s="70">
        <f t="shared" si="4"/>
        <v>72</v>
      </c>
      <c r="S12" s="70">
        <f t="shared" si="5"/>
        <v>72</v>
      </c>
      <c r="T12" s="70">
        <f t="shared" si="6"/>
        <v>0</v>
      </c>
      <c r="U12" s="70">
        <f>Z12*Z$6+AC12*AC$6+AH12*AH$6+AK12*AK$6+AP12*AP$6+AS12*AS$6+AX12*AX$6+BA12*BA$6</f>
        <v>0</v>
      </c>
      <c r="V12" s="70">
        <f t="shared" si="2"/>
        <v>58</v>
      </c>
      <c r="W12" s="63" t="str">
        <f t="shared" si="7"/>
        <v>2//</v>
      </c>
      <c r="X12" s="53">
        <v>2</v>
      </c>
      <c r="Y12" s="53"/>
      <c r="Z12" s="53"/>
      <c r="AA12" s="53">
        <v>2</v>
      </c>
      <c r="AB12" s="53"/>
      <c r="AC12" s="53"/>
      <c r="AD12" s="63" t="str">
        <f t="shared" si="8"/>
        <v>2//</v>
      </c>
      <c r="AE12" s="63">
        <f t="shared" si="9"/>
      </c>
      <c r="AF12" s="53"/>
      <c r="AG12" s="53"/>
      <c r="AH12" s="53"/>
      <c r="AI12" s="53"/>
      <c r="AJ12" s="53"/>
      <c r="AK12" s="53"/>
      <c r="AL12" s="63">
        <f t="shared" si="10"/>
      </c>
      <c r="AM12" s="63">
        <f t="shared" si="11"/>
      </c>
      <c r="AN12" s="53"/>
      <c r="AO12" s="53"/>
      <c r="AP12" s="53"/>
      <c r="AQ12" s="53"/>
      <c r="AR12" s="53"/>
      <c r="AS12" s="53"/>
      <c r="AT12" s="63">
        <f t="shared" si="12"/>
      </c>
      <c r="AU12" s="63">
        <f t="shared" si="13"/>
      </c>
      <c r="AV12" s="53"/>
      <c r="AW12" s="53"/>
      <c r="AX12" s="53"/>
      <c r="AY12" s="53"/>
      <c r="AZ12" s="53"/>
      <c r="BA12" s="53"/>
      <c r="BB12" s="63">
        <f t="shared" si="14"/>
      </c>
      <c r="BC12" s="62"/>
    </row>
    <row r="13" spans="1:55" ht="15">
      <c r="A13" s="33" t="s">
        <v>144</v>
      </c>
      <c r="B13" s="33" t="s">
        <v>58</v>
      </c>
      <c r="C13" s="51" t="str">
        <f t="shared" si="15"/>
        <v>   </v>
      </c>
      <c r="D13" s="52"/>
      <c r="E13" s="52"/>
      <c r="F13" s="52"/>
      <c r="G13" s="52"/>
      <c r="H13" s="51" t="str">
        <f t="shared" si="3"/>
        <v>1 2    </v>
      </c>
      <c r="I13" s="52">
        <v>1</v>
      </c>
      <c r="J13" s="52">
        <v>2</v>
      </c>
      <c r="K13" s="52"/>
      <c r="L13" s="52"/>
      <c r="M13" s="52"/>
      <c r="N13" s="52"/>
      <c r="O13" s="52"/>
      <c r="P13" s="53"/>
      <c r="Q13" s="90">
        <v>122</v>
      </c>
      <c r="R13" s="70">
        <f t="shared" si="4"/>
        <v>72</v>
      </c>
      <c r="S13" s="70">
        <f t="shared" si="5"/>
        <v>0</v>
      </c>
      <c r="T13" s="70">
        <f t="shared" si="6"/>
        <v>0</v>
      </c>
      <c r="U13" s="70">
        <f>Z13*Z$6+AC13*AC$6+AH13*AH$6+AK13*AK$6+AP13*AP$6+AS13*AS$6+AX13*AX$6+BA13*BA$6</f>
        <v>72</v>
      </c>
      <c r="V13" s="70">
        <f t="shared" si="2"/>
        <v>50</v>
      </c>
      <c r="W13" s="63" t="str">
        <f t="shared" si="7"/>
        <v>//2</v>
      </c>
      <c r="X13" s="53"/>
      <c r="Y13" s="53"/>
      <c r="Z13" s="53">
        <v>2</v>
      </c>
      <c r="AA13" s="53"/>
      <c r="AB13" s="53"/>
      <c r="AC13" s="53">
        <v>2</v>
      </c>
      <c r="AD13" s="63" t="str">
        <f t="shared" si="8"/>
        <v>//2</v>
      </c>
      <c r="AE13" s="63">
        <f t="shared" si="9"/>
      </c>
      <c r="AF13" s="53"/>
      <c r="AG13" s="53"/>
      <c r="AH13" s="53"/>
      <c r="AI13" s="53"/>
      <c r="AJ13" s="53"/>
      <c r="AK13" s="53"/>
      <c r="AL13" s="63">
        <f t="shared" si="10"/>
      </c>
      <c r="AM13" s="63">
        <f t="shared" si="11"/>
      </c>
      <c r="AN13" s="53"/>
      <c r="AO13" s="53"/>
      <c r="AP13" s="53"/>
      <c r="AQ13" s="53"/>
      <c r="AR13" s="53"/>
      <c r="AS13" s="53"/>
      <c r="AT13" s="63">
        <f t="shared" si="12"/>
      </c>
      <c r="AU13" s="63">
        <f t="shared" si="13"/>
      </c>
      <c r="AV13" s="53"/>
      <c r="AW13" s="53"/>
      <c r="AX13" s="53"/>
      <c r="AY13" s="53"/>
      <c r="AZ13" s="53"/>
      <c r="BA13" s="53"/>
      <c r="BB13" s="63">
        <f t="shared" si="14"/>
      </c>
      <c r="BC13" s="62"/>
    </row>
    <row r="14" spans="1:55" ht="15">
      <c r="A14" s="33" t="s">
        <v>145</v>
      </c>
      <c r="B14" s="33" t="s">
        <v>27</v>
      </c>
      <c r="C14" s="51" t="str">
        <f t="shared" si="15"/>
        <v>5   </v>
      </c>
      <c r="D14" s="52">
        <v>5</v>
      </c>
      <c r="E14" s="52"/>
      <c r="F14" s="52"/>
      <c r="G14" s="52"/>
      <c r="H14" s="51" t="str">
        <f t="shared" si="3"/>
        <v>     </v>
      </c>
      <c r="I14" s="52"/>
      <c r="J14" s="52"/>
      <c r="K14" s="52"/>
      <c r="L14" s="52"/>
      <c r="M14" s="52"/>
      <c r="N14" s="52"/>
      <c r="O14" s="52"/>
      <c r="P14" s="53"/>
      <c r="Q14" s="90">
        <v>130</v>
      </c>
      <c r="R14" s="70">
        <f t="shared" si="4"/>
        <v>72</v>
      </c>
      <c r="S14" s="70">
        <f t="shared" si="5"/>
        <v>36</v>
      </c>
      <c r="T14" s="70">
        <f t="shared" si="6"/>
        <v>0</v>
      </c>
      <c r="U14" s="70">
        <f>Z14*Z$6+AC14*AC$6+AH14*AH$6+AK14*AK$6+AP14*AP$6+AS14*AS$6+AX14*AX$6+BA14*BA$6</f>
        <v>36</v>
      </c>
      <c r="V14" s="70">
        <f t="shared" si="2"/>
        <v>58</v>
      </c>
      <c r="W14" s="63">
        <f t="shared" si="7"/>
      </c>
      <c r="X14" s="53"/>
      <c r="Y14" s="53"/>
      <c r="Z14" s="53"/>
      <c r="AA14" s="53"/>
      <c r="AB14" s="53"/>
      <c r="AC14" s="53"/>
      <c r="AD14" s="63">
        <f t="shared" si="8"/>
      </c>
      <c r="AE14" s="63">
        <f t="shared" si="9"/>
      </c>
      <c r="AF14" s="53"/>
      <c r="AG14" s="53"/>
      <c r="AH14" s="53"/>
      <c r="AI14" s="53"/>
      <c r="AJ14" s="53"/>
      <c r="AK14" s="53"/>
      <c r="AL14" s="63">
        <f t="shared" si="10"/>
      </c>
      <c r="AM14" s="63" t="str">
        <f t="shared" si="11"/>
        <v>2//2</v>
      </c>
      <c r="AN14" s="53">
        <v>2</v>
      </c>
      <c r="AO14" s="53"/>
      <c r="AP14" s="53">
        <v>2</v>
      </c>
      <c r="AQ14" s="53"/>
      <c r="AR14" s="53"/>
      <c r="AS14" s="53"/>
      <c r="AT14" s="63">
        <f t="shared" si="12"/>
      </c>
      <c r="AU14" s="63">
        <f t="shared" si="13"/>
      </c>
      <c r="AV14" s="53"/>
      <c r="AW14" s="53"/>
      <c r="AX14" s="53"/>
      <c r="AY14" s="53"/>
      <c r="AZ14" s="53"/>
      <c r="BA14" s="53"/>
      <c r="BB14" s="63">
        <f t="shared" si="14"/>
      </c>
      <c r="BC14" s="62"/>
    </row>
    <row r="15" spans="1:55" ht="15">
      <c r="A15" s="33" t="s">
        <v>146</v>
      </c>
      <c r="B15" s="33" t="s">
        <v>147</v>
      </c>
      <c r="C15" s="51" t="str">
        <f>D15&amp;" "&amp;E15&amp;" "&amp;F15&amp;" "&amp;G15</f>
        <v>   </v>
      </c>
      <c r="D15" s="52"/>
      <c r="E15" s="52"/>
      <c r="F15" s="52"/>
      <c r="G15" s="52"/>
      <c r="H15" s="51" t="str">
        <f t="shared" si="3"/>
        <v>6     </v>
      </c>
      <c r="I15" s="52">
        <v>6</v>
      </c>
      <c r="J15" s="52"/>
      <c r="K15" s="52"/>
      <c r="L15" s="52"/>
      <c r="M15" s="52"/>
      <c r="N15" s="52"/>
      <c r="O15" s="52"/>
      <c r="P15" s="53"/>
      <c r="Q15" s="90">
        <v>130</v>
      </c>
      <c r="R15" s="70">
        <f>SUM(S15:U15)</f>
        <v>76</v>
      </c>
      <c r="S15" s="70">
        <f>X15*X$6+AA15*AA$6+AF15*AF$6+AI15*AI$6+AN15*AN$6+AQ15*AQ$6+AV15*AV$6+AY15*AY$6</f>
        <v>38</v>
      </c>
      <c r="T15" s="70">
        <f>Y15*Y$6+AB15*AB$6+AG15*AG$6+AJ15*AJ$6+AO15*AO$6+AR15*AR$6+AW15*AW$6+AZ15*AZ$6</f>
        <v>0</v>
      </c>
      <c r="U15" s="70">
        <f>Z15*Z$6+AC15*AC$6+AH15*AH$6+AK15*AK$6+AP15*AP$6+AS15*AS$6+AX15*AX$6+BA15*BA$6</f>
        <v>38</v>
      </c>
      <c r="V15" s="70">
        <f t="shared" si="2"/>
        <v>54</v>
      </c>
      <c r="W15" s="63">
        <f>IF(SUM(X15:Z15)&gt;0,X15&amp;"/"&amp;Y15&amp;"/"&amp;Z15,"")</f>
      </c>
      <c r="X15" s="53"/>
      <c r="Y15" s="53"/>
      <c r="Z15" s="53"/>
      <c r="AA15" s="53"/>
      <c r="AB15" s="53"/>
      <c r="AC15" s="53"/>
      <c r="AD15" s="63">
        <f>IF(SUM(AA15:AC15)&gt;0,AA15&amp;"/"&amp;AB15&amp;"/"&amp;AC15,"")</f>
      </c>
      <c r="AE15" s="63">
        <f>IF(SUM(AF15:AH15)&gt;0,AF15&amp;"/"&amp;AG15&amp;"/"&amp;AH15,"")</f>
      </c>
      <c r="AF15" s="53"/>
      <c r="AG15" s="53"/>
      <c r="AH15" s="53"/>
      <c r="AI15" s="53"/>
      <c r="AJ15" s="53"/>
      <c r="AK15" s="53"/>
      <c r="AL15" s="63">
        <f>IF(SUM(AI15:AK15)&gt;0,AI15&amp;"/"&amp;AJ15&amp;"/"&amp;AK15,"")</f>
      </c>
      <c r="AM15" s="63">
        <f>IF(SUM(AN15:AP15)&gt;0,AN15&amp;"/"&amp;AO15&amp;"/"&amp;AP15,"")</f>
      </c>
      <c r="AN15" s="53"/>
      <c r="AO15" s="53"/>
      <c r="AP15" s="53"/>
      <c r="AQ15" s="53">
        <v>2</v>
      </c>
      <c r="AR15" s="53"/>
      <c r="AS15" s="53">
        <v>2</v>
      </c>
      <c r="AT15" s="63" t="str">
        <f>IF(SUM(AQ15:AS15)&gt;0,AQ15&amp;"/"&amp;AR15&amp;"/"&amp;AS15,"")</f>
        <v>2//2</v>
      </c>
      <c r="AU15" s="63">
        <f>IF(SUM(AV15:AX15)&gt;0,AV15&amp;"/"&amp;AW15&amp;"/"&amp;AX15,"")</f>
      </c>
      <c r="AV15" s="53"/>
      <c r="AW15" s="53"/>
      <c r="AX15" s="53"/>
      <c r="AY15" s="53"/>
      <c r="AZ15" s="53"/>
      <c r="BA15" s="53"/>
      <c r="BB15" s="63">
        <f>IF(SUM(AY15:BA15)&gt;0,AY15&amp;"/"&amp;AZ15&amp;"/"&amp;BA15,"")</f>
      </c>
      <c r="BC15" s="62"/>
    </row>
    <row r="16" spans="1:55" ht="15">
      <c r="A16" s="38" t="s">
        <v>36</v>
      </c>
      <c r="B16" s="38" t="s">
        <v>37</v>
      </c>
      <c r="C16" s="51" t="str">
        <f t="shared" si="15"/>
        <v>   </v>
      </c>
      <c r="D16" s="52"/>
      <c r="E16" s="52"/>
      <c r="F16" s="52"/>
      <c r="G16" s="52"/>
      <c r="H16" s="51" t="str">
        <f t="shared" si="3"/>
        <v>     </v>
      </c>
      <c r="I16" s="52"/>
      <c r="J16" s="52"/>
      <c r="K16" s="52"/>
      <c r="L16" s="52"/>
      <c r="M16" s="52"/>
      <c r="N16" s="52"/>
      <c r="O16" s="52"/>
      <c r="P16" s="53"/>
      <c r="Q16" s="79">
        <f aca="true" t="shared" si="16" ref="Q16:V16">SUM(Q17:Q19)</f>
        <v>270</v>
      </c>
      <c r="R16" s="79">
        <f t="shared" si="16"/>
        <v>129</v>
      </c>
      <c r="S16" s="79">
        <f t="shared" si="16"/>
        <v>110</v>
      </c>
      <c r="T16" s="79">
        <f t="shared" si="16"/>
        <v>0</v>
      </c>
      <c r="U16" s="79">
        <f t="shared" si="16"/>
        <v>19</v>
      </c>
      <c r="V16" s="79">
        <f t="shared" si="16"/>
        <v>141</v>
      </c>
      <c r="W16" s="63">
        <f t="shared" si="7"/>
      </c>
      <c r="X16" s="53"/>
      <c r="Y16" s="53"/>
      <c r="Z16" s="53"/>
      <c r="AA16" s="53"/>
      <c r="AB16" s="53"/>
      <c r="AC16" s="53"/>
      <c r="AD16" s="63">
        <f t="shared" si="8"/>
      </c>
      <c r="AE16" s="63">
        <f t="shared" si="9"/>
      </c>
      <c r="AF16" s="53"/>
      <c r="AG16" s="53"/>
      <c r="AH16" s="53"/>
      <c r="AI16" s="53"/>
      <c r="AJ16" s="53"/>
      <c r="AK16" s="53"/>
      <c r="AL16" s="63">
        <f t="shared" si="10"/>
      </c>
      <c r="AM16" s="63">
        <f t="shared" si="11"/>
      </c>
      <c r="AN16" s="53"/>
      <c r="AO16" s="53"/>
      <c r="AP16" s="53"/>
      <c r="AQ16" s="53"/>
      <c r="AR16" s="53"/>
      <c r="AS16" s="53"/>
      <c r="AT16" s="63">
        <f t="shared" si="12"/>
      </c>
      <c r="AU16" s="63">
        <f t="shared" si="13"/>
      </c>
      <c r="AV16" s="53"/>
      <c r="AW16" s="53"/>
      <c r="AX16" s="53"/>
      <c r="AY16" s="53"/>
      <c r="AZ16" s="53"/>
      <c r="BA16" s="53"/>
      <c r="BB16" s="63">
        <f t="shared" si="14"/>
      </c>
      <c r="BC16" s="62"/>
    </row>
    <row r="17" spans="1:55" ht="15">
      <c r="A17" s="34" t="s">
        <v>65</v>
      </c>
      <c r="B17" s="34" t="s">
        <v>123</v>
      </c>
      <c r="C17" s="51" t="str">
        <f t="shared" si="15"/>
        <v>   </v>
      </c>
      <c r="D17" s="52"/>
      <c r="E17" s="52"/>
      <c r="F17" s="52"/>
      <c r="G17" s="52"/>
      <c r="H17" s="51" t="str">
        <f t="shared" si="3"/>
        <v>1     </v>
      </c>
      <c r="I17" s="52">
        <v>1</v>
      </c>
      <c r="J17" s="52"/>
      <c r="K17" s="52"/>
      <c r="L17" s="52"/>
      <c r="M17" s="52"/>
      <c r="N17" s="52"/>
      <c r="O17" s="52"/>
      <c r="P17" s="53"/>
      <c r="Q17" s="90">
        <v>75</v>
      </c>
      <c r="R17" s="70">
        <f t="shared" si="4"/>
        <v>36</v>
      </c>
      <c r="S17" s="70">
        <f t="shared" si="5"/>
        <v>36</v>
      </c>
      <c r="T17" s="70">
        <f t="shared" si="6"/>
        <v>0</v>
      </c>
      <c r="U17" s="70">
        <f>Z17*Z$6+AC17*AC$6+AH17*AH$6+AK17*AK$6+AP17*AP$6+AS17*AS$6+AX17*AX$6+BA17*BA$6</f>
        <v>0</v>
      </c>
      <c r="V17" s="70">
        <f>Q17-R17</f>
        <v>39</v>
      </c>
      <c r="W17" s="63" t="str">
        <f t="shared" si="7"/>
        <v>2//</v>
      </c>
      <c r="X17" s="53">
        <v>2</v>
      </c>
      <c r="Y17" s="53"/>
      <c r="Z17" s="53"/>
      <c r="AA17" s="53"/>
      <c r="AB17" s="53"/>
      <c r="AC17" s="53"/>
      <c r="AD17" s="63">
        <f t="shared" si="8"/>
      </c>
      <c r="AE17" s="63">
        <f t="shared" si="9"/>
      </c>
      <c r="AF17" s="53"/>
      <c r="AG17" s="53"/>
      <c r="AH17" s="53"/>
      <c r="AI17" s="53"/>
      <c r="AJ17" s="53"/>
      <c r="AK17" s="53"/>
      <c r="AL17" s="63">
        <f t="shared" si="10"/>
      </c>
      <c r="AM17" s="63">
        <f t="shared" si="11"/>
      </c>
      <c r="AN17" s="53"/>
      <c r="AO17" s="53"/>
      <c r="AP17" s="53"/>
      <c r="AQ17" s="53"/>
      <c r="AR17" s="53"/>
      <c r="AS17" s="53"/>
      <c r="AT17" s="63">
        <f t="shared" si="12"/>
      </c>
      <c r="AU17" s="63">
        <f t="shared" si="13"/>
      </c>
      <c r="AV17" s="53"/>
      <c r="AW17" s="53"/>
      <c r="AX17" s="53"/>
      <c r="AY17" s="53"/>
      <c r="AZ17" s="53"/>
      <c r="BA17" s="53"/>
      <c r="BB17" s="63">
        <f t="shared" si="14"/>
      </c>
      <c r="BC17" s="62"/>
    </row>
    <row r="18" spans="1:55" ht="15">
      <c r="A18" s="34" t="s">
        <v>66</v>
      </c>
      <c r="B18" s="34" t="s">
        <v>78</v>
      </c>
      <c r="C18" s="51" t="str">
        <f t="shared" si="15"/>
        <v>   </v>
      </c>
      <c r="D18" s="52"/>
      <c r="E18" s="52"/>
      <c r="F18" s="52"/>
      <c r="G18" s="52"/>
      <c r="H18" s="51" t="str">
        <f t="shared" si="3"/>
        <v>2     </v>
      </c>
      <c r="I18" s="52">
        <v>2</v>
      </c>
      <c r="J18" s="52"/>
      <c r="K18" s="52"/>
      <c r="L18" s="52"/>
      <c r="M18" s="52"/>
      <c r="N18" s="52"/>
      <c r="O18" s="52"/>
      <c r="P18" s="53"/>
      <c r="Q18" s="90">
        <v>75</v>
      </c>
      <c r="R18" s="70">
        <f t="shared" si="4"/>
        <v>36</v>
      </c>
      <c r="S18" s="70">
        <f t="shared" si="5"/>
        <v>36</v>
      </c>
      <c r="T18" s="70">
        <f t="shared" si="6"/>
        <v>0</v>
      </c>
      <c r="U18" s="70">
        <f>Z18*Z$6+AC18*AC$6+AH18*AH$6+AK18*AK$6+AP18*AP$6+AS18*AS$6+AX18*AX$6+BA18*BA$6</f>
        <v>0</v>
      </c>
      <c r="V18" s="70">
        <f>Q18-R18</f>
        <v>39</v>
      </c>
      <c r="W18" s="63">
        <f t="shared" si="7"/>
      </c>
      <c r="X18" s="53"/>
      <c r="Y18" s="53"/>
      <c r="Z18" s="53"/>
      <c r="AA18" s="53">
        <v>2</v>
      </c>
      <c r="AB18" s="53"/>
      <c r="AC18" s="53"/>
      <c r="AD18" s="63" t="str">
        <f t="shared" si="8"/>
        <v>2//</v>
      </c>
      <c r="AE18" s="63">
        <f t="shared" si="9"/>
      </c>
      <c r="AF18" s="53"/>
      <c r="AG18" s="53"/>
      <c r="AH18" s="53"/>
      <c r="AI18" s="53"/>
      <c r="AJ18" s="53"/>
      <c r="AK18" s="53"/>
      <c r="AL18" s="63">
        <f t="shared" si="10"/>
      </c>
      <c r="AM18" s="63">
        <f t="shared" si="11"/>
      </c>
      <c r="AN18" s="53"/>
      <c r="AO18" s="53"/>
      <c r="AP18" s="53"/>
      <c r="AQ18" s="53"/>
      <c r="AR18" s="53"/>
      <c r="AS18" s="53"/>
      <c r="AT18" s="63">
        <f t="shared" si="12"/>
      </c>
      <c r="AU18" s="63">
        <f t="shared" si="13"/>
      </c>
      <c r="AV18" s="53"/>
      <c r="AW18" s="53"/>
      <c r="AX18" s="53"/>
      <c r="AY18" s="53"/>
      <c r="AZ18" s="53"/>
      <c r="BA18" s="53"/>
      <c r="BB18" s="63">
        <f t="shared" si="14"/>
      </c>
      <c r="BC18" s="62"/>
    </row>
    <row r="19" spans="1:55" ht="15">
      <c r="A19" s="34" t="s">
        <v>79</v>
      </c>
      <c r="B19" s="34" t="s">
        <v>148</v>
      </c>
      <c r="C19" s="51" t="str">
        <f t="shared" si="15"/>
        <v>   </v>
      </c>
      <c r="D19" s="52"/>
      <c r="E19" s="52"/>
      <c r="F19" s="52"/>
      <c r="G19" s="52"/>
      <c r="H19" s="51" t="str">
        <f t="shared" si="3"/>
        <v>6     </v>
      </c>
      <c r="I19" s="52">
        <v>6</v>
      </c>
      <c r="J19" s="52"/>
      <c r="K19" s="52"/>
      <c r="L19" s="52"/>
      <c r="M19" s="52"/>
      <c r="N19" s="52"/>
      <c r="O19" s="52"/>
      <c r="P19" s="53"/>
      <c r="Q19" s="90">
        <v>120</v>
      </c>
      <c r="R19" s="70">
        <f t="shared" si="4"/>
        <v>57</v>
      </c>
      <c r="S19" s="70">
        <f t="shared" si="5"/>
        <v>38</v>
      </c>
      <c r="T19" s="70">
        <f t="shared" si="6"/>
        <v>0</v>
      </c>
      <c r="U19" s="70">
        <f>Z19*Z$6+AC19*AC$6+AH19*AH$6+AK19*AK$6+AP19*AP$6+AS19*AS$6+AX19*AX$6+BA19*BA$6</f>
        <v>19</v>
      </c>
      <c r="V19" s="70">
        <f>Q19-R19</f>
        <v>63</v>
      </c>
      <c r="W19" s="63">
        <f t="shared" si="7"/>
      </c>
      <c r="X19" s="53"/>
      <c r="Y19" s="53"/>
      <c r="Z19" s="53"/>
      <c r="AA19" s="53"/>
      <c r="AB19" s="53"/>
      <c r="AC19" s="53"/>
      <c r="AD19" s="63">
        <f t="shared" si="8"/>
      </c>
      <c r="AE19" s="63">
        <f t="shared" si="9"/>
      </c>
      <c r="AF19" s="53"/>
      <c r="AG19" s="53"/>
      <c r="AH19" s="53"/>
      <c r="AI19" s="53"/>
      <c r="AJ19" s="53"/>
      <c r="AK19" s="53"/>
      <c r="AL19" s="63">
        <f t="shared" si="10"/>
      </c>
      <c r="AM19" s="63">
        <f t="shared" si="11"/>
      </c>
      <c r="AN19" s="53"/>
      <c r="AO19" s="53"/>
      <c r="AP19" s="53"/>
      <c r="AQ19" s="53">
        <v>2</v>
      </c>
      <c r="AR19" s="53"/>
      <c r="AS19" s="53">
        <v>1</v>
      </c>
      <c r="AT19" s="63" t="str">
        <f t="shared" si="12"/>
        <v>2//1</v>
      </c>
      <c r="AU19" s="63">
        <f t="shared" si="13"/>
      </c>
      <c r="AV19" s="53"/>
      <c r="AW19" s="53"/>
      <c r="AX19" s="53"/>
      <c r="AY19" s="53"/>
      <c r="AZ19" s="53"/>
      <c r="BA19" s="53"/>
      <c r="BB19" s="63">
        <f t="shared" si="14"/>
      </c>
      <c r="BC19" s="62"/>
    </row>
    <row r="20" spans="1:55" ht="15">
      <c r="A20" s="38" t="s">
        <v>38</v>
      </c>
      <c r="B20" s="38" t="s">
        <v>149</v>
      </c>
      <c r="C20" s="51" t="str">
        <f>D20&amp;" "&amp;E20&amp;" "&amp;F20&amp;" "&amp;G20</f>
        <v>   </v>
      </c>
      <c r="D20" s="52"/>
      <c r="E20" s="52"/>
      <c r="F20" s="52"/>
      <c r="G20" s="52"/>
      <c r="H20" s="51" t="str">
        <f t="shared" si="3"/>
        <v>3 4 5 5  </v>
      </c>
      <c r="I20" s="52">
        <v>3</v>
      </c>
      <c r="J20" s="52">
        <v>4</v>
      </c>
      <c r="K20" s="52">
        <v>5</v>
      </c>
      <c r="L20" s="52">
        <v>5</v>
      </c>
      <c r="M20" s="52"/>
      <c r="N20" s="52"/>
      <c r="O20" s="52"/>
      <c r="P20" s="53"/>
      <c r="Q20" s="78">
        <v>270</v>
      </c>
      <c r="R20" s="106">
        <f t="shared" si="4"/>
        <v>144</v>
      </c>
      <c r="S20" s="106">
        <f t="shared" si="5"/>
        <v>72</v>
      </c>
      <c r="T20" s="106">
        <f t="shared" si="6"/>
        <v>0</v>
      </c>
      <c r="U20" s="106">
        <f>Z20*Z$6+AC20*AC$6+AH20*AH$6+AK20*AK$6+AP20*AP$6+AS20*AS$6+AX20*AX$6+BA20*BA$6</f>
        <v>72</v>
      </c>
      <c r="V20" s="106">
        <f>Q20-R20</f>
        <v>126</v>
      </c>
      <c r="W20" s="63">
        <f>IF(SUM(X20:Z20)&gt;0,X20&amp;"/"&amp;Y20&amp;"/"&amp;Z20,"")</f>
      </c>
      <c r="X20" s="53"/>
      <c r="Y20" s="53"/>
      <c r="Z20" s="53"/>
      <c r="AA20" s="53"/>
      <c r="AB20" s="53"/>
      <c r="AC20" s="53"/>
      <c r="AD20" s="63">
        <f>IF(SUM(AA20:AC20)&gt;0,AA20&amp;"/"&amp;AB20&amp;"/"&amp;AC20,"")</f>
      </c>
      <c r="AE20" s="63" t="str">
        <f>IF(SUM(AF20:AH20)&gt;0,AF20&amp;"/"&amp;AG20&amp;"/"&amp;AH20,"")</f>
        <v>//2</v>
      </c>
      <c r="AF20" s="53"/>
      <c r="AG20" s="53"/>
      <c r="AH20" s="53">
        <v>2</v>
      </c>
      <c r="AI20" s="53"/>
      <c r="AJ20" s="53"/>
      <c r="AK20" s="53">
        <v>2</v>
      </c>
      <c r="AL20" s="63" t="str">
        <f>IF(SUM(AI20:AK20)&gt;0,AI20&amp;"/"&amp;AJ20&amp;"/"&amp;AK20,"")</f>
        <v>//2</v>
      </c>
      <c r="AM20" s="63" t="str">
        <f>IF(SUM(AN20:AP20)&gt;0,AN20&amp;"/"&amp;AO20&amp;"/"&amp;AP20,"")</f>
        <v>4//</v>
      </c>
      <c r="AN20" s="53">
        <v>4</v>
      </c>
      <c r="AO20" s="53"/>
      <c r="AP20" s="53"/>
      <c r="AQ20" s="53"/>
      <c r="AR20" s="53"/>
      <c r="AS20" s="53"/>
      <c r="AT20" s="63">
        <f>IF(SUM(AQ20:AS20)&gt;0,AQ20&amp;"/"&amp;AR20&amp;"/"&amp;AS20,"")</f>
      </c>
      <c r="AU20" s="63">
        <f>IF(SUM(AV20:AX20)&gt;0,AV20&amp;"/"&amp;AW20&amp;"/"&amp;AX20,"")</f>
      </c>
      <c r="AV20" s="53"/>
      <c r="AW20" s="53"/>
      <c r="AX20" s="53"/>
      <c r="AY20" s="53"/>
      <c r="AZ20" s="53"/>
      <c r="BA20" s="53"/>
      <c r="BB20" s="63">
        <f>IF(SUM(AY20:BA20)&gt;0,AY20&amp;"/"&amp;AZ20&amp;"/"&amp;BA20,"")</f>
      </c>
      <c r="BC20" s="62"/>
    </row>
    <row r="21" spans="1:55" ht="26.25" customHeight="1">
      <c r="A21" s="128" t="s">
        <v>39</v>
      </c>
      <c r="B21" s="128" t="s">
        <v>121</v>
      </c>
      <c r="C21" s="47" t="str">
        <f t="shared" si="15"/>
        <v>   </v>
      </c>
      <c r="D21" s="73"/>
      <c r="E21" s="73"/>
      <c r="F21" s="73"/>
      <c r="G21" s="73"/>
      <c r="H21" s="47" t="str">
        <f aca="true" t="shared" si="17" ref="H21:H59">I21&amp;" "&amp;M21&amp;" "&amp;N21&amp;" "&amp;O21</f>
        <v>   </v>
      </c>
      <c r="I21" s="73"/>
      <c r="J21" s="73"/>
      <c r="K21" s="73"/>
      <c r="L21" s="73"/>
      <c r="M21" s="73"/>
      <c r="N21" s="73"/>
      <c r="O21" s="73"/>
      <c r="P21" s="47"/>
      <c r="Q21" s="80">
        <f aca="true" t="shared" si="18" ref="Q21:V21">Q22+Q34+Q36</f>
        <v>1898</v>
      </c>
      <c r="R21" s="80">
        <f t="shared" si="18"/>
        <v>1040</v>
      </c>
      <c r="S21" s="80">
        <f t="shared" si="18"/>
        <v>480</v>
      </c>
      <c r="T21" s="80">
        <f t="shared" si="18"/>
        <v>198</v>
      </c>
      <c r="U21" s="80">
        <f t="shared" si="18"/>
        <v>362</v>
      </c>
      <c r="V21" s="80">
        <f t="shared" si="18"/>
        <v>858</v>
      </c>
      <c r="W21" s="75">
        <f t="shared" si="7"/>
      </c>
      <c r="X21" s="47"/>
      <c r="Y21" s="47"/>
      <c r="Z21" s="47"/>
      <c r="AA21" s="47"/>
      <c r="AB21" s="47"/>
      <c r="AC21" s="47"/>
      <c r="AD21" s="75">
        <f t="shared" si="8"/>
      </c>
      <c r="AE21" s="75">
        <f t="shared" si="9"/>
      </c>
      <c r="AF21" s="47"/>
      <c r="AG21" s="47"/>
      <c r="AH21" s="47"/>
      <c r="AI21" s="47"/>
      <c r="AJ21" s="47"/>
      <c r="AK21" s="47"/>
      <c r="AL21" s="75">
        <f t="shared" si="10"/>
      </c>
      <c r="AM21" s="75">
        <f t="shared" si="11"/>
      </c>
      <c r="AN21" s="47"/>
      <c r="AO21" s="47"/>
      <c r="AP21" s="47"/>
      <c r="AQ21" s="47"/>
      <c r="AR21" s="47"/>
      <c r="AS21" s="47"/>
      <c r="AT21" s="75">
        <f t="shared" si="12"/>
      </c>
      <c r="AU21" s="75">
        <f t="shared" si="13"/>
      </c>
      <c r="AV21" s="47"/>
      <c r="AW21" s="47"/>
      <c r="AX21" s="47"/>
      <c r="AY21" s="47"/>
      <c r="AZ21" s="47"/>
      <c r="BA21" s="47"/>
      <c r="BB21" s="75">
        <f t="shared" si="14"/>
      </c>
      <c r="BC21" s="62"/>
    </row>
    <row r="22" spans="1:55" ht="15">
      <c r="A22" s="38" t="s">
        <v>40</v>
      </c>
      <c r="B22" s="38" t="s">
        <v>31</v>
      </c>
      <c r="C22" s="51" t="str">
        <f t="shared" si="15"/>
        <v>   </v>
      </c>
      <c r="D22" s="52"/>
      <c r="E22" s="52"/>
      <c r="F22" s="52"/>
      <c r="G22" s="52"/>
      <c r="H22" s="51" t="str">
        <f t="shared" si="17"/>
        <v>   </v>
      </c>
      <c r="I22" s="52"/>
      <c r="J22" s="52"/>
      <c r="K22" s="52"/>
      <c r="L22" s="52"/>
      <c r="M22" s="52"/>
      <c r="N22" s="52"/>
      <c r="O22" s="52"/>
      <c r="P22" s="53"/>
      <c r="Q22" s="79">
        <f aca="true" t="shared" si="19" ref="Q22:V22">Q23+Q30+Q31+Q32+Q33</f>
        <v>1598</v>
      </c>
      <c r="R22" s="79">
        <f t="shared" si="19"/>
        <v>892</v>
      </c>
      <c r="S22" s="79">
        <f t="shared" si="19"/>
        <v>406</v>
      </c>
      <c r="T22" s="79">
        <f t="shared" si="19"/>
        <v>198</v>
      </c>
      <c r="U22" s="79">
        <f t="shared" si="19"/>
        <v>288</v>
      </c>
      <c r="V22" s="79">
        <f t="shared" si="19"/>
        <v>706</v>
      </c>
      <c r="W22" s="63">
        <f t="shared" si="7"/>
      </c>
      <c r="X22" s="53"/>
      <c r="Y22" s="53"/>
      <c r="Z22" s="53"/>
      <c r="AA22" s="53"/>
      <c r="AB22" s="53"/>
      <c r="AC22" s="53"/>
      <c r="AD22" s="63">
        <f t="shared" si="8"/>
      </c>
      <c r="AE22" s="63">
        <f t="shared" si="9"/>
      </c>
      <c r="AF22" s="53"/>
      <c r="AG22" s="53"/>
      <c r="AH22" s="53"/>
      <c r="AI22" s="53"/>
      <c r="AJ22" s="53"/>
      <c r="AK22" s="53"/>
      <c r="AL22" s="63">
        <f t="shared" si="10"/>
      </c>
      <c r="AM22" s="63">
        <f t="shared" si="11"/>
      </c>
      <c r="AN22" s="53"/>
      <c r="AO22" s="53"/>
      <c r="AP22" s="53"/>
      <c r="AQ22" s="53"/>
      <c r="AR22" s="53"/>
      <c r="AS22" s="53"/>
      <c r="AT22" s="63">
        <f t="shared" si="12"/>
      </c>
      <c r="AU22" s="63">
        <f t="shared" si="13"/>
      </c>
      <c r="AV22" s="53"/>
      <c r="AW22" s="53"/>
      <c r="AX22" s="53"/>
      <c r="AY22" s="53"/>
      <c r="AZ22" s="53"/>
      <c r="BA22" s="53"/>
      <c r="BB22" s="63">
        <f t="shared" si="14"/>
      </c>
      <c r="BC22" s="62"/>
    </row>
    <row r="23" spans="1:55" ht="15">
      <c r="A23" s="34" t="s">
        <v>41</v>
      </c>
      <c r="B23" s="34" t="s">
        <v>68</v>
      </c>
      <c r="C23" s="51" t="str">
        <f t="shared" si="15"/>
        <v>   </v>
      </c>
      <c r="D23" s="52"/>
      <c r="E23" s="52"/>
      <c r="F23" s="52"/>
      <c r="G23" s="52"/>
      <c r="H23" s="51" t="str">
        <f t="shared" si="17"/>
        <v>   </v>
      </c>
      <c r="I23" s="52"/>
      <c r="J23" s="52"/>
      <c r="K23" s="52"/>
      <c r="L23" s="52"/>
      <c r="M23" s="52"/>
      <c r="N23" s="52"/>
      <c r="O23" s="52"/>
      <c r="P23" s="53"/>
      <c r="Q23" s="105">
        <f aca="true" t="shared" si="20" ref="Q23:V23">SUM(Q24:Q29)</f>
        <v>782</v>
      </c>
      <c r="R23" s="105">
        <f t="shared" si="20"/>
        <v>486</v>
      </c>
      <c r="S23" s="105">
        <f t="shared" si="20"/>
        <v>252</v>
      </c>
      <c r="T23" s="105">
        <f t="shared" si="20"/>
        <v>54</v>
      </c>
      <c r="U23" s="105">
        <f t="shared" si="20"/>
        <v>180</v>
      </c>
      <c r="V23" s="105">
        <f t="shared" si="20"/>
        <v>296</v>
      </c>
      <c r="W23" s="63">
        <f t="shared" si="7"/>
      </c>
      <c r="X23" s="53"/>
      <c r="Y23" s="53"/>
      <c r="Z23" s="53"/>
      <c r="AA23" s="53"/>
      <c r="AB23" s="53"/>
      <c r="AC23" s="53"/>
      <c r="AD23" s="63">
        <f t="shared" si="8"/>
      </c>
      <c r="AE23" s="63">
        <f t="shared" si="9"/>
      </c>
      <c r="AF23" s="53"/>
      <c r="AG23" s="53"/>
      <c r="AH23" s="53"/>
      <c r="AI23" s="53"/>
      <c r="AJ23" s="53"/>
      <c r="AK23" s="53"/>
      <c r="AL23" s="63">
        <f t="shared" si="10"/>
      </c>
      <c r="AM23" s="63">
        <f t="shared" si="11"/>
      </c>
      <c r="AN23" s="53"/>
      <c r="AO23" s="53"/>
      <c r="AP23" s="53"/>
      <c r="AQ23" s="53"/>
      <c r="AR23" s="53"/>
      <c r="AS23" s="53"/>
      <c r="AT23" s="63">
        <f t="shared" si="12"/>
      </c>
      <c r="AU23" s="63">
        <f t="shared" si="13"/>
      </c>
      <c r="AV23" s="53"/>
      <c r="AW23" s="53"/>
      <c r="AX23" s="53"/>
      <c r="AY23" s="53"/>
      <c r="AZ23" s="53"/>
      <c r="BA23" s="53"/>
      <c r="BB23" s="63">
        <f t="shared" si="14"/>
      </c>
      <c r="BC23" s="62"/>
    </row>
    <row r="24" spans="1:55" ht="15">
      <c r="A24" s="34" t="s">
        <v>150</v>
      </c>
      <c r="B24" s="34" t="s">
        <v>156</v>
      </c>
      <c r="C24" s="51" t="str">
        <f aca="true" t="shared" si="21" ref="C24:C29">D24&amp;" "&amp;E24&amp;" "&amp;F24&amp;" "&amp;G24</f>
        <v>1   </v>
      </c>
      <c r="D24" s="52">
        <v>1</v>
      </c>
      <c r="E24" s="52"/>
      <c r="F24" s="52"/>
      <c r="G24" s="52"/>
      <c r="H24" s="51" t="str">
        <f aca="true" t="shared" si="22" ref="H24:H29">I24&amp;" "&amp;M24&amp;" "&amp;N24&amp;" "&amp;O24</f>
        <v>   </v>
      </c>
      <c r="I24" s="52"/>
      <c r="J24" s="52"/>
      <c r="K24" s="52"/>
      <c r="L24" s="52"/>
      <c r="M24" s="52"/>
      <c r="N24" s="52"/>
      <c r="O24" s="52"/>
      <c r="P24" s="53"/>
      <c r="Q24" s="90">
        <v>102</v>
      </c>
      <c r="R24" s="70">
        <f aca="true" t="shared" si="23" ref="R24:R29">SUM(S24:U24)</f>
        <v>72</v>
      </c>
      <c r="S24" s="70">
        <f aca="true" t="shared" si="24" ref="S24:S29">X24*X$6+AA24*AA$6+AF24*AF$6+AI24*AI$6+AN24*AN$6+AQ24*AQ$6+AV24*AV$6+AY24*AY$6</f>
        <v>36</v>
      </c>
      <c r="T24" s="70">
        <f aca="true" t="shared" si="25" ref="T24:T29">Y24*Y$6+AB24*AB$6+AG24*AG$6+AJ24*AJ$6+AO24*AO$6+AR24*AR$6+AW24*AW$6+AZ24*AZ$6</f>
        <v>0</v>
      </c>
      <c r="U24" s="70">
        <f aca="true" t="shared" si="26" ref="U24:U29">Z24*Z$6+AC24*AC$6+AH24*AH$6+AK24*AK$6+AP24*AP$6+AS24*AS$6+AX24*AX$6+BA24*BA$6</f>
        <v>36</v>
      </c>
      <c r="V24" s="81">
        <f aca="true" t="shared" si="27" ref="V24:V29">Q24-R24</f>
        <v>30</v>
      </c>
      <c r="W24" s="63" t="str">
        <f aca="true" t="shared" si="28" ref="W24:W29">IF(SUM(X24:Z24)&gt;0,X24&amp;"/"&amp;Y24&amp;"/"&amp;Z24,"")</f>
        <v>2//2</v>
      </c>
      <c r="X24" s="53">
        <v>2</v>
      </c>
      <c r="Y24" s="53"/>
      <c r="Z24" s="53">
        <v>2</v>
      </c>
      <c r="AA24" s="53"/>
      <c r="AB24" s="53"/>
      <c r="AC24" s="53"/>
      <c r="AD24" s="63">
        <f aca="true" t="shared" si="29" ref="AD24:AD29">IF(SUM(AA24:AC24)&gt;0,AA24&amp;"/"&amp;AB24&amp;"/"&amp;AC24,"")</f>
      </c>
      <c r="AE24" s="63">
        <f aca="true" t="shared" si="30" ref="AE24:AE29">IF(SUM(AF24:AH24)&gt;0,AF24&amp;"/"&amp;AG24&amp;"/"&amp;AH24,"")</f>
      </c>
      <c r="AF24" s="53"/>
      <c r="AG24" s="53"/>
      <c r="AH24" s="53"/>
      <c r="AI24" s="53"/>
      <c r="AJ24" s="53"/>
      <c r="AK24" s="53"/>
      <c r="AL24" s="63">
        <f aca="true" t="shared" si="31" ref="AL24:AL29">IF(SUM(AI24:AK24)&gt;0,AI24&amp;"/"&amp;AJ24&amp;"/"&amp;AK24,"")</f>
      </c>
      <c r="AM24" s="63">
        <f aca="true" t="shared" si="32" ref="AM24:AM29">IF(SUM(AN24:AP24)&gt;0,AN24&amp;"/"&amp;AO24&amp;"/"&amp;AP24,"")</f>
      </c>
      <c r="AN24" s="53"/>
      <c r="AO24" s="53"/>
      <c r="AP24" s="53"/>
      <c r="AQ24" s="53"/>
      <c r="AR24" s="53"/>
      <c r="AS24" s="53"/>
      <c r="AT24" s="63">
        <f aca="true" t="shared" si="33" ref="AT24:AT29">IF(SUM(AQ24:AS24)&gt;0,AQ24&amp;"/"&amp;AR24&amp;"/"&amp;AS24,"")</f>
      </c>
      <c r="AU24" s="63">
        <f aca="true" t="shared" si="34" ref="AU24:AU29">IF(SUM(AV24:AX24)&gt;0,AV24&amp;"/"&amp;AW24&amp;"/"&amp;AX24,"")</f>
      </c>
      <c r="AV24" s="53"/>
      <c r="AW24" s="53"/>
      <c r="AX24" s="53"/>
      <c r="AY24" s="53"/>
      <c r="AZ24" s="53"/>
      <c r="BA24" s="53"/>
      <c r="BB24" s="63">
        <f aca="true" t="shared" si="35" ref="BB24:BB29">IF(SUM(AY24:BA24)&gt;0,AY24&amp;"/"&amp;AZ24&amp;"/"&amp;BA24,"")</f>
      </c>
      <c r="BC24" s="62"/>
    </row>
    <row r="25" spans="1:55" ht="15">
      <c r="A25" s="34" t="s">
        <v>151</v>
      </c>
      <c r="B25" s="34" t="s">
        <v>73</v>
      </c>
      <c r="C25" s="51" t="str">
        <f t="shared" si="21"/>
        <v>3   </v>
      </c>
      <c r="D25" s="52">
        <v>3</v>
      </c>
      <c r="E25" s="52"/>
      <c r="F25" s="52"/>
      <c r="G25" s="52"/>
      <c r="H25" s="51" t="str">
        <f t="shared" si="22"/>
        <v>   </v>
      </c>
      <c r="I25" s="52"/>
      <c r="J25" s="52"/>
      <c r="K25" s="52"/>
      <c r="L25" s="52"/>
      <c r="M25" s="52"/>
      <c r="N25" s="52"/>
      <c r="O25" s="52"/>
      <c r="P25" s="53"/>
      <c r="Q25" s="90">
        <v>156</v>
      </c>
      <c r="R25" s="70">
        <f t="shared" si="23"/>
        <v>90</v>
      </c>
      <c r="S25" s="70">
        <f t="shared" si="24"/>
        <v>36</v>
      </c>
      <c r="T25" s="70">
        <f t="shared" si="25"/>
        <v>0</v>
      </c>
      <c r="U25" s="70">
        <f t="shared" si="26"/>
        <v>54</v>
      </c>
      <c r="V25" s="81">
        <f t="shared" si="27"/>
        <v>66</v>
      </c>
      <c r="W25" s="63">
        <f t="shared" si="28"/>
      </c>
      <c r="X25" s="53"/>
      <c r="Y25" s="53"/>
      <c r="Z25" s="53"/>
      <c r="AA25" s="53"/>
      <c r="AB25" s="53"/>
      <c r="AC25" s="53"/>
      <c r="AD25" s="63">
        <f t="shared" si="29"/>
      </c>
      <c r="AE25" s="63" t="str">
        <f t="shared" si="30"/>
        <v>2//3</v>
      </c>
      <c r="AF25" s="53">
        <v>2</v>
      </c>
      <c r="AG25" s="53"/>
      <c r="AH25" s="53">
        <v>3</v>
      </c>
      <c r="AI25" s="53"/>
      <c r="AJ25" s="53"/>
      <c r="AK25" s="53"/>
      <c r="AL25" s="63">
        <f t="shared" si="31"/>
      </c>
      <c r="AM25" s="63">
        <f t="shared" si="32"/>
      </c>
      <c r="AN25" s="53"/>
      <c r="AO25" s="53"/>
      <c r="AP25" s="53"/>
      <c r="AQ25" s="53"/>
      <c r="AR25" s="53"/>
      <c r="AS25" s="53"/>
      <c r="AT25" s="63">
        <f t="shared" si="33"/>
      </c>
      <c r="AU25" s="63">
        <f t="shared" si="34"/>
      </c>
      <c r="AV25" s="53"/>
      <c r="AW25" s="53"/>
      <c r="AX25" s="53"/>
      <c r="AY25" s="53"/>
      <c r="AZ25" s="53"/>
      <c r="BA25" s="53"/>
      <c r="BB25" s="63">
        <f t="shared" si="35"/>
      </c>
      <c r="BC25" s="62"/>
    </row>
    <row r="26" spans="1:55" ht="15">
      <c r="A26" s="34" t="s">
        <v>152</v>
      </c>
      <c r="B26" s="34" t="s">
        <v>157</v>
      </c>
      <c r="C26" s="51" t="str">
        <f t="shared" si="21"/>
        <v>   </v>
      </c>
      <c r="D26" s="52"/>
      <c r="E26" s="52"/>
      <c r="F26" s="52"/>
      <c r="G26" s="52"/>
      <c r="H26" s="51" t="str">
        <f t="shared" si="22"/>
        <v>3   </v>
      </c>
      <c r="I26" s="52">
        <v>3</v>
      </c>
      <c r="J26" s="52"/>
      <c r="K26" s="52"/>
      <c r="L26" s="52"/>
      <c r="M26" s="52"/>
      <c r="N26" s="52"/>
      <c r="O26" s="52"/>
      <c r="P26" s="53"/>
      <c r="Q26" s="90">
        <v>85</v>
      </c>
      <c r="R26" s="70">
        <f t="shared" si="23"/>
        <v>54</v>
      </c>
      <c r="S26" s="70">
        <f t="shared" si="24"/>
        <v>36</v>
      </c>
      <c r="T26" s="70">
        <f t="shared" si="25"/>
        <v>18</v>
      </c>
      <c r="U26" s="70">
        <f t="shared" si="26"/>
        <v>0</v>
      </c>
      <c r="V26" s="81">
        <f t="shared" si="27"/>
        <v>31</v>
      </c>
      <c r="W26" s="63">
        <f t="shared" si="28"/>
      </c>
      <c r="X26" s="53"/>
      <c r="Y26" s="53"/>
      <c r="Z26" s="53"/>
      <c r="AA26" s="53"/>
      <c r="AB26" s="53"/>
      <c r="AC26" s="53"/>
      <c r="AD26" s="63">
        <f t="shared" si="29"/>
      </c>
      <c r="AE26" s="63" t="str">
        <f t="shared" si="30"/>
        <v>2/1/</v>
      </c>
      <c r="AF26" s="53">
        <v>2</v>
      </c>
      <c r="AG26" s="53">
        <v>1</v>
      </c>
      <c r="AH26" s="53"/>
      <c r="AI26" s="53"/>
      <c r="AJ26" s="53"/>
      <c r="AK26" s="53"/>
      <c r="AL26" s="63">
        <f t="shared" si="31"/>
      </c>
      <c r="AM26" s="63">
        <f t="shared" si="32"/>
      </c>
      <c r="AN26" s="53"/>
      <c r="AO26" s="53"/>
      <c r="AP26" s="53"/>
      <c r="AQ26" s="53"/>
      <c r="AR26" s="53"/>
      <c r="AS26" s="53"/>
      <c r="AT26" s="63">
        <f t="shared" si="33"/>
      </c>
      <c r="AU26" s="63">
        <f t="shared" si="34"/>
      </c>
      <c r="AV26" s="53"/>
      <c r="AW26" s="53"/>
      <c r="AX26" s="53"/>
      <c r="AY26" s="53"/>
      <c r="AZ26" s="53"/>
      <c r="BA26" s="53"/>
      <c r="BB26" s="63">
        <f t="shared" si="35"/>
      </c>
      <c r="BC26" s="62"/>
    </row>
    <row r="27" spans="1:55" ht="15">
      <c r="A27" s="34" t="s">
        <v>153</v>
      </c>
      <c r="B27" s="34" t="s">
        <v>158</v>
      </c>
      <c r="C27" s="51" t="str">
        <f t="shared" si="21"/>
        <v>4   </v>
      </c>
      <c r="D27" s="52">
        <v>4</v>
      </c>
      <c r="E27" s="52"/>
      <c r="F27" s="52"/>
      <c r="G27" s="52"/>
      <c r="H27" s="51" t="str">
        <f t="shared" si="22"/>
        <v>   </v>
      </c>
      <c r="I27" s="52"/>
      <c r="J27" s="52"/>
      <c r="K27" s="52"/>
      <c r="L27" s="52"/>
      <c r="M27" s="52"/>
      <c r="N27" s="52"/>
      <c r="O27" s="52"/>
      <c r="P27" s="53"/>
      <c r="Q27" s="90">
        <v>102</v>
      </c>
      <c r="R27" s="70">
        <f t="shared" si="23"/>
        <v>72</v>
      </c>
      <c r="S27" s="70">
        <f t="shared" si="24"/>
        <v>36</v>
      </c>
      <c r="T27" s="70">
        <f t="shared" si="25"/>
        <v>36</v>
      </c>
      <c r="U27" s="70">
        <f t="shared" si="26"/>
        <v>0</v>
      </c>
      <c r="V27" s="81">
        <f t="shared" si="27"/>
        <v>30</v>
      </c>
      <c r="W27" s="63">
        <f t="shared" si="28"/>
      </c>
      <c r="X27" s="53"/>
      <c r="Y27" s="53"/>
      <c r="Z27" s="53"/>
      <c r="AA27" s="53"/>
      <c r="AB27" s="53"/>
      <c r="AC27" s="53"/>
      <c r="AD27" s="63">
        <f t="shared" si="29"/>
      </c>
      <c r="AE27" s="63">
        <f t="shared" si="30"/>
      </c>
      <c r="AF27" s="53"/>
      <c r="AG27" s="53"/>
      <c r="AH27" s="53"/>
      <c r="AI27" s="53">
        <v>2</v>
      </c>
      <c r="AJ27" s="53">
        <v>2</v>
      </c>
      <c r="AK27" s="53"/>
      <c r="AL27" s="63" t="str">
        <f t="shared" si="31"/>
        <v>2/2/</v>
      </c>
      <c r="AM27" s="63">
        <f t="shared" si="32"/>
      </c>
      <c r="AN27" s="53"/>
      <c r="AO27" s="53"/>
      <c r="AP27" s="53"/>
      <c r="AQ27" s="53"/>
      <c r="AR27" s="53"/>
      <c r="AS27" s="53"/>
      <c r="AT27" s="63">
        <f t="shared" si="33"/>
      </c>
      <c r="AU27" s="63">
        <f t="shared" si="34"/>
      </c>
      <c r="AV27" s="53"/>
      <c r="AW27" s="53"/>
      <c r="AX27" s="53"/>
      <c r="AY27" s="53"/>
      <c r="AZ27" s="53"/>
      <c r="BA27" s="53"/>
      <c r="BB27" s="63">
        <f t="shared" si="35"/>
      </c>
      <c r="BC27" s="62"/>
    </row>
    <row r="28" spans="1:55" ht="15">
      <c r="A28" s="34" t="s">
        <v>154</v>
      </c>
      <c r="B28" s="34" t="s">
        <v>160</v>
      </c>
      <c r="C28" s="51" t="str">
        <f t="shared" si="21"/>
        <v>2   </v>
      </c>
      <c r="D28" s="52">
        <v>2</v>
      </c>
      <c r="E28" s="52"/>
      <c r="F28" s="52"/>
      <c r="G28" s="52"/>
      <c r="H28" s="51" t="str">
        <f t="shared" si="22"/>
        <v>1   </v>
      </c>
      <c r="I28" s="52">
        <v>1</v>
      </c>
      <c r="J28" s="52"/>
      <c r="K28" s="52"/>
      <c r="L28" s="52"/>
      <c r="M28" s="52"/>
      <c r="N28" s="52"/>
      <c r="O28" s="52"/>
      <c r="P28" s="53"/>
      <c r="Q28" s="90">
        <v>252</v>
      </c>
      <c r="R28" s="70">
        <f t="shared" si="23"/>
        <v>144</v>
      </c>
      <c r="S28" s="70">
        <f t="shared" si="24"/>
        <v>72</v>
      </c>
      <c r="T28" s="70">
        <f t="shared" si="25"/>
        <v>0</v>
      </c>
      <c r="U28" s="70">
        <f t="shared" si="26"/>
        <v>72</v>
      </c>
      <c r="V28" s="81">
        <f t="shared" si="27"/>
        <v>108</v>
      </c>
      <c r="W28" s="63" t="str">
        <f t="shared" si="28"/>
        <v>2//2</v>
      </c>
      <c r="X28" s="53">
        <v>2</v>
      </c>
      <c r="Y28" s="53"/>
      <c r="Z28" s="53">
        <v>2</v>
      </c>
      <c r="AA28" s="53">
        <v>2</v>
      </c>
      <c r="AB28" s="53"/>
      <c r="AC28" s="53">
        <v>2</v>
      </c>
      <c r="AD28" s="63" t="str">
        <f t="shared" si="29"/>
        <v>2//2</v>
      </c>
      <c r="AE28" s="63">
        <f t="shared" si="30"/>
      </c>
      <c r="AF28" s="53"/>
      <c r="AG28" s="53"/>
      <c r="AH28" s="53"/>
      <c r="AI28" s="53"/>
      <c r="AJ28" s="53"/>
      <c r="AK28" s="53"/>
      <c r="AL28" s="63">
        <f t="shared" si="31"/>
      </c>
      <c r="AM28" s="63">
        <f t="shared" si="32"/>
      </c>
      <c r="AN28" s="53"/>
      <c r="AO28" s="53"/>
      <c r="AP28" s="53"/>
      <c r="AQ28" s="53"/>
      <c r="AR28" s="53"/>
      <c r="AS28" s="53"/>
      <c r="AT28" s="63">
        <f t="shared" si="33"/>
      </c>
      <c r="AU28" s="63">
        <f t="shared" si="34"/>
      </c>
      <c r="AV28" s="53"/>
      <c r="AW28" s="53"/>
      <c r="AX28" s="53"/>
      <c r="AY28" s="53"/>
      <c r="AZ28" s="53"/>
      <c r="BA28" s="53"/>
      <c r="BB28" s="63">
        <f t="shared" si="35"/>
      </c>
      <c r="BC28" s="62"/>
    </row>
    <row r="29" spans="1:55" ht="15">
      <c r="A29" s="34" t="s">
        <v>155</v>
      </c>
      <c r="B29" s="34" t="s">
        <v>159</v>
      </c>
      <c r="C29" s="51" t="str">
        <f t="shared" si="21"/>
        <v>3   </v>
      </c>
      <c r="D29" s="52">
        <v>3</v>
      </c>
      <c r="E29" s="52"/>
      <c r="F29" s="52"/>
      <c r="G29" s="52"/>
      <c r="H29" s="51" t="str">
        <f t="shared" si="22"/>
        <v>   </v>
      </c>
      <c r="I29" s="52"/>
      <c r="J29" s="52"/>
      <c r="K29" s="52"/>
      <c r="L29" s="52"/>
      <c r="M29" s="52"/>
      <c r="N29" s="52"/>
      <c r="O29" s="52"/>
      <c r="P29" s="53"/>
      <c r="Q29" s="90">
        <v>85</v>
      </c>
      <c r="R29" s="70">
        <f t="shared" si="23"/>
        <v>54</v>
      </c>
      <c r="S29" s="70">
        <f t="shared" si="24"/>
        <v>36</v>
      </c>
      <c r="T29" s="70">
        <f t="shared" si="25"/>
        <v>0</v>
      </c>
      <c r="U29" s="70">
        <f t="shared" si="26"/>
        <v>18</v>
      </c>
      <c r="V29" s="81">
        <f t="shared" si="27"/>
        <v>31</v>
      </c>
      <c r="W29" s="63">
        <f t="shared" si="28"/>
      </c>
      <c r="X29" s="53"/>
      <c r="Y29" s="53"/>
      <c r="Z29" s="53"/>
      <c r="AA29" s="53"/>
      <c r="AB29" s="53"/>
      <c r="AC29" s="53"/>
      <c r="AD29" s="63">
        <f t="shared" si="29"/>
      </c>
      <c r="AE29" s="63" t="str">
        <f t="shared" si="30"/>
        <v>2//1</v>
      </c>
      <c r="AF29" s="53">
        <v>2</v>
      </c>
      <c r="AG29" s="53"/>
      <c r="AH29" s="53">
        <v>1</v>
      </c>
      <c r="AI29" s="53"/>
      <c r="AJ29" s="53"/>
      <c r="AK29" s="53"/>
      <c r="AL29" s="63">
        <f t="shared" si="31"/>
      </c>
      <c r="AM29" s="63">
        <f t="shared" si="32"/>
      </c>
      <c r="AN29" s="53"/>
      <c r="AO29" s="53"/>
      <c r="AP29" s="53"/>
      <c r="AQ29" s="53"/>
      <c r="AR29" s="53"/>
      <c r="AS29" s="53"/>
      <c r="AT29" s="63">
        <f t="shared" si="33"/>
      </c>
      <c r="AU29" s="63">
        <f t="shared" si="34"/>
      </c>
      <c r="AV29" s="53"/>
      <c r="AW29" s="53"/>
      <c r="AX29" s="53"/>
      <c r="AY29" s="53"/>
      <c r="AZ29" s="53"/>
      <c r="BA29" s="53"/>
      <c r="BB29" s="63">
        <f t="shared" si="35"/>
      </c>
      <c r="BC29" s="62"/>
    </row>
    <row r="30" spans="1:55" s="61" customFormat="1" ht="15">
      <c r="A30" s="34" t="s">
        <v>127</v>
      </c>
      <c r="B30" s="34" t="s">
        <v>162</v>
      </c>
      <c r="C30" s="51" t="str">
        <f t="shared" si="15"/>
        <v>1   </v>
      </c>
      <c r="D30" s="52">
        <v>1</v>
      </c>
      <c r="E30" s="52"/>
      <c r="F30" s="52"/>
      <c r="G30" s="52"/>
      <c r="H30" s="51" t="str">
        <f t="shared" si="17"/>
        <v>   </v>
      </c>
      <c r="I30" s="52"/>
      <c r="J30" s="52"/>
      <c r="K30" s="52"/>
      <c r="L30" s="52"/>
      <c r="M30" s="52"/>
      <c r="N30" s="52"/>
      <c r="O30" s="52"/>
      <c r="P30" s="53"/>
      <c r="Q30" s="90">
        <v>272</v>
      </c>
      <c r="R30" s="70">
        <f t="shared" si="4"/>
        <v>144</v>
      </c>
      <c r="S30" s="70">
        <f t="shared" si="5"/>
        <v>36</v>
      </c>
      <c r="T30" s="70">
        <f t="shared" si="6"/>
        <v>72</v>
      </c>
      <c r="U30" s="70">
        <f>Z30*Z$6+AC30*AC$6+AH30*AH$6+AK30*AK$6+AP30*AP$6+AS30*AS$6+AX30*AX$6+BA30*BA$6</f>
        <v>36</v>
      </c>
      <c r="V30" s="70">
        <f>Q30-R30</f>
        <v>128</v>
      </c>
      <c r="W30" s="63" t="str">
        <f t="shared" si="7"/>
        <v>2/4/2</v>
      </c>
      <c r="X30" s="53">
        <v>2</v>
      </c>
      <c r="Y30" s="53">
        <v>4</v>
      </c>
      <c r="Z30" s="53">
        <v>2</v>
      </c>
      <c r="AA30" s="53"/>
      <c r="AB30" s="53"/>
      <c r="AC30" s="53"/>
      <c r="AD30" s="63">
        <f t="shared" si="8"/>
      </c>
      <c r="AE30" s="63">
        <f t="shared" si="9"/>
      </c>
      <c r="AF30" s="53"/>
      <c r="AG30" s="53"/>
      <c r="AH30" s="53"/>
      <c r="AI30" s="53"/>
      <c r="AJ30" s="53"/>
      <c r="AK30" s="53"/>
      <c r="AL30" s="63">
        <f t="shared" si="10"/>
      </c>
      <c r="AM30" s="63">
        <f t="shared" si="11"/>
      </c>
      <c r="AN30" s="53"/>
      <c r="AO30" s="53"/>
      <c r="AP30" s="53"/>
      <c r="AQ30" s="53"/>
      <c r="AR30" s="53"/>
      <c r="AS30" s="53"/>
      <c r="AT30" s="63">
        <f t="shared" si="12"/>
      </c>
      <c r="AU30" s="63">
        <f t="shared" si="13"/>
      </c>
      <c r="AV30" s="53"/>
      <c r="AW30" s="53"/>
      <c r="AX30" s="53"/>
      <c r="AY30" s="53"/>
      <c r="AZ30" s="53"/>
      <c r="BA30" s="53"/>
      <c r="BB30" s="63">
        <f t="shared" si="14"/>
      </c>
      <c r="BC30" s="62"/>
    </row>
    <row r="31" spans="1:55" ht="15">
      <c r="A31" s="34" t="s">
        <v>69</v>
      </c>
      <c r="B31" s="34" t="s">
        <v>64</v>
      </c>
      <c r="C31" s="51" t="str">
        <f t="shared" si="15"/>
        <v>3 4  </v>
      </c>
      <c r="D31" s="52">
        <v>3</v>
      </c>
      <c r="E31" s="52">
        <v>4</v>
      </c>
      <c r="F31" s="52"/>
      <c r="G31" s="52"/>
      <c r="H31" s="51" t="str">
        <f>I31&amp;" "&amp;J31&amp;" "&amp;K31&amp;" "&amp;L31&amp;" "&amp;M31&amp;""&amp;N31&amp;" "&amp;O31</f>
        <v>     </v>
      </c>
      <c r="I31" s="52"/>
      <c r="J31" s="52"/>
      <c r="K31" s="52"/>
      <c r="L31" s="52"/>
      <c r="M31" s="52"/>
      <c r="N31" s="52"/>
      <c r="O31" s="52"/>
      <c r="P31" s="53"/>
      <c r="Q31" s="90">
        <v>408</v>
      </c>
      <c r="R31" s="70">
        <f t="shared" si="4"/>
        <v>198</v>
      </c>
      <c r="S31" s="70">
        <f t="shared" si="5"/>
        <v>72</v>
      </c>
      <c r="T31" s="70">
        <f t="shared" si="6"/>
        <v>72</v>
      </c>
      <c r="U31" s="70">
        <f>Z31*Z$6+AC31*AC$6+AH31*AH$6+AK31*AK$6+AP31*AP$6+AS31*AS$6+AX31*AX$6+BA31*BA$6</f>
        <v>54</v>
      </c>
      <c r="V31" s="70">
        <f>Q31-R31</f>
        <v>210</v>
      </c>
      <c r="W31" s="63">
        <f t="shared" si="7"/>
      </c>
      <c r="X31" s="53"/>
      <c r="Y31" s="53"/>
      <c r="Z31" s="53"/>
      <c r="AA31" s="53"/>
      <c r="AB31" s="53"/>
      <c r="AC31" s="53"/>
      <c r="AD31" s="63">
        <f t="shared" si="8"/>
      </c>
      <c r="AE31" s="63" t="str">
        <f t="shared" si="9"/>
        <v>2/2/2</v>
      </c>
      <c r="AF31" s="53">
        <v>2</v>
      </c>
      <c r="AG31" s="53">
        <v>2</v>
      </c>
      <c r="AH31" s="53">
        <v>2</v>
      </c>
      <c r="AI31" s="53">
        <v>2</v>
      </c>
      <c r="AJ31" s="53">
        <v>2</v>
      </c>
      <c r="AK31" s="53">
        <v>1</v>
      </c>
      <c r="AL31" s="63" t="str">
        <f t="shared" si="10"/>
        <v>2/2/1</v>
      </c>
      <c r="AM31" s="63">
        <f t="shared" si="11"/>
      </c>
      <c r="AN31" s="53"/>
      <c r="AO31" s="53"/>
      <c r="AP31" s="53"/>
      <c r="AQ31" s="53"/>
      <c r="AR31" s="53"/>
      <c r="AS31" s="53"/>
      <c r="AT31" s="63">
        <f t="shared" si="12"/>
      </c>
      <c r="AU31" s="63">
        <f t="shared" si="13"/>
      </c>
      <c r="AV31" s="53"/>
      <c r="AW31" s="53"/>
      <c r="AX31" s="53"/>
      <c r="AY31" s="53"/>
      <c r="AZ31" s="53"/>
      <c r="BA31" s="53"/>
      <c r="BB31" s="63">
        <f t="shared" si="14"/>
      </c>
      <c r="BC31" s="62"/>
    </row>
    <row r="32" spans="1:55" ht="15">
      <c r="A32" s="34" t="s">
        <v>70</v>
      </c>
      <c r="B32" s="34" t="s">
        <v>28</v>
      </c>
      <c r="C32" s="51" t="str">
        <f t="shared" si="15"/>
        <v>   </v>
      </c>
      <c r="D32" s="52"/>
      <c r="E32" s="52"/>
      <c r="F32" s="52"/>
      <c r="G32" s="52"/>
      <c r="H32" s="51" t="str">
        <f t="shared" si="17"/>
        <v>4   </v>
      </c>
      <c r="I32" s="52">
        <v>4</v>
      </c>
      <c r="J32" s="52"/>
      <c r="K32" s="52"/>
      <c r="L32" s="52"/>
      <c r="M32" s="52"/>
      <c r="N32" s="52"/>
      <c r="O32" s="52"/>
      <c r="P32" s="53"/>
      <c r="Q32" s="90">
        <v>68</v>
      </c>
      <c r="R32" s="70">
        <f t="shared" si="4"/>
        <v>36</v>
      </c>
      <c r="S32" s="70">
        <f t="shared" si="5"/>
        <v>18</v>
      </c>
      <c r="T32" s="70">
        <f t="shared" si="6"/>
        <v>0</v>
      </c>
      <c r="U32" s="70">
        <f>Z32*Z$6+AC32*AC$6+AH32*AH$6+AK32*AK$6+AP32*AP$6+AS32*AS$6+AX32*AX$6+BA32*BA$6</f>
        <v>18</v>
      </c>
      <c r="V32" s="70">
        <f>Q32-R32</f>
        <v>32</v>
      </c>
      <c r="W32" s="63">
        <f t="shared" si="7"/>
      </c>
      <c r="X32" s="53"/>
      <c r="Y32" s="53"/>
      <c r="Z32" s="53"/>
      <c r="AA32" s="53"/>
      <c r="AB32" s="53"/>
      <c r="AC32" s="53"/>
      <c r="AD32" s="63">
        <f t="shared" si="8"/>
      </c>
      <c r="AE32" s="63">
        <f t="shared" si="9"/>
      </c>
      <c r="AF32" s="53"/>
      <c r="AG32" s="53"/>
      <c r="AH32" s="53"/>
      <c r="AI32" s="53">
        <v>1</v>
      </c>
      <c r="AJ32" s="53"/>
      <c r="AK32" s="53">
        <v>1</v>
      </c>
      <c r="AL32" s="63" t="str">
        <f t="shared" si="10"/>
        <v>1//1</v>
      </c>
      <c r="AM32" s="63">
        <f t="shared" si="11"/>
      </c>
      <c r="AN32" s="53"/>
      <c r="AO32" s="53"/>
      <c r="AP32" s="53"/>
      <c r="AQ32" s="53"/>
      <c r="AR32" s="53"/>
      <c r="AS32" s="53"/>
      <c r="AT32" s="63">
        <f t="shared" si="12"/>
      </c>
      <c r="AU32" s="63">
        <f t="shared" si="13"/>
      </c>
      <c r="AV32" s="53"/>
      <c r="AW32" s="53"/>
      <c r="AX32" s="53"/>
      <c r="AY32" s="53"/>
      <c r="AZ32" s="53"/>
      <c r="BA32" s="53"/>
      <c r="BB32" s="63">
        <f t="shared" si="14"/>
      </c>
      <c r="BC32" s="62"/>
    </row>
    <row r="33" spans="1:55" ht="15">
      <c r="A33" s="34" t="s">
        <v>161</v>
      </c>
      <c r="B33" s="34" t="s">
        <v>163</v>
      </c>
      <c r="C33" s="51" t="str">
        <f>D33&amp;" "&amp;E33&amp;" "&amp;F33&amp;" "&amp;G33</f>
        <v>   </v>
      </c>
      <c r="D33" s="52"/>
      <c r="E33" s="52"/>
      <c r="F33" s="52"/>
      <c r="G33" s="52"/>
      <c r="H33" s="51" t="str">
        <f>I33&amp;" "&amp;M33&amp;" "&amp;N33&amp;" "&amp;O33</f>
        <v>7   </v>
      </c>
      <c r="I33" s="52">
        <v>7</v>
      </c>
      <c r="J33" s="52"/>
      <c r="K33" s="52"/>
      <c r="L33" s="52"/>
      <c r="M33" s="52"/>
      <c r="N33" s="52"/>
      <c r="O33" s="52"/>
      <c r="P33" s="53"/>
      <c r="Q33" s="90">
        <v>68</v>
      </c>
      <c r="R33" s="70">
        <f>SUM(S33:U33)</f>
        <v>28</v>
      </c>
      <c r="S33" s="70">
        <f>X33*X$6+AA33*AA$6+AF33*AF$6+AI33*AI$6+AN33*AN$6+AQ33*AQ$6+AV33*AV$6+AY33*AY$6</f>
        <v>28</v>
      </c>
      <c r="T33" s="70">
        <f>Y33*Y$6+AB33*AB$6+AG33*AG$6+AJ33*AJ$6+AO33*AO$6+AR33*AR$6+AW33*AW$6+AZ33*AZ$6</f>
        <v>0</v>
      </c>
      <c r="U33" s="70">
        <f>Z33*Z$6+AC33*AC$6+AH33*AH$6+AK33*AK$6+AP33*AP$6+AS33*AS$6+AX33*AX$6+BA33*BA$6</f>
        <v>0</v>
      </c>
      <c r="V33" s="70">
        <f>Q33-R33</f>
        <v>40</v>
      </c>
      <c r="W33" s="63">
        <f>IF(SUM(X33:Z33)&gt;0,X33&amp;"/"&amp;Y33&amp;"/"&amp;Z33,"")</f>
      </c>
      <c r="X33" s="53"/>
      <c r="Y33" s="53"/>
      <c r="Z33" s="53"/>
      <c r="AA33" s="53"/>
      <c r="AB33" s="53"/>
      <c r="AC33" s="53"/>
      <c r="AD33" s="63">
        <f>IF(SUM(AA33:AC33)&gt;0,AA33&amp;"/"&amp;AB33&amp;"/"&amp;AC33,"")</f>
      </c>
      <c r="AE33" s="63">
        <f>IF(SUM(AF33:AH33)&gt;0,AF33&amp;"/"&amp;AG33&amp;"/"&amp;AH33,"")</f>
      </c>
      <c r="AF33" s="53"/>
      <c r="AG33" s="53"/>
      <c r="AH33" s="53"/>
      <c r="AI33" s="53"/>
      <c r="AJ33" s="53"/>
      <c r="AK33" s="53"/>
      <c r="AL33" s="63">
        <f>IF(SUM(AI33:AK33)&gt;0,AI33&amp;"/"&amp;AJ33&amp;"/"&amp;AK33,"")</f>
      </c>
      <c r="AM33" s="63">
        <f>IF(SUM(AN33:AP33)&gt;0,AN33&amp;"/"&amp;AO33&amp;"/"&amp;AP33,"")</f>
      </c>
      <c r="AN33" s="53"/>
      <c r="AO33" s="53"/>
      <c r="AP33" s="53"/>
      <c r="AQ33" s="53"/>
      <c r="AR33" s="53"/>
      <c r="AS33" s="53"/>
      <c r="AT33" s="63">
        <f>IF(SUM(AQ33:AS33)&gt;0,AQ33&amp;"/"&amp;AR33&amp;"/"&amp;AS33,"")</f>
      </c>
      <c r="AU33" s="63" t="str">
        <f>IF(SUM(AV33:AX33)&gt;0,AV33&amp;"/"&amp;AW33&amp;"/"&amp;AX33,"")</f>
        <v>2//</v>
      </c>
      <c r="AV33" s="53">
        <v>2</v>
      </c>
      <c r="AW33" s="53"/>
      <c r="AX33" s="53"/>
      <c r="AY33" s="53"/>
      <c r="AZ33" s="53"/>
      <c r="BA33" s="53"/>
      <c r="BB33" s="63">
        <f>IF(SUM(AY33:BA33)&gt;0,AY33&amp;"/"&amp;AZ33&amp;"/"&amp;BA33,"")</f>
      </c>
      <c r="BC33" s="62"/>
    </row>
    <row r="34" spans="1:55" ht="15">
      <c r="A34" s="38" t="s">
        <v>42</v>
      </c>
      <c r="B34" s="38" t="s">
        <v>37</v>
      </c>
      <c r="C34" s="51" t="str">
        <f t="shared" si="15"/>
        <v>   </v>
      </c>
      <c r="D34" s="52"/>
      <c r="E34" s="52"/>
      <c r="F34" s="52"/>
      <c r="G34" s="52"/>
      <c r="H34" s="51" t="str">
        <f t="shared" si="17"/>
        <v>   </v>
      </c>
      <c r="I34" s="52"/>
      <c r="J34" s="52"/>
      <c r="K34" s="52"/>
      <c r="L34" s="52"/>
      <c r="M34" s="52"/>
      <c r="N34" s="52"/>
      <c r="O34" s="52"/>
      <c r="P34" s="53"/>
      <c r="Q34" s="79">
        <f aca="true" t="shared" si="36" ref="Q34:V34">Q35</f>
        <v>151</v>
      </c>
      <c r="R34" s="79">
        <f t="shared" si="36"/>
        <v>72</v>
      </c>
      <c r="S34" s="79">
        <f t="shared" si="36"/>
        <v>36</v>
      </c>
      <c r="T34" s="79">
        <f t="shared" si="36"/>
        <v>0</v>
      </c>
      <c r="U34" s="79">
        <f t="shared" si="36"/>
        <v>36</v>
      </c>
      <c r="V34" s="79">
        <f t="shared" si="36"/>
        <v>79</v>
      </c>
      <c r="W34" s="63">
        <f t="shared" si="7"/>
      </c>
      <c r="X34" s="53"/>
      <c r="Y34" s="53"/>
      <c r="Z34" s="53"/>
      <c r="AA34" s="53"/>
      <c r="AB34" s="53"/>
      <c r="AC34" s="53"/>
      <c r="AD34" s="63">
        <f t="shared" si="8"/>
      </c>
      <c r="AE34" s="63">
        <f t="shared" si="9"/>
      </c>
      <c r="AF34" s="53"/>
      <c r="AG34" s="53"/>
      <c r="AH34" s="53"/>
      <c r="AI34" s="53"/>
      <c r="AJ34" s="53"/>
      <c r="AK34" s="53"/>
      <c r="AL34" s="63">
        <f t="shared" si="10"/>
      </c>
      <c r="AM34" s="63">
        <f t="shared" si="11"/>
      </c>
      <c r="AN34" s="53"/>
      <c r="AO34" s="53"/>
      <c r="AP34" s="53"/>
      <c r="AQ34" s="53"/>
      <c r="AR34" s="53"/>
      <c r="AS34" s="53"/>
      <c r="AT34" s="63">
        <f t="shared" si="12"/>
      </c>
      <c r="AU34" s="63">
        <f t="shared" si="13"/>
      </c>
      <c r="AV34" s="53"/>
      <c r="AW34" s="53"/>
      <c r="AX34" s="53"/>
      <c r="AY34" s="53"/>
      <c r="AZ34" s="53"/>
      <c r="BA34" s="53"/>
      <c r="BB34" s="63">
        <f t="shared" si="14"/>
      </c>
      <c r="BC34" s="62"/>
    </row>
    <row r="35" spans="1:55" ht="15">
      <c r="A35" s="34" t="s">
        <v>71</v>
      </c>
      <c r="B35" s="34" t="s">
        <v>203</v>
      </c>
      <c r="C35" s="51" t="str">
        <f t="shared" si="15"/>
        <v>   </v>
      </c>
      <c r="D35" s="52"/>
      <c r="E35" s="52"/>
      <c r="F35" s="52"/>
      <c r="G35" s="52"/>
      <c r="H35" s="51" t="str">
        <f>I35&amp;" "&amp;M35&amp;" "&amp;N35&amp;" "&amp;O35</f>
        <v>2   </v>
      </c>
      <c r="I35" s="52">
        <v>2</v>
      </c>
      <c r="J35" s="52"/>
      <c r="K35" s="52"/>
      <c r="L35" s="52"/>
      <c r="M35" s="52"/>
      <c r="N35" s="52"/>
      <c r="O35" s="52"/>
      <c r="P35" s="53"/>
      <c r="Q35" s="90">
        <v>151</v>
      </c>
      <c r="R35" s="70">
        <f t="shared" si="4"/>
        <v>72</v>
      </c>
      <c r="S35" s="70">
        <f t="shared" si="5"/>
        <v>36</v>
      </c>
      <c r="T35" s="70">
        <f t="shared" si="6"/>
        <v>0</v>
      </c>
      <c r="U35" s="70">
        <f>Z35*Z$6+AC35*AC$6+AH35*AH$6+AK35*AK$6+AP35*AP$6+AS35*AS$6+AX35*AX$6+BA35*BA$6</f>
        <v>36</v>
      </c>
      <c r="V35" s="70">
        <f>Q35-R35</f>
        <v>79</v>
      </c>
      <c r="W35" s="63">
        <f t="shared" si="7"/>
      </c>
      <c r="X35" s="53"/>
      <c r="Y35" s="53"/>
      <c r="Z35" s="53"/>
      <c r="AA35" s="53">
        <v>2</v>
      </c>
      <c r="AB35" s="53"/>
      <c r="AC35" s="53">
        <v>2</v>
      </c>
      <c r="AD35" s="63" t="str">
        <f t="shared" si="8"/>
        <v>2//2</v>
      </c>
      <c r="AE35" s="63">
        <f t="shared" si="9"/>
      </c>
      <c r="AF35" s="53"/>
      <c r="AG35" s="53"/>
      <c r="AH35" s="53"/>
      <c r="AI35" s="53"/>
      <c r="AJ35" s="53"/>
      <c r="AK35" s="53"/>
      <c r="AL35" s="63">
        <f t="shared" si="10"/>
      </c>
      <c r="AM35" s="63">
        <f t="shared" si="11"/>
      </c>
      <c r="AN35" s="53"/>
      <c r="AO35" s="53"/>
      <c r="AP35" s="53"/>
      <c r="AQ35" s="53"/>
      <c r="AR35" s="53"/>
      <c r="AS35" s="53"/>
      <c r="AT35" s="63">
        <f t="shared" si="12"/>
      </c>
      <c r="AU35" s="63">
        <f t="shared" si="13"/>
      </c>
      <c r="AV35" s="53"/>
      <c r="AW35" s="53"/>
      <c r="AX35" s="53"/>
      <c r="AY35" s="53"/>
      <c r="AZ35" s="53"/>
      <c r="BA35" s="53"/>
      <c r="BB35" s="63">
        <f t="shared" si="14"/>
      </c>
      <c r="BC35" s="62"/>
    </row>
    <row r="36" spans="1:55" ht="15">
      <c r="A36" s="38" t="s">
        <v>164</v>
      </c>
      <c r="B36" s="38" t="s">
        <v>149</v>
      </c>
      <c r="C36" s="51" t="str">
        <f>D36&amp;" "&amp;E36&amp;" "&amp;F36&amp;" "&amp;G36</f>
        <v>   </v>
      </c>
      <c r="D36" s="52"/>
      <c r="E36" s="52"/>
      <c r="F36" s="52"/>
      <c r="G36" s="52"/>
      <c r="H36" s="51" t="str">
        <f>I36&amp;" "&amp;M36&amp;" "&amp;N36&amp;" "&amp;O36</f>
        <v>6   </v>
      </c>
      <c r="I36" s="52">
        <v>6</v>
      </c>
      <c r="J36" s="52"/>
      <c r="K36" s="52"/>
      <c r="L36" s="52"/>
      <c r="M36" s="52"/>
      <c r="N36" s="52"/>
      <c r="O36" s="52"/>
      <c r="P36" s="53"/>
      <c r="Q36" s="78">
        <v>149</v>
      </c>
      <c r="R36" s="106">
        <f>SUM(S36:U36)</f>
        <v>76</v>
      </c>
      <c r="S36" s="106">
        <f>X36*X$6+AA36*AA$6+AF36*AF$6+AI36*AI$6+AN36*AN$6+AQ36*AQ$6+AV36*AV$6+AY36*AY$6</f>
        <v>38</v>
      </c>
      <c r="T36" s="106">
        <f>Y36*Y$6+AB36*AB$6+AG36*AG$6+AJ36*AJ$6+AO36*AO$6+AR36*AR$6+AW36*AW$6+AZ36*AZ$6</f>
        <v>0</v>
      </c>
      <c r="U36" s="106">
        <f>Z36*Z$6+AC36*AC$6+AH36*AH$6+AK36*AK$6+AP36*AP$6+AS36*AS$6+AX36*AX$6+BA36*BA$6</f>
        <v>38</v>
      </c>
      <c r="V36" s="106">
        <f>Q36-R36</f>
        <v>73</v>
      </c>
      <c r="W36" s="63">
        <f>IF(SUM(X36:Z36)&gt;0,X36&amp;"/"&amp;Y36&amp;"/"&amp;Z36,"")</f>
      </c>
      <c r="X36" s="53"/>
      <c r="Y36" s="53"/>
      <c r="Z36" s="53"/>
      <c r="AA36" s="53"/>
      <c r="AB36" s="53"/>
      <c r="AC36" s="53"/>
      <c r="AD36" s="63">
        <f>IF(SUM(AA36:AC36)&gt;0,AA36&amp;"/"&amp;AB36&amp;"/"&amp;AC36,"")</f>
      </c>
      <c r="AE36" s="63">
        <f>IF(SUM(AF36:AH36)&gt;0,AF36&amp;"/"&amp;AG36&amp;"/"&amp;AH36,"")</f>
      </c>
      <c r="AF36" s="53"/>
      <c r="AG36" s="53"/>
      <c r="AH36" s="53"/>
      <c r="AI36" s="53"/>
      <c r="AJ36" s="53"/>
      <c r="AK36" s="53"/>
      <c r="AL36" s="63">
        <f>IF(SUM(AI36:AK36)&gt;0,AI36&amp;"/"&amp;AJ36&amp;"/"&amp;AK36,"")</f>
      </c>
      <c r="AM36" s="63">
        <f>IF(SUM(AN36:AP36)&gt;0,AN36&amp;"/"&amp;AO36&amp;"/"&amp;AP36,"")</f>
      </c>
      <c r="AN36" s="53"/>
      <c r="AO36" s="53"/>
      <c r="AP36" s="53"/>
      <c r="AQ36" s="53">
        <v>2</v>
      </c>
      <c r="AR36" s="53"/>
      <c r="AS36" s="53">
        <v>2</v>
      </c>
      <c r="AT36" s="63" t="str">
        <f>IF(SUM(AQ36:AS36)&gt;0,AQ36&amp;"/"&amp;AR36&amp;"/"&amp;AS36,"")</f>
        <v>2//2</v>
      </c>
      <c r="AU36" s="63">
        <f>IF(SUM(AV36:AX36)&gt;0,AV36&amp;"/"&amp;AW36&amp;"/"&amp;AX36,"")</f>
      </c>
      <c r="AV36" s="53"/>
      <c r="AW36" s="53"/>
      <c r="AX36" s="53"/>
      <c r="AY36" s="53"/>
      <c r="AZ36" s="53"/>
      <c r="BA36" s="53"/>
      <c r="BB36" s="63">
        <f>IF(SUM(AY36:BA36)&gt;0,AY36&amp;"/"&amp;AZ36&amp;"/"&amp;BA36,"")</f>
      </c>
      <c r="BC36" s="62"/>
    </row>
    <row r="37" spans="1:55" ht="26.25" customHeight="1">
      <c r="A37" s="128" t="s">
        <v>43</v>
      </c>
      <c r="B37" s="128" t="s">
        <v>83</v>
      </c>
      <c r="C37" s="47" t="str">
        <f t="shared" si="15"/>
        <v>   </v>
      </c>
      <c r="D37" s="73"/>
      <c r="E37" s="73"/>
      <c r="F37" s="73"/>
      <c r="G37" s="73"/>
      <c r="H37" s="47" t="str">
        <f t="shared" si="17"/>
        <v>   </v>
      </c>
      <c r="I37" s="73"/>
      <c r="J37" s="73"/>
      <c r="K37" s="73"/>
      <c r="L37" s="73"/>
      <c r="M37" s="73"/>
      <c r="N37" s="73"/>
      <c r="O37" s="73"/>
      <c r="P37" s="47" t="s">
        <v>207</v>
      </c>
      <c r="Q37" s="74">
        <f aca="true" t="shared" si="37" ref="Q37:V37">SUM(Q38,Q53,Q57)</f>
        <v>2040</v>
      </c>
      <c r="R37" s="74">
        <f t="shared" si="37"/>
        <v>1247</v>
      </c>
      <c r="S37" s="74">
        <f t="shared" si="37"/>
        <v>587</v>
      </c>
      <c r="T37" s="74">
        <f t="shared" si="37"/>
        <v>551</v>
      </c>
      <c r="U37" s="74">
        <f t="shared" si="37"/>
        <v>109</v>
      </c>
      <c r="V37" s="74">
        <f t="shared" si="37"/>
        <v>793</v>
      </c>
      <c r="W37" s="75">
        <f t="shared" si="7"/>
      </c>
      <c r="X37" s="47"/>
      <c r="Y37" s="47"/>
      <c r="Z37" s="47"/>
      <c r="AA37" s="47"/>
      <c r="AB37" s="47"/>
      <c r="AC37" s="47"/>
      <c r="AD37" s="75">
        <f t="shared" si="8"/>
      </c>
      <c r="AE37" s="75">
        <f t="shared" si="9"/>
      </c>
      <c r="AF37" s="47"/>
      <c r="AG37" s="47"/>
      <c r="AH37" s="47"/>
      <c r="AI37" s="47"/>
      <c r="AJ37" s="47"/>
      <c r="AK37" s="47"/>
      <c r="AL37" s="75">
        <f t="shared" si="10"/>
      </c>
      <c r="AM37" s="75">
        <f t="shared" si="11"/>
      </c>
      <c r="AN37" s="47"/>
      <c r="AO37" s="47"/>
      <c r="AP37" s="47"/>
      <c r="AQ37" s="47"/>
      <c r="AR37" s="47"/>
      <c r="AS37" s="47"/>
      <c r="AT37" s="75">
        <f t="shared" si="12"/>
      </c>
      <c r="AU37" s="75">
        <f t="shared" si="13"/>
      </c>
      <c r="AV37" s="47"/>
      <c r="AW37" s="47"/>
      <c r="AX37" s="47"/>
      <c r="AY37" s="47"/>
      <c r="AZ37" s="47"/>
      <c r="BA37" s="47"/>
      <c r="BB37" s="75">
        <f t="shared" si="14"/>
      </c>
      <c r="BC37" s="62"/>
    </row>
    <row r="38" spans="1:55" ht="15">
      <c r="A38" s="38" t="s">
        <v>72</v>
      </c>
      <c r="B38" s="39" t="s">
        <v>31</v>
      </c>
      <c r="C38" s="51" t="str">
        <f t="shared" si="15"/>
        <v>   </v>
      </c>
      <c r="D38" s="52"/>
      <c r="E38" s="52"/>
      <c r="F38" s="52"/>
      <c r="G38" s="52"/>
      <c r="H38" s="51" t="str">
        <f t="shared" si="17"/>
        <v>   </v>
      </c>
      <c r="I38" s="52"/>
      <c r="J38" s="52"/>
      <c r="K38" s="52"/>
      <c r="L38" s="52"/>
      <c r="M38" s="52"/>
      <c r="N38" s="52"/>
      <c r="O38" s="52"/>
      <c r="P38" s="53"/>
      <c r="Q38" s="86">
        <f aca="true" t="shared" si="38" ref="Q38:V38">SUM(Q39,Q40,Q41,Q42:Q42,Q43:Q52)</f>
        <v>1632</v>
      </c>
      <c r="R38" s="86">
        <f t="shared" si="38"/>
        <v>1021</v>
      </c>
      <c r="S38" s="86">
        <f t="shared" si="38"/>
        <v>492</v>
      </c>
      <c r="T38" s="86">
        <f t="shared" si="38"/>
        <v>420</v>
      </c>
      <c r="U38" s="86">
        <f t="shared" si="38"/>
        <v>109</v>
      </c>
      <c r="V38" s="86">
        <f t="shared" si="38"/>
        <v>611</v>
      </c>
      <c r="W38" s="63">
        <f t="shared" si="7"/>
      </c>
      <c r="X38" s="53"/>
      <c r="Y38" s="53"/>
      <c r="Z38" s="53"/>
      <c r="AA38" s="53"/>
      <c r="AB38" s="53"/>
      <c r="AC38" s="53"/>
      <c r="AD38" s="63">
        <f t="shared" si="8"/>
      </c>
      <c r="AE38" s="63">
        <f t="shared" si="9"/>
      </c>
      <c r="AF38" s="53"/>
      <c r="AG38" s="53"/>
      <c r="AH38" s="53"/>
      <c r="AI38" s="53"/>
      <c r="AJ38" s="53"/>
      <c r="AK38" s="53"/>
      <c r="AL38" s="63">
        <f t="shared" si="10"/>
      </c>
      <c r="AM38" s="63">
        <f t="shared" si="11"/>
      </c>
      <c r="AN38" s="53"/>
      <c r="AO38" s="53"/>
      <c r="AP38" s="53"/>
      <c r="AQ38" s="53"/>
      <c r="AR38" s="53"/>
      <c r="AS38" s="53"/>
      <c r="AT38" s="63">
        <f t="shared" si="12"/>
      </c>
      <c r="AU38" s="63">
        <f t="shared" si="13"/>
      </c>
      <c r="AV38" s="53"/>
      <c r="AW38" s="53"/>
      <c r="AX38" s="53"/>
      <c r="AY38" s="53"/>
      <c r="AZ38" s="53"/>
      <c r="BA38" s="53"/>
      <c r="BB38" s="63">
        <f t="shared" si="14"/>
      </c>
      <c r="BC38" s="62"/>
    </row>
    <row r="39" spans="1:55" ht="15">
      <c r="A39" s="34" t="s">
        <v>44</v>
      </c>
      <c r="B39" s="34" t="s">
        <v>165</v>
      </c>
      <c r="C39" s="51" t="str">
        <f t="shared" si="15"/>
        <v>5   </v>
      </c>
      <c r="D39" s="52">
        <v>5</v>
      </c>
      <c r="E39" s="52"/>
      <c r="F39" s="52"/>
      <c r="G39" s="52"/>
      <c r="H39" s="51" t="str">
        <f t="shared" si="17"/>
        <v>   </v>
      </c>
      <c r="I39" s="52"/>
      <c r="J39" s="52"/>
      <c r="K39" s="52"/>
      <c r="L39" s="52"/>
      <c r="M39" s="52"/>
      <c r="N39" s="52"/>
      <c r="O39" s="52"/>
      <c r="P39" s="53"/>
      <c r="Q39" s="90">
        <v>170</v>
      </c>
      <c r="R39" s="70">
        <f t="shared" si="4"/>
        <v>108</v>
      </c>
      <c r="S39" s="70">
        <f t="shared" si="5"/>
        <v>36</v>
      </c>
      <c r="T39" s="70">
        <f t="shared" si="6"/>
        <v>36</v>
      </c>
      <c r="U39" s="70">
        <f>Z39*Z$6+AC39*AC$6+AH39*AH$6+AK39*AK$6+AP39*AP$6+AS39*AS$6+AX39*AX$6+BA39*BA$6</f>
        <v>36</v>
      </c>
      <c r="V39" s="70">
        <f aca="true" t="shared" si="39" ref="V39:V46">Q39-R39</f>
        <v>62</v>
      </c>
      <c r="W39" s="63">
        <f t="shared" si="7"/>
      </c>
      <c r="X39" s="53"/>
      <c r="Y39" s="53"/>
      <c r="Z39" s="53"/>
      <c r="AA39" s="53"/>
      <c r="AB39" s="53"/>
      <c r="AC39" s="53"/>
      <c r="AD39" s="63">
        <f t="shared" si="8"/>
      </c>
      <c r="AE39" s="63">
        <f t="shared" si="9"/>
      </c>
      <c r="AF39" s="53"/>
      <c r="AG39" s="53"/>
      <c r="AH39" s="53"/>
      <c r="AI39" s="53"/>
      <c r="AJ39" s="53"/>
      <c r="AK39" s="53"/>
      <c r="AL39" s="63">
        <f t="shared" si="10"/>
      </c>
      <c r="AM39" s="63" t="str">
        <f t="shared" si="11"/>
        <v>2/2/2</v>
      </c>
      <c r="AN39" s="53">
        <v>2</v>
      </c>
      <c r="AO39" s="53">
        <v>2</v>
      </c>
      <c r="AP39" s="53">
        <v>2</v>
      </c>
      <c r="AQ39" s="53"/>
      <c r="AR39" s="53"/>
      <c r="AS39" s="53"/>
      <c r="AT39" s="63">
        <f t="shared" si="12"/>
      </c>
      <c r="AU39" s="63">
        <f t="shared" si="13"/>
      </c>
      <c r="AV39" s="53"/>
      <c r="AW39" s="53"/>
      <c r="AX39" s="53"/>
      <c r="AY39" s="53"/>
      <c r="AZ39" s="53"/>
      <c r="BA39" s="53"/>
      <c r="BB39" s="63">
        <f t="shared" si="14"/>
      </c>
      <c r="BC39" s="62"/>
    </row>
    <row r="40" spans="1:55" ht="15">
      <c r="A40" s="34" t="s">
        <v>45</v>
      </c>
      <c r="B40" s="34" t="s">
        <v>187</v>
      </c>
      <c r="C40" s="51" t="str">
        <f t="shared" si="15"/>
        <v>6   </v>
      </c>
      <c r="D40" s="52">
        <v>6</v>
      </c>
      <c r="E40" s="52"/>
      <c r="F40" s="52"/>
      <c r="G40" s="52"/>
      <c r="H40" s="51" t="str">
        <f t="shared" si="17"/>
        <v>   </v>
      </c>
      <c r="I40" s="52"/>
      <c r="J40" s="52"/>
      <c r="K40" s="52"/>
      <c r="L40" s="52"/>
      <c r="M40" s="52"/>
      <c r="N40" s="52"/>
      <c r="O40" s="52"/>
      <c r="P40" s="53"/>
      <c r="Q40" s="90">
        <v>68</v>
      </c>
      <c r="R40" s="70">
        <f t="shared" si="4"/>
        <v>57</v>
      </c>
      <c r="S40" s="70">
        <f t="shared" si="5"/>
        <v>38</v>
      </c>
      <c r="T40" s="70">
        <f t="shared" si="6"/>
        <v>0</v>
      </c>
      <c r="U40" s="70">
        <f>Z40*Z$6+AC40*AC$6+AH40*AH$6+AK40*AK$6+AP40*AP$6+AS40*AS$6+AX40*AX$6+BA40*BA$6</f>
        <v>19</v>
      </c>
      <c r="V40" s="70">
        <f t="shared" si="39"/>
        <v>11</v>
      </c>
      <c r="W40" s="63">
        <f t="shared" si="7"/>
      </c>
      <c r="X40" s="53"/>
      <c r="Y40" s="53"/>
      <c r="Z40" s="53"/>
      <c r="AA40" s="53"/>
      <c r="AB40" s="53"/>
      <c r="AC40" s="53"/>
      <c r="AD40" s="63">
        <f t="shared" si="8"/>
      </c>
      <c r="AE40" s="63">
        <f t="shared" si="9"/>
      </c>
      <c r="AF40" s="53"/>
      <c r="AG40" s="53"/>
      <c r="AH40" s="53"/>
      <c r="AI40" s="53"/>
      <c r="AJ40" s="53"/>
      <c r="AK40" s="53"/>
      <c r="AL40" s="63">
        <f t="shared" si="10"/>
      </c>
      <c r="AM40" s="63">
        <f t="shared" si="11"/>
      </c>
      <c r="AN40" s="53"/>
      <c r="AO40" s="53"/>
      <c r="AP40" s="53"/>
      <c r="AQ40" s="53">
        <v>2</v>
      </c>
      <c r="AR40" s="53"/>
      <c r="AS40" s="53">
        <v>1</v>
      </c>
      <c r="AT40" s="63" t="str">
        <f t="shared" si="12"/>
        <v>2//1</v>
      </c>
      <c r="AU40" s="63">
        <f t="shared" si="13"/>
      </c>
      <c r="AV40" s="53"/>
      <c r="AW40" s="53"/>
      <c r="AX40" s="53"/>
      <c r="AY40" s="53"/>
      <c r="AZ40" s="53"/>
      <c r="BA40" s="53"/>
      <c r="BB40" s="63">
        <f t="shared" si="14"/>
      </c>
      <c r="BC40" s="62"/>
    </row>
    <row r="41" spans="1:55" ht="15">
      <c r="A41" s="34" t="s">
        <v>46</v>
      </c>
      <c r="B41" s="34" t="s">
        <v>50</v>
      </c>
      <c r="C41" s="51" t="str">
        <f t="shared" si="15"/>
        <v>   </v>
      </c>
      <c r="D41" s="52"/>
      <c r="E41" s="52"/>
      <c r="F41" s="52"/>
      <c r="G41" s="52"/>
      <c r="H41" s="51" t="str">
        <f t="shared" si="17"/>
        <v>8   </v>
      </c>
      <c r="I41" s="52">
        <v>8</v>
      </c>
      <c r="J41" s="52"/>
      <c r="K41" s="52"/>
      <c r="L41" s="52"/>
      <c r="M41" s="52"/>
      <c r="N41" s="52"/>
      <c r="O41" s="52"/>
      <c r="P41" s="53"/>
      <c r="Q41" s="90">
        <v>136</v>
      </c>
      <c r="R41" s="70">
        <f t="shared" si="4"/>
        <v>52</v>
      </c>
      <c r="S41" s="70">
        <f t="shared" si="5"/>
        <v>26</v>
      </c>
      <c r="T41" s="70">
        <f t="shared" si="6"/>
        <v>0</v>
      </c>
      <c r="U41" s="70">
        <f>Z41*Z$6+AC41*AC$6+AH41*AH$6+AK41*AK$6+AP41*AP$6+AS41*AS$6+AX41*AX$6+BA41*BA$6</f>
        <v>26</v>
      </c>
      <c r="V41" s="70">
        <f t="shared" si="39"/>
        <v>84</v>
      </c>
      <c r="W41" s="63">
        <f t="shared" si="7"/>
      </c>
      <c r="X41" s="53"/>
      <c r="Y41" s="53"/>
      <c r="Z41" s="53"/>
      <c r="AA41" s="53"/>
      <c r="AB41" s="53"/>
      <c r="AC41" s="53"/>
      <c r="AD41" s="63">
        <f t="shared" si="8"/>
      </c>
      <c r="AE41" s="63">
        <f t="shared" si="9"/>
      </c>
      <c r="AF41" s="53"/>
      <c r="AG41" s="53"/>
      <c r="AH41" s="53"/>
      <c r="AI41" s="53"/>
      <c r="AJ41" s="53"/>
      <c r="AK41" s="53"/>
      <c r="AL41" s="63">
        <f t="shared" si="10"/>
      </c>
      <c r="AM41" s="63">
        <f t="shared" si="11"/>
      </c>
      <c r="AN41" s="53"/>
      <c r="AO41" s="53"/>
      <c r="AP41" s="53"/>
      <c r="AQ41" s="53"/>
      <c r="AR41" s="53"/>
      <c r="AS41" s="53"/>
      <c r="AT41" s="63">
        <f t="shared" si="12"/>
      </c>
      <c r="AU41" s="63">
        <f t="shared" si="13"/>
      </c>
      <c r="AV41" s="53"/>
      <c r="AW41" s="53"/>
      <c r="AX41" s="53"/>
      <c r="AY41" s="53">
        <v>2</v>
      </c>
      <c r="AZ41" s="53"/>
      <c r="BA41" s="53">
        <v>2</v>
      </c>
      <c r="BB41" s="63" t="str">
        <f t="shared" si="14"/>
        <v>2//2</v>
      </c>
      <c r="BC41" s="62"/>
    </row>
    <row r="42" spans="1:55" ht="15">
      <c r="A42" s="34" t="s">
        <v>84</v>
      </c>
      <c r="B42" s="33" t="s">
        <v>166</v>
      </c>
      <c r="C42" s="51" t="str">
        <f>D42&amp;" "&amp;E42&amp;" "&amp;F42&amp;" "&amp;G42</f>
        <v>4   </v>
      </c>
      <c r="D42" s="52">
        <v>4</v>
      </c>
      <c r="E42" s="52"/>
      <c r="F42" s="52"/>
      <c r="G42" s="52"/>
      <c r="H42" s="51" t="str">
        <f t="shared" si="17"/>
        <v>3   </v>
      </c>
      <c r="I42" s="52">
        <v>3</v>
      </c>
      <c r="J42" s="52"/>
      <c r="K42" s="52"/>
      <c r="L42" s="52"/>
      <c r="M42" s="52"/>
      <c r="N42" s="52"/>
      <c r="O42" s="52"/>
      <c r="P42" s="53"/>
      <c r="Q42" s="90">
        <v>170</v>
      </c>
      <c r="R42" s="70">
        <f t="shared" si="4"/>
        <v>108</v>
      </c>
      <c r="S42" s="70">
        <f t="shared" si="5"/>
        <v>36</v>
      </c>
      <c r="T42" s="70">
        <f t="shared" si="6"/>
        <v>72</v>
      </c>
      <c r="U42" s="70">
        <f>Z42*Z$6+AC42*AC$6+AH42*AH$6+AK42*AK$6+AP42*AP$6+AS42*AS$6+AX42*AX$6+BA42*BA$6</f>
        <v>0</v>
      </c>
      <c r="V42" s="70">
        <f t="shared" si="39"/>
        <v>62</v>
      </c>
      <c r="W42" s="63">
        <f>IF(SUM(X42:Z42)&gt;0,X42&amp;"/"&amp;Y42&amp;"/"&amp;Z42,"")</f>
      </c>
      <c r="X42" s="53"/>
      <c r="Y42" s="53"/>
      <c r="Z42" s="53"/>
      <c r="AA42" s="53"/>
      <c r="AB42" s="53"/>
      <c r="AC42" s="53"/>
      <c r="AD42" s="63">
        <f>IF(SUM(AA42:AC42)&gt;0,AA42&amp;"/"&amp;AB42&amp;"/"&amp;AC42,"")</f>
      </c>
      <c r="AE42" s="63" t="str">
        <f>IF(SUM(AF42:AH42)&gt;0,AF42&amp;"/"&amp;AG42&amp;"/"&amp;AH42,"")</f>
        <v>1/2/</v>
      </c>
      <c r="AF42" s="53">
        <v>1</v>
      </c>
      <c r="AG42" s="53">
        <v>2</v>
      </c>
      <c r="AH42" s="53"/>
      <c r="AI42" s="53">
        <v>1</v>
      </c>
      <c r="AJ42" s="53">
        <v>2</v>
      </c>
      <c r="AK42" s="53"/>
      <c r="AL42" s="63" t="str">
        <f>IF(SUM(AI42:AK42)&gt;0,AI42&amp;"/"&amp;AJ42&amp;"/"&amp;AK42,"")</f>
        <v>1/2/</v>
      </c>
      <c r="AM42" s="63">
        <f>IF(SUM(AN42:AP42)&gt;0,AN42&amp;"/"&amp;AO42&amp;"/"&amp;AP42,"")</f>
      </c>
      <c r="AN42" s="53"/>
      <c r="AO42" s="53"/>
      <c r="AP42" s="53"/>
      <c r="AQ42" s="53"/>
      <c r="AR42" s="53"/>
      <c r="AS42" s="53"/>
      <c r="AT42" s="63">
        <f>IF(SUM(AQ42:AS42)&gt;0,AQ42&amp;"/"&amp;AR42&amp;"/"&amp;AS42,"")</f>
      </c>
      <c r="AU42" s="63">
        <f>IF(SUM(AV42:AX42)&gt;0,AV42&amp;"/"&amp;AW42&amp;"/"&amp;AX42,"")</f>
      </c>
      <c r="AV42" s="53"/>
      <c r="AW42" s="53"/>
      <c r="AX42" s="53"/>
      <c r="AY42" s="53"/>
      <c r="AZ42" s="53"/>
      <c r="BA42" s="53"/>
      <c r="BB42" s="63">
        <f>IF(SUM(AY42:BA42)&gt;0,AY42&amp;"/"&amp;AZ42&amp;"/"&amp;BA42,"")</f>
      </c>
      <c r="BC42" s="62"/>
    </row>
    <row r="43" spans="1:55" ht="15">
      <c r="A43" s="34" t="s">
        <v>47</v>
      </c>
      <c r="B43" s="34" t="s">
        <v>167</v>
      </c>
      <c r="C43" s="51" t="str">
        <f t="shared" si="15"/>
        <v>7   </v>
      </c>
      <c r="D43" s="52">
        <v>7</v>
      </c>
      <c r="E43" s="52"/>
      <c r="F43" s="52"/>
      <c r="G43" s="52"/>
      <c r="H43" s="51" t="str">
        <f t="shared" si="17"/>
        <v>   </v>
      </c>
      <c r="I43" s="52"/>
      <c r="J43" s="52"/>
      <c r="K43" s="52"/>
      <c r="L43" s="52"/>
      <c r="M43" s="52"/>
      <c r="N43" s="52"/>
      <c r="O43" s="52"/>
      <c r="P43" s="53"/>
      <c r="Q43" s="90">
        <v>170</v>
      </c>
      <c r="R43" s="70">
        <f>SUM(S43:U43)</f>
        <v>84</v>
      </c>
      <c r="S43" s="70">
        <f aca="true" t="shared" si="40" ref="S43:U46">X43*X$6+AA43*AA$6+AF43*AF$6+AI43*AI$6+AN43*AN$6+AQ43*AQ$6+AV43*AV$6+AY43*AY$6</f>
        <v>56</v>
      </c>
      <c r="T43" s="70">
        <f t="shared" si="40"/>
        <v>14</v>
      </c>
      <c r="U43" s="70">
        <f t="shared" si="40"/>
        <v>14</v>
      </c>
      <c r="V43" s="70">
        <f t="shared" si="39"/>
        <v>86</v>
      </c>
      <c r="W43" s="63">
        <f t="shared" si="7"/>
      </c>
      <c r="X43" s="53"/>
      <c r="Y43" s="53"/>
      <c r="Z43" s="53"/>
      <c r="AA43" s="53"/>
      <c r="AB43" s="53"/>
      <c r="AC43" s="53"/>
      <c r="AD43" s="63">
        <f t="shared" si="8"/>
      </c>
      <c r="AE43" s="63">
        <f t="shared" si="9"/>
      </c>
      <c r="AF43" s="53"/>
      <c r="AG43" s="53"/>
      <c r="AH43" s="53"/>
      <c r="AI43" s="53"/>
      <c r="AJ43" s="53"/>
      <c r="AK43" s="53"/>
      <c r="AL43" s="63">
        <f t="shared" si="10"/>
      </c>
      <c r="AM43" s="63">
        <f t="shared" si="11"/>
      </c>
      <c r="AN43" s="53"/>
      <c r="AO43" s="53"/>
      <c r="AP43" s="53"/>
      <c r="AQ43" s="53"/>
      <c r="AR43" s="53"/>
      <c r="AS43" s="53"/>
      <c r="AT43" s="63">
        <f t="shared" si="12"/>
      </c>
      <c r="AU43" s="63" t="str">
        <f t="shared" si="13"/>
        <v>4/1/1</v>
      </c>
      <c r="AV43" s="53">
        <v>4</v>
      </c>
      <c r="AW43" s="53">
        <v>1</v>
      </c>
      <c r="AX43" s="53">
        <v>1</v>
      </c>
      <c r="AY43" s="53"/>
      <c r="AZ43" s="53"/>
      <c r="BA43" s="53"/>
      <c r="BB43" s="63">
        <f t="shared" si="14"/>
      </c>
      <c r="BC43" s="62"/>
    </row>
    <row r="44" spans="1:55" ht="15">
      <c r="A44" s="34" t="s">
        <v>48</v>
      </c>
      <c r="B44" s="34" t="s">
        <v>168</v>
      </c>
      <c r="C44" s="51" t="str">
        <f t="shared" si="15"/>
        <v>   </v>
      </c>
      <c r="D44" s="52"/>
      <c r="E44" s="52"/>
      <c r="F44" s="52"/>
      <c r="G44" s="52"/>
      <c r="H44" s="51" t="str">
        <f t="shared" si="17"/>
        <v>4   </v>
      </c>
      <c r="I44" s="52">
        <v>4</v>
      </c>
      <c r="J44" s="52"/>
      <c r="K44" s="52"/>
      <c r="L44" s="52"/>
      <c r="M44" s="52"/>
      <c r="N44" s="52"/>
      <c r="O44" s="52"/>
      <c r="P44" s="53"/>
      <c r="Q44" s="90">
        <v>136</v>
      </c>
      <c r="R44" s="70">
        <f>SUM(S44:U44)</f>
        <v>90</v>
      </c>
      <c r="S44" s="70">
        <f t="shared" si="40"/>
        <v>36</v>
      </c>
      <c r="T44" s="70">
        <f t="shared" si="40"/>
        <v>54</v>
      </c>
      <c r="U44" s="70">
        <f t="shared" si="40"/>
        <v>0</v>
      </c>
      <c r="V44" s="70">
        <f t="shared" si="39"/>
        <v>46</v>
      </c>
      <c r="W44" s="63">
        <f t="shared" si="7"/>
      </c>
      <c r="X44" s="53"/>
      <c r="Y44" s="53"/>
      <c r="Z44" s="53"/>
      <c r="AA44" s="53"/>
      <c r="AB44" s="53"/>
      <c r="AC44" s="53"/>
      <c r="AD44" s="63">
        <f t="shared" si="8"/>
      </c>
      <c r="AE44" s="63">
        <f t="shared" si="9"/>
      </c>
      <c r="AF44" s="53"/>
      <c r="AG44" s="53"/>
      <c r="AH44" s="53"/>
      <c r="AI44" s="53">
        <v>2</v>
      </c>
      <c r="AJ44" s="53">
        <v>3</v>
      </c>
      <c r="AK44" s="53"/>
      <c r="AL44" s="63" t="str">
        <f t="shared" si="10"/>
        <v>2/3/</v>
      </c>
      <c r="AM44" s="63">
        <f t="shared" si="11"/>
      </c>
      <c r="AN44" s="53"/>
      <c r="AO44" s="53"/>
      <c r="AP44" s="53"/>
      <c r="AQ44" s="53"/>
      <c r="AR44" s="53"/>
      <c r="AS44" s="53"/>
      <c r="AT44" s="63">
        <f t="shared" si="12"/>
      </c>
      <c r="AU44" s="63">
        <f t="shared" si="13"/>
      </c>
      <c r="AV44" s="53"/>
      <c r="AW44" s="53"/>
      <c r="AX44" s="53"/>
      <c r="AY44" s="53"/>
      <c r="AZ44" s="53"/>
      <c r="BA44" s="53"/>
      <c r="BB44" s="63">
        <f t="shared" si="14"/>
      </c>
      <c r="BC44" s="62"/>
    </row>
    <row r="45" spans="1:55" ht="15">
      <c r="A45" s="34" t="s">
        <v>49</v>
      </c>
      <c r="B45" s="34" t="s">
        <v>206</v>
      </c>
      <c r="C45" s="51" t="str">
        <f t="shared" si="15"/>
        <v>5   </v>
      </c>
      <c r="D45" s="52">
        <v>5</v>
      </c>
      <c r="E45" s="52"/>
      <c r="F45" s="52"/>
      <c r="G45" s="52"/>
      <c r="H45" s="51" t="str">
        <f t="shared" si="17"/>
        <v>   </v>
      </c>
      <c r="I45" s="52"/>
      <c r="J45" s="52"/>
      <c r="K45" s="52"/>
      <c r="L45" s="52"/>
      <c r="M45" s="52"/>
      <c r="N45" s="52"/>
      <c r="O45" s="52"/>
      <c r="P45" s="53"/>
      <c r="Q45" s="90">
        <v>136</v>
      </c>
      <c r="R45" s="70">
        <f>SUM(S45:U45)</f>
        <v>90</v>
      </c>
      <c r="S45" s="70">
        <f t="shared" si="40"/>
        <v>36</v>
      </c>
      <c r="T45" s="70">
        <f t="shared" si="40"/>
        <v>54</v>
      </c>
      <c r="U45" s="70">
        <f t="shared" si="40"/>
        <v>0</v>
      </c>
      <c r="V45" s="70">
        <f t="shared" si="39"/>
        <v>46</v>
      </c>
      <c r="W45" s="63">
        <f t="shared" si="7"/>
      </c>
      <c r="X45" s="53"/>
      <c r="Y45" s="53"/>
      <c r="Z45" s="53"/>
      <c r="AA45" s="53"/>
      <c r="AB45" s="53"/>
      <c r="AC45" s="53"/>
      <c r="AD45" s="63">
        <f t="shared" si="8"/>
      </c>
      <c r="AE45" s="63">
        <f t="shared" si="9"/>
      </c>
      <c r="AF45" s="53"/>
      <c r="AG45" s="53"/>
      <c r="AH45" s="53"/>
      <c r="AI45" s="53"/>
      <c r="AJ45" s="53"/>
      <c r="AK45" s="53"/>
      <c r="AL45" s="63">
        <f t="shared" si="10"/>
      </c>
      <c r="AM45" s="63" t="str">
        <f t="shared" si="11"/>
        <v>2/3/</v>
      </c>
      <c r="AN45" s="53">
        <v>2</v>
      </c>
      <c r="AO45" s="53">
        <v>3</v>
      </c>
      <c r="AP45" s="53"/>
      <c r="AQ45" s="53"/>
      <c r="AR45" s="53"/>
      <c r="AS45" s="53"/>
      <c r="AT45" s="63">
        <f t="shared" si="12"/>
      </c>
      <c r="AU45" s="63">
        <f t="shared" si="13"/>
      </c>
      <c r="AV45" s="53"/>
      <c r="AW45" s="53"/>
      <c r="AX45" s="53"/>
      <c r="AY45" s="53"/>
      <c r="AZ45" s="53"/>
      <c r="BA45" s="53"/>
      <c r="BB45" s="63">
        <f t="shared" si="14"/>
      </c>
      <c r="BC45" s="62"/>
    </row>
    <row r="46" spans="1:55" ht="15">
      <c r="A46" s="34" t="s">
        <v>51</v>
      </c>
      <c r="B46" s="34" t="s">
        <v>169</v>
      </c>
      <c r="C46" s="51" t="str">
        <f t="shared" si="15"/>
        <v>   </v>
      </c>
      <c r="D46" s="52"/>
      <c r="E46" s="52"/>
      <c r="F46" s="52"/>
      <c r="G46" s="52"/>
      <c r="H46" s="51" t="str">
        <f t="shared" si="17"/>
        <v>5   </v>
      </c>
      <c r="I46" s="52">
        <v>5</v>
      </c>
      <c r="J46" s="52"/>
      <c r="K46" s="52"/>
      <c r="L46" s="52"/>
      <c r="M46" s="52"/>
      <c r="N46" s="52"/>
      <c r="O46" s="52"/>
      <c r="P46" s="53"/>
      <c r="Q46" s="90">
        <v>68</v>
      </c>
      <c r="R46" s="70">
        <f>SUM(S46:U46)</f>
        <v>54</v>
      </c>
      <c r="S46" s="70">
        <f t="shared" si="40"/>
        <v>36</v>
      </c>
      <c r="T46" s="70">
        <f t="shared" si="40"/>
        <v>18</v>
      </c>
      <c r="U46" s="70">
        <f t="shared" si="40"/>
        <v>0</v>
      </c>
      <c r="V46" s="70">
        <f t="shared" si="39"/>
        <v>14</v>
      </c>
      <c r="W46" s="63">
        <f t="shared" si="7"/>
      </c>
      <c r="X46" s="53"/>
      <c r="Y46" s="53"/>
      <c r="Z46" s="53"/>
      <c r="AA46" s="53"/>
      <c r="AB46" s="53"/>
      <c r="AC46" s="53"/>
      <c r="AD46" s="63">
        <f t="shared" si="8"/>
      </c>
      <c r="AE46" s="63">
        <f t="shared" si="9"/>
      </c>
      <c r="AF46" s="53"/>
      <c r="AG46" s="53"/>
      <c r="AH46" s="53"/>
      <c r="AI46" s="53"/>
      <c r="AJ46" s="53"/>
      <c r="AK46" s="53"/>
      <c r="AL46" s="63">
        <f t="shared" si="10"/>
      </c>
      <c r="AM46" s="63" t="str">
        <f t="shared" si="11"/>
        <v>2/1/</v>
      </c>
      <c r="AN46" s="53">
        <v>2</v>
      </c>
      <c r="AO46" s="53">
        <v>1</v>
      </c>
      <c r="AP46" s="53"/>
      <c r="AQ46" s="53"/>
      <c r="AR46" s="53"/>
      <c r="AS46" s="53"/>
      <c r="AT46" s="63">
        <f t="shared" si="12"/>
      </c>
      <c r="AU46" s="63">
        <f t="shared" si="13"/>
      </c>
      <c r="AV46" s="53"/>
      <c r="AW46" s="53"/>
      <c r="AX46" s="53"/>
      <c r="AY46" s="53"/>
      <c r="AZ46" s="53"/>
      <c r="BA46" s="53"/>
      <c r="BB46" s="63">
        <f t="shared" si="14"/>
      </c>
      <c r="BC46" s="62"/>
    </row>
    <row r="47" spans="1:55" ht="15">
      <c r="A47" s="34" t="s">
        <v>170</v>
      </c>
      <c r="B47" s="34" t="s">
        <v>176</v>
      </c>
      <c r="C47" s="51" t="str">
        <f aca="true" t="shared" si="41" ref="C47:C52">D47&amp;" "&amp;E47&amp;" "&amp;F47&amp;" "&amp;G47</f>
        <v>7   </v>
      </c>
      <c r="D47" s="52">
        <v>7</v>
      </c>
      <c r="E47" s="52"/>
      <c r="F47" s="52"/>
      <c r="G47" s="52"/>
      <c r="H47" s="51" t="str">
        <f t="shared" si="17"/>
        <v>   </v>
      </c>
      <c r="I47" s="52"/>
      <c r="J47" s="52"/>
      <c r="K47" s="52"/>
      <c r="L47" s="52"/>
      <c r="M47" s="52"/>
      <c r="N47" s="52"/>
      <c r="O47" s="52"/>
      <c r="P47" s="53"/>
      <c r="Q47" s="90">
        <v>119</v>
      </c>
      <c r="R47" s="70">
        <f aca="true" t="shared" si="42" ref="R47:R52">SUM(S47:U47)</f>
        <v>70</v>
      </c>
      <c r="S47" s="70">
        <f aca="true" t="shared" si="43" ref="S47:S52">X47*X$6+AA47*AA$6+AF47*AF$6+AI47*AI$6+AN47*AN$6+AQ47*AQ$6+AV47*AV$6+AY47*AY$6</f>
        <v>28</v>
      </c>
      <c r="T47" s="70">
        <f aca="true" t="shared" si="44" ref="T47:T52">Y47*Y$6+AB47*AB$6+AG47*AG$6+AJ47*AJ$6+AO47*AO$6+AR47*AR$6+AW47*AW$6+AZ47*AZ$6</f>
        <v>28</v>
      </c>
      <c r="U47" s="70">
        <f aca="true" t="shared" si="45" ref="U47:U52">Z47*Z$6+AC47*AC$6+AH47*AH$6+AK47*AK$6+AP47*AP$6+AS47*AS$6+AX47*AX$6+BA47*BA$6</f>
        <v>14</v>
      </c>
      <c r="V47" s="70">
        <f aca="true" t="shared" si="46" ref="V47:V52">Q47-R47</f>
        <v>49</v>
      </c>
      <c r="W47" s="63">
        <f aca="true" t="shared" si="47" ref="W47:W52">IF(SUM(X47:Z47)&gt;0,X47&amp;"/"&amp;Y47&amp;"/"&amp;Z47,"")</f>
      </c>
      <c r="X47" s="53"/>
      <c r="Y47" s="53"/>
      <c r="Z47" s="53"/>
      <c r="AA47" s="53"/>
      <c r="AB47" s="53"/>
      <c r="AC47" s="53"/>
      <c r="AD47" s="63">
        <f aca="true" t="shared" si="48" ref="AD47:AD52">IF(SUM(AA47:AC47)&gt;0,AA47&amp;"/"&amp;AB47&amp;"/"&amp;AC47,"")</f>
      </c>
      <c r="AE47" s="63">
        <f aca="true" t="shared" si="49" ref="AE47:AE52">IF(SUM(AF47:AH47)&gt;0,AF47&amp;"/"&amp;AG47&amp;"/"&amp;AH47,"")</f>
      </c>
      <c r="AF47" s="53"/>
      <c r="AG47" s="53"/>
      <c r="AH47" s="53"/>
      <c r="AI47" s="53"/>
      <c r="AJ47" s="53"/>
      <c r="AK47" s="53"/>
      <c r="AL47" s="63">
        <f aca="true" t="shared" si="50" ref="AL47:AL52">IF(SUM(AI47:AK47)&gt;0,AI47&amp;"/"&amp;AJ47&amp;"/"&amp;AK47,"")</f>
      </c>
      <c r="AM47" s="63">
        <f aca="true" t="shared" si="51" ref="AM47:AM52">IF(SUM(AN47:AP47)&gt;0,AN47&amp;"/"&amp;AO47&amp;"/"&amp;AP47,"")</f>
      </c>
      <c r="AN47" s="53"/>
      <c r="AO47" s="53"/>
      <c r="AP47" s="53"/>
      <c r="AQ47" s="53"/>
      <c r="AR47" s="53"/>
      <c r="AS47" s="53"/>
      <c r="AT47" s="63">
        <f aca="true" t="shared" si="52" ref="AT47:AT52">IF(SUM(AQ47:AS47)&gt;0,AQ47&amp;"/"&amp;AR47&amp;"/"&amp;AS47,"")</f>
      </c>
      <c r="AU47" s="63" t="str">
        <f aca="true" t="shared" si="53" ref="AU47:AU52">IF(SUM(AV47:AX47)&gt;0,AV47&amp;"/"&amp;AW47&amp;"/"&amp;AX47,"")</f>
        <v>2/2/1</v>
      </c>
      <c r="AV47" s="53">
        <v>2</v>
      </c>
      <c r="AW47" s="53">
        <v>2</v>
      </c>
      <c r="AX47" s="53">
        <v>1</v>
      </c>
      <c r="AY47" s="53"/>
      <c r="AZ47" s="53"/>
      <c r="BA47" s="53"/>
      <c r="BB47" s="63">
        <f aca="true" t="shared" si="54" ref="BB47:BB52">IF(SUM(AY47:BA47)&gt;0,AY47&amp;"/"&amp;AZ47&amp;"/"&amp;BA47,"")</f>
      </c>
      <c r="BC47" s="62"/>
    </row>
    <row r="48" spans="1:55" ht="15">
      <c r="A48" s="34" t="s">
        <v>171</v>
      </c>
      <c r="B48" s="34" t="s">
        <v>208</v>
      </c>
      <c r="C48" s="51" t="str">
        <f t="shared" si="41"/>
        <v>3   </v>
      </c>
      <c r="D48" s="52">
        <v>3</v>
      </c>
      <c r="E48" s="52"/>
      <c r="F48" s="52"/>
      <c r="G48" s="52"/>
      <c r="H48" s="51" t="str">
        <f t="shared" si="17"/>
        <v>   </v>
      </c>
      <c r="I48" s="52"/>
      <c r="J48" s="52"/>
      <c r="K48" s="52"/>
      <c r="L48" s="52"/>
      <c r="M48" s="52"/>
      <c r="N48" s="52"/>
      <c r="O48" s="52"/>
      <c r="P48" s="53"/>
      <c r="Q48" s="90">
        <v>102</v>
      </c>
      <c r="R48" s="70">
        <f t="shared" si="42"/>
        <v>72</v>
      </c>
      <c r="S48" s="70">
        <f t="shared" si="43"/>
        <v>36</v>
      </c>
      <c r="T48" s="70">
        <f t="shared" si="44"/>
        <v>36</v>
      </c>
      <c r="U48" s="70">
        <f t="shared" si="45"/>
        <v>0</v>
      </c>
      <c r="V48" s="70">
        <f t="shared" si="46"/>
        <v>30</v>
      </c>
      <c r="W48" s="63">
        <f t="shared" si="47"/>
      </c>
      <c r="X48" s="53"/>
      <c r="Y48" s="53"/>
      <c r="Z48" s="53"/>
      <c r="AA48" s="53"/>
      <c r="AB48" s="53"/>
      <c r="AC48" s="53"/>
      <c r="AD48" s="63">
        <f t="shared" si="48"/>
      </c>
      <c r="AE48" s="63" t="str">
        <f t="shared" si="49"/>
        <v>2/2/</v>
      </c>
      <c r="AF48" s="53">
        <v>2</v>
      </c>
      <c r="AG48" s="53">
        <v>2</v>
      </c>
      <c r="AH48" s="53"/>
      <c r="AI48" s="53"/>
      <c r="AJ48" s="53"/>
      <c r="AK48" s="53"/>
      <c r="AL48" s="63">
        <f t="shared" si="50"/>
      </c>
      <c r="AM48" s="63">
        <f t="shared" si="51"/>
      </c>
      <c r="AN48" s="53"/>
      <c r="AO48" s="53"/>
      <c r="AP48" s="53"/>
      <c r="AQ48" s="53"/>
      <c r="AR48" s="53"/>
      <c r="AS48" s="53"/>
      <c r="AT48" s="63">
        <f t="shared" si="52"/>
      </c>
      <c r="AU48" s="63">
        <f t="shared" si="53"/>
      </c>
      <c r="AV48" s="53"/>
      <c r="AW48" s="53"/>
      <c r="AX48" s="53"/>
      <c r="AY48" s="53"/>
      <c r="AZ48" s="53"/>
      <c r="BA48" s="53"/>
      <c r="BB48" s="63">
        <f t="shared" si="54"/>
      </c>
      <c r="BC48" s="62"/>
    </row>
    <row r="49" spans="1:55" ht="15">
      <c r="A49" s="34" t="s">
        <v>172</v>
      </c>
      <c r="B49" s="34" t="s">
        <v>209</v>
      </c>
      <c r="C49" s="51" t="str">
        <f t="shared" si="41"/>
        <v>2   </v>
      </c>
      <c r="D49" s="52">
        <v>2</v>
      </c>
      <c r="E49" s="52"/>
      <c r="F49" s="52"/>
      <c r="G49" s="52"/>
      <c r="H49" s="51" t="str">
        <f t="shared" si="17"/>
        <v>   </v>
      </c>
      <c r="I49" s="52"/>
      <c r="J49" s="52"/>
      <c r="K49" s="52"/>
      <c r="L49" s="52"/>
      <c r="M49" s="52"/>
      <c r="N49" s="52"/>
      <c r="O49" s="52"/>
      <c r="P49" s="53"/>
      <c r="Q49" s="90">
        <v>102</v>
      </c>
      <c r="R49" s="70">
        <f t="shared" si="42"/>
        <v>72</v>
      </c>
      <c r="S49" s="70">
        <f t="shared" si="43"/>
        <v>36</v>
      </c>
      <c r="T49" s="70">
        <f t="shared" si="44"/>
        <v>36</v>
      </c>
      <c r="U49" s="70">
        <f t="shared" si="45"/>
        <v>0</v>
      </c>
      <c r="V49" s="70">
        <f t="shared" si="46"/>
        <v>30</v>
      </c>
      <c r="W49" s="63">
        <f t="shared" si="47"/>
      </c>
      <c r="X49" s="53"/>
      <c r="Y49" s="53"/>
      <c r="Z49" s="53"/>
      <c r="AA49" s="53">
        <v>2</v>
      </c>
      <c r="AB49" s="53">
        <v>2</v>
      </c>
      <c r="AC49" s="53"/>
      <c r="AD49" s="63" t="str">
        <f t="shared" si="48"/>
        <v>2/2/</v>
      </c>
      <c r="AE49" s="63">
        <f t="shared" si="49"/>
      </c>
      <c r="AF49" s="53"/>
      <c r="AG49" s="53"/>
      <c r="AH49" s="53"/>
      <c r="AI49" s="53"/>
      <c r="AJ49" s="53"/>
      <c r="AK49" s="53"/>
      <c r="AL49" s="63">
        <f t="shared" si="50"/>
      </c>
      <c r="AM49" s="63">
        <f t="shared" si="51"/>
      </c>
      <c r="AN49" s="53"/>
      <c r="AO49" s="53"/>
      <c r="AP49" s="53"/>
      <c r="AQ49" s="53"/>
      <c r="AR49" s="53"/>
      <c r="AS49" s="53"/>
      <c r="AT49" s="63">
        <f t="shared" si="52"/>
      </c>
      <c r="AU49" s="63">
        <f t="shared" si="53"/>
      </c>
      <c r="AV49" s="53"/>
      <c r="AW49" s="53"/>
      <c r="AX49" s="53"/>
      <c r="AY49" s="53"/>
      <c r="AZ49" s="53"/>
      <c r="BA49" s="53"/>
      <c r="BB49" s="63">
        <f t="shared" si="54"/>
      </c>
      <c r="BC49" s="62"/>
    </row>
    <row r="50" spans="1:55" ht="15">
      <c r="A50" s="34" t="s">
        <v>173</v>
      </c>
      <c r="B50" s="34" t="s">
        <v>190</v>
      </c>
      <c r="C50" s="51" t="str">
        <f t="shared" si="41"/>
        <v>2   </v>
      </c>
      <c r="D50" s="52">
        <v>2</v>
      </c>
      <c r="E50" s="52"/>
      <c r="F50" s="52"/>
      <c r="G50" s="52"/>
      <c r="H50" s="51" t="str">
        <f t="shared" si="17"/>
        <v>   </v>
      </c>
      <c r="I50" s="52"/>
      <c r="J50" s="52"/>
      <c r="K50" s="52"/>
      <c r="L50" s="52"/>
      <c r="M50" s="52"/>
      <c r="N50" s="52"/>
      <c r="O50" s="52"/>
      <c r="P50" s="53"/>
      <c r="Q50" s="90">
        <v>102</v>
      </c>
      <c r="R50" s="70">
        <f t="shared" si="42"/>
        <v>72</v>
      </c>
      <c r="S50" s="70">
        <f t="shared" si="43"/>
        <v>36</v>
      </c>
      <c r="T50" s="70">
        <f t="shared" si="44"/>
        <v>36</v>
      </c>
      <c r="U50" s="70">
        <f t="shared" si="45"/>
        <v>0</v>
      </c>
      <c r="V50" s="70">
        <f t="shared" si="46"/>
        <v>30</v>
      </c>
      <c r="W50" s="63">
        <f t="shared" si="47"/>
      </c>
      <c r="X50" s="53"/>
      <c r="Y50" s="53"/>
      <c r="Z50" s="53"/>
      <c r="AA50" s="53">
        <v>2</v>
      </c>
      <c r="AB50" s="53">
        <v>2</v>
      </c>
      <c r="AC50" s="53"/>
      <c r="AD50" s="63" t="str">
        <f t="shared" si="48"/>
        <v>2/2/</v>
      </c>
      <c r="AE50" s="63">
        <f t="shared" si="49"/>
      </c>
      <c r="AF50" s="53"/>
      <c r="AG50" s="53"/>
      <c r="AH50" s="53"/>
      <c r="AI50" s="53"/>
      <c r="AJ50" s="53"/>
      <c r="AK50" s="53"/>
      <c r="AL50" s="63">
        <f t="shared" si="50"/>
      </c>
      <c r="AM50" s="63">
        <f t="shared" si="51"/>
      </c>
      <c r="AN50" s="53"/>
      <c r="AO50" s="53"/>
      <c r="AP50" s="53"/>
      <c r="AQ50" s="53"/>
      <c r="AR50" s="53"/>
      <c r="AS50" s="53"/>
      <c r="AT50" s="63">
        <f t="shared" si="52"/>
      </c>
      <c r="AU50" s="63">
        <f t="shared" si="53"/>
      </c>
      <c r="AV50" s="53"/>
      <c r="AW50" s="53"/>
      <c r="AX50" s="53"/>
      <c r="AY50" s="53"/>
      <c r="AZ50" s="53"/>
      <c r="BA50" s="53"/>
      <c r="BB50" s="63">
        <f t="shared" si="54"/>
      </c>
      <c r="BC50" s="62"/>
    </row>
    <row r="51" spans="1:55" ht="15">
      <c r="A51" s="34" t="s">
        <v>174</v>
      </c>
      <c r="B51" s="34" t="s">
        <v>177</v>
      </c>
      <c r="C51" s="51" t="str">
        <f t="shared" si="41"/>
        <v>   </v>
      </c>
      <c r="D51" s="52"/>
      <c r="E51" s="52"/>
      <c r="F51" s="52"/>
      <c r="G51" s="52"/>
      <c r="H51" s="51" t="str">
        <f t="shared" si="17"/>
        <v>2   </v>
      </c>
      <c r="I51" s="52">
        <v>2</v>
      </c>
      <c r="J51" s="52"/>
      <c r="K51" s="52"/>
      <c r="L51" s="52"/>
      <c r="M51" s="52"/>
      <c r="N51" s="52"/>
      <c r="O51" s="52"/>
      <c r="P51" s="53"/>
      <c r="Q51" s="90">
        <v>85</v>
      </c>
      <c r="R51" s="70">
        <f t="shared" si="42"/>
        <v>54</v>
      </c>
      <c r="S51" s="70">
        <f t="shared" si="43"/>
        <v>18</v>
      </c>
      <c r="T51" s="70">
        <f t="shared" si="44"/>
        <v>36</v>
      </c>
      <c r="U51" s="70">
        <f t="shared" si="45"/>
        <v>0</v>
      </c>
      <c r="V51" s="70">
        <f t="shared" si="46"/>
        <v>31</v>
      </c>
      <c r="W51" s="63">
        <f t="shared" si="47"/>
      </c>
      <c r="X51" s="53"/>
      <c r="Y51" s="53"/>
      <c r="Z51" s="53"/>
      <c r="AA51" s="53">
        <v>1</v>
      </c>
      <c r="AB51" s="53">
        <v>2</v>
      </c>
      <c r="AC51" s="53"/>
      <c r="AD51" s="63" t="str">
        <f t="shared" si="48"/>
        <v>1/2/</v>
      </c>
      <c r="AE51" s="63">
        <f t="shared" si="49"/>
      </c>
      <c r="AF51" s="53"/>
      <c r="AG51" s="53"/>
      <c r="AH51" s="53"/>
      <c r="AI51" s="53"/>
      <c r="AJ51" s="53"/>
      <c r="AK51" s="53"/>
      <c r="AL51" s="63">
        <f t="shared" si="50"/>
      </c>
      <c r="AM51" s="63">
        <f t="shared" si="51"/>
      </c>
      <c r="AN51" s="53"/>
      <c r="AO51" s="53"/>
      <c r="AP51" s="53"/>
      <c r="AQ51" s="53"/>
      <c r="AR51" s="53"/>
      <c r="AS51" s="53"/>
      <c r="AT51" s="63">
        <f t="shared" si="52"/>
      </c>
      <c r="AU51" s="63">
        <f t="shared" si="53"/>
      </c>
      <c r="AV51" s="53"/>
      <c r="AW51" s="53"/>
      <c r="AX51" s="53"/>
      <c r="AY51" s="53"/>
      <c r="AZ51" s="53"/>
      <c r="BA51" s="53"/>
      <c r="BB51" s="63">
        <f t="shared" si="54"/>
      </c>
      <c r="BC51" s="62"/>
    </row>
    <row r="52" spans="1:55" ht="15">
      <c r="A52" s="34" t="s">
        <v>175</v>
      </c>
      <c r="B52" s="34" t="s">
        <v>178</v>
      </c>
      <c r="C52" s="51" t="str">
        <f t="shared" si="41"/>
        <v>6   </v>
      </c>
      <c r="D52" s="52">
        <v>6</v>
      </c>
      <c r="E52" s="52"/>
      <c r="F52" s="52"/>
      <c r="G52" s="52"/>
      <c r="H52" s="51" t="str">
        <f t="shared" si="17"/>
        <v>   </v>
      </c>
      <c r="I52" s="52"/>
      <c r="J52" s="52"/>
      <c r="K52" s="52"/>
      <c r="L52" s="52"/>
      <c r="M52" s="52"/>
      <c r="N52" s="52"/>
      <c r="O52" s="52"/>
      <c r="P52" s="53"/>
      <c r="Q52" s="90">
        <v>68</v>
      </c>
      <c r="R52" s="70">
        <f t="shared" si="42"/>
        <v>38</v>
      </c>
      <c r="S52" s="70">
        <f t="shared" si="43"/>
        <v>38</v>
      </c>
      <c r="T52" s="70">
        <f t="shared" si="44"/>
        <v>0</v>
      </c>
      <c r="U52" s="70">
        <f t="shared" si="45"/>
        <v>0</v>
      </c>
      <c r="V52" s="70">
        <f t="shared" si="46"/>
        <v>30</v>
      </c>
      <c r="W52" s="63">
        <f t="shared" si="47"/>
      </c>
      <c r="X52" s="53"/>
      <c r="Y52" s="53"/>
      <c r="Z52" s="53"/>
      <c r="AA52" s="53"/>
      <c r="AB52" s="53"/>
      <c r="AC52" s="53"/>
      <c r="AD52" s="63">
        <f t="shared" si="48"/>
      </c>
      <c r="AE52" s="63">
        <f t="shared" si="49"/>
      </c>
      <c r="AF52" s="53"/>
      <c r="AG52" s="53"/>
      <c r="AH52" s="53"/>
      <c r="AI52" s="53"/>
      <c r="AJ52" s="53"/>
      <c r="AK52" s="53"/>
      <c r="AL52" s="63">
        <f t="shared" si="50"/>
      </c>
      <c r="AM52" s="63">
        <f t="shared" si="51"/>
      </c>
      <c r="AN52" s="53"/>
      <c r="AO52" s="53"/>
      <c r="AP52" s="53"/>
      <c r="AQ52" s="53">
        <v>2</v>
      </c>
      <c r="AR52" s="53"/>
      <c r="AS52" s="53"/>
      <c r="AT52" s="63" t="str">
        <f t="shared" si="52"/>
        <v>2//</v>
      </c>
      <c r="AU52" s="63">
        <f t="shared" si="53"/>
      </c>
      <c r="AV52" s="53"/>
      <c r="AW52" s="53"/>
      <c r="AX52" s="53"/>
      <c r="AY52" s="53"/>
      <c r="AZ52" s="53"/>
      <c r="BA52" s="53"/>
      <c r="BB52" s="63">
        <f t="shared" si="54"/>
      </c>
      <c r="BC52" s="62"/>
    </row>
    <row r="53" spans="1:55" ht="15">
      <c r="A53" s="38" t="s">
        <v>52</v>
      </c>
      <c r="B53" s="38" t="s">
        <v>37</v>
      </c>
      <c r="C53" s="51" t="str">
        <f t="shared" si="15"/>
        <v>   </v>
      </c>
      <c r="D53" s="52"/>
      <c r="E53" s="52"/>
      <c r="F53" s="52"/>
      <c r="G53" s="52"/>
      <c r="H53" s="51" t="str">
        <f t="shared" si="17"/>
        <v>   </v>
      </c>
      <c r="I53" s="52"/>
      <c r="J53" s="52"/>
      <c r="K53" s="52"/>
      <c r="L53" s="52"/>
      <c r="M53" s="52"/>
      <c r="N53" s="52"/>
      <c r="O53" s="52"/>
      <c r="P53" s="53"/>
      <c r="Q53" s="86">
        <f aca="true" t="shared" si="55" ref="Q53:V53">SUM(Q54:Q56)</f>
        <v>204</v>
      </c>
      <c r="R53" s="86">
        <f t="shared" si="55"/>
        <v>112</v>
      </c>
      <c r="S53" s="86">
        <f t="shared" si="55"/>
        <v>38</v>
      </c>
      <c r="T53" s="86">
        <f t="shared" si="55"/>
        <v>74</v>
      </c>
      <c r="U53" s="86">
        <f t="shared" si="55"/>
        <v>0</v>
      </c>
      <c r="V53" s="86">
        <f t="shared" si="55"/>
        <v>92</v>
      </c>
      <c r="W53" s="63">
        <f t="shared" si="7"/>
      </c>
      <c r="X53" s="53"/>
      <c r="Y53" s="53"/>
      <c r="Z53" s="53"/>
      <c r="AA53" s="53"/>
      <c r="AB53" s="53"/>
      <c r="AC53" s="53"/>
      <c r="AD53" s="63">
        <f t="shared" si="8"/>
      </c>
      <c r="AE53" s="63">
        <f t="shared" si="9"/>
      </c>
      <c r="AF53" s="53"/>
      <c r="AG53" s="53"/>
      <c r="AH53" s="53"/>
      <c r="AI53" s="53"/>
      <c r="AJ53" s="53"/>
      <c r="AK53" s="53"/>
      <c r="AL53" s="63">
        <f t="shared" si="10"/>
      </c>
      <c r="AM53" s="63">
        <f t="shared" si="11"/>
      </c>
      <c r="AN53" s="53"/>
      <c r="AO53" s="53"/>
      <c r="AP53" s="53"/>
      <c r="AQ53" s="53"/>
      <c r="AR53" s="53"/>
      <c r="AS53" s="53"/>
      <c r="AT53" s="63">
        <f t="shared" si="12"/>
      </c>
      <c r="AU53" s="63">
        <f t="shared" si="13"/>
      </c>
      <c r="AV53" s="53"/>
      <c r="AW53" s="53"/>
      <c r="AX53" s="53"/>
      <c r="AY53" s="53"/>
      <c r="AZ53" s="53"/>
      <c r="BA53" s="53"/>
      <c r="BB53" s="63">
        <f t="shared" si="14"/>
      </c>
      <c r="BC53" s="62"/>
    </row>
    <row r="54" spans="1:55" ht="15">
      <c r="A54" s="34" t="s">
        <v>55</v>
      </c>
      <c r="B54" s="34" t="s">
        <v>197</v>
      </c>
      <c r="C54" s="51" t="str">
        <f>D54&amp;" "&amp;E54&amp;" "&amp;F54&amp;" "&amp;G54</f>
        <v>   </v>
      </c>
      <c r="D54" s="52"/>
      <c r="E54" s="52"/>
      <c r="F54" s="52"/>
      <c r="G54" s="52"/>
      <c r="H54" s="51" t="str">
        <f>I54&amp;" "&amp;M54&amp;" "&amp;N54&amp;" "&amp;O54</f>
        <v>1   </v>
      </c>
      <c r="I54" s="52">
        <v>1</v>
      </c>
      <c r="J54" s="52"/>
      <c r="K54" s="52"/>
      <c r="L54" s="52"/>
      <c r="M54" s="52"/>
      <c r="N54" s="52"/>
      <c r="O54" s="52"/>
      <c r="P54" s="53"/>
      <c r="Q54" s="105">
        <v>64</v>
      </c>
      <c r="R54" s="70">
        <f>SUM(S54:U54)</f>
        <v>36</v>
      </c>
      <c r="S54" s="70">
        <f aca="true" t="shared" si="56" ref="S54:U56">X54*X$6+AA54*AA$6+AF54*AF$6+AI54*AI$6+AN54*AN$6+AQ54*AQ$6+AV54*AV$6+AY54*AY$6</f>
        <v>0</v>
      </c>
      <c r="T54" s="70">
        <f t="shared" si="56"/>
        <v>36</v>
      </c>
      <c r="U54" s="70">
        <f t="shared" si="56"/>
        <v>0</v>
      </c>
      <c r="V54" s="70">
        <f>Q54-R54</f>
        <v>28</v>
      </c>
      <c r="W54" s="63" t="str">
        <f>IF(SUM(X54:Z54)&gt;0,X54&amp;"/"&amp;Y54&amp;"/"&amp;Z54,"")</f>
        <v>/2/</v>
      </c>
      <c r="X54" s="53"/>
      <c r="Y54" s="53">
        <v>2</v>
      </c>
      <c r="Z54" s="53"/>
      <c r="AA54" s="53"/>
      <c r="AB54" s="53"/>
      <c r="AC54" s="53"/>
      <c r="AD54" s="63">
        <f>IF(SUM(AA54:AC54)&gt;0,AA54&amp;"/"&amp;AB54&amp;"/"&amp;AC54,"")</f>
      </c>
      <c r="AE54" s="63">
        <f>IF(SUM(AF54:AH54)&gt;0,AF54&amp;"/"&amp;AG54&amp;"/"&amp;AH54,"")</f>
      </c>
      <c r="AF54" s="53"/>
      <c r="AG54" s="53"/>
      <c r="AH54" s="53"/>
      <c r="AI54" s="53"/>
      <c r="AJ54" s="53"/>
      <c r="AK54" s="53"/>
      <c r="AL54" s="63">
        <f>IF(SUM(AI54:AK54)&gt;0,AI54&amp;"/"&amp;AJ54&amp;"/"&amp;AK54,"")</f>
      </c>
      <c r="AM54" s="63">
        <f>IF(SUM(AN54:AP54)&gt;0,AN54&amp;"/"&amp;AO54&amp;"/"&amp;AP54,"")</f>
      </c>
      <c r="AN54" s="53"/>
      <c r="AO54" s="53"/>
      <c r="AP54" s="53"/>
      <c r="AQ54" s="53"/>
      <c r="AR54" s="53"/>
      <c r="AS54" s="53"/>
      <c r="AT54" s="63">
        <f>IF(SUM(AQ54:AS54)&gt;0,AQ54&amp;"/"&amp;AR54&amp;"/"&amp;AS54,"")</f>
      </c>
      <c r="AU54" s="63">
        <f>IF(SUM(AV54:AX54)&gt;0,AV54&amp;"/"&amp;AW54&amp;"/"&amp;AX54,"")</f>
      </c>
      <c r="AV54" s="53"/>
      <c r="AW54" s="53"/>
      <c r="AX54" s="53"/>
      <c r="AY54" s="53"/>
      <c r="AZ54" s="53"/>
      <c r="BA54" s="53"/>
      <c r="BB54" s="63">
        <f>IF(SUM(AY54:BA54)&gt;0,AY54&amp;"/"&amp;AZ54&amp;"/"&amp;BA54,"")</f>
      </c>
      <c r="BC54" s="62"/>
    </row>
    <row r="55" spans="1:55" ht="15">
      <c r="A55" s="34" t="s">
        <v>195</v>
      </c>
      <c r="B55" s="34" t="s">
        <v>204</v>
      </c>
      <c r="C55" s="51" t="str">
        <f>D55&amp;" "&amp;E55&amp;" "&amp;F55&amp;" "&amp;G55</f>
        <v>6   </v>
      </c>
      <c r="D55" s="52">
        <v>6</v>
      </c>
      <c r="E55" s="52"/>
      <c r="F55" s="52"/>
      <c r="G55" s="52"/>
      <c r="H55" s="51" t="str">
        <f>I55&amp;" "&amp;M55&amp;" "&amp;N55&amp;" "&amp;O55</f>
        <v>   </v>
      </c>
      <c r="I55" s="52"/>
      <c r="J55" s="52"/>
      <c r="K55" s="52"/>
      <c r="L55" s="52"/>
      <c r="M55" s="52"/>
      <c r="N55" s="52"/>
      <c r="O55" s="52"/>
      <c r="P55" s="53"/>
      <c r="Q55" s="105">
        <v>70</v>
      </c>
      <c r="R55" s="70">
        <f>SUM(S55:U55)</f>
        <v>38</v>
      </c>
      <c r="S55" s="70">
        <f t="shared" si="56"/>
        <v>19</v>
      </c>
      <c r="T55" s="70">
        <f t="shared" si="56"/>
        <v>19</v>
      </c>
      <c r="U55" s="70">
        <f t="shared" si="56"/>
        <v>0</v>
      </c>
      <c r="V55" s="70">
        <f>Q55-R55</f>
        <v>32</v>
      </c>
      <c r="W55" s="63">
        <f>IF(SUM(X55:Z55)&gt;0,X55&amp;"/"&amp;Y55&amp;"/"&amp;Z55,"")</f>
      </c>
      <c r="X55" s="53"/>
      <c r="Y55" s="53"/>
      <c r="Z55" s="53"/>
      <c r="AA55" s="53"/>
      <c r="AB55" s="53"/>
      <c r="AC55" s="53"/>
      <c r="AD55" s="63">
        <f>IF(SUM(AA55:AC55)&gt;0,AA55&amp;"/"&amp;AB55&amp;"/"&amp;AC55,"")</f>
      </c>
      <c r="AE55" s="63">
        <f>IF(SUM(AF55:AH55)&gt;0,AF55&amp;"/"&amp;AG55&amp;"/"&amp;AH55,"")</f>
      </c>
      <c r="AF55" s="53"/>
      <c r="AG55" s="53"/>
      <c r="AH55" s="53"/>
      <c r="AI55" s="53"/>
      <c r="AJ55" s="53"/>
      <c r="AK55" s="53"/>
      <c r="AL55" s="63">
        <f>IF(SUM(AI55:AK55)&gt;0,AI55&amp;"/"&amp;AJ55&amp;"/"&amp;AK55,"")</f>
      </c>
      <c r="AM55" s="63">
        <f>IF(SUM(AN55:AP55)&gt;0,AN55&amp;"/"&amp;AO55&amp;"/"&amp;AP55,"")</f>
      </c>
      <c r="AN55" s="53"/>
      <c r="AO55" s="53"/>
      <c r="AP55" s="53"/>
      <c r="AQ55" s="53">
        <v>1</v>
      </c>
      <c r="AR55" s="53">
        <v>1</v>
      </c>
      <c r="AS55" s="53"/>
      <c r="AT55" s="63" t="str">
        <f>IF(SUM(AQ55:AS55)&gt;0,AQ55&amp;"/"&amp;AR55&amp;"/"&amp;AS55,"")</f>
        <v>1/1/</v>
      </c>
      <c r="AU55" s="63">
        <f>IF(SUM(AV55:AX55)&gt;0,AV55&amp;"/"&amp;AW55&amp;"/"&amp;AX55,"")</f>
      </c>
      <c r="AV55" s="53"/>
      <c r="AW55" s="53"/>
      <c r="AX55" s="53"/>
      <c r="AY55" s="53"/>
      <c r="AZ55" s="53"/>
      <c r="BA55" s="53"/>
      <c r="BB55" s="63">
        <f>IF(SUM(AY55:BA55)&gt;0,AY55&amp;"/"&amp;AZ55&amp;"/"&amp;BA55,"")</f>
      </c>
      <c r="BC55" s="62"/>
    </row>
    <row r="56" spans="1:55" ht="15">
      <c r="A56" s="34" t="s">
        <v>196</v>
      </c>
      <c r="B56" s="34" t="s">
        <v>210</v>
      </c>
      <c r="C56" s="51" t="str">
        <f t="shared" si="15"/>
        <v>6   </v>
      </c>
      <c r="D56" s="52">
        <v>6</v>
      </c>
      <c r="E56" s="52"/>
      <c r="F56" s="52"/>
      <c r="G56" s="52"/>
      <c r="H56" s="51" t="str">
        <f t="shared" si="17"/>
        <v>   </v>
      </c>
      <c r="I56" s="52"/>
      <c r="J56" s="52"/>
      <c r="K56" s="52"/>
      <c r="L56" s="52"/>
      <c r="M56" s="52"/>
      <c r="N56" s="52"/>
      <c r="O56" s="52"/>
      <c r="P56" s="53"/>
      <c r="Q56" s="105">
        <v>70</v>
      </c>
      <c r="R56" s="70">
        <f>SUM(S56:U56)</f>
        <v>38</v>
      </c>
      <c r="S56" s="70">
        <f t="shared" si="56"/>
        <v>19</v>
      </c>
      <c r="T56" s="70">
        <f t="shared" si="56"/>
        <v>19</v>
      </c>
      <c r="U56" s="70">
        <f t="shared" si="56"/>
        <v>0</v>
      </c>
      <c r="V56" s="70">
        <f>Q56-R56</f>
        <v>32</v>
      </c>
      <c r="W56" s="63">
        <f t="shared" si="7"/>
      </c>
      <c r="X56" s="53"/>
      <c r="Y56" s="53"/>
      <c r="Z56" s="53"/>
      <c r="AA56" s="53"/>
      <c r="AB56" s="53"/>
      <c r="AC56" s="53"/>
      <c r="AD56" s="63">
        <f t="shared" si="8"/>
      </c>
      <c r="AE56" s="63">
        <f t="shared" si="9"/>
      </c>
      <c r="AF56" s="53"/>
      <c r="AG56" s="53"/>
      <c r="AH56" s="53"/>
      <c r="AI56" s="53"/>
      <c r="AJ56" s="53"/>
      <c r="AK56" s="53"/>
      <c r="AL56" s="63">
        <f t="shared" si="10"/>
      </c>
      <c r="AM56" s="63">
        <f t="shared" si="11"/>
      </c>
      <c r="AN56" s="53"/>
      <c r="AO56" s="53"/>
      <c r="AP56" s="53"/>
      <c r="AQ56" s="53">
        <v>1</v>
      </c>
      <c r="AR56" s="53">
        <v>1</v>
      </c>
      <c r="AS56" s="53"/>
      <c r="AT56" s="63" t="str">
        <f t="shared" si="12"/>
        <v>1/1/</v>
      </c>
      <c r="AU56" s="63">
        <f t="shared" si="13"/>
      </c>
      <c r="AV56" s="53"/>
      <c r="AW56" s="53"/>
      <c r="AX56" s="53"/>
      <c r="AY56" s="53"/>
      <c r="AZ56" s="53"/>
      <c r="BA56" s="53"/>
      <c r="BB56" s="63">
        <f t="shared" si="14"/>
      </c>
      <c r="BC56" s="62"/>
    </row>
    <row r="57" spans="1:55" ht="15">
      <c r="A57" s="38" t="s">
        <v>53</v>
      </c>
      <c r="B57" s="38" t="s">
        <v>149</v>
      </c>
      <c r="C57" s="51" t="str">
        <f>D57&amp;" "&amp;E57&amp;" "&amp;F57&amp;" "&amp;G57</f>
        <v>   </v>
      </c>
      <c r="D57" s="52"/>
      <c r="E57" s="52"/>
      <c r="F57" s="52"/>
      <c r="G57" s="52"/>
      <c r="H57" s="51" t="str">
        <f t="shared" si="17"/>
        <v>   </v>
      </c>
      <c r="I57" s="45"/>
      <c r="J57" s="45"/>
      <c r="K57" s="45"/>
      <c r="L57" s="45"/>
      <c r="M57" s="54"/>
      <c r="N57" s="55"/>
      <c r="O57" s="55"/>
      <c r="P57" s="55"/>
      <c r="Q57" s="86">
        <f aca="true" t="shared" si="57" ref="Q57:V57">SUM(Q58)</f>
        <v>204</v>
      </c>
      <c r="R57" s="86">
        <f t="shared" si="57"/>
        <v>114</v>
      </c>
      <c r="S57" s="86">
        <f t="shared" si="57"/>
        <v>57</v>
      </c>
      <c r="T57" s="86">
        <f t="shared" si="57"/>
        <v>57</v>
      </c>
      <c r="U57" s="86">
        <f t="shared" si="57"/>
        <v>0</v>
      </c>
      <c r="V57" s="86">
        <f t="shared" si="57"/>
        <v>90</v>
      </c>
      <c r="W57" s="63">
        <f>IF(SUM(X57:Z57)&gt;0,X57&amp;"/"&amp;Y57&amp;"/"&amp;Z57,"")</f>
      </c>
      <c r="X57" s="53"/>
      <c r="Y57" s="53"/>
      <c r="Z57" s="53"/>
      <c r="AA57" s="53"/>
      <c r="AB57" s="53"/>
      <c r="AC57" s="53"/>
      <c r="AD57" s="63">
        <f>IF(SUM(AA57:AC57)&gt;0,AA57&amp;"/"&amp;AB57&amp;"/"&amp;AC57,"")</f>
      </c>
      <c r="AE57" s="63">
        <f>IF(SUM(AF57:AH57)&gt;0,AF57&amp;"/"&amp;AG57&amp;"/"&amp;AH57,"")</f>
      </c>
      <c r="AF57" s="53"/>
      <c r="AG57" s="53"/>
      <c r="AH57" s="53"/>
      <c r="AI57" s="53"/>
      <c r="AJ57" s="53"/>
      <c r="AK57" s="53"/>
      <c r="AL57" s="63">
        <f>IF(SUM(AI57:AK57)&gt;0,AI57&amp;"/"&amp;AJ57&amp;"/"&amp;AK57,"")</f>
      </c>
      <c r="AM57" s="63">
        <f>IF(SUM(AN57:AP57)&gt;0,AN57&amp;"/"&amp;AO57&amp;"/"&amp;AP57,"")</f>
      </c>
      <c r="AN57" s="53"/>
      <c r="AO57" s="53"/>
      <c r="AP57" s="53"/>
      <c r="AQ57" s="53"/>
      <c r="AR57" s="53"/>
      <c r="AS57" s="53"/>
      <c r="AT57" s="63">
        <f>IF(SUM(AQ57:AS57)&gt;0,AQ57&amp;"/"&amp;AR57&amp;"/"&amp;AS57,"")</f>
      </c>
      <c r="AU57" s="63">
        <f>IF(SUM(AV57:AX57)&gt;0,AV57&amp;"/"&amp;AW57&amp;"/"&amp;AX57,"")</f>
      </c>
      <c r="AV57" s="53"/>
      <c r="AW57" s="53"/>
      <c r="AX57" s="53"/>
      <c r="AY57" s="53"/>
      <c r="AZ57" s="53"/>
      <c r="BA57" s="53"/>
      <c r="BB57" s="63">
        <f>IF(SUM(AY57:BA57)&gt;0,AY57&amp;"/"&amp;AZ57&amp;"/"&amp;BA57,"")</f>
      </c>
      <c r="BC57" s="62"/>
    </row>
    <row r="58" spans="1:55" ht="25.5">
      <c r="A58" s="34" t="s">
        <v>211</v>
      </c>
      <c r="B58" s="34" t="s">
        <v>216</v>
      </c>
      <c r="C58" s="51" t="str">
        <f>D58&amp;" "&amp;E58&amp;" "&amp;F58&amp;" "&amp;G58</f>
        <v>6   </v>
      </c>
      <c r="D58" s="52">
        <v>6</v>
      </c>
      <c r="E58" s="52"/>
      <c r="F58" s="52"/>
      <c r="G58" s="52"/>
      <c r="H58" s="51" t="str">
        <f>I58&amp;" "&amp;M58&amp;" "&amp;N58&amp;" "&amp;O58</f>
        <v>   </v>
      </c>
      <c r="I58" s="45"/>
      <c r="J58" s="45"/>
      <c r="K58" s="45"/>
      <c r="L58" s="45"/>
      <c r="M58" s="54"/>
      <c r="N58" s="55"/>
      <c r="O58" s="55"/>
      <c r="P58" s="55"/>
      <c r="Q58" s="127">
        <v>204</v>
      </c>
      <c r="R58" s="70">
        <f>SUM(S58:U58)</f>
        <v>114</v>
      </c>
      <c r="S58" s="70">
        <f>X58*X$6+AA58*AA$6+AF58*AF$6+AI58*AI$6+AN58*AN$6+AQ58*AQ$6+AV58*AV$6+AY58*AY$6</f>
        <v>57</v>
      </c>
      <c r="T58" s="70">
        <f>Y58*Y$6+AB58*AB$6+AG58*AG$6+AJ58*AJ$6+AO58*AO$6+AR58*AR$6+AW58*AW$6+AZ58*AZ$6</f>
        <v>57</v>
      </c>
      <c r="U58" s="70">
        <f>Z58*Z$6+AC58*AC$6+AH58*AH$6+AK58*AK$6+AP58*AP$6+AS58*AS$6+AX58*AX$6+BA58*BA$6</f>
        <v>0</v>
      </c>
      <c r="V58" s="70">
        <f>Q58-R58</f>
        <v>90</v>
      </c>
      <c r="W58" s="63">
        <f>IF(SUM(X58:Z58)&gt;0,X58&amp;"/"&amp;Y58&amp;"/"&amp;Z58,"")</f>
      </c>
      <c r="X58" s="53"/>
      <c r="Y58" s="53"/>
      <c r="Z58" s="53"/>
      <c r="AA58" s="53"/>
      <c r="AB58" s="53"/>
      <c r="AC58" s="53"/>
      <c r="AD58" s="63">
        <f>IF(SUM(AA58:AC58)&gt;0,AA58&amp;"/"&amp;AB58&amp;"/"&amp;AC58,"")</f>
      </c>
      <c r="AE58" s="63">
        <f>IF(SUM(AF58:AH58)&gt;0,AF58&amp;"/"&amp;AG58&amp;"/"&amp;AH58,"")</f>
      </c>
      <c r="AF58" s="53"/>
      <c r="AG58" s="53"/>
      <c r="AH58" s="53"/>
      <c r="AI58" s="53"/>
      <c r="AJ58" s="53"/>
      <c r="AK58" s="53"/>
      <c r="AL58" s="63">
        <f>IF(SUM(AI58:AK58)&gt;0,AI58&amp;"/"&amp;AJ58&amp;"/"&amp;AK58,"")</f>
      </c>
      <c r="AM58" s="63">
        <f>IF(SUM(AN58:AP58)&gt;0,AN58&amp;"/"&amp;AO58&amp;"/"&amp;AP58,"")</f>
      </c>
      <c r="AN58" s="53"/>
      <c r="AO58" s="53"/>
      <c r="AP58" s="53"/>
      <c r="AQ58" s="53">
        <v>3</v>
      </c>
      <c r="AR58" s="53">
        <v>3</v>
      </c>
      <c r="AS58" s="53"/>
      <c r="AT58" s="63" t="str">
        <f>IF(SUM(AQ58:AS58)&gt;0,AQ58&amp;"/"&amp;AR58&amp;"/"&amp;AS58,"")</f>
        <v>3/3/</v>
      </c>
      <c r="AU58" s="63">
        <f>IF(SUM(AV58:AX58)&gt;0,AV58&amp;"/"&amp;AW58&amp;"/"&amp;AX58,"")</f>
      </c>
      <c r="AV58" s="53"/>
      <c r="AW58" s="53"/>
      <c r="AX58" s="53"/>
      <c r="AY58" s="53"/>
      <c r="AZ58" s="53"/>
      <c r="BA58" s="53"/>
      <c r="BB58" s="63">
        <f>IF(SUM(AY58:BA58)&gt;0,AY58&amp;"/"&amp;AZ58&amp;"/"&amp;BA58,"")</f>
      </c>
      <c r="BC58" s="62"/>
    </row>
    <row r="59" spans="1:55" ht="26.25" customHeight="1">
      <c r="A59" s="128" t="s">
        <v>179</v>
      </c>
      <c r="B59" s="128" t="s">
        <v>180</v>
      </c>
      <c r="C59" s="47" t="str">
        <f t="shared" si="15"/>
        <v>   </v>
      </c>
      <c r="D59" s="73"/>
      <c r="E59" s="73"/>
      <c r="F59" s="73"/>
      <c r="G59" s="73"/>
      <c r="H59" s="47" t="str">
        <f t="shared" si="17"/>
        <v>   </v>
      </c>
      <c r="I59" s="73"/>
      <c r="J59" s="73"/>
      <c r="K59" s="73"/>
      <c r="L59" s="73"/>
      <c r="M59" s="73"/>
      <c r="N59" s="73"/>
      <c r="O59" s="73"/>
      <c r="P59" s="47"/>
      <c r="Q59" s="126">
        <f aca="true" t="shared" si="58" ref="Q59:V59">SUM(Q60:Q66)</f>
        <v>1156</v>
      </c>
      <c r="R59" s="126">
        <f t="shared" si="58"/>
        <v>615</v>
      </c>
      <c r="S59" s="126">
        <f t="shared" si="58"/>
        <v>225</v>
      </c>
      <c r="T59" s="126">
        <f t="shared" si="58"/>
        <v>364</v>
      </c>
      <c r="U59" s="126">
        <f t="shared" si="58"/>
        <v>26</v>
      </c>
      <c r="V59" s="126">
        <f t="shared" si="58"/>
        <v>541</v>
      </c>
      <c r="W59" s="75">
        <f t="shared" si="7"/>
      </c>
      <c r="X59" s="47"/>
      <c r="Y59" s="47"/>
      <c r="Z59" s="47"/>
      <c r="AA59" s="47"/>
      <c r="AB59" s="47"/>
      <c r="AC59" s="47"/>
      <c r="AD59" s="75">
        <f t="shared" si="8"/>
      </c>
      <c r="AE59" s="75">
        <f t="shared" si="9"/>
      </c>
      <c r="AF59" s="47"/>
      <c r="AG59" s="47"/>
      <c r="AH59" s="47"/>
      <c r="AI59" s="47"/>
      <c r="AJ59" s="47"/>
      <c r="AK59" s="47"/>
      <c r="AL59" s="75">
        <f t="shared" si="10"/>
      </c>
      <c r="AM59" s="75">
        <f t="shared" si="11"/>
      </c>
      <c r="AN59" s="47"/>
      <c r="AO59" s="47"/>
      <c r="AP59" s="47"/>
      <c r="AQ59" s="47"/>
      <c r="AR59" s="47"/>
      <c r="AS59" s="47"/>
      <c r="AT59" s="75">
        <f t="shared" si="12"/>
      </c>
      <c r="AU59" s="75">
        <f t="shared" si="13"/>
      </c>
      <c r="AV59" s="47"/>
      <c r="AW59" s="47"/>
      <c r="AX59" s="47"/>
      <c r="AY59" s="47"/>
      <c r="AZ59" s="47"/>
      <c r="BA59" s="47"/>
      <c r="BB59" s="75">
        <f t="shared" si="14"/>
      </c>
      <c r="BC59" s="62"/>
    </row>
    <row r="60" spans="1:55" ht="15">
      <c r="A60" s="34" t="s">
        <v>181</v>
      </c>
      <c r="B60" s="34" t="s">
        <v>205</v>
      </c>
      <c r="C60" s="51" t="str">
        <f>D60&amp;" "&amp;E60&amp;" "&amp;F60&amp;" "&amp;G60</f>
        <v>   </v>
      </c>
      <c r="D60" s="52"/>
      <c r="E60" s="52"/>
      <c r="F60" s="52"/>
      <c r="G60" s="52"/>
      <c r="H60" s="51" t="str">
        <f aca="true" t="shared" si="59" ref="H60:H66">I60&amp;" "&amp;J60&amp;" "&amp;K60&amp;" "&amp;L60&amp;" "&amp;M60&amp;""&amp;N60&amp;" "&amp;O60</f>
        <v>3     </v>
      </c>
      <c r="I60" s="52">
        <v>3</v>
      </c>
      <c r="J60" s="52"/>
      <c r="K60" s="52"/>
      <c r="L60" s="52"/>
      <c r="M60" s="52"/>
      <c r="N60" s="52"/>
      <c r="O60" s="52"/>
      <c r="P60" s="53"/>
      <c r="Q60" s="105">
        <v>110</v>
      </c>
      <c r="R60" s="70">
        <f aca="true" t="shared" si="60" ref="R60:R69">SUM(S60:U60)</f>
        <v>54</v>
      </c>
      <c r="S60" s="70">
        <f aca="true" t="shared" si="61" ref="S60:U61">X60*X$6+AA60*AA$6+AF60*AF$6+AI60*AI$6+AN60*AN$6+AQ60*AQ$6+AV60*AV$6+AY60*AY$6</f>
        <v>18</v>
      </c>
      <c r="T60" s="70">
        <f t="shared" si="61"/>
        <v>36</v>
      </c>
      <c r="U60" s="70">
        <f t="shared" si="61"/>
        <v>0</v>
      </c>
      <c r="V60" s="70">
        <f aca="true" t="shared" si="62" ref="V60:V69">Q60-R60</f>
        <v>56</v>
      </c>
      <c r="W60" s="63">
        <f>IF(SUM(X60:Z60)&gt;0,X60&amp;"/"&amp;Y60&amp;"/"&amp;Z60,"")</f>
      </c>
      <c r="X60" s="53"/>
      <c r="Y60" s="53"/>
      <c r="Z60" s="53"/>
      <c r="AA60" s="53"/>
      <c r="AB60" s="53"/>
      <c r="AC60" s="53"/>
      <c r="AD60" s="63">
        <f>IF(SUM(AA60:AC60)&gt;0,AA60&amp;"/"&amp;AB60&amp;"/"&amp;AC60,"")</f>
      </c>
      <c r="AE60" s="63" t="str">
        <f>IF(SUM(AF60:AH60)&gt;0,AF60&amp;"/"&amp;AG60&amp;"/"&amp;AH60,"")</f>
        <v>1/2/</v>
      </c>
      <c r="AF60" s="53">
        <v>1</v>
      </c>
      <c r="AG60" s="53">
        <v>2</v>
      </c>
      <c r="AH60" s="53"/>
      <c r="AI60" s="53"/>
      <c r="AJ60" s="53"/>
      <c r="AK60" s="53"/>
      <c r="AL60" s="63">
        <f>IF(SUM(AI60:AK60)&gt;0,AI60&amp;"/"&amp;AJ60&amp;"/"&amp;AK60,"")</f>
      </c>
      <c r="AM60" s="63">
        <f>IF(SUM(AN60:AP60)&gt;0,AN60&amp;"/"&amp;AO60&amp;"/"&amp;AP60,"")</f>
      </c>
      <c r="AN60" s="53"/>
      <c r="AO60" s="53"/>
      <c r="AP60" s="53"/>
      <c r="AQ60" s="53"/>
      <c r="AR60" s="53"/>
      <c r="AS60" s="53"/>
      <c r="AT60" s="63">
        <f>IF(SUM(AQ60:AS60)&gt;0,AQ60&amp;"/"&amp;AR60&amp;"/"&amp;AS60,"")</f>
      </c>
      <c r="AU60" s="63">
        <f>IF(SUM(AV60:AX60)&gt;0,AV60&amp;"/"&amp;AW60&amp;"/"&amp;AX60,"")</f>
      </c>
      <c r="AV60" s="53"/>
      <c r="AW60" s="53"/>
      <c r="AX60" s="53"/>
      <c r="AY60" s="53"/>
      <c r="AZ60" s="53"/>
      <c r="BA60" s="53"/>
      <c r="BB60" s="63">
        <f>IF(SUM(AY60:BA60)&gt;0,AY60&amp;"/"&amp;AZ60&amp;"/"&amp;BA60,"")</f>
      </c>
      <c r="BC60" s="62"/>
    </row>
    <row r="61" spans="1:55" ht="15">
      <c r="A61" s="34" t="s">
        <v>182</v>
      </c>
      <c r="B61" s="34" t="s">
        <v>198</v>
      </c>
      <c r="C61" s="51" t="str">
        <f t="shared" si="15"/>
        <v>   </v>
      </c>
      <c r="D61" s="52"/>
      <c r="E61" s="52"/>
      <c r="F61" s="52"/>
      <c r="G61" s="52"/>
      <c r="H61" s="51" t="str">
        <f t="shared" si="59"/>
        <v>4     </v>
      </c>
      <c r="I61" s="52">
        <v>4</v>
      </c>
      <c r="J61" s="52"/>
      <c r="K61" s="52"/>
      <c r="L61" s="52"/>
      <c r="M61" s="52"/>
      <c r="N61" s="52"/>
      <c r="O61" s="52"/>
      <c r="P61" s="53"/>
      <c r="Q61" s="105">
        <v>90</v>
      </c>
      <c r="R61" s="70">
        <f t="shared" si="60"/>
        <v>54</v>
      </c>
      <c r="S61" s="70">
        <f t="shared" si="61"/>
        <v>0</v>
      </c>
      <c r="T61" s="70">
        <f t="shared" si="61"/>
        <v>54</v>
      </c>
      <c r="U61" s="70">
        <f t="shared" si="61"/>
        <v>0</v>
      </c>
      <c r="V61" s="70">
        <f t="shared" si="62"/>
        <v>36</v>
      </c>
      <c r="W61" s="63">
        <f t="shared" si="7"/>
      </c>
      <c r="X61" s="53"/>
      <c r="Y61" s="53"/>
      <c r="Z61" s="53"/>
      <c r="AA61" s="53"/>
      <c r="AB61" s="53"/>
      <c r="AC61" s="53"/>
      <c r="AD61" s="63">
        <f t="shared" si="8"/>
      </c>
      <c r="AE61" s="63">
        <f t="shared" si="9"/>
      </c>
      <c r="AF61" s="53"/>
      <c r="AG61" s="53"/>
      <c r="AH61" s="53"/>
      <c r="AI61" s="53"/>
      <c r="AJ61" s="53">
        <v>3</v>
      </c>
      <c r="AK61" s="53"/>
      <c r="AL61" s="63" t="str">
        <f t="shared" si="10"/>
        <v>/3/</v>
      </c>
      <c r="AM61" s="63">
        <f t="shared" si="11"/>
      </c>
      <c r="AN61" s="53"/>
      <c r="AO61" s="53"/>
      <c r="AP61" s="53"/>
      <c r="AQ61" s="53"/>
      <c r="AR61" s="53"/>
      <c r="AS61" s="53"/>
      <c r="AT61" s="63">
        <f t="shared" si="12"/>
      </c>
      <c r="AU61" s="63">
        <f t="shared" si="13"/>
      </c>
      <c r="AV61" s="53"/>
      <c r="AW61" s="53"/>
      <c r="AX61" s="53"/>
      <c r="AY61" s="53"/>
      <c r="AZ61" s="53"/>
      <c r="BA61" s="53"/>
      <c r="BB61" s="63">
        <f t="shared" si="14"/>
      </c>
      <c r="BC61" s="62"/>
    </row>
    <row r="62" spans="1:55" ht="15">
      <c r="A62" s="34" t="s">
        <v>183</v>
      </c>
      <c r="B62" s="34" t="s">
        <v>199</v>
      </c>
      <c r="C62" s="51" t="str">
        <f>D62&amp;" "&amp;E62&amp;" "&amp;F62&amp;" "&amp;G62</f>
        <v>4   </v>
      </c>
      <c r="D62" s="52">
        <v>4</v>
      </c>
      <c r="E62" s="52"/>
      <c r="F62" s="52"/>
      <c r="G62" s="52"/>
      <c r="H62" s="51" t="str">
        <f>I62&amp;" "&amp;J62&amp;" "&amp;K62&amp;" "&amp;L62&amp;" "&amp;M62&amp;""&amp;N62&amp;" "&amp;O62</f>
        <v>     </v>
      </c>
      <c r="I62" s="52"/>
      <c r="J62" s="52"/>
      <c r="K62" s="52"/>
      <c r="L62" s="52"/>
      <c r="M62" s="52"/>
      <c r="N62" s="52"/>
      <c r="O62" s="52"/>
      <c r="P62" s="53"/>
      <c r="Q62" s="105">
        <v>280</v>
      </c>
      <c r="R62" s="70">
        <f t="shared" si="60"/>
        <v>144</v>
      </c>
      <c r="S62" s="70">
        <f aca="true" t="shared" si="63" ref="S62:U64">X62*X$6+AA62*AA$6+AF62*AF$6+AI62*AI$6+AN62*AN$6+AQ62*AQ$6+AV62*AV$6+AY62*AY$6</f>
        <v>72</v>
      </c>
      <c r="T62" s="70">
        <f t="shared" si="63"/>
        <v>72</v>
      </c>
      <c r="U62" s="70">
        <f t="shared" si="63"/>
        <v>0</v>
      </c>
      <c r="V62" s="70">
        <f t="shared" si="62"/>
        <v>136</v>
      </c>
      <c r="W62" s="63">
        <f>IF(SUM(X62:Z62)&gt;0,X62&amp;"/"&amp;Y62&amp;"/"&amp;Z62,"")</f>
      </c>
      <c r="X62" s="53"/>
      <c r="Y62" s="53"/>
      <c r="Z62" s="53"/>
      <c r="AA62" s="53"/>
      <c r="AB62" s="53"/>
      <c r="AC62" s="53"/>
      <c r="AD62" s="63">
        <f>IF(SUM(AA62:AC62)&gt;0,AA62&amp;"/"&amp;AB62&amp;"/"&amp;AC62,"")</f>
      </c>
      <c r="AE62" s="63">
        <f>IF(SUM(AF62:AH62)&gt;0,AF62&amp;"/"&amp;AG62&amp;"/"&amp;AH62,"")</f>
      </c>
      <c r="AF62" s="53"/>
      <c r="AG62" s="53"/>
      <c r="AH62" s="53"/>
      <c r="AI62" s="53">
        <v>4</v>
      </c>
      <c r="AJ62" s="53">
        <v>4</v>
      </c>
      <c r="AK62" s="53"/>
      <c r="AL62" s="63" t="str">
        <f>IF(SUM(AI62:AK62)&gt;0,AI62&amp;"/"&amp;AJ62&amp;"/"&amp;AK62,"")</f>
        <v>4/4/</v>
      </c>
      <c r="AM62" s="63">
        <f>IF(SUM(AN62:AP62)&gt;0,AN62&amp;"/"&amp;AO62&amp;"/"&amp;AP62,"")</f>
      </c>
      <c r="AN62" s="53"/>
      <c r="AO62" s="53"/>
      <c r="AP62" s="53"/>
      <c r="AQ62" s="53"/>
      <c r="AR62" s="53"/>
      <c r="AS62" s="53"/>
      <c r="AT62" s="63">
        <f>IF(SUM(AQ62:AS62)&gt;0,AQ62&amp;"/"&amp;AR62&amp;"/"&amp;AS62,"")</f>
      </c>
      <c r="AU62" s="63">
        <f>IF(SUM(AV62:AX62)&gt;0,AV62&amp;"/"&amp;AW62&amp;"/"&amp;AX62,"")</f>
      </c>
      <c r="AV62" s="53"/>
      <c r="AW62" s="53"/>
      <c r="AX62" s="53"/>
      <c r="AY62" s="53"/>
      <c r="AZ62" s="53"/>
      <c r="BA62" s="53"/>
      <c r="BB62" s="63">
        <f>IF(SUM(AY62:BA62)&gt;0,AY62&amp;"/"&amp;AZ62&amp;"/"&amp;BA62,"")</f>
      </c>
      <c r="BC62" s="62"/>
    </row>
    <row r="63" spans="1:55" ht="15">
      <c r="A63" s="34" t="s">
        <v>184</v>
      </c>
      <c r="B63" s="34" t="s">
        <v>201</v>
      </c>
      <c r="C63" s="51" t="str">
        <f>D63&amp;" "&amp;E63&amp;" "&amp;F63&amp;" "&amp;G63</f>
        <v>5   </v>
      </c>
      <c r="D63" s="52">
        <v>5</v>
      </c>
      <c r="E63" s="52"/>
      <c r="F63" s="52"/>
      <c r="G63" s="52"/>
      <c r="H63" s="51" t="str">
        <f>I63&amp;" "&amp;J63&amp;" "&amp;K63&amp;" "&amp;L63&amp;" "&amp;M63&amp;""&amp;N63&amp;" "&amp;O63</f>
        <v>     </v>
      </c>
      <c r="I63" s="52"/>
      <c r="J63" s="52"/>
      <c r="K63" s="52"/>
      <c r="L63" s="52"/>
      <c r="M63" s="52"/>
      <c r="N63" s="52"/>
      <c r="O63" s="52"/>
      <c r="P63" s="53"/>
      <c r="Q63" s="105">
        <v>180</v>
      </c>
      <c r="R63" s="70">
        <f t="shared" si="60"/>
        <v>108</v>
      </c>
      <c r="S63" s="70">
        <f>X63*X$6+AA63*AA$6+AF63*AF$6+AI63*AI$6+AN63*AN$6+AQ63*AQ$6+AV63*AV$6+AY63*AY$6</f>
        <v>54</v>
      </c>
      <c r="T63" s="70">
        <f>Y63*Y$6+AB63*AB$6+AG63*AG$6+AJ63*AJ$6+AO63*AO$6+AR63*AR$6+AW63*AW$6+AZ63*AZ$6</f>
        <v>54</v>
      </c>
      <c r="U63" s="70">
        <f>Z63*Z$6+AC63*AC$6+AH63*AH$6+AK63*AK$6+AP63*AP$6+AS63*AS$6+AX63*AX$6+BA63*BA$6</f>
        <v>0</v>
      </c>
      <c r="V63" s="70">
        <f>Q63-R63</f>
        <v>72</v>
      </c>
      <c r="W63" s="63">
        <f>IF(SUM(X63:Z63)&gt;0,X63&amp;"/"&amp;Y63&amp;"/"&amp;Z63,"")</f>
      </c>
      <c r="X63" s="53"/>
      <c r="Y63" s="53"/>
      <c r="Z63" s="53"/>
      <c r="AA63" s="53"/>
      <c r="AB63" s="53"/>
      <c r="AC63" s="53"/>
      <c r="AD63" s="63">
        <f>IF(SUM(AA63:AC63)&gt;0,AA63&amp;"/"&amp;AB63&amp;"/"&amp;AC63,"")</f>
      </c>
      <c r="AE63" s="63">
        <f>IF(SUM(AF63:AH63)&gt;0,AF63&amp;"/"&amp;AG63&amp;"/"&amp;AH63,"")</f>
      </c>
      <c r="AF63" s="53"/>
      <c r="AG63" s="53"/>
      <c r="AH63" s="53"/>
      <c r="AI63" s="53"/>
      <c r="AJ63" s="53"/>
      <c r="AK63" s="53"/>
      <c r="AL63" s="63">
        <f>IF(SUM(AI63:AK63)&gt;0,AI63&amp;"/"&amp;AJ63&amp;"/"&amp;AK63,"")</f>
      </c>
      <c r="AM63" s="63" t="str">
        <f>IF(SUM(AN63:AP63)&gt;0,AN63&amp;"/"&amp;AO63&amp;"/"&amp;AP63,"")</f>
        <v>3/3/</v>
      </c>
      <c r="AN63" s="53">
        <v>3</v>
      </c>
      <c r="AO63" s="53">
        <v>3</v>
      </c>
      <c r="AP63" s="53"/>
      <c r="AQ63" s="53"/>
      <c r="AR63" s="53"/>
      <c r="AS63" s="53"/>
      <c r="AT63" s="63">
        <f>IF(SUM(AQ63:AS63)&gt;0,AQ63&amp;"/"&amp;AR63&amp;"/"&amp;AS63,"")</f>
      </c>
      <c r="AU63" s="63">
        <f>IF(SUM(AV63:AX63)&gt;0,AV63&amp;"/"&amp;AW63&amp;"/"&amp;AX63,"")</f>
      </c>
      <c r="AV63" s="53"/>
      <c r="AW63" s="53"/>
      <c r="AX63" s="53"/>
      <c r="AY63" s="53"/>
      <c r="AZ63" s="53"/>
      <c r="BA63" s="53"/>
      <c r="BB63" s="63">
        <f>IF(SUM(AY63:BA63)&gt;0,AY63&amp;"/"&amp;AZ63&amp;"/"&amp;BA63,"")</f>
      </c>
      <c r="BC63" s="62"/>
    </row>
    <row r="64" spans="1:55" ht="15">
      <c r="A64" s="34" t="s">
        <v>185</v>
      </c>
      <c r="B64" s="34" t="s">
        <v>200</v>
      </c>
      <c r="C64" s="51" t="str">
        <f>D64&amp;" "&amp;E64&amp;" "&amp;F64&amp;" "&amp;G64</f>
        <v>   </v>
      </c>
      <c r="D64" s="52"/>
      <c r="E64" s="52"/>
      <c r="F64" s="52"/>
      <c r="G64" s="52"/>
      <c r="H64" s="51" t="str">
        <f>I64&amp;" "&amp;J64&amp;" "&amp;K64&amp;" "&amp;L64&amp;" "&amp;M64&amp;""&amp;N64&amp;" "&amp;O64</f>
        <v>6     </v>
      </c>
      <c r="I64" s="52">
        <v>6</v>
      </c>
      <c r="J64" s="52"/>
      <c r="K64" s="52"/>
      <c r="L64" s="52"/>
      <c r="M64" s="52"/>
      <c r="N64" s="52"/>
      <c r="O64" s="52"/>
      <c r="P64" s="53"/>
      <c r="Q64" s="105">
        <v>56</v>
      </c>
      <c r="R64" s="70">
        <f t="shared" si="60"/>
        <v>38</v>
      </c>
      <c r="S64" s="70">
        <f t="shared" si="63"/>
        <v>0</v>
      </c>
      <c r="T64" s="70">
        <f t="shared" si="63"/>
        <v>38</v>
      </c>
      <c r="U64" s="70">
        <f t="shared" si="63"/>
        <v>0</v>
      </c>
      <c r="V64" s="70">
        <f t="shared" si="62"/>
        <v>18</v>
      </c>
      <c r="W64" s="63">
        <f>IF(SUM(X64:Z64)&gt;0,X64&amp;"/"&amp;Y64&amp;"/"&amp;Z64,"")</f>
      </c>
      <c r="X64" s="53"/>
      <c r="Y64" s="53"/>
      <c r="Z64" s="53"/>
      <c r="AA64" s="53"/>
      <c r="AB64" s="53"/>
      <c r="AC64" s="53"/>
      <c r="AD64" s="63">
        <f>IF(SUM(AA64:AC64)&gt;0,AA64&amp;"/"&amp;AB64&amp;"/"&amp;AC64,"")</f>
      </c>
      <c r="AE64" s="63">
        <f>IF(SUM(AF64:AH64)&gt;0,AF64&amp;"/"&amp;AG64&amp;"/"&amp;AH64,"")</f>
      </c>
      <c r="AF64" s="53"/>
      <c r="AG64" s="53"/>
      <c r="AH64" s="53"/>
      <c r="AI64" s="53"/>
      <c r="AJ64" s="53"/>
      <c r="AK64" s="53"/>
      <c r="AL64" s="63">
        <f>IF(SUM(AI64:AK64)&gt;0,AI64&amp;"/"&amp;AJ64&amp;"/"&amp;AK64,"")</f>
      </c>
      <c r="AM64" s="63">
        <f>IF(SUM(AN64:AP64)&gt;0,AN64&amp;"/"&amp;AO64&amp;"/"&amp;AP64,"")</f>
      </c>
      <c r="AN64" s="53"/>
      <c r="AO64" s="53"/>
      <c r="AP64" s="53"/>
      <c r="AQ64" s="53"/>
      <c r="AR64" s="53">
        <v>2</v>
      </c>
      <c r="AS64" s="53"/>
      <c r="AT64" s="63" t="str">
        <f>IF(SUM(AQ64:AS64)&gt;0,AQ64&amp;"/"&amp;AR64&amp;"/"&amp;AS64,"")</f>
        <v>/2/</v>
      </c>
      <c r="AU64" s="63">
        <f>IF(SUM(AV64:AX64)&gt;0,AV64&amp;"/"&amp;AW64&amp;"/"&amp;AX64,"")</f>
      </c>
      <c r="AV64" s="53"/>
      <c r="AW64" s="53"/>
      <c r="AX64" s="53"/>
      <c r="AY64" s="53"/>
      <c r="AZ64" s="53"/>
      <c r="BA64" s="53"/>
      <c r="BB64" s="63">
        <f>IF(SUM(AY64:BA64)&gt;0,AY64&amp;"/"&amp;AZ64&amp;"/"&amp;BA64,"")</f>
      </c>
      <c r="BC64" s="62"/>
    </row>
    <row r="65" spans="1:55" ht="15">
      <c r="A65" s="34" t="s">
        <v>186</v>
      </c>
      <c r="B65" s="34" t="s">
        <v>202</v>
      </c>
      <c r="C65" s="51" t="str">
        <f t="shared" si="15"/>
        <v>   </v>
      </c>
      <c r="D65" s="52"/>
      <c r="E65" s="52"/>
      <c r="F65" s="52"/>
      <c r="G65" s="52"/>
      <c r="H65" s="51" t="str">
        <f t="shared" si="59"/>
        <v>7     </v>
      </c>
      <c r="I65" s="52">
        <v>7</v>
      </c>
      <c r="J65" s="52"/>
      <c r="K65" s="52"/>
      <c r="L65" s="52"/>
      <c r="M65" s="52"/>
      <c r="N65" s="52"/>
      <c r="O65" s="52"/>
      <c r="P65" s="53"/>
      <c r="Q65" s="105">
        <v>130</v>
      </c>
      <c r="R65" s="70">
        <f t="shared" si="60"/>
        <v>56</v>
      </c>
      <c r="S65" s="70">
        <f>X65*X$6+AA65*AA$6+AF65*AF$6+AI65*AI$6+AN65*AN$6+AQ65*AQ$6+AV65*AV$6+AY65*AY$6</f>
        <v>28</v>
      </c>
      <c r="T65" s="70">
        <f>Y65*Y$6+AB65*AB$6+AG65*AG$6+AJ65*AJ$6+AO65*AO$6+AR65*AR$6+AW65*AW$6+AZ65*AZ$6</f>
        <v>28</v>
      </c>
      <c r="U65" s="70">
        <f>Z65*Z$6+AC65*AC$6+AH65*AH$6+AK65*AK$6+AP65*AP$6+AS65*AS$6+AX65*AX$6+BA65*BA$6</f>
        <v>0</v>
      </c>
      <c r="V65" s="70">
        <f t="shared" si="62"/>
        <v>74</v>
      </c>
      <c r="W65" s="63">
        <f t="shared" si="7"/>
      </c>
      <c r="X65" s="53"/>
      <c r="Y65" s="53"/>
      <c r="Z65" s="53"/>
      <c r="AA65" s="53"/>
      <c r="AB65" s="53"/>
      <c r="AC65" s="53"/>
      <c r="AD65" s="63">
        <f t="shared" si="8"/>
      </c>
      <c r="AE65" s="63">
        <f t="shared" si="9"/>
      </c>
      <c r="AF65" s="53"/>
      <c r="AG65" s="53"/>
      <c r="AH65" s="53"/>
      <c r="AI65" s="53"/>
      <c r="AJ65" s="53"/>
      <c r="AK65" s="53"/>
      <c r="AL65" s="63">
        <f t="shared" si="10"/>
      </c>
      <c r="AM65" s="63">
        <f t="shared" si="11"/>
      </c>
      <c r="AN65" s="53"/>
      <c r="AO65" s="53"/>
      <c r="AP65" s="53"/>
      <c r="AQ65" s="53"/>
      <c r="AR65" s="53"/>
      <c r="AS65" s="53"/>
      <c r="AT65" s="63">
        <f t="shared" si="12"/>
      </c>
      <c r="AU65" s="63" t="str">
        <f t="shared" si="13"/>
        <v>2/2/</v>
      </c>
      <c r="AV65" s="53">
        <v>2</v>
      </c>
      <c r="AW65" s="53">
        <v>2</v>
      </c>
      <c r="AX65" s="53"/>
      <c r="AY65" s="53"/>
      <c r="AZ65" s="53"/>
      <c r="BA65" s="53"/>
      <c r="BB65" s="63">
        <f t="shared" si="14"/>
      </c>
      <c r="BC65" s="62"/>
    </row>
    <row r="66" spans="1:55" ht="15">
      <c r="A66" s="34" t="s">
        <v>188</v>
      </c>
      <c r="B66" s="34" t="s">
        <v>149</v>
      </c>
      <c r="C66" s="51" t="str">
        <f t="shared" si="15"/>
        <v>   </v>
      </c>
      <c r="D66" s="60"/>
      <c r="E66" s="60"/>
      <c r="F66" s="60"/>
      <c r="G66" s="60"/>
      <c r="H66" s="51" t="str">
        <f t="shared" si="59"/>
        <v>     </v>
      </c>
      <c r="I66" s="52"/>
      <c r="J66" s="52"/>
      <c r="K66" s="52"/>
      <c r="L66" s="52"/>
      <c r="M66" s="52"/>
      <c r="N66" s="52"/>
      <c r="O66" s="52"/>
      <c r="P66" s="53"/>
      <c r="Q66" s="81">
        <f aca="true" t="shared" si="64" ref="Q66:V66">SUM(Q67:Q68)</f>
        <v>310</v>
      </c>
      <c r="R66" s="81">
        <f t="shared" si="64"/>
        <v>161</v>
      </c>
      <c r="S66" s="81">
        <f t="shared" si="64"/>
        <v>53</v>
      </c>
      <c r="T66" s="81">
        <f t="shared" si="64"/>
        <v>82</v>
      </c>
      <c r="U66" s="81">
        <f t="shared" si="64"/>
        <v>26</v>
      </c>
      <c r="V66" s="81">
        <f t="shared" si="64"/>
        <v>149</v>
      </c>
      <c r="W66" s="63">
        <f>IF(SUM(X66:Z66)&gt;0,X66&amp;"/"&amp;Y66&amp;"/"&amp;Z66,"")</f>
      </c>
      <c r="X66" s="53"/>
      <c r="Y66" s="53"/>
      <c r="Z66" s="53"/>
      <c r="AA66" s="53"/>
      <c r="AB66" s="53"/>
      <c r="AC66" s="53"/>
      <c r="AD66" s="63">
        <f>IF(SUM(AA66:AC66)&gt;0,AA66&amp;"/"&amp;AB66&amp;"/"&amp;AC66,"")</f>
      </c>
      <c r="AE66" s="63">
        <f>IF(SUM(AF66:AH66)&gt;0,AF66&amp;"/"&amp;AG66&amp;"/"&amp;AH66,"")</f>
      </c>
      <c r="AF66" s="53"/>
      <c r="AG66" s="53"/>
      <c r="AH66" s="53"/>
      <c r="AI66" s="53"/>
      <c r="AJ66" s="53"/>
      <c r="AK66" s="53"/>
      <c r="AL66" s="63">
        <f>IF(SUM(AI66:AK66)&gt;0,AI66&amp;"/"&amp;AJ66&amp;"/"&amp;AK66,"")</f>
      </c>
      <c r="AM66" s="63">
        <f>IF(SUM(AN66:AP66)&gt;0,AN66&amp;"/"&amp;AO66&amp;"/"&amp;AP66,"")</f>
      </c>
      <c r="AN66" s="53"/>
      <c r="AO66" s="53"/>
      <c r="AP66" s="53"/>
      <c r="AQ66" s="53"/>
      <c r="AR66" s="53"/>
      <c r="AS66" s="53"/>
      <c r="AT66" s="63">
        <f>IF(SUM(AQ66:AS66)&gt;0,AQ66&amp;"/"&amp;AR66&amp;"/"&amp;AS66,"")</f>
      </c>
      <c r="AU66" s="63">
        <f>IF(SUM(AV66:AX66)&gt;0,AV66&amp;"/"&amp;AW66&amp;"/"&amp;AX66,"")</f>
      </c>
      <c r="AV66" s="53"/>
      <c r="AW66" s="53"/>
      <c r="AX66" s="53"/>
      <c r="AY66" s="53"/>
      <c r="AZ66" s="53"/>
      <c r="BA66" s="53"/>
      <c r="BB66" s="63">
        <f>IF(SUM(AY66:BA66)&gt;0,AY66&amp;"/"&amp;AZ66&amp;"/"&amp;BA66,"")</f>
      </c>
      <c r="BC66" s="62"/>
    </row>
    <row r="67" spans="1:55" ht="15">
      <c r="A67" s="34" t="s">
        <v>212</v>
      </c>
      <c r="B67" s="34" t="s">
        <v>214</v>
      </c>
      <c r="C67" s="51" t="str">
        <f>D67&amp;" "&amp;E67&amp;" "&amp;F67&amp;" "&amp;G67</f>
        <v>   </v>
      </c>
      <c r="D67" s="60"/>
      <c r="E67" s="60"/>
      <c r="F67" s="60"/>
      <c r="G67" s="60"/>
      <c r="H67" s="51" t="str">
        <f>I67&amp;" "&amp;J67&amp;" "&amp;K67&amp;" "&amp;L67&amp;" "&amp;M67&amp;""&amp;N67&amp;" "&amp;O67</f>
        <v>7     </v>
      </c>
      <c r="I67" s="52">
        <v>7</v>
      </c>
      <c r="J67" s="52"/>
      <c r="K67" s="52"/>
      <c r="L67" s="52"/>
      <c r="M67" s="52"/>
      <c r="N67" s="52"/>
      <c r="O67" s="52"/>
      <c r="P67" s="53"/>
      <c r="Q67" s="105">
        <v>120</v>
      </c>
      <c r="R67" s="70">
        <f>SUM(S67:U67)</f>
        <v>70</v>
      </c>
      <c r="S67" s="70">
        <f aca="true" t="shared" si="65" ref="S67:U69">X67*X$6+AA67*AA$6+AF67*AF$6+AI67*AI$6+AN67*AN$6+AQ67*AQ$6+AV67*AV$6+AY67*AY$6</f>
        <v>14</v>
      </c>
      <c r="T67" s="70">
        <f t="shared" si="65"/>
        <v>56</v>
      </c>
      <c r="U67" s="70">
        <f t="shared" si="65"/>
        <v>0</v>
      </c>
      <c r="V67" s="70">
        <f>Q67-R67</f>
        <v>50</v>
      </c>
      <c r="W67" s="63">
        <f>IF(SUM(X67:Z67)&gt;0,X67&amp;"/"&amp;Y67&amp;"/"&amp;Z67,"")</f>
      </c>
      <c r="X67" s="53"/>
      <c r="Y67" s="53"/>
      <c r="Z67" s="53"/>
      <c r="AA67" s="53"/>
      <c r="AB67" s="53"/>
      <c r="AC67" s="53"/>
      <c r="AD67" s="63">
        <f>IF(SUM(AA67:AC67)&gt;0,AA67&amp;"/"&amp;AB67&amp;"/"&amp;AC67,"")</f>
      </c>
      <c r="AE67" s="63">
        <f>IF(SUM(AF67:AH67)&gt;0,AF67&amp;"/"&amp;AG67&amp;"/"&amp;AH67,"")</f>
      </c>
      <c r="AF67" s="53"/>
      <c r="AG67" s="53"/>
      <c r="AH67" s="53"/>
      <c r="AI67" s="53"/>
      <c r="AJ67" s="53"/>
      <c r="AK67" s="53"/>
      <c r="AL67" s="63">
        <f>IF(SUM(AI67:AK67)&gt;0,AI67&amp;"/"&amp;AJ67&amp;"/"&amp;AK67,"")</f>
      </c>
      <c r="AM67" s="63">
        <f>IF(SUM(AN67:AP67)&gt;0,AN67&amp;"/"&amp;AO67&amp;"/"&amp;AP67,"")</f>
      </c>
      <c r="AN67" s="53"/>
      <c r="AO67" s="53"/>
      <c r="AP67" s="53"/>
      <c r="AQ67" s="53"/>
      <c r="AR67" s="53"/>
      <c r="AS67" s="53"/>
      <c r="AT67" s="63">
        <f>IF(SUM(AQ67:AS67)&gt;0,AQ67&amp;"/"&amp;AR67&amp;"/"&amp;AS67,"")</f>
      </c>
      <c r="AU67" s="63" t="str">
        <f>IF(SUM(AV67:AX67)&gt;0,AV67&amp;"/"&amp;AW67&amp;"/"&amp;AX67,"")</f>
        <v>1/4/</v>
      </c>
      <c r="AV67" s="53">
        <v>1</v>
      </c>
      <c r="AW67" s="53">
        <v>4</v>
      </c>
      <c r="AX67" s="53"/>
      <c r="AY67" s="53"/>
      <c r="AZ67" s="53"/>
      <c r="BA67" s="53"/>
      <c r="BB67" s="63">
        <f>IF(SUM(AY67:BA67)&gt;0,AY67&amp;"/"&amp;AZ67&amp;"/"&amp;BA67,"")</f>
      </c>
      <c r="BC67" s="62"/>
    </row>
    <row r="68" spans="1:55" ht="38.25">
      <c r="A68" s="34" t="s">
        <v>213</v>
      </c>
      <c r="B68" s="34" t="s">
        <v>215</v>
      </c>
      <c r="C68" s="51" t="str">
        <f>D68&amp;" "&amp;E68&amp;" "&amp;F68&amp;" "&amp;G68</f>
        <v>8   </v>
      </c>
      <c r="D68" s="60">
        <v>8</v>
      </c>
      <c r="E68" s="60"/>
      <c r="F68" s="60"/>
      <c r="G68" s="60"/>
      <c r="H68" s="51" t="str">
        <f>I68&amp;" "&amp;J68&amp;" "&amp;K68&amp;" "&amp;L68&amp;" "&amp;M68&amp;""&amp;N68&amp;" "&amp;O68</f>
        <v>     </v>
      </c>
      <c r="I68" s="52"/>
      <c r="J68" s="52"/>
      <c r="K68" s="52"/>
      <c r="L68" s="52"/>
      <c r="M68" s="52"/>
      <c r="N68" s="52"/>
      <c r="O68" s="52"/>
      <c r="P68" s="53"/>
      <c r="Q68" s="105">
        <v>190</v>
      </c>
      <c r="R68" s="70">
        <f>SUM(S68:U68)</f>
        <v>91</v>
      </c>
      <c r="S68" s="70">
        <f t="shared" si="65"/>
        <v>39</v>
      </c>
      <c r="T68" s="70">
        <f t="shared" si="65"/>
        <v>26</v>
      </c>
      <c r="U68" s="70">
        <f t="shared" si="65"/>
        <v>26</v>
      </c>
      <c r="V68" s="70">
        <f>Q68-R68</f>
        <v>99</v>
      </c>
      <c r="W68" s="63">
        <f>IF(SUM(X68:Z68)&gt;0,X68&amp;"/"&amp;Y68&amp;"/"&amp;Z68,"")</f>
      </c>
      <c r="X68" s="53"/>
      <c r="Y68" s="53"/>
      <c r="Z68" s="53"/>
      <c r="AA68" s="53"/>
      <c r="AB68" s="53"/>
      <c r="AC68" s="53"/>
      <c r="AD68" s="63">
        <f>IF(SUM(AA68:AC68)&gt;0,AA68&amp;"/"&amp;AB68&amp;"/"&amp;AC68,"")</f>
      </c>
      <c r="AE68" s="63">
        <f>IF(SUM(AF68:AH68)&gt;0,AF68&amp;"/"&amp;AG68&amp;"/"&amp;AH68,"")</f>
      </c>
      <c r="AF68" s="53"/>
      <c r="AG68" s="53"/>
      <c r="AH68" s="53"/>
      <c r="AI68" s="53"/>
      <c r="AJ68" s="53"/>
      <c r="AK68" s="53"/>
      <c r="AL68" s="63">
        <f>IF(SUM(AI68:AK68)&gt;0,AI68&amp;"/"&amp;AJ68&amp;"/"&amp;AK68,"")</f>
      </c>
      <c r="AM68" s="63">
        <f>IF(SUM(AN68:AP68)&gt;0,AN68&amp;"/"&amp;AO68&amp;"/"&amp;AP68,"")</f>
      </c>
      <c r="AN68" s="53"/>
      <c r="AO68" s="53"/>
      <c r="AP68" s="53"/>
      <c r="AQ68" s="53"/>
      <c r="AR68" s="53"/>
      <c r="AS68" s="53"/>
      <c r="AT68" s="63">
        <f>IF(SUM(AQ68:AS68)&gt;0,AQ68&amp;"/"&amp;AR68&amp;"/"&amp;AS68,"")</f>
      </c>
      <c r="AU68" s="63">
        <f>IF(SUM(AV68:AX68)&gt;0,AV68&amp;"/"&amp;AW68&amp;"/"&amp;AX68,"")</f>
      </c>
      <c r="AV68" s="53"/>
      <c r="AW68" s="53"/>
      <c r="AX68" s="53"/>
      <c r="AY68" s="53">
        <v>3</v>
      </c>
      <c r="AZ68" s="53">
        <v>2</v>
      </c>
      <c r="BA68" s="53">
        <v>2</v>
      </c>
      <c r="BB68" s="63" t="str">
        <f>IF(SUM(AY68:BA68)&gt;0,AY68&amp;"/"&amp;AZ68&amp;"/"&amp;BA68,"")</f>
        <v>3/2/2</v>
      </c>
      <c r="BC68" s="62"/>
    </row>
    <row r="69" spans="1:55" ht="26.25" customHeight="1">
      <c r="A69" s="128" t="s">
        <v>54</v>
      </c>
      <c r="B69" s="129" t="s">
        <v>104</v>
      </c>
      <c r="C69" s="82" t="str">
        <f>D69&amp;" "&amp;E69&amp;" "&amp;F69&amp;" "&amp;G69</f>
        <v>   </v>
      </c>
      <c r="D69" s="83"/>
      <c r="E69" s="83"/>
      <c r="F69" s="83"/>
      <c r="G69" s="83"/>
      <c r="H69" s="75" t="str">
        <f>I69&amp;" "&amp;J69&amp;" "&amp;K69&amp;" "&amp;L69&amp;" "&amp;M69&amp;" "&amp;N69&amp;" "&amp;O69</f>
        <v>1-8.      </v>
      </c>
      <c r="I69" s="83" t="s">
        <v>189</v>
      </c>
      <c r="J69" s="83"/>
      <c r="K69" s="83"/>
      <c r="L69" s="83"/>
      <c r="M69" s="83"/>
      <c r="N69" s="83"/>
      <c r="O69" s="83"/>
      <c r="P69" s="82"/>
      <c r="Q69" s="125">
        <v>450</v>
      </c>
      <c r="R69" s="125">
        <f t="shared" si="60"/>
        <v>450</v>
      </c>
      <c r="S69" s="125">
        <f t="shared" si="65"/>
        <v>272</v>
      </c>
      <c r="T69" s="125">
        <f t="shared" si="65"/>
        <v>0</v>
      </c>
      <c r="U69" s="125">
        <f t="shared" si="65"/>
        <v>178</v>
      </c>
      <c r="V69" s="125">
        <f t="shared" si="62"/>
        <v>0</v>
      </c>
      <c r="W69" s="84" t="str">
        <f>IF(SUM(X69:Z69)&gt;0,X69&amp;"/"&amp;Y69&amp;"/"&amp;Z69,"")</f>
        <v>2//2</v>
      </c>
      <c r="X69" s="58">
        <v>2</v>
      </c>
      <c r="Y69" s="58"/>
      <c r="Z69" s="58">
        <v>2</v>
      </c>
      <c r="AA69" s="58">
        <v>2</v>
      </c>
      <c r="AB69" s="58"/>
      <c r="AC69" s="58">
        <v>2</v>
      </c>
      <c r="AD69" s="84" t="str">
        <f>IF(SUM(AA69:AC69)&gt;0,AA69&amp;"/"&amp;AB69&amp;"/"&amp;AC69,"")</f>
        <v>2//2</v>
      </c>
      <c r="AE69" s="84" t="str">
        <f>IF(SUM(AF69:AH69)&gt;0,AF69&amp;"/"&amp;AG69&amp;"/"&amp;AH69,"")</f>
        <v>2//1</v>
      </c>
      <c r="AF69" s="58">
        <v>2</v>
      </c>
      <c r="AG69" s="58"/>
      <c r="AH69" s="58">
        <v>1</v>
      </c>
      <c r="AI69" s="58">
        <v>2</v>
      </c>
      <c r="AJ69" s="58"/>
      <c r="AK69" s="58">
        <v>1</v>
      </c>
      <c r="AL69" s="84" t="str">
        <f>IF(SUM(AI69:AK69)&gt;0,AI69&amp;"/"&amp;AJ69&amp;"/"&amp;AK69,"")</f>
        <v>2//1</v>
      </c>
      <c r="AM69" s="84" t="str">
        <f>IF(SUM(AN69:AP69)&gt;0,AN69&amp;"/"&amp;AO69&amp;"/"&amp;AP69,"")</f>
        <v>2//1</v>
      </c>
      <c r="AN69" s="58">
        <v>2</v>
      </c>
      <c r="AO69" s="58"/>
      <c r="AP69" s="58">
        <v>1</v>
      </c>
      <c r="AQ69" s="58">
        <v>2</v>
      </c>
      <c r="AR69" s="58"/>
      <c r="AS69" s="58">
        <v>2</v>
      </c>
      <c r="AT69" s="84" t="str">
        <f>IF(SUM(AQ69:AS69)&gt;0,AQ69&amp;"/"&amp;AR69&amp;"/"&amp;AS69,"")</f>
        <v>2//2</v>
      </c>
      <c r="AU69" s="84" t="str">
        <f>IF(SUM(AV69:AX69)&gt;0,AV69&amp;"/"&amp;AW69&amp;"/"&amp;AX69,"")</f>
        <v>2//1</v>
      </c>
      <c r="AV69" s="58">
        <v>2</v>
      </c>
      <c r="AW69" s="58"/>
      <c r="AX69" s="58">
        <v>1</v>
      </c>
      <c r="AY69" s="58">
        <v>2</v>
      </c>
      <c r="AZ69" s="58"/>
      <c r="BA69" s="58"/>
      <c r="BB69" s="84" t="str">
        <f>IF(SUM(AY69:BA69)&gt;0,AY69&amp;"/"&amp;AZ69&amp;"/"&amp;BA69,"")</f>
        <v>2//</v>
      </c>
      <c r="BC69" s="62"/>
    </row>
    <row r="70" spans="1:55" ht="15">
      <c r="A70" s="59"/>
      <c r="B70" s="59" t="s">
        <v>56</v>
      </c>
      <c r="C70" s="76"/>
      <c r="D70" s="85"/>
      <c r="E70" s="85"/>
      <c r="F70" s="85"/>
      <c r="G70" s="85"/>
      <c r="H70" s="76"/>
      <c r="I70" s="85"/>
      <c r="J70" s="85"/>
      <c r="K70" s="85"/>
      <c r="L70" s="85"/>
      <c r="M70" s="85"/>
      <c r="N70" s="85"/>
      <c r="O70" s="85"/>
      <c r="P70" s="76"/>
      <c r="Q70" s="86">
        <f aca="true" t="shared" si="66" ref="Q70:V70">SUM(Q8,Q21,Q37,Q59,Q69)</f>
        <v>7344</v>
      </c>
      <c r="R70" s="86">
        <f t="shared" si="66"/>
        <v>4505</v>
      </c>
      <c r="S70" s="86">
        <f t="shared" si="66"/>
        <v>1892</v>
      </c>
      <c r="T70" s="86">
        <f t="shared" si="66"/>
        <v>1113</v>
      </c>
      <c r="U70" s="86">
        <f t="shared" si="66"/>
        <v>1500</v>
      </c>
      <c r="V70" s="86">
        <f t="shared" si="66"/>
        <v>2839</v>
      </c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62"/>
    </row>
    <row r="71" spans="1:55" ht="15">
      <c r="A71" s="59"/>
      <c r="B71" s="35" t="s">
        <v>29</v>
      </c>
      <c r="C71" s="51" t="s">
        <v>105</v>
      </c>
      <c r="D71" s="63"/>
      <c r="E71" s="63"/>
      <c r="F71" s="63"/>
      <c r="G71" s="63"/>
      <c r="H71" s="51"/>
      <c r="I71" s="52"/>
      <c r="J71" s="52"/>
      <c r="K71" s="52"/>
      <c r="L71" s="52"/>
      <c r="M71" s="52"/>
      <c r="N71" s="52"/>
      <c r="O71" s="52"/>
      <c r="P71" s="53"/>
      <c r="Q71" s="51"/>
      <c r="R71" s="51"/>
      <c r="S71" s="51"/>
      <c r="T71" s="51"/>
      <c r="U71" s="51"/>
      <c r="V71" s="51"/>
      <c r="W71" s="87">
        <f>SUM(X71:Z71)</f>
        <v>29</v>
      </c>
      <c r="X71" s="87">
        <f aca="true" t="shared" si="67" ref="X71:AC71">SUM(X10:X68)-X11</f>
        <v>10</v>
      </c>
      <c r="Y71" s="87">
        <f t="shared" si="67"/>
        <v>6</v>
      </c>
      <c r="Z71" s="87">
        <f t="shared" si="67"/>
        <v>13</v>
      </c>
      <c r="AA71" s="87">
        <f t="shared" si="67"/>
        <v>13</v>
      </c>
      <c r="AB71" s="87">
        <f t="shared" si="67"/>
        <v>6</v>
      </c>
      <c r="AC71" s="87">
        <f t="shared" si="67"/>
        <v>11</v>
      </c>
      <c r="AD71" s="87">
        <f>SUM(AA71:AC71)</f>
        <v>30</v>
      </c>
      <c r="AE71" s="87">
        <f>SUM(AF71:AH71)</f>
        <v>29</v>
      </c>
      <c r="AF71" s="87">
        <f aca="true" t="shared" si="68" ref="AF71:AK71">SUM(AF10:AF68)-AF11</f>
        <v>12</v>
      </c>
      <c r="AG71" s="87">
        <f t="shared" si="68"/>
        <v>9</v>
      </c>
      <c r="AH71" s="87">
        <f t="shared" si="68"/>
        <v>8</v>
      </c>
      <c r="AI71" s="87">
        <f t="shared" si="68"/>
        <v>12</v>
      </c>
      <c r="AJ71" s="87">
        <f t="shared" si="68"/>
        <v>16</v>
      </c>
      <c r="AK71" s="87">
        <f t="shared" si="68"/>
        <v>4</v>
      </c>
      <c r="AL71" s="87">
        <f>SUM(AI71:AK71)</f>
        <v>32</v>
      </c>
      <c r="AM71" s="87">
        <f>SUM(AN71:AP71)</f>
        <v>28</v>
      </c>
      <c r="AN71" s="87">
        <f aca="true" t="shared" si="69" ref="AN71:AS71">SUM(AN10:AN68)-AN11</f>
        <v>15</v>
      </c>
      <c r="AO71" s="87">
        <f t="shared" si="69"/>
        <v>9</v>
      </c>
      <c r="AP71" s="87">
        <f t="shared" si="69"/>
        <v>4</v>
      </c>
      <c r="AQ71" s="87">
        <f t="shared" si="69"/>
        <v>15</v>
      </c>
      <c r="AR71" s="87">
        <f t="shared" si="69"/>
        <v>7</v>
      </c>
      <c r="AS71" s="87">
        <f t="shared" si="69"/>
        <v>6</v>
      </c>
      <c r="AT71" s="87">
        <f>SUM(AQ71:AS71)</f>
        <v>28</v>
      </c>
      <c r="AU71" s="87">
        <f>SUM(AV71:AX71)</f>
        <v>22</v>
      </c>
      <c r="AV71" s="87">
        <f aca="true" t="shared" si="70" ref="AV71:BA71">SUM(AV10:AV68)-AV11</f>
        <v>11</v>
      </c>
      <c r="AW71" s="87">
        <f t="shared" si="70"/>
        <v>9</v>
      </c>
      <c r="AX71" s="87">
        <f t="shared" si="70"/>
        <v>2</v>
      </c>
      <c r="AY71" s="87">
        <f t="shared" si="70"/>
        <v>5</v>
      </c>
      <c r="AZ71" s="87">
        <f t="shared" si="70"/>
        <v>2</v>
      </c>
      <c r="BA71" s="87">
        <f t="shared" si="70"/>
        <v>4</v>
      </c>
      <c r="BB71" s="87">
        <f>SUM(AY71:BA71)</f>
        <v>11</v>
      </c>
      <c r="BC71" s="62"/>
    </row>
    <row r="72" spans="1:55" ht="15">
      <c r="A72" s="59"/>
      <c r="B72" s="88">
        <f>(R70-R69-R11)/136</f>
        <v>26.816176470588236</v>
      </c>
      <c r="C72" s="89" t="s">
        <v>129</v>
      </c>
      <c r="D72" s="89"/>
      <c r="E72" s="89"/>
      <c r="F72" s="89"/>
      <c r="G72" s="89"/>
      <c r="H72" s="89"/>
      <c r="I72" s="52"/>
      <c r="J72" s="52"/>
      <c r="K72" s="52"/>
      <c r="L72" s="52"/>
      <c r="M72" s="52"/>
      <c r="N72" s="52"/>
      <c r="O72" s="52"/>
      <c r="P72" s="53"/>
      <c r="Q72" s="51"/>
      <c r="R72" s="51"/>
      <c r="S72" s="51"/>
      <c r="T72" s="51"/>
      <c r="U72" s="51"/>
      <c r="V72" s="51"/>
      <c r="W72" s="51">
        <f>SUM(X10:Z69)*W6</f>
        <v>666</v>
      </c>
      <c r="X72" s="51"/>
      <c r="Y72" s="51"/>
      <c r="Z72" s="51"/>
      <c r="AA72" s="51"/>
      <c r="AB72" s="51"/>
      <c r="AC72" s="51"/>
      <c r="AD72" s="51">
        <f>SUM(AA10:AC69)*AD6</f>
        <v>684</v>
      </c>
      <c r="AE72" s="51">
        <f>SUM(AF10:AH69)*AE6</f>
        <v>648</v>
      </c>
      <c r="AF72" s="51"/>
      <c r="AG72" s="51"/>
      <c r="AH72" s="51"/>
      <c r="AI72" s="51"/>
      <c r="AJ72" s="51"/>
      <c r="AK72" s="51"/>
      <c r="AL72" s="51">
        <f>SUM(AI10:AK69)*AL6</f>
        <v>702</v>
      </c>
      <c r="AM72" s="51">
        <f>SUM(AN10:AP69)*AM6</f>
        <v>594</v>
      </c>
      <c r="AN72" s="51"/>
      <c r="AO72" s="51"/>
      <c r="AP72" s="51"/>
      <c r="AQ72" s="51"/>
      <c r="AR72" s="51"/>
      <c r="AS72" s="51"/>
      <c r="AT72" s="51">
        <f>SUM(AQ10:AS69)*AT6</f>
        <v>646</v>
      </c>
      <c r="AU72" s="51">
        <f>SUM(AV10:AX69)*AU6</f>
        <v>378</v>
      </c>
      <c r="AV72" s="51"/>
      <c r="AW72" s="51"/>
      <c r="AX72" s="51"/>
      <c r="AY72" s="51"/>
      <c r="AZ72" s="51"/>
      <c r="BA72" s="51"/>
      <c r="BB72" s="51">
        <f>SUM(AY10:BA69)*BB6</f>
        <v>195</v>
      </c>
      <c r="BC72" s="62"/>
    </row>
    <row r="73" spans="1:55" ht="15">
      <c r="A73" s="59"/>
      <c r="B73" s="34"/>
      <c r="C73" s="89" t="s">
        <v>130</v>
      </c>
      <c r="D73" s="89"/>
      <c r="E73" s="89"/>
      <c r="F73" s="89"/>
      <c r="G73" s="89"/>
      <c r="H73" s="89"/>
      <c r="I73" s="52"/>
      <c r="J73" s="52"/>
      <c r="K73" s="52"/>
      <c r="L73" s="52"/>
      <c r="M73" s="52"/>
      <c r="N73" s="52"/>
      <c r="O73" s="52"/>
      <c r="P73" s="53"/>
      <c r="Q73" s="51"/>
      <c r="R73" s="51">
        <f>SUM(W73:BB73)</f>
        <v>2</v>
      </c>
      <c r="S73" s="51"/>
      <c r="T73" s="51"/>
      <c r="U73" s="51"/>
      <c r="V73" s="51"/>
      <c r="W73" s="51"/>
      <c r="X73" s="53"/>
      <c r="Y73" s="53"/>
      <c r="Z73" s="53"/>
      <c r="AA73" s="53"/>
      <c r="AB73" s="53"/>
      <c r="AC73" s="53"/>
      <c r="AD73" s="51"/>
      <c r="AE73" s="51"/>
      <c r="AF73" s="53"/>
      <c r="AG73" s="53"/>
      <c r="AH73" s="53"/>
      <c r="AI73" s="53"/>
      <c r="AJ73" s="53"/>
      <c r="AK73" s="53"/>
      <c r="AL73" s="53">
        <v>1</v>
      </c>
      <c r="AM73" s="53"/>
      <c r="AN73" s="53"/>
      <c r="AO73" s="53"/>
      <c r="AP73" s="53"/>
      <c r="AQ73" s="53"/>
      <c r="AR73" s="53"/>
      <c r="AS73" s="53"/>
      <c r="AT73" s="53">
        <v>1</v>
      </c>
      <c r="AU73" s="53"/>
      <c r="AV73" s="53"/>
      <c r="AW73" s="53"/>
      <c r="AX73" s="53"/>
      <c r="AY73" s="53"/>
      <c r="AZ73" s="53"/>
      <c r="BA73" s="53"/>
      <c r="BB73" s="53"/>
      <c r="BC73" s="62"/>
    </row>
    <row r="74" spans="1:55" ht="15">
      <c r="A74" s="59"/>
      <c r="B74" s="34"/>
      <c r="C74" s="89" t="s">
        <v>131</v>
      </c>
      <c r="D74" s="89"/>
      <c r="E74" s="89"/>
      <c r="F74" s="89"/>
      <c r="G74" s="89"/>
      <c r="H74" s="89"/>
      <c r="I74" s="52"/>
      <c r="J74" s="52"/>
      <c r="K74" s="52"/>
      <c r="L74" s="52"/>
      <c r="M74" s="52"/>
      <c r="N74" s="52"/>
      <c r="O74" s="52"/>
      <c r="P74" s="53"/>
      <c r="Q74" s="51"/>
      <c r="R74" s="51">
        <f>SUM(W74:BB74)</f>
        <v>28</v>
      </c>
      <c r="S74" s="51"/>
      <c r="T74" s="51"/>
      <c r="U74" s="51"/>
      <c r="V74" s="51"/>
      <c r="W74" s="63">
        <f>COUNTIF($D$10:$G$68,W5)</f>
        <v>3</v>
      </c>
      <c r="X74" s="63">
        <f aca="true" t="shared" si="71" ref="X74:BB74">COUNTIF($D$10:$G$68,X5)</f>
        <v>0</v>
      </c>
      <c r="Y74" s="63">
        <f t="shared" si="71"/>
        <v>0</v>
      </c>
      <c r="Z74" s="63">
        <f t="shared" si="71"/>
        <v>0</v>
      </c>
      <c r="AA74" s="63">
        <f t="shared" si="71"/>
        <v>0</v>
      </c>
      <c r="AB74" s="63">
        <f t="shared" si="71"/>
        <v>0</v>
      </c>
      <c r="AC74" s="63">
        <f t="shared" si="71"/>
        <v>0</v>
      </c>
      <c r="AD74" s="63">
        <f t="shared" si="71"/>
        <v>5</v>
      </c>
      <c r="AE74" s="63">
        <f t="shared" si="71"/>
        <v>4</v>
      </c>
      <c r="AF74" s="63">
        <f t="shared" si="71"/>
        <v>0</v>
      </c>
      <c r="AG74" s="63">
        <f t="shared" si="71"/>
        <v>0</v>
      </c>
      <c r="AH74" s="63">
        <f t="shared" si="71"/>
        <v>0</v>
      </c>
      <c r="AI74" s="63">
        <f t="shared" si="71"/>
        <v>0</v>
      </c>
      <c r="AJ74" s="63">
        <f t="shared" si="71"/>
        <v>0</v>
      </c>
      <c r="AK74" s="63">
        <f t="shared" si="71"/>
        <v>0</v>
      </c>
      <c r="AL74" s="63">
        <f t="shared" si="71"/>
        <v>4</v>
      </c>
      <c r="AM74" s="63">
        <f t="shared" si="71"/>
        <v>4</v>
      </c>
      <c r="AN74" s="63">
        <f t="shared" si="71"/>
        <v>0</v>
      </c>
      <c r="AO74" s="63">
        <f t="shared" si="71"/>
        <v>0</v>
      </c>
      <c r="AP74" s="63">
        <f t="shared" si="71"/>
        <v>0</v>
      </c>
      <c r="AQ74" s="63">
        <f t="shared" si="71"/>
        <v>0</v>
      </c>
      <c r="AR74" s="63">
        <f t="shared" si="71"/>
        <v>0</v>
      </c>
      <c r="AS74" s="63">
        <f t="shared" si="71"/>
        <v>0</v>
      </c>
      <c r="AT74" s="63">
        <f t="shared" si="71"/>
        <v>5</v>
      </c>
      <c r="AU74" s="63">
        <f t="shared" si="71"/>
        <v>2</v>
      </c>
      <c r="AV74" s="63">
        <f t="shared" si="71"/>
        <v>0</v>
      </c>
      <c r="AW74" s="63">
        <f t="shared" si="71"/>
        <v>0</v>
      </c>
      <c r="AX74" s="63">
        <f t="shared" si="71"/>
        <v>0</v>
      </c>
      <c r="AY74" s="63">
        <f t="shared" si="71"/>
        <v>0</v>
      </c>
      <c r="AZ74" s="63">
        <f t="shared" si="71"/>
        <v>0</v>
      </c>
      <c r="BA74" s="63">
        <f t="shared" si="71"/>
        <v>0</v>
      </c>
      <c r="BB74" s="63">
        <f t="shared" si="71"/>
        <v>1</v>
      </c>
      <c r="BC74" s="62"/>
    </row>
    <row r="75" spans="1:55" ht="15">
      <c r="A75" s="59"/>
      <c r="B75" s="34"/>
      <c r="C75" s="89" t="s">
        <v>132</v>
      </c>
      <c r="D75" s="89"/>
      <c r="E75" s="89"/>
      <c r="F75" s="89"/>
      <c r="G75" s="89"/>
      <c r="H75" s="89"/>
      <c r="I75" s="52"/>
      <c r="J75" s="52"/>
      <c r="K75" s="52"/>
      <c r="L75" s="52"/>
      <c r="M75" s="52"/>
      <c r="N75" s="52"/>
      <c r="O75" s="52"/>
      <c r="P75" s="53"/>
      <c r="Q75" s="51"/>
      <c r="R75" s="51">
        <f>SUM(W75:BB75)</f>
        <v>28</v>
      </c>
      <c r="S75" s="51"/>
      <c r="T75" s="51"/>
      <c r="U75" s="51"/>
      <c r="V75" s="51"/>
      <c r="W75" s="63">
        <f>COUNTIF($I$10:$O$68,W5)</f>
        <v>5</v>
      </c>
      <c r="X75" s="63">
        <f aca="true" t="shared" si="72" ref="X75:BB75">COUNTIF($I$10:$O$68,X5)</f>
        <v>0</v>
      </c>
      <c r="Y75" s="63">
        <f t="shared" si="72"/>
        <v>0</v>
      </c>
      <c r="Z75" s="63">
        <f t="shared" si="72"/>
        <v>0</v>
      </c>
      <c r="AA75" s="63">
        <f t="shared" si="72"/>
        <v>0</v>
      </c>
      <c r="AB75" s="63">
        <f t="shared" si="72"/>
        <v>0</v>
      </c>
      <c r="AC75" s="63">
        <f t="shared" si="72"/>
        <v>0</v>
      </c>
      <c r="AD75" s="63">
        <f t="shared" si="72"/>
        <v>4</v>
      </c>
      <c r="AE75" s="63">
        <f t="shared" si="72"/>
        <v>4</v>
      </c>
      <c r="AF75" s="63">
        <f t="shared" si="72"/>
        <v>0</v>
      </c>
      <c r="AG75" s="63">
        <f t="shared" si="72"/>
        <v>0</v>
      </c>
      <c r="AH75" s="63">
        <f t="shared" si="72"/>
        <v>0</v>
      </c>
      <c r="AI75" s="63">
        <f t="shared" si="72"/>
        <v>0</v>
      </c>
      <c r="AJ75" s="63">
        <f t="shared" si="72"/>
        <v>0</v>
      </c>
      <c r="AK75" s="63">
        <f t="shared" si="72"/>
        <v>0</v>
      </c>
      <c r="AL75" s="63">
        <f t="shared" si="72"/>
        <v>4</v>
      </c>
      <c r="AM75" s="63">
        <f t="shared" si="72"/>
        <v>3</v>
      </c>
      <c r="AN75" s="63">
        <f t="shared" si="72"/>
        <v>0</v>
      </c>
      <c r="AO75" s="63">
        <f t="shared" si="72"/>
        <v>0</v>
      </c>
      <c r="AP75" s="63">
        <f t="shared" si="72"/>
        <v>0</v>
      </c>
      <c r="AQ75" s="63">
        <f t="shared" si="72"/>
        <v>0</v>
      </c>
      <c r="AR75" s="63">
        <f t="shared" si="72"/>
        <v>0</v>
      </c>
      <c r="AS75" s="63">
        <f t="shared" si="72"/>
        <v>0</v>
      </c>
      <c r="AT75" s="63">
        <f t="shared" si="72"/>
        <v>4</v>
      </c>
      <c r="AU75" s="63">
        <f t="shared" si="72"/>
        <v>3</v>
      </c>
      <c r="AV75" s="63">
        <f t="shared" si="72"/>
        <v>0</v>
      </c>
      <c r="AW75" s="63">
        <f t="shared" si="72"/>
        <v>0</v>
      </c>
      <c r="AX75" s="63">
        <f t="shared" si="72"/>
        <v>0</v>
      </c>
      <c r="AY75" s="63">
        <f t="shared" si="72"/>
        <v>0</v>
      </c>
      <c r="AZ75" s="63">
        <f t="shared" si="72"/>
        <v>0</v>
      </c>
      <c r="BA75" s="63">
        <f t="shared" si="72"/>
        <v>0</v>
      </c>
      <c r="BB75" s="63">
        <f t="shared" si="72"/>
        <v>1</v>
      </c>
      <c r="BC75" s="62"/>
    </row>
    <row r="76" spans="1:55" ht="15">
      <c r="A76" s="119"/>
      <c r="B76" s="48"/>
      <c r="C76" s="72"/>
      <c r="D76" s="72"/>
      <c r="E76" s="72"/>
      <c r="F76" s="72"/>
      <c r="G76" s="72"/>
      <c r="H76" s="72"/>
      <c r="I76" s="43"/>
      <c r="J76" s="43"/>
      <c r="K76" s="43"/>
      <c r="L76" s="43"/>
      <c r="M76" s="43"/>
      <c r="N76" s="43"/>
      <c r="O76" s="43"/>
      <c r="P76" s="42"/>
      <c r="Q76" s="49"/>
      <c r="R76" s="49"/>
      <c r="S76" s="49"/>
      <c r="T76" s="49"/>
      <c r="U76" s="49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62"/>
    </row>
    <row r="77" spans="1:55" ht="15">
      <c r="A77" s="119"/>
      <c r="B77" s="48"/>
      <c r="C77" s="72"/>
      <c r="D77" s="72"/>
      <c r="E77" s="72"/>
      <c r="F77" s="72"/>
      <c r="G77" s="72"/>
      <c r="H77" s="72"/>
      <c r="I77" s="43"/>
      <c r="J77" s="43"/>
      <c r="K77" s="43"/>
      <c r="L77" s="43"/>
      <c r="M77" s="43"/>
      <c r="N77" s="43"/>
      <c r="O77" s="43"/>
      <c r="P77" s="42"/>
      <c r="Q77" s="49"/>
      <c r="R77" s="49"/>
      <c r="S77" s="49"/>
      <c r="T77" s="49"/>
      <c r="U77" s="49"/>
      <c r="V77" s="49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62"/>
    </row>
    <row r="78" spans="1:55" ht="15">
      <c r="A78" s="119"/>
      <c r="B78" s="48"/>
      <c r="C78" s="72"/>
      <c r="D78" s="72"/>
      <c r="E78" s="72"/>
      <c r="F78" s="72"/>
      <c r="G78" s="72"/>
      <c r="H78" s="72"/>
      <c r="I78" s="43"/>
      <c r="J78" s="43"/>
      <c r="K78" s="43"/>
      <c r="L78" s="43"/>
      <c r="M78" s="43"/>
      <c r="N78" s="43"/>
      <c r="O78" s="43"/>
      <c r="P78" s="42"/>
      <c r="Q78" s="49"/>
      <c r="R78" s="49"/>
      <c r="S78" s="49"/>
      <c r="T78" s="49"/>
      <c r="U78" s="49"/>
      <c r="V78" s="49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62"/>
    </row>
    <row r="79" spans="1:55" ht="15">
      <c r="A79" s="119"/>
      <c r="B79" s="48"/>
      <c r="C79" s="72"/>
      <c r="D79" s="72"/>
      <c r="E79" s="72"/>
      <c r="F79" s="72"/>
      <c r="G79" s="72"/>
      <c r="H79" s="72"/>
      <c r="I79" s="43"/>
      <c r="J79" s="43"/>
      <c r="K79" s="43"/>
      <c r="L79" s="43"/>
      <c r="M79" s="43"/>
      <c r="N79" s="43"/>
      <c r="O79" s="43"/>
      <c r="P79" s="42"/>
      <c r="Q79" s="49"/>
      <c r="R79" s="49"/>
      <c r="S79" s="49"/>
      <c r="T79" s="49"/>
      <c r="U79" s="49"/>
      <c r="V79" s="49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62"/>
    </row>
    <row r="80" spans="1:55" ht="15">
      <c r="A80" s="119"/>
      <c r="B80" s="48"/>
      <c r="C80" s="72"/>
      <c r="D80" s="72"/>
      <c r="E80" s="72"/>
      <c r="F80" s="72"/>
      <c r="G80" s="72"/>
      <c r="H80" s="72"/>
      <c r="I80" s="43"/>
      <c r="J80" s="43"/>
      <c r="K80" s="43"/>
      <c r="L80" s="43"/>
      <c r="M80" s="43"/>
      <c r="N80" s="43"/>
      <c r="O80" s="43"/>
      <c r="P80" s="42"/>
      <c r="Q80" s="49"/>
      <c r="R80" s="49"/>
      <c r="S80" s="49"/>
      <c r="T80" s="49"/>
      <c r="U80" s="49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62"/>
    </row>
    <row r="81" spans="1:55" ht="15">
      <c r="A81" s="119"/>
      <c r="B81" s="48"/>
      <c r="C81" s="72"/>
      <c r="D81" s="72"/>
      <c r="E81" s="72"/>
      <c r="F81" s="72"/>
      <c r="G81" s="72"/>
      <c r="H81" s="72"/>
      <c r="I81" s="43"/>
      <c r="J81" s="43"/>
      <c r="K81" s="43"/>
      <c r="L81" s="43"/>
      <c r="M81" s="43"/>
      <c r="N81" s="43"/>
      <c r="O81" s="43"/>
      <c r="P81" s="42"/>
      <c r="Q81" s="49"/>
      <c r="R81" s="49"/>
      <c r="S81" s="49"/>
      <c r="T81" s="49"/>
      <c r="U81" s="49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62"/>
    </row>
    <row r="82" spans="1:55" ht="15">
      <c r="A82" s="119"/>
      <c r="B82" s="48"/>
      <c r="C82" s="72"/>
      <c r="D82" s="72"/>
      <c r="E82" s="72"/>
      <c r="F82" s="72"/>
      <c r="G82" s="72"/>
      <c r="H82" s="72"/>
      <c r="I82" s="43"/>
      <c r="J82" s="43"/>
      <c r="K82" s="43"/>
      <c r="L82" s="43"/>
      <c r="M82" s="43"/>
      <c r="N82" s="43"/>
      <c r="O82" s="43"/>
      <c r="P82" s="42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62"/>
    </row>
    <row r="83" spans="1:55" ht="19.5" customHeight="1">
      <c r="A83" s="15"/>
      <c r="B83" s="168" t="s">
        <v>142</v>
      </c>
      <c r="C83" s="168"/>
      <c r="D83" s="168"/>
      <c r="E83" s="168"/>
      <c r="F83" s="168"/>
      <c r="G83" s="168"/>
      <c r="H83" s="168"/>
      <c r="I83" s="109"/>
      <c r="J83" s="109"/>
      <c r="K83" s="109"/>
      <c r="L83" s="109"/>
      <c r="M83" s="109"/>
      <c r="N83" s="109"/>
      <c r="O83" s="109"/>
      <c r="P83" s="168" t="s">
        <v>74</v>
      </c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50"/>
      <c r="AV83" s="50"/>
      <c r="AW83" s="50"/>
      <c r="AX83" s="50"/>
      <c r="AY83" s="50"/>
      <c r="AZ83" s="50"/>
      <c r="BA83" s="50"/>
      <c r="BB83" s="50"/>
      <c r="BC83" s="62"/>
    </row>
    <row r="84" spans="1:55" ht="25.5" customHeight="1">
      <c r="A84" s="15"/>
      <c r="B84" s="121" t="s">
        <v>81</v>
      </c>
      <c r="C84" s="121" t="s">
        <v>113</v>
      </c>
      <c r="D84" s="107"/>
      <c r="E84" s="107"/>
      <c r="F84" s="107"/>
      <c r="G84" s="107"/>
      <c r="H84" s="120" t="s">
        <v>102</v>
      </c>
      <c r="I84" s="101"/>
      <c r="J84" s="101"/>
      <c r="K84" s="101"/>
      <c r="L84" s="101"/>
      <c r="M84" s="101"/>
      <c r="N84" s="101"/>
      <c r="O84" s="101"/>
      <c r="P84" s="159" t="s">
        <v>191</v>
      </c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70"/>
      <c r="AU84" s="50"/>
      <c r="AV84" s="50"/>
      <c r="AW84" s="50"/>
      <c r="AX84" s="50"/>
      <c r="AY84" s="50"/>
      <c r="AZ84" s="50"/>
      <c r="BA84" s="50"/>
      <c r="BB84" s="50"/>
      <c r="BC84" s="62"/>
    </row>
    <row r="85" spans="1:55" ht="18.75" customHeight="1">
      <c r="A85" s="15"/>
      <c r="B85" s="123" t="s">
        <v>192</v>
      </c>
      <c r="C85" s="110">
        <v>2</v>
      </c>
      <c r="D85" s="107"/>
      <c r="E85" s="107"/>
      <c r="F85" s="107"/>
      <c r="G85" s="107"/>
      <c r="H85" s="110">
        <v>3</v>
      </c>
      <c r="I85" s="107"/>
      <c r="J85" s="107"/>
      <c r="K85" s="107"/>
      <c r="L85" s="107"/>
      <c r="M85" s="107"/>
      <c r="N85" s="107"/>
      <c r="O85" s="107"/>
      <c r="P85" s="159" t="s">
        <v>193</v>
      </c>
      <c r="Q85" s="160"/>
      <c r="R85" s="160"/>
      <c r="S85" s="160"/>
      <c r="T85" s="160"/>
      <c r="U85" s="160"/>
      <c r="V85" s="161"/>
      <c r="W85" s="159" t="s">
        <v>86</v>
      </c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1"/>
      <c r="AU85" s="50"/>
      <c r="AV85" s="50"/>
      <c r="AW85" s="50"/>
      <c r="AX85" s="50"/>
      <c r="AY85" s="50"/>
      <c r="AZ85" s="50"/>
      <c r="BA85" s="50"/>
      <c r="BB85" s="50"/>
      <c r="BC85" s="62"/>
    </row>
    <row r="86" spans="1:55" ht="18.75" customHeight="1">
      <c r="A86" s="15"/>
      <c r="B86" s="123" t="s">
        <v>192</v>
      </c>
      <c r="C86" s="110">
        <v>4</v>
      </c>
      <c r="D86" s="107"/>
      <c r="E86" s="107"/>
      <c r="F86" s="107"/>
      <c r="G86" s="107"/>
      <c r="H86" s="110">
        <v>3</v>
      </c>
      <c r="I86" s="107"/>
      <c r="J86" s="107"/>
      <c r="K86" s="107"/>
      <c r="L86" s="107"/>
      <c r="M86" s="107"/>
      <c r="N86" s="107"/>
      <c r="O86" s="107"/>
      <c r="P86" s="162"/>
      <c r="Q86" s="163"/>
      <c r="R86" s="163"/>
      <c r="S86" s="163"/>
      <c r="T86" s="163"/>
      <c r="U86" s="163"/>
      <c r="V86" s="164"/>
      <c r="W86" s="162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4"/>
      <c r="AU86" s="50"/>
      <c r="AV86" s="50"/>
      <c r="AW86" s="50"/>
      <c r="AX86" s="50"/>
      <c r="AY86" s="50"/>
      <c r="AZ86" s="50"/>
      <c r="BA86" s="50"/>
      <c r="BB86" s="50"/>
      <c r="BC86" s="62"/>
    </row>
    <row r="87" spans="1:55" ht="18.75" customHeight="1">
      <c r="A87" s="15"/>
      <c r="B87" s="123" t="s">
        <v>192</v>
      </c>
      <c r="C87" s="110">
        <v>6</v>
      </c>
      <c r="D87" s="107"/>
      <c r="E87" s="107"/>
      <c r="F87" s="107"/>
      <c r="G87" s="107"/>
      <c r="H87" s="110">
        <v>2</v>
      </c>
      <c r="I87" s="107"/>
      <c r="J87" s="107"/>
      <c r="K87" s="107"/>
      <c r="L87" s="107"/>
      <c r="M87" s="107"/>
      <c r="N87" s="107"/>
      <c r="O87" s="107"/>
      <c r="P87" s="162"/>
      <c r="Q87" s="163"/>
      <c r="R87" s="163"/>
      <c r="S87" s="163"/>
      <c r="T87" s="163"/>
      <c r="U87" s="163"/>
      <c r="V87" s="164"/>
      <c r="W87" s="162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4"/>
      <c r="AU87" s="50"/>
      <c r="AV87" s="50"/>
      <c r="AW87" s="50"/>
      <c r="AX87" s="50"/>
      <c r="AY87" s="50"/>
      <c r="AZ87" s="50"/>
      <c r="BA87" s="50"/>
      <c r="BB87" s="50"/>
      <c r="BC87" s="62"/>
    </row>
    <row r="88" spans="1:55" ht="18.75" customHeight="1">
      <c r="A88" s="15"/>
      <c r="B88" s="123" t="s">
        <v>143</v>
      </c>
      <c r="C88" s="110">
        <v>7</v>
      </c>
      <c r="D88" s="107"/>
      <c r="E88" s="107"/>
      <c r="F88" s="107"/>
      <c r="G88" s="107"/>
      <c r="H88" s="110">
        <v>6</v>
      </c>
      <c r="I88" s="107"/>
      <c r="J88" s="107"/>
      <c r="K88" s="107"/>
      <c r="L88" s="107"/>
      <c r="M88" s="107"/>
      <c r="N88" s="107"/>
      <c r="O88" s="107"/>
      <c r="P88" s="162"/>
      <c r="Q88" s="163"/>
      <c r="R88" s="163"/>
      <c r="S88" s="163"/>
      <c r="T88" s="163"/>
      <c r="U88" s="163"/>
      <c r="V88" s="164"/>
      <c r="W88" s="162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4"/>
      <c r="AU88" s="50"/>
      <c r="AV88" s="50"/>
      <c r="AW88" s="50"/>
      <c r="AX88" s="50"/>
      <c r="AY88" s="50"/>
      <c r="AZ88" s="50"/>
      <c r="BA88" s="50"/>
      <c r="BB88" s="50"/>
      <c r="BC88" s="62"/>
    </row>
    <row r="89" spans="1:55" ht="18.75" customHeight="1">
      <c r="A89" s="15"/>
      <c r="B89" s="124" t="s">
        <v>56</v>
      </c>
      <c r="C89" s="108"/>
      <c r="D89" s="108"/>
      <c r="E89" s="108"/>
      <c r="F89" s="108"/>
      <c r="G89" s="108"/>
      <c r="H89" s="107">
        <v>14</v>
      </c>
      <c r="I89" s="107"/>
      <c r="J89" s="107"/>
      <c r="K89" s="107"/>
      <c r="L89" s="107"/>
      <c r="M89" s="107"/>
      <c r="N89" s="107"/>
      <c r="O89" s="107"/>
      <c r="P89" s="165"/>
      <c r="Q89" s="166"/>
      <c r="R89" s="166"/>
      <c r="S89" s="166"/>
      <c r="T89" s="166"/>
      <c r="U89" s="166"/>
      <c r="V89" s="167"/>
      <c r="W89" s="165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7"/>
      <c r="AU89" s="50"/>
      <c r="AV89" s="50"/>
      <c r="AW89" s="50"/>
      <c r="AX89" s="50"/>
      <c r="AY89" s="50"/>
      <c r="AZ89" s="50"/>
      <c r="BA89" s="50"/>
      <c r="BB89" s="50"/>
      <c r="BC89" s="62"/>
    </row>
    <row r="90" spans="1:55" ht="15.75">
      <c r="A90" s="15"/>
      <c r="B90" s="48"/>
      <c r="C90" s="72"/>
      <c r="D90" s="72"/>
      <c r="E90" s="72"/>
      <c r="F90" s="72"/>
      <c r="G90" s="72"/>
      <c r="H90" s="72"/>
      <c r="I90" s="43"/>
      <c r="J90" s="43"/>
      <c r="K90" s="43"/>
      <c r="L90" s="43"/>
      <c r="M90" s="43"/>
      <c r="N90" s="43"/>
      <c r="O90" s="43"/>
      <c r="P90" s="42"/>
      <c r="Q90" s="49"/>
      <c r="R90" s="49"/>
      <c r="S90" s="49"/>
      <c r="T90" s="49"/>
      <c r="U90" s="49"/>
      <c r="V90" s="49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95"/>
      <c r="AO90" s="95"/>
      <c r="AP90" s="95"/>
      <c r="AQ90" s="95"/>
      <c r="AR90" s="95"/>
      <c r="AS90" s="95"/>
      <c r="AT90" s="95"/>
      <c r="AU90" s="50"/>
      <c r="AV90" s="50"/>
      <c r="AW90" s="50"/>
      <c r="AX90" s="50"/>
      <c r="AY90" s="50"/>
      <c r="AZ90" s="50"/>
      <c r="BA90" s="50"/>
      <c r="BB90" s="50"/>
      <c r="BC90" s="62"/>
    </row>
    <row r="91" spans="1:55" ht="15.75">
      <c r="A91" s="40"/>
      <c r="B91" s="111" t="s">
        <v>76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99"/>
      <c r="AO91" s="99"/>
      <c r="AP91" s="99"/>
      <c r="AQ91" s="99"/>
      <c r="AR91" s="99"/>
      <c r="AS91" s="99"/>
      <c r="AT91" s="99"/>
      <c r="AU91" s="41"/>
      <c r="AV91" s="41"/>
      <c r="AW91" s="41"/>
      <c r="AX91" s="41"/>
      <c r="AY91" s="41"/>
      <c r="AZ91" s="41"/>
      <c r="BA91" s="41"/>
      <c r="BB91" s="41"/>
      <c r="BC91" s="44"/>
    </row>
    <row r="92" spans="1:55" ht="15.75">
      <c r="A92" s="40"/>
      <c r="B92" s="111" t="s">
        <v>80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99"/>
      <c r="AO92" s="99"/>
      <c r="AP92" s="99"/>
      <c r="AQ92" s="99"/>
      <c r="AR92" s="99"/>
      <c r="AS92" s="99"/>
      <c r="AT92" s="99"/>
      <c r="AU92" s="41"/>
      <c r="AV92" s="41"/>
      <c r="AW92" s="41"/>
      <c r="AX92" s="41"/>
      <c r="AY92" s="41"/>
      <c r="AZ92" s="41"/>
      <c r="BA92" s="41"/>
      <c r="BB92" s="41"/>
      <c r="BC92" s="44"/>
    </row>
    <row r="93" spans="1:55" ht="15.75">
      <c r="A93" s="36"/>
      <c r="B93" s="113"/>
      <c r="C93" s="16"/>
      <c r="D93" s="114"/>
      <c r="E93" s="114"/>
      <c r="F93" s="114"/>
      <c r="G93" s="114"/>
      <c r="H93" s="16"/>
      <c r="I93" s="114"/>
      <c r="J93" s="114"/>
      <c r="K93" s="114"/>
      <c r="L93" s="114"/>
      <c r="M93" s="114"/>
      <c r="N93" s="114"/>
      <c r="O93" s="114"/>
      <c r="P93" s="16"/>
      <c r="Q93" s="115"/>
      <c r="R93" s="17"/>
      <c r="S93" s="16"/>
      <c r="T93" s="16"/>
      <c r="U93" s="28"/>
      <c r="V93" s="28"/>
      <c r="W93" s="28"/>
      <c r="X93" s="28"/>
      <c r="Y93" s="28"/>
      <c r="Z93" s="28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96"/>
      <c r="AO93" s="96"/>
      <c r="AP93" s="96"/>
      <c r="AQ93" s="96"/>
      <c r="AR93" s="96"/>
      <c r="AS93" s="96"/>
      <c r="AT93" s="96"/>
      <c r="AU93" s="36"/>
      <c r="AV93" s="36"/>
      <c r="AW93" s="36"/>
      <c r="AX93" s="36"/>
      <c r="AY93" s="36"/>
      <c r="AZ93" s="36"/>
      <c r="BA93" s="36"/>
      <c r="BB93" s="36"/>
      <c r="BC93" s="30"/>
    </row>
    <row r="94" spans="1:64" s="61" customFormat="1" ht="15.75">
      <c r="A94" s="37"/>
      <c r="B94" s="16" t="s">
        <v>60</v>
      </c>
      <c r="C94" s="116"/>
      <c r="D94" s="117"/>
      <c r="E94" s="117"/>
      <c r="F94" s="117"/>
      <c r="G94" s="117"/>
      <c r="H94" s="116"/>
      <c r="I94" s="117"/>
      <c r="J94" s="117"/>
      <c r="K94" s="117"/>
      <c r="L94" s="117"/>
      <c r="M94" s="117"/>
      <c r="N94" s="117"/>
      <c r="O94" s="117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98"/>
      <c r="AO94" s="98"/>
      <c r="AP94" s="98"/>
      <c r="AQ94" s="98"/>
      <c r="AR94" s="98"/>
      <c r="AS94" s="98"/>
      <c r="AT94" s="10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</row>
    <row r="95" spans="1:64" s="61" customFormat="1" ht="15.75">
      <c r="A95" s="37"/>
      <c r="B95" s="16"/>
      <c r="C95" s="116"/>
      <c r="D95" s="117"/>
      <c r="E95" s="117"/>
      <c r="F95" s="117"/>
      <c r="G95" s="117"/>
      <c r="H95" s="116"/>
      <c r="I95" s="117"/>
      <c r="J95" s="117"/>
      <c r="K95" s="117"/>
      <c r="L95" s="117"/>
      <c r="M95" s="117"/>
      <c r="N95" s="117"/>
      <c r="O95" s="117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98"/>
      <c r="AO95" s="98"/>
      <c r="AP95" s="98"/>
      <c r="AQ95" s="98"/>
      <c r="AR95" s="98"/>
      <c r="AS95" s="98"/>
      <c r="AT95" s="10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</row>
    <row r="96" spans="1:60" s="32" customFormat="1" ht="15">
      <c r="A96" s="36"/>
      <c r="B96" s="116" t="s">
        <v>114</v>
      </c>
      <c r="C96" s="17" t="s">
        <v>128</v>
      </c>
      <c r="D96" s="17"/>
      <c r="E96" s="17"/>
      <c r="F96" s="17"/>
      <c r="G96" s="17"/>
      <c r="H96" s="17"/>
      <c r="I96" s="16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 t="s">
        <v>136</v>
      </c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97"/>
      <c r="AO96" s="97"/>
      <c r="AP96" s="97"/>
      <c r="AQ96" s="97"/>
      <c r="AR96" s="97"/>
      <c r="AS96" s="97"/>
      <c r="AT96" s="97"/>
      <c r="BC96" s="30"/>
      <c r="BD96" s="30"/>
      <c r="BE96" s="30"/>
      <c r="BF96" s="30"/>
      <c r="BG96" s="30"/>
      <c r="BH96" s="31"/>
    </row>
    <row r="97" spans="1:60" s="32" customFormat="1" ht="15">
      <c r="A97" s="36"/>
      <c r="B97" s="116"/>
      <c r="C97" s="17"/>
      <c r="D97" s="17"/>
      <c r="E97" s="17"/>
      <c r="F97" s="17"/>
      <c r="G97" s="17"/>
      <c r="H97" s="17"/>
      <c r="I97" s="16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97"/>
      <c r="AO97" s="97"/>
      <c r="AP97" s="97"/>
      <c r="AQ97" s="97"/>
      <c r="AR97" s="97"/>
      <c r="AS97" s="97"/>
      <c r="AT97" s="97"/>
      <c r="BC97" s="30"/>
      <c r="BD97" s="30"/>
      <c r="BE97" s="30"/>
      <c r="BF97" s="30"/>
      <c r="BG97" s="30"/>
      <c r="BH97" s="31"/>
    </row>
    <row r="98" spans="2:60" s="32" customFormat="1" ht="15">
      <c r="B98" s="118" t="s">
        <v>103</v>
      </c>
      <c r="C98" s="16" t="s">
        <v>134</v>
      </c>
      <c r="D98" s="16"/>
      <c r="E98" s="16"/>
      <c r="F98" s="16"/>
      <c r="G98" s="16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6"/>
      <c r="T98" s="17"/>
      <c r="U98" s="17"/>
      <c r="V98" s="17" t="s">
        <v>133</v>
      </c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97"/>
      <c r="AO98" s="97"/>
      <c r="AP98" s="97"/>
      <c r="AQ98" s="97"/>
      <c r="AR98" s="97"/>
      <c r="AS98" s="97"/>
      <c r="AT98" s="97"/>
      <c r="BC98" s="31"/>
      <c r="BD98" s="31"/>
      <c r="BE98" s="31"/>
      <c r="BF98" s="31"/>
      <c r="BG98" s="31"/>
      <c r="BH98" s="31"/>
    </row>
    <row r="99" spans="2:60" s="32" customFormat="1" ht="15">
      <c r="B99" s="118"/>
      <c r="C99" s="16"/>
      <c r="D99" s="16"/>
      <c r="E99" s="16"/>
      <c r="F99" s="16"/>
      <c r="G99" s="16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6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97"/>
      <c r="AO99" s="97"/>
      <c r="AP99" s="97"/>
      <c r="AQ99" s="97"/>
      <c r="AR99" s="97"/>
      <c r="AS99" s="97"/>
      <c r="AT99" s="97"/>
      <c r="BC99" s="31"/>
      <c r="BD99" s="31"/>
      <c r="BE99" s="31"/>
      <c r="BF99" s="31"/>
      <c r="BG99" s="31"/>
      <c r="BH99" s="31"/>
    </row>
  </sheetData>
  <mergeCells count="23">
    <mergeCell ref="C5:C6"/>
    <mergeCell ref="U5:U6"/>
    <mergeCell ref="Q3:V3"/>
    <mergeCell ref="V5:V6"/>
    <mergeCell ref="R5:R6"/>
    <mergeCell ref="S5:S6"/>
    <mergeCell ref="T5:T6"/>
    <mergeCell ref="H5:H6"/>
    <mergeCell ref="P5:P6"/>
    <mergeCell ref="Q4:Q6"/>
    <mergeCell ref="P85:V89"/>
    <mergeCell ref="B83:H83"/>
    <mergeCell ref="W85:AT89"/>
    <mergeCell ref="P84:AT84"/>
    <mergeCell ref="P83:AT83"/>
    <mergeCell ref="W3:BB3"/>
    <mergeCell ref="C4:P4"/>
    <mergeCell ref="R4:U4"/>
    <mergeCell ref="W4:AD4"/>
    <mergeCell ref="AE4:AL4"/>
    <mergeCell ref="AM4:AT4"/>
    <mergeCell ref="AU4:BB4"/>
    <mergeCell ref="C3:P3"/>
  </mergeCells>
  <printOptions/>
  <pageMargins left="0.1968503937007874" right="0.15748031496062992" top="0.1968503937007874" bottom="0.15748031496062992" header="0.1968503937007874" footer="0.15748031496062992"/>
  <pageSetup fitToHeight="0" horizontalDpi="600" verticalDpi="600" orientation="landscape" paperSize="9" scale="90" r:id="rId1"/>
  <rowBreaks count="2" manualBreakCount="2">
    <brk id="40" max="53" man="1"/>
    <brk id="79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2008-06-17T05:24:30Z</cp:lastPrinted>
  <dcterms:created xsi:type="dcterms:W3CDTF">1997-10-13T08:55:40Z</dcterms:created>
  <dcterms:modified xsi:type="dcterms:W3CDTF">2008-06-17T09:33:37Z</dcterms:modified>
  <cp:category/>
  <cp:version/>
  <cp:contentType/>
  <cp:contentStatus/>
</cp:coreProperties>
</file>