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11475" windowHeight="5760" tabRatio="526" activeTab="1"/>
  </bookViews>
  <sheets>
    <sheet name="титул" sheetId="1" r:id="rId1"/>
    <sheet name="план" sheetId="2" r:id="rId2"/>
  </sheets>
  <definedNames>
    <definedName name="_xlnm.Print_Area" localSheetId="0">'титул'!$A$1:$BA$42</definedName>
  </definedNames>
  <calcPr fullCalcOnLoad="1"/>
</workbook>
</file>

<file path=xl/sharedStrings.xml><?xml version="1.0" encoding="utf-8"?>
<sst xmlns="http://schemas.openxmlformats.org/spreadsheetml/2006/main" count="669" uniqueCount="249">
  <si>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</si>
  <si>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</si>
  <si>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</si>
  <si>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</si>
  <si>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</si>
  <si>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</si>
  <si>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</si>
  <si>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</si>
  <si>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</si>
  <si>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</si>
  <si>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</si>
  <si>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</si>
  <si>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</si>
  <si>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</si>
  <si>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</si>
  <si>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</si>
  <si>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</si>
  <si>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</si>
  <si>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</si>
  <si>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</si>
  <si>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</si>
  <si>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</si>
  <si>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</si>
  <si>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</si>
  <si>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</si>
  <si>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</si>
  <si>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</si>
  <si>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</si>
  <si>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</si>
  <si>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</si>
  <si>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</si>
  <si>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</si>
  <si>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</si>
  <si>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</si>
  <si>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</si>
  <si>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</si>
  <si>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</si>
  <si>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</si>
  <si>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</si>
  <si>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</si>
  <si>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</si>
  <si>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Курс.</t>
  </si>
  <si>
    <t>Лаб.</t>
  </si>
  <si>
    <t>работ.</t>
  </si>
  <si>
    <t>Философия</t>
  </si>
  <si>
    <t>Среднее число часов в неделю</t>
  </si>
  <si>
    <t>ГСЭ</t>
  </si>
  <si>
    <t>ГСЭ.Ф.00</t>
  </si>
  <si>
    <t>Федеральный компонент</t>
  </si>
  <si>
    <t>ГСЭ.Ф.02</t>
  </si>
  <si>
    <t>ГСЭ.Ф.03</t>
  </si>
  <si>
    <t>Отечественная история</t>
  </si>
  <si>
    <t>Национально-региональный (вузовский) компонент</t>
  </si>
  <si>
    <t>ЕН</t>
  </si>
  <si>
    <t>ЕН.Ф.00</t>
  </si>
  <si>
    <t>ЕН.Ф.01</t>
  </si>
  <si>
    <t>ОПД</t>
  </si>
  <si>
    <t>ОПД.Ф.00</t>
  </si>
  <si>
    <t>ОПД.Ф.03</t>
  </si>
  <si>
    <t>ФТД.00</t>
  </si>
  <si>
    <t>ЕН.Ф.02</t>
  </si>
  <si>
    <t>Итого</t>
  </si>
  <si>
    <t>______________ В.В. Обухов</t>
  </si>
  <si>
    <t xml:space="preserve">        Распределение по семестрам (час \ неделю)</t>
  </si>
  <si>
    <t>Председатель Ученого совета, ректор</t>
  </si>
  <si>
    <t>I. График  учебного процесса</t>
  </si>
  <si>
    <t>Условные обозначения:</t>
  </si>
  <si>
    <t>Теоретическое</t>
  </si>
  <si>
    <t>Экзаменационная</t>
  </si>
  <si>
    <t xml:space="preserve">3. План учебного процесса 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</si>
  <si>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</si>
  <si>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</si>
  <si>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</si>
  <si>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–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</si>
  <si>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</si>
  <si>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</si>
  <si>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</si>
  <si>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</si>
  <si>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</si>
  <si>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</si>
  <si>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</si>
  <si>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 xml:space="preserve"> - производственная практика,</t>
  </si>
  <si>
    <t>История и культура народов Сибири</t>
  </si>
  <si>
    <t>Экономика Сибирского региона</t>
  </si>
  <si>
    <t>лек</t>
  </si>
  <si>
    <t>лаб</t>
  </si>
  <si>
    <t>пр</t>
  </si>
  <si>
    <t>Общие математические и естественнонаучные дисциплины</t>
  </si>
  <si>
    <t>Математика и информатика</t>
  </si>
  <si>
    <t>Концепции современного естествознания</t>
  </si>
  <si>
    <t>Общепрофессиональные дисциплины</t>
  </si>
  <si>
    <t>История языка</t>
  </si>
  <si>
    <t>Теоретическая фонетика</t>
  </si>
  <si>
    <t>Лексикология</t>
  </si>
  <si>
    <t>Стилистика</t>
  </si>
  <si>
    <t>Сравнительная типология</t>
  </si>
  <si>
    <t xml:space="preserve">Дисциплины и курсы по выбору студента, устанавливаемые вузом </t>
  </si>
  <si>
    <t>Фонетика</t>
  </si>
  <si>
    <t>Государств.</t>
  </si>
  <si>
    <t>аттестация</t>
  </si>
  <si>
    <t>У    - учебная практика,</t>
  </si>
  <si>
    <t>П</t>
  </si>
  <si>
    <t>К - каникулы,</t>
  </si>
  <si>
    <t>Теоретическая грамматика</t>
  </si>
  <si>
    <t>ГСЭ.Ф.01</t>
  </si>
  <si>
    <t>Русский язык и культура речи</t>
  </si>
  <si>
    <t>ГСЭ.Р.01</t>
  </si>
  <si>
    <t>ГСЭ.Р.02</t>
  </si>
  <si>
    <t>Культурно-историческое пространство Томска</t>
  </si>
  <si>
    <t>ГСЭ.Р.03</t>
  </si>
  <si>
    <t>ГСЭ.В.00</t>
  </si>
  <si>
    <t>Дисциплины и курсы по выбору студента, устанавливаемые вузом</t>
  </si>
  <si>
    <t>ЕН.Ф.03</t>
  </si>
  <si>
    <t>ЕН.Р.00</t>
  </si>
  <si>
    <t>Национально-региональный (вузовский)  компонент</t>
  </si>
  <si>
    <t>ОПД.Ф.01</t>
  </si>
  <si>
    <t>Психология</t>
  </si>
  <si>
    <t>Педагогика</t>
  </si>
  <si>
    <t>ОПД.Ф.05</t>
  </si>
  <si>
    <t>ОПД.Ф.06</t>
  </si>
  <si>
    <t>ОПД.Ф.07</t>
  </si>
  <si>
    <t>История образования в Сибири</t>
  </si>
  <si>
    <t>Здоровье населения Сибирского региона</t>
  </si>
  <si>
    <t>ДПП</t>
  </si>
  <si>
    <t>Дисциплины предметной подготовки</t>
  </si>
  <si>
    <t>ДПП.Ф.01</t>
  </si>
  <si>
    <t>Языкознание</t>
  </si>
  <si>
    <t>ДПП.Ф.02</t>
  </si>
  <si>
    <t>ДПП.Ф.03</t>
  </si>
  <si>
    <t>ДПП.Ф.04</t>
  </si>
  <si>
    <t>ДПП.Ф.05</t>
  </si>
  <si>
    <t>ДПП.Ф.06</t>
  </si>
  <si>
    <t>ДПП.Ф.07</t>
  </si>
  <si>
    <t>Лингвострановедение и страноведение</t>
  </si>
  <si>
    <t>ДПП.Ф.08</t>
  </si>
  <si>
    <t>Практический курс иностранного языка</t>
  </si>
  <si>
    <t>ДПП.Ф.08.1</t>
  </si>
  <si>
    <t>Практика устной и письменной речи</t>
  </si>
  <si>
    <t>ДПП.Ф.08.2</t>
  </si>
  <si>
    <t>ДПП.Ф.08.3</t>
  </si>
  <si>
    <t>Грамматика</t>
  </si>
  <si>
    <t>ДПП.Ф.09</t>
  </si>
  <si>
    <t>Теория и практика перевода</t>
  </si>
  <si>
    <t>ДПП.Ф.10</t>
  </si>
  <si>
    <t>ДПП.Ф.11</t>
  </si>
  <si>
    <t>Зарубежная литература и литература страны изучаемого языка</t>
  </si>
  <si>
    <t>ДПП.Р.00</t>
  </si>
  <si>
    <t>ДПП.Р.01</t>
  </si>
  <si>
    <t>ДПП.В.00</t>
  </si>
  <si>
    <t xml:space="preserve">Квалификация специалиста </t>
  </si>
  <si>
    <t xml:space="preserve">Срок обучения  </t>
  </si>
  <si>
    <t xml:space="preserve"> ГСЭ.Р.00</t>
  </si>
  <si>
    <t>Основы специальной педагогики и  психологии</t>
  </si>
  <si>
    <t>ОПД.Ф.04</t>
  </si>
  <si>
    <t>Э</t>
  </si>
  <si>
    <t>К</t>
  </si>
  <si>
    <t>У</t>
  </si>
  <si>
    <t>Г</t>
  </si>
  <si>
    <t>Физическая культура**</t>
  </si>
  <si>
    <t>ЕН.Р.01</t>
  </si>
  <si>
    <t xml:space="preserve">Национально-региональный (вузовский) компонент </t>
  </si>
  <si>
    <t>ФТД.01</t>
  </si>
  <si>
    <t>Безопасность жизнедеятельности</t>
  </si>
  <si>
    <t>ОПД.В. 00</t>
  </si>
  <si>
    <t>ГСЭ.Ф.04</t>
  </si>
  <si>
    <t>Культурология</t>
  </si>
  <si>
    <t>Число часов учебных занятий</t>
  </si>
  <si>
    <t>Число часов в неделю</t>
  </si>
  <si>
    <t>Федеральное агентство по образованию</t>
  </si>
  <si>
    <t>Учебная практика</t>
  </si>
  <si>
    <t>Название практики</t>
  </si>
  <si>
    <t>Семестр</t>
  </si>
  <si>
    <t>Учебная (по научному профилю специальности)</t>
  </si>
  <si>
    <t>Производственная практика</t>
  </si>
  <si>
    <t>8, 9</t>
  </si>
  <si>
    <t>Защита выпускной квалификационной (дипломной) работы</t>
  </si>
  <si>
    <t>Итоговая государственная аттестация</t>
  </si>
  <si>
    <t xml:space="preserve">Проректор по УР    М.П. Войтеховская </t>
  </si>
  <si>
    <t>_____________________________________</t>
  </si>
  <si>
    <t>зан.</t>
  </si>
  <si>
    <t>Сам.</t>
  </si>
  <si>
    <t>ГСЭ.Ф.07</t>
  </si>
  <si>
    <t>ГСЭ.Ф.09</t>
  </si>
  <si>
    <t>Использование современных информационных и коммуникационных технологий в учебном процессе</t>
  </si>
  <si>
    <t>Возрастная анатомия и физиология</t>
  </si>
  <si>
    <t>Основы медицинских знаний и здорового образа жизни</t>
  </si>
  <si>
    <t>ОПД.Ф.08</t>
  </si>
  <si>
    <t>* - лекции/лабораторные/практики</t>
  </si>
  <si>
    <t>** не входит в число экзаменов, зачетов, среднее число часов в неделю</t>
  </si>
  <si>
    <t>Факультативы**</t>
  </si>
  <si>
    <t>Латинский язык и античная культура*</t>
  </si>
  <si>
    <t>Объем (час)</t>
  </si>
  <si>
    <t>Пакт.</t>
  </si>
  <si>
    <t>лаб.</t>
  </si>
  <si>
    <t>пр.</t>
  </si>
  <si>
    <t>Общие гуманитарные и социально-экономические дисциплины</t>
  </si>
  <si>
    <t>1-8.</t>
  </si>
  <si>
    <t>Практика речи по первому иностранному языку</t>
  </si>
  <si>
    <t>ОПД.Ф.02</t>
  </si>
  <si>
    <t>ОПД..Р.00</t>
  </si>
  <si>
    <t>ОПД..Р.01</t>
  </si>
  <si>
    <t>ОПД..Р.02</t>
  </si>
  <si>
    <t>ДПП.Ф.00</t>
  </si>
  <si>
    <t>Лекц.</t>
  </si>
  <si>
    <t>Зач.</t>
  </si>
  <si>
    <t>Факультет иностранных языков</t>
  </si>
  <si>
    <t>Производст.</t>
  </si>
  <si>
    <t>Нед.</t>
  </si>
  <si>
    <t>Компьютерные презентационные технологии</t>
  </si>
  <si>
    <t>Э -экзаменационные  сессии,</t>
  </si>
  <si>
    <t>Г - итоговая государственная аттестация, включая подготовку и защиту выпускной квалификационной (дипломной) работы</t>
  </si>
  <si>
    <t>Утвержден Ученым советом ТГПУ</t>
  </si>
  <si>
    <t>Недели</t>
  </si>
  <si>
    <t>Современные средства оценивания результатов обучения</t>
  </si>
  <si>
    <t xml:space="preserve">Специальность 033200   Иностранный язык </t>
  </si>
  <si>
    <t xml:space="preserve">  "____" ___________ 2006 г.</t>
  </si>
  <si>
    <t>«Учитель иностранного языка»</t>
  </si>
  <si>
    <t>По специальности "Иностранный язык"</t>
  </si>
  <si>
    <t>Государственный экзамен</t>
  </si>
  <si>
    <t>Теория и методика обучения иностранному языку</t>
  </si>
  <si>
    <t>Число курсовых работ</t>
  </si>
  <si>
    <t>Число экзаменов</t>
  </si>
  <si>
    <t>Число зачетов</t>
  </si>
  <si>
    <t>ДПП.ДС</t>
  </si>
  <si>
    <t>Дисциплины специализации</t>
  </si>
  <si>
    <t xml:space="preserve">Педагогическая </t>
  </si>
  <si>
    <t>Иностранный язык и методика его преподавания</t>
  </si>
  <si>
    <t>ДПП.ДС.01</t>
  </si>
  <si>
    <t>Практика перевода в профессиональной сфере*</t>
  </si>
  <si>
    <t>Перевод деловой документации</t>
  </si>
  <si>
    <t xml:space="preserve">Специализация:  033208  Теория и практика перевода </t>
  </si>
  <si>
    <t>Специализация:  033210  Деловой иностранный язык</t>
  </si>
  <si>
    <t>Деловой язык средств массовой информации</t>
  </si>
  <si>
    <t>Язык делопроизводства</t>
  </si>
  <si>
    <t>ДПП.ДС.02</t>
  </si>
  <si>
    <t>ДПП.ДС.03</t>
  </si>
  <si>
    <t>Социальная география и экономика стран изучаемого языка</t>
  </si>
  <si>
    <t>Специализация:  033215  Организация международных связей в учебных заведениях</t>
  </si>
  <si>
    <t>Моделирование перевода искусственной среде</t>
  </si>
  <si>
    <t>Зам. проректора по УР  А.Ю. Михайличенко</t>
  </si>
  <si>
    <t>Специализация:  033214  Преподавание в классах с углубленным изучением иностранного языка</t>
  </si>
  <si>
    <t>Язык международных связей в учебном заведении</t>
  </si>
  <si>
    <t>Культура стран англосаксонского мира</t>
  </si>
  <si>
    <t>Знач..</t>
  </si>
  <si>
    <t>Лек.</t>
  </si>
  <si>
    <t>Деловой иностранный язык</t>
  </si>
  <si>
    <t>Декан _____________________И.Е. Высотова</t>
  </si>
  <si>
    <t>II. Сводные данные по бюджету времени (в неделях)</t>
  </si>
  <si>
    <t>Методика преподавания в классах с углубленным изучением иностранного языка*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</si>
</sst>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4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sz val="10"/>
      <name val="Academy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2"/>
      <name val="Arial Cyr"/>
      <family val="0"/>
    </font>
    <font>
      <b/>
      <sz val="16"/>
      <name val="Times New Roman Cyr"/>
      <family val="0"/>
    </font>
    <font>
      <sz val="12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i/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18" applyFont="1">
      <alignment/>
      <protection/>
    </xf>
    <xf numFmtId="0" fontId="4" fillId="0" borderId="0" xfId="18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Border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11" fillId="0" borderId="0" xfId="18" applyFont="1">
      <alignment/>
      <protection/>
    </xf>
    <xf numFmtId="0" fontId="7" fillId="0" borderId="1" xfId="18" applyFont="1" applyBorder="1">
      <alignment/>
      <protection/>
    </xf>
    <xf numFmtId="0" fontId="7" fillId="0" borderId="2" xfId="18" applyFont="1" applyBorder="1">
      <alignment/>
      <protection/>
    </xf>
    <xf numFmtId="0" fontId="7" fillId="0" borderId="3" xfId="18" applyFont="1" applyBorder="1">
      <alignment/>
      <protection/>
    </xf>
    <xf numFmtId="0" fontId="7" fillId="0" borderId="4" xfId="18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5" xfId="18" applyFont="1" applyBorder="1">
      <alignment/>
      <protection/>
    </xf>
    <xf numFmtId="0" fontId="0" fillId="0" borderId="0" xfId="18" applyFont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0" xfId="18" applyFont="1" applyBorder="1">
      <alignment/>
      <protection/>
    </xf>
    <xf numFmtId="0" fontId="16" fillId="0" borderId="0" xfId="18" applyFont="1">
      <alignment/>
      <protection/>
    </xf>
    <xf numFmtId="0" fontId="6" fillId="0" borderId="0" xfId="18" applyFont="1" applyAlignment="1">
      <alignment/>
      <protection/>
    </xf>
    <xf numFmtId="0" fontId="17" fillId="0" borderId="0" xfId="18" applyFont="1">
      <alignment/>
      <protection/>
    </xf>
    <xf numFmtId="0" fontId="8" fillId="0" borderId="0" xfId="18" applyFont="1" applyAlignment="1">
      <alignment horizontal="center" vertical="top"/>
      <protection/>
    </xf>
    <xf numFmtId="0" fontId="7" fillId="0" borderId="6" xfId="18" applyFont="1" applyBorder="1">
      <alignment/>
      <protection/>
    </xf>
    <xf numFmtId="0" fontId="7" fillId="0" borderId="7" xfId="18" applyFont="1" applyBorder="1">
      <alignment/>
      <protection/>
    </xf>
    <xf numFmtId="0" fontId="8" fillId="0" borderId="4" xfId="18" applyFont="1" applyBorder="1">
      <alignment/>
      <protection/>
    </xf>
    <xf numFmtId="1" fontId="7" fillId="0" borderId="0" xfId="18" applyNumberFormat="1" applyFont="1" applyBorder="1">
      <alignment/>
      <protection/>
    </xf>
    <xf numFmtId="0" fontId="18" fillId="0" borderId="0" xfId="18" applyFont="1">
      <alignment/>
      <protection/>
    </xf>
    <xf numFmtId="0" fontId="19" fillId="0" borderId="0" xfId="18" applyFont="1">
      <alignment/>
      <protection/>
    </xf>
    <xf numFmtId="0" fontId="18" fillId="0" borderId="0" xfId="0" applyFont="1" applyAlignment="1">
      <alignment/>
    </xf>
    <xf numFmtId="0" fontId="11" fillId="0" borderId="0" xfId="18" applyFont="1" applyProtection="1">
      <alignment/>
      <protection locked="0"/>
    </xf>
    <xf numFmtId="0" fontId="5" fillId="0" borderId="0" xfId="18" applyFont="1" applyProtection="1">
      <alignment/>
      <protection locked="0"/>
    </xf>
    <xf numFmtId="0" fontId="7" fillId="0" borderId="0" xfId="18" applyFont="1" applyProtection="1">
      <alignment/>
      <protection locked="0"/>
    </xf>
    <xf numFmtId="0" fontId="8" fillId="0" borderId="0" xfId="18" applyFont="1" applyProtection="1">
      <alignment/>
      <protection locked="0"/>
    </xf>
    <xf numFmtId="0" fontId="8" fillId="0" borderId="0" xfId="18" applyFont="1" applyBorder="1" applyProtection="1">
      <alignment/>
      <protection locked="0"/>
    </xf>
    <xf numFmtId="0" fontId="8" fillId="0" borderId="0" xfId="18" applyFont="1" applyProtection="1">
      <alignment/>
      <protection locked="0"/>
    </xf>
    <xf numFmtId="0" fontId="12" fillId="0" borderId="0" xfId="18" applyFont="1" applyProtection="1">
      <alignment/>
      <protection locked="0"/>
    </xf>
    <xf numFmtId="0" fontId="18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/>
      <protection locked="0"/>
    </xf>
    <xf numFmtId="0" fontId="7" fillId="0" borderId="1" xfId="18" applyFont="1" applyFill="1" applyBorder="1" applyProtection="1">
      <alignment/>
      <protection/>
    </xf>
    <xf numFmtId="0" fontId="7" fillId="0" borderId="2" xfId="18" applyFont="1" applyFill="1" applyBorder="1" applyProtection="1">
      <alignment/>
      <protection/>
    </xf>
    <xf numFmtId="0" fontId="7" fillId="0" borderId="4" xfId="18" applyFont="1" applyFill="1" applyBorder="1" applyProtection="1">
      <alignment/>
      <protection/>
    </xf>
    <xf numFmtId="0" fontId="7" fillId="0" borderId="0" xfId="18" applyFont="1" applyFill="1" applyBorder="1" applyProtection="1">
      <alignment/>
      <protection/>
    </xf>
    <xf numFmtId="0" fontId="7" fillId="0" borderId="9" xfId="18" applyFont="1" applyFill="1" applyBorder="1" applyProtection="1">
      <alignment/>
      <protection/>
    </xf>
    <xf numFmtId="0" fontId="7" fillId="0" borderId="10" xfId="18" applyFont="1" applyFill="1" applyBorder="1" applyProtection="1">
      <alignment/>
      <protection/>
    </xf>
    <xf numFmtId="0" fontId="7" fillId="0" borderId="8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8" xfId="0" applyFont="1" applyBorder="1" applyAlignment="1">
      <alignment horizontal="left"/>
    </xf>
    <xf numFmtId="0" fontId="7" fillId="0" borderId="8" xfId="0" applyNumberFormat="1" applyFont="1" applyBorder="1" applyAlignment="1" applyProtection="1">
      <alignment horizontal="left"/>
      <protection locked="0"/>
    </xf>
    <xf numFmtId="0" fontId="22" fillId="2" borderId="8" xfId="0" applyFont="1" applyFill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0" fontId="22" fillId="0" borderId="8" xfId="0" applyFont="1" applyFill="1" applyBorder="1" applyAlignment="1">
      <alignment/>
    </xf>
    <xf numFmtId="0" fontId="7" fillId="0" borderId="8" xfId="0" applyFont="1" applyFill="1" applyBorder="1" applyAlignment="1">
      <alignment horizontal="left" wrapText="1"/>
    </xf>
    <xf numFmtId="0" fontId="22" fillId="0" borderId="8" xfId="0" applyFont="1" applyFill="1" applyBorder="1" applyAlignment="1" applyProtection="1">
      <alignment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>
      <alignment horizontal="left" wrapText="1"/>
    </xf>
    <xf numFmtId="0" fontId="22" fillId="3" borderId="8" xfId="0" applyFont="1" applyFill="1" applyBorder="1" applyAlignment="1" applyProtection="1">
      <alignment/>
      <protection locked="0"/>
    </xf>
    <xf numFmtId="0" fontId="12" fillId="3" borderId="8" xfId="0" applyFont="1" applyFill="1" applyBorder="1" applyAlignment="1" applyProtection="1">
      <alignment horizontal="left" wrapText="1"/>
      <protection locked="0"/>
    </xf>
    <xf numFmtId="0" fontId="12" fillId="0" borderId="8" xfId="0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2" fontId="7" fillId="0" borderId="8" xfId="0" applyNumberFormat="1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left" wrapText="1"/>
      <protection locked="0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8" xfId="18" applyFont="1" applyBorder="1" applyAlignment="1">
      <alignment horizontal="center" vertical="center"/>
      <protection/>
    </xf>
    <xf numFmtId="0" fontId="7" fillId="0" borderId="7" xfId="18" applyFont="1" applyBorder="1" applyAlignment="1">
      <alignment horizontal="center" vertical="center"/>
      <protection/>
    </xf>
    <xf numFmtId="0" fontId="7" fillId="0" borderId="8" xfId="18" applyNumberFormat="1" applyFont="1" applyBorder="1" applyAlignment="1">
      <alignment horizontal="center" vertical="center"/>
      <protection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/>
    </xf>
    <xf numFmtId="0" fontId="13" fillId="2" borderId="8" xfId="0" applyFont="1" applyFill="1" applyBorder="1" applyAlignment="1" applyProtection="1">
      <alignment/>
      <protection locked="0"/>
    </xf>
    <xf numFmtId="0" fontId="13" fillId="2" borderId="8" xfId="0" applyNumberFormat="1" applyFont="1" applyFill="1" applyBorder="1" applyAlignment="1" applyProtection="1">
      <alignment/>
      <protection locked="0"/>
    </xf>
    <xf numFmtId="0" fontId="23" fillId="2" borderId="8" xfId="0" applyFont="1" applyFill="1" applyBorder="1" applyAlignment="1">
      <alignment horizontal="center"/>
    </xf>
    <xf numFmtId="0" fontId="13" fillId="0" borderId="8" xfId="0" applyFont="1" applyFill="1" applyBorder="1" applyAlignment="1" applyProtection="1">
      <alignment/>
      <protection locked="0"/>
    </xf>
    <xf numFmtId="0" fontId="13" fillId="0" borderId="8" xfId="0" applyNumberFormat="1" applyFont="1" applyFill="1" applyBorder="1" applyAlignment="1" applyProtection="1">
      <alignment/>
      <protection locked="0"/>
    </xf>
    <xf numFmtId="0" fontId="13" fillId="0" borderId="8" xfId="0" applyFont="1" applyFill="1" applyBorder="1" applyAlignment="1" applyProtection="1">
      <alignment/>
      <protection/>
    </xf>
    <xf numFmtId="0" fontId="13" fillId="0" borderId="8" xfId="0" applyNumberFormat="1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3" fillId="0" borderId="8" xfId="0" applyFont="1" applyFill="1" applyBorder="1" applyAlignment="1">
      <alignment horizontal="center"/>
    </xf>
    <xf numFmtId="0" fontId="13" fillId="0" borderId="8" xfId="0" applyNumberFormat="1" applyFont="1" applyFill="1" applyBorder="1" applyAlignment="1" applyProtection="1">
      <alignment/>
      <protection/>
    </xf>
    <xf numFmtId="0" fontId="23" fillId="0" borderId="8" xfId="0" applyFont="1" applyFill="1" applyBorder="1" applyAlignment="1">
      <alignment horizontal="center"/>
    </xf>
    <xf numFmtId="0" fontId="13" fillId="0" borderId="8" xfId="0" applyFont="1" applyFill="1" applyBorder="1" applyAlignment="1" applyProtection="1">
      <alignment wrapText="1"/>
      <protection/>
    </xf>
    <xf numFmtId="0" fontId="13" fillId="3" borderId="8" xfId="0" applyFont="1" applyFill="1" applyBorder="1" applyAlignment="1" applyProtection="1">
      <alignment/>
      <protection locked="0"/>
    </xf>
    <xf numFmtId="0" fontId="13" fillId="3" borderId="8" xfId="0" applyNumberFormat="1" applyFont="1" applyFill="1" applyBorder="1" applyAlignment="1" applyProtection="1">
      <alignment/>
      <protection locked="0"/>
    </xf>
    <xf numFmtId="0" fontId="13" fillId="3" borderId="8" xfId="0" applyFont="1" applyFill="1" applyBorder="1" applyAlignment="1">
      <alignment horizontal="center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6" xfId="0" applyFont="1" applyFill="1" applyBorder="1" applyAlignment="1" applyProtection="1">
      <alignment horizontal="left"/>
      <protection locked="0"/>
    </xf>
    <xf numFmtId="0" fontId="13" fillId="0" borderId="7" xfId="0" applyFont="1" applyFill="1" applyBorder="1" applyAlignment="1" applyProtection="1">
      <alignment horizontal="left"/>
      <protection locked="0"/>
    </xf>
    <xf numFmtId="0" fontId="13" fillId="0" borderId="8" xfId="0" applyNumberFormat="1" applyFont="1" applyFill="1" applyBorder="1" applyAlignment="1" applyProtection="1">
      <alignment horizontal="left"/>
      <protection locked="0"/>
    </xf>
    <xf numFmtId="0" fontId="13" fillId="0" borderId="8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22" fillId="0" borderId="8" xfId="0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 wrapText="1"/>
      <protection locked="0"/>
    </xf>
    <xf numFmtId="0" fontId="7" fillId="0" borderId="5" xfId="18" applyFont="1" applyBorder="1" applyAlignment="1">
      <alignment horizontal="center"/>
      <protection/>
    </xf>
    <xf numFmtId="0" fontId="7" fillId="0" borderId="6" xfId="18" applyFont="1" applyBorder="1" applyAlignment="1">
      <alignment horizontal="center"/>
      <protection/>
    </xf>
    <xf numFmtId="0" fontId="7" fillId="0" borderId="7" xfId="18" applyFont="1" applyBorder="1" applyAlignment="1">
      <alignment horizontal="center"/>
      <protection/>
    </xf>
    <xf numFmtId="0" fontId="7" fillId="0" borderId="4" xfId="18" applyFont="1" applyFill="1" applyBorder="1" applyAlignment="1" applyProtection="1">
      <alignment horizontal="center"/>
      <protection/>
    </xf>
    <xf numFmtId="0" fontId="7" fillId="0" borderId="9" xfId="18" applyFont="1" applyFill="1" applyBorder="1" applyAlignment="1" applyProtection="1">
      <alignment horizontal="center"/>
      <protection/>
    </xf>
    <xf numFmtId="0" fontId="7" fillId="0" borderId="10" xfId="18" applyFont="1" applyFill="1" applyBorder="1" applyAlignment="1" applyProtection="1">
      <alignment horizontal="center"/>
      <protection/>
    </xf>
    <xf numFmtId="0" fontId="7" fillId="0" borderId="1" xfId="18" applyFont="1" applyFill="1" applyBorder="1" applyAlignment="1" applyProtection="1">
      <alignment horizontal="center"/>
      <protection/>
    </xf>
    <xf numFmtId="0" fontId="7" fillId="0" borderId="2" xfId="18" applyFont="1" applyFill="1" applyBorder="1" applyAlignment="1" applyProtection="1">
      <alignment horizontal="center"/>
      <protection/>
    </xf>
    <xf numFmtId="0" fontId="7" fillId="0" borderId="3" xfId="18" applyFont="1" applyFill="1" applyBorder="1" applyAlignment="1" applyProtection="1">
      <alignment horizontal="center"/>
      <protection/>
    </xf>
    <xf numFmtId="0" fontId="8" fillId="0" borderId="0" xfId="18" applyFont="1" applyAlignment="1" applyProtection="1">
      <alignment horizontal="left"/>
      <protection locked="0"/>
    </xf>
    <xf numFmtId="0" fontId="8" fillId="0" borderId="0" xfId="18" applyFont="1" applyAlignment="1">
      <alignment horizontal="center" vertical="top"/>
      <protection/>
    </xf>
    <xf numFmtId="0" fontId="7" fillId="0" borderId="0" xfId="18" applyFont="1" applyFill="1" applyBorder="1" applyAlignment="1" applyProtection="1">
      <alignment horizontal="center"/>
      <protection/>
    </xf>
    <xf numFmtId="1" fontId="7" fillId="0" borderId="5" xfId="18" applyNumberFormat="1" applyFont="1" applyFill="1" applyBorder="1" applyAlignment="1" applyProtection="1">
      <alignment horizontal="center"/>
      <protection/>
    </xf>
    <xf numFmtId="1" fontId="7" fillId="0" borderId="6" xfId="18" applyNumberFormat="1" applyFont="1" applyFill="1" applyBorder="1" applyAlignment="1" applyProtection="1">
      <alignment horizontal="center"/>
      <protection/>
    </xf>
    <xf numFmtId="1" fontId="7" fillId="0" borderId="7" xfId="18" applyNumberFormat="1" applyFont="1" applyFill="1" applyBorder="1" applyAlignment="1" applyProtection="1">
      <alignment horizontal="center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13" fillId="0" borderId="6" xfId="0" applyNumberFormat="1" applyFont="1" applyFill="1" applyBorder="1" applyAlignment="1" applyProtection="1">
      <alignment horizontal="center"/>
      <protection/>
    </xf>
    <xf numFmtId="0" fontId="13" fillId="0" borderId="7" xfId="0" applyNumberFormat="1" applyFont="1" applyFill="1" applyBorder="1" applyAlignment="1" applyProtection="1">
      <alignment horizontal="center"/>
      <protection/>
    </xf>
    <xf numFmtId="0" fontId="7" fillId="0" borderId="5" xfId="18" applyFont="1" applyFill="1" applyBorder="1" applyAlignment="1" applyProtection="1">
      <alignment horizontal="center"/>
      <protection/>
    </xf>
    <xf numFmtId="0" fontId="7" fillId="0" borderId="6" xfId="18" applyFont="1" applyFill="1" applyBorder="1" applyAlignment="1" applyProtection="1">
      <alignment horizontal="center"/>
      <protection/>
    </xf>
    <xf numFmtId="0" fontId="7" fillId="0" borderId="7" xfId="18" applyFont="1" applyFill="1" applyBorder="1" applyAlignment="1" applyProtection="1">
      <alignment horizontal="center"/>
      <protection/>
    </xf>
    <xf numFmtId="0" fontId="8" fillId="0" borderId="0" xfId="18" applyFont="1" applyAlignment="1">
      <alignment horizontal="center"/>
      <protection/>
    </xf>
    <xf numFmtId="0" fontId="18" fillId="0" borderId="0" xfId="18" applyFont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zoomScale="75" zoomScaleNormal="75" workbookViewId="0" topLeftCell="A46">
      <selection activeCell="O30" sqref="O30"/>
    </sheetView>
  </sheetViews>
  <sheetFormatPr defaultColWidth="8.796875" defaultRowHeight="15"/>
  <cols>
    <col min="1" max="1" width="5.19921875" style="1" customWidth="1"/>
    <col min="2" max="53" width="2.796875" style="1" customWidth="1"/>
    <col min="54" max="16384" width="9" style="1" customWidth="1"/>
  </cols>
  <sheetData>
    <row r="1" spans="1:44" ht="18.75">
      <c r="A1" s="21"/>
      <c r="B1" s="17"/>
      <c r="C1" s="22"/>
      <c r="D1" s="17"/>
      <c r="E1" s="17"/>
      <c r="F1" s="17"/>
      <c r="G1" s="17"/>
      <c r="I1" s="2"/>
      <c r="M1" s="3"/>
      <c r="N1" s="4"/>
      <c r="O1" s="4"/>
      <c r="P1" s="4"/>
      <c r="Q1" s="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53" ht="18.75" customHeight="1">
      <c r="A2" s="143" t="s">
        <v>168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</row>
    <row r="3" spans="1:53" ht="18.75" customHeight="1">
      <c r="A3" s="143" t="s">
        <v>70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</row>
    <row r="4" spans="1:53" ht="18.75" customHeight="1">
      <c r="A4" s="145" t="s">
        <v>71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</row>
    <row r="5" spans="1:53" ht="18.75" customHeight="1">
      <c r="A5" s="144" t="s">
        <v>72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</row>
    <row r="6" spans="1:53" ht="18.75" customHeight="1">
      <c r="A6" s="142" t="s">
        <v>205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</row>
    <row r="7" spans="1:38" ht="18.75">
      <c r="A7" s="21"/>
      <c r="B7" s="17"/>
      <c r="C7" s="22"/>
      <c r="D7" s="17"/>
      <c r="E7" s="17"/>
      <c r="F7" s="17"/>
      <c r="G7" s="17"/>
      <c r="I7" s="2"/>
      <c r="M7" s="3"/>
      <c r="N7" s="4"/>
      <c r="O7" s="4"/>
      <c r="P7" s="4"/>
      <c r="Q7" s="4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1:38" ht="15.75">
      <c r="A8" s="21"/>
      <c r="B8" s="5"/>
      <c r="C8" s="5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20.25">
      <c r="A9" s="21"/>
      <c r="B9" s="21"/>
      <c r="C9" s="21"/>
      <c r="D9" s="21"/>
      <c r="E9" s="21"/>
      <c r="F9" s="21"/>
      <c r="G9" s="2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7"/>
      <c r="T9" s="24"/>
      <c r="U9" s="4"/>
      <c r="V9" s="4"/>
      <c r="W9" s="24" t="s">
        <v>0</v>
      </c>
      <c r="X9" s="4"/>
      <c r="Y9" s="4"/>
      <c r="Z9" s="4"/>
      <c r="AA9" s="4"/>
      <c r="AB9" s="4"/>
      <c r="AC9" s="4"/>
      <c r="AD9" s="4"/>
      <c r="AJ9" s="4"/>
      <c r="AK9" s="4"/>
      <c r="AL9" s="4"/>
    </row>
    <row r="10" spans="1:39" ht="18.75">
      <c r="A10" s="5"/>
      <c r="B10" s="21"/>
      <c r="C10" s="21"/>
      <c r="D10" s="21"/>
      <c r="E10" s="5"/>
      <c r="F10" s="5"/>
      <c r="G10" s="5"/>
      <c r="H10" s="4"/>
      <c r="I10" s="4"/>
      <c r="J10" s="4"/>
      <c r="K10" s="8"/>
      <c r="L10" s="4"/>
      <c r="M10" s="4"/>
      <c r="N10" s="4"/>
      <c r="O10" s="4"/>
      <c r="P10" s="4"/>
      <c r="Q10" s="4"/>
      <c r="R10" s="4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4"/>
      <c r="AJ10" s="4"/>
      <c r="AK10" s="4"/>
      <c r="AL10" s="4"/>
      <c r="AM10" s="4"/>
    </row>
    <row r="11" spans="1:51" ht="18.75">
      <c r="A11" s="5" t="s">
        <v>211</v>
      </c>
      <c r="B11" s="21"/>
      <c r="C11" s="21"/>
      <c r="D11" s="21"/>
      <c r="E11" s="5"/>
      <c r="F11" s="5"/>
      <c r="G11" s="5"/>
      <c r="H11" s="4"/>
      <c r="I11" s="4"/>
      <c r="J11" s="4"/>
      <c r="K11" s="8"/>
      <c r="M11" s="4"/>
      <c r="N11" s="4"/>
      <c r="O11" s="4"/>
      <c r="P11" s="4"/>
      <c r="Q11" s="4"/>
      <c r="R11" s="4"/>
      <c r="S11" s="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M11" s="4"/>
      <c r="AN11" s="5" t="s">
        <v>149</v>
      </c>
      <c r="AO11" s="4"/>
      <c r="AP11" s="5"/>
      <c r="AQ11" s="4"/>
      <c r="AR11" s="4"/>
      <c r="AS11" s="4"/>
      <c r="AT11" s="4"/>
      <c r="AU11" s="4"/>
      <c r="AV11" s="31" t="s">
        <v>73</v>
      </c>
      <c r="AW11" s="31"/>
      <c r="AX11" s="31"/>
      <c r="AY11" s="4"/>
    </row>
    <row r="12" spans="1:51" ht="15.75">
      <c r="A12" s="21" t="s">
        <v>215</v>
      </c>
      <c r="B12" s="21"/>
      <c r="C12" s="21"/>
      <c r="D12" s="21"/>
      <c r="E12" s="21"/>
      <c r="F12" s="21"/>
      <c r="G12" s="21"/>
      <c r="H12" s="6"/>
      <c r="I12" s="4"/>
      <c r="J12" s="4"/>
      <c r="K12" s="4"/>
      <c r="M12" s="4"/>
      <c r="N12" s="4"/>
      <c r="O12" s="4"/>
      <c r="P12" s="4"/>
      <c r="R12" s="4"/>
      <c r="S12" s="4"/>
      <c r="T12" s="4"/>
      <c r="U12" s="4"/>
      <c r="V12" s="4"/>
      <c r="W12" s="4"/>
      <c r="X12" s="4"/>
      <c r="Y12" s="40" t="s">
        <v>214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M12" s="4"/>
      <c r="AN12" s="32" t="s">
        <v>216</v>
      </c>
      <c r="AO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8.75">
      <c r="A13" s="21" t="s">
        <v>64</v>
      </c>
      <c r="B13" s="4"/>
      <c r="C13" s="4"/>
      <c r="D13" s="4"/>
      <c r="E13" s="4"/>
      <c r="F13" s="4"/>
      <c r="G13" s="4"/>
      <c r="H13" s="4"/>
      <c r="I13" s="4"/>
      <c r="J13" s="4"/>
      <c r="K13" s="4"/>
      <c r="P13" s="8"/>
      <c r="Q13" s="4"/>
      <c r="R13" s="4"/>
      <c r="S13" s="4"/>
      <c r="T13" s="4"/>
      <c r="U13" s="4"/>
      <c r="V13" s="4"/>
      <c r="W13" s="4"/>
      <c r="X13" s="4"/>
      <c r="Y13" s="40"/>
      <c r="Z13" s="4"/>
      <c r="AA13" s="4"/>
      <c r="AB13" s="4"/>
      <c r="AC13" s="4"/>
      <c r="AD13" s="8"/>
      <c r="AE13" s="4"/>
      <c r="AF13" s="8"/>
      <c r="AG13" s="4"/>
      <c r="AH13" s="4"/>
      <c r="AI13" s="4"/>
      <c r="AM13" s="4"/>
      <c r="AN13" s="5" t="s">
        <v>150</v>
      </c>
      <c r="AO13" s="4"/>
      <c r="AQ13" s="4"/>
      <c r="AR13" s="4"/>
      <c r="AS13" s="30" t="s">
        <v>74</v>
      </c>
      <c r="AT13" s="30"/>
      <c r="AU13" s="30"/>
      <c r="AV13" s="4"/>
      <c r="AW13" s="4"/>
      <c r="AX13" s="4"/>
      <c r="AY13" s="4"/>
    </row>
    <row r="14" spans="1:53" ht="18.75">
      <c r="A14" s="5" t="s">
        <v>62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8"/>
      <c r="AA14" s="4"/>
      <c r="AB14" s="8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 t="s">
        <v>75</v>
      </c>
      <c r="AO14" s="4"/>
      <c r="AP14" s="4"/>
      <c r="AQ14" s="4"/>
      <c r="AR14" s="4"/>
      <c r="AS14" s="31" t="s">
        <v>73</v>
      </c>
      <c r="AT14" s="5" t="s">
        <v>76</v>
      </c>
      <c r="AU14" s="4"/>
      <c r="BA14" s="4"/>
    </row>
    <row r="15" spans="1:53" ht="18.75">
      <c r="A15" s="21"/>
      <c r="B15" s="4"/>
      <c r="C15" s="4"/>
      <c r="D15" s="4"/>
      <c r="E15" s="4"/>
      <c r="F15" s="4"/>
      <c r="G15" s="4"/>
      <c r="H15" s="4"/>
      <c r="I15" s="4"/>
      <c r="J15" s="4"/>
      <c r="K15" s="4"/>
      <c r="L15" s="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8"/>
      <c r="AA15" s="4"/>
      <c r="AB15" s="8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30" t="s">
        <v>77</v>
      </c>
      <c r="AR15" s="4"/>
      <c r="AS15" s="4"/>
      <c r="AT15" s="31" t="s">
        <v>73</v>
      </c>
      <c r="AU15" s="5" t="s">
        <v>78</v>
      </c>
      <c r="BA15" s="4"/>
    </row>
    <row r="16" spans="1:5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W16" s="9" t="s">
        <v>65</v>
      </c>
      <c r="X16" s="4"/>
      <c r="Y16" s="4"/>
      <c r="Z16" s="4"/>
      <c r="AA16" s="4"/>
      <c r="AB16" s="4"/>
      <c r="AC16" s="4"/>
      <c r="AD16" s="4"/>
      <c r="AE16" s="4"/>
      <c r="AF16" s="4"/>
      <c r="AI16" s="4"/>
      <c r="AJ16" s="4"/>
      <c r="AK16" s="4"/>
      <c r="AL16" s="4"/>
      <c r="AM16" s="4"/>
      <c r="AN16" s="5" t="s">
        <v>79</v>
      </c>
      <c r="AO16" s="4"/>
      <c r="AP16" s="4"/>
      <c r="AQ16" s="5" t="s">
        <v>80</v>
      </c>
      <c r="AR16" s="4"/>
      <c r="AS16" s="4"/>
      <c r="AT16" s="4"/>
      <c r="AU16" s="4"/>
      <c r="AV16" s="4"/>
      <c r="BA16" s="4"/>
    </row>
    <row r="17" spans="1:5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2.75">
      <c r="A18" s="10"/>
      <c r="B18" s="121" t="s">
        <v>1</v>
      </c>
      <c r="C18" s="122"/>
      <c r="D18" s="122"/>
      <c r="E18" s="123"/>
      <c r="F18" s="16"/>
      <c r="G18" s="11" t="s">
        <v>2</v>
      </c>
      <c r="H18" s="11"/>
      <c r="I18" s="12"/>
      <c r="J18" s="26"/>
      <c r="K18" s="11" t="s">
        <v>3</v>
      </c>
      <c r="L18" s="11"/>
      <c r="M18" s="27"/>
      <c r="N18" s="16"/>
      <c r="O18" s="11" t="s">
        <v>4</v>
      </c>
      <c r="P18" s="11"/>
      <c r="Q18" s="11"/>
      <c r="R18" s="27"/>
      <c r="S18" s="26"/>
      <c r="T18" s="11" t="s">
        <v>5</v>
      </c>
      <c r="U18" s="11"/>
      <c r="V18" s="27"/>
      <c r="W18" s="16"/>
      <c r="X18" s="11" t="s">
        <v>6</v>
      </c>
      <c r="Y18" s="11"/>
      <c r="Z18" s="27"/>
      <c r="AA18" s="121" t="s">
        <v>7</v>
      </c>
      <c r="AB18" s="122"/>
      <c r="AC18" s="122"/>
      <c r="AD18" s="122"/>
      <c r="AE18" s="123"/>
      <c r="AF18" s="26"/>
      <c r="AG18" s="11" t="s">
        <v>8</v>
      </c>
      <c r="AH18" s="11"/>
      <c r="AI18" s="27"/>
      <c r="AJ18" s="16"/>
      <c r="AK18" s="11" t="s">
        <v>9</v>
      </c>
      <c r="AL18" s="11"/>
      <c r="AM18" s="27"/>
      <c r="AN18" s="121" t="s">
        <v>10</v>
      </c>
      <c r="AO18" s="122"/>
      <c r="AP18" s="122"/>
      <c r="AQ18" s="122"/>
      <c r="AR18" s="123"/>
      <c r="AS18" s="121" t="s">
        <v>11</v>
      </c>
      <c r="AT18" s="122"/>
      <c r="AU18" s="122"/>
      <c r="AV18" s="123"/>
      <c r="AW18" s="121" t="s">
        <v>12</v>
      </c>
      <c r="AX18" s="122"/>
      <c r="AY18" s="122"/>
      <c r="AZ18" s="122"/>
      <c r="BA18" s="123"/>
    </row>
    <row r="19" spans="1:53" ht="12.75">
      <c r="A19" s="13" t="s">
        <v>13</v>
      </c>
      <c r="B19" s="79">
        <v>1</v>
      </c>
      <c r="C19" s="79">
        <v>2</v>
      </c>
      <c r="D19" s="79">
        <v>3</v>
      </c>
      <c r="E19" s="79">
        <v>4</v>
      </c>
      <c r="F19" s="79">
        <v>5</v>
      </c>
      <c r="G19" s="79">
        <v>6</v>
      </c>
      <c r="H19" s="79">
        <v>7</v>
      </c>
      <c r="I19" s="79">
        <v>8</v>
      </c>
      <c r="J19" s="80">
        <v>9</v>
      </c>
      <c r="K19" s="79">
        <v>10</v>
      </c>
      <c r="L19" s="79">
        <v>11</v>
      </c>
      <c r="M19" s="79">
        <v>12</v>
      </c>
      <c r="N19" s="79">
        <v>13</v>
      </c>
      <c r="O19" s="79">
        <v>14</v>
      </c>
      <c r="P19" s="79">
        <v>15</v>
      </c>
      <c r="Q19" s="79">
        <v>16</v>
      </c>
      <c r="R19" s="79">
        <v>17</v>
      </c>
      <c r="S19" s="79">
        <v>18</v>
      </c>
      <c r="T19" s="79">
        <v>19</v>
      </c>
      <c r="U19" s="81">
        <v>20</v>
      </c>
      <c r="V19" s="79">
        <v>21</v>
      </c>
      <c r="W19" s="79">
        <v>22</v>
      </c>
      <c r="X19" s="79">
        <v>23</v>
      </c>
      <c r="Y19" s="79">
        <v>24</v>
      </c>
      <c r="Z19" s="79">
        <v>25</v>
      </c>
      <c r="AA19" s="79">
        <v>26</v>
      </c>
      <c r="AB19" s="79">
        <v>27</v>
      </c>
      <c r="AC19" s="79">
        <v>28</v>
      </c>
      <c r="AD19" s="79">
        <v>29</v>
      </c>
      <c r="AE19" s="79">
        <v>30</v>
      </c>
      <c r="AF19" s="79">
        <v>31</v>
      </c>
      <c r="AG19" s="79">
        <v>32</v>
      </c>
      <c r="AH19" s="79">
        <v>33</v>
      </c>
      <c r="AI19" s="79">
        <v>34</v>
      </c>
      <c r="AJ19" s="79">
        <v>35</v>
      </c>
      <c r="AK19" s="79">
        <v>36</v>
      </c>
      <c r="AL19" s="79">
        <v>37</v>
      </c>
      <c r="AM19" s="79">
        <v>38</v>
      </c>
      <c r="AN19" s="79">
        <v>39</v>
      </c>
      <c r="AO19" s="79">
        <v>40</v>
      </c>
      <c r="AP19" s="79">
        <v>41</v>
      </c>
      <c r="AQ19" s="79">
        <v>42</v>
      </c>
      <c r="AR19" s="79">
        <v>43</v>
      </c>
      <c r="AS19" s="79">
        <v>44</v>
      </c>
      <c r="AT19" s="79">
        <v>45</v>
      </c>
      <c r="AU19" s="79">
        <v>46</v>
      </c>
      <c r="AV19" s="79">
        <v>47</v>
      </c>
      <c r="AW19" s="79">
        <v>48</v>
      </c>
      <c r="AX19" s="79">
        <v>49</v>
      </c>
      <c r="AY19" s="79">
        <v>50</v>
      </c>
      <c r="AZ19" s="79">
        <v>51</v>
      </c>
      <c r="BA19" s="79">
        <v>52</v>
      </c>
    </row>
    <row r="20" spans="1:53" ht="15.75">
      <c r="A20" s="28" t="s">
        <v>14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 t="s">
        <v>154</v>
      </c>
      <c r="U20" s="84" t="s">
        <v>154</v>
      </c>
      <c r="V20" s="84" t="s">
        <v>154</v>
      </c>
      <c r="W20" s="84" t="s">
        <v>155</v>
      </c>
      <c r="X20" s="84" t="s">
        <v>155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4" t="s">
        <v>154</v>
      </c>
      <c r="AR20" s="84" t="s">
        <v>154</v>
      </c>
      <c r="AS20" s="84" t="s">
        <v>154</v>
      </c>
      <c r="AT20" s="84" t="s">
        <v>155</v>
      </c>
      <c r="AU20" s="84" t="s">
        <v>155</v>
      </c>
      <c r="AV20" s="84" t="s">
        <v>155</v>
      </c>
      <c r="AW20" s="84" t="s">
        <v>155</v>
      </c>
      <c r="AX20" s="84" t="s">
        <v>155</v>
      </c>
      <c r="AY20" s="84" t="s">
        <v>155</v>
      </c>
      <c r="AZ20" s="84" t="s">
        <v>155</v>
      </c>
      <c r="BA20" s="84" t="s">
        <v>155</v>
      </c>
    </row>
    <row r="21" spans="1:53" ht="15.75">
      <c r="A21" s="28" t="s">
        <v>15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4" t="s">
        <v>154</v>
      </c>
      <c r="U21" s="84" t="s">
        <v>154</v>
      </c>
      <c r="V21" s="84" t="s">
        <v>154</v>
      </c>
      <c r="W21" s="84" t="s">
        <v>155</v>
      </c>
      <c r="X21" s="84" t="s">
        <v>155</v>
      </c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4" t="s">
        <v>154</v>
      </c>
      <c r="AR21" s="84" t="s">
        <v>154</v>
      </c>
      <c r="AS21" s="84" t="s">
        <v>154</v>
      </c>
      <c r="AT21" s="84" t="s">
        <v>155</v>
      </c>
      <c r="AU21" s="84" t="s">
        <v>155</v>
      </c>
      <c r="AV21" s="84" t="s">
        <v>155</v>
      </c>
      <c r="AW21" s="84" t="s">
        <v>155</v>
      </c>
      <c r="AX21" s="84" t="s">
        <v>155</v>
      </c>
      <c r="AY21" s="84" t="s">
        <v>155</v>
      </c>
      <c r="AZ21" s="84" t="s">
        <v>155</v>
      </c>
      <c r="BA21" s="84" t="s">
        <v>155</v>
      </c>
    </row>
    <row r="22" spans="1:53" ht="15.75">
      <c r="A22" s="28" t="s">
        <v>16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4" t="s">
        <v>154</v>
      </c>
      <c r="U22" s="84" t="s">
        <v>154</v>
      </c>
      <c r="V22" s="84" t="s">
        <v>154</v>
      </c>
      <c r="W22" s="84" t="s">
        <v>155</v>
      </c>
      <c r="X22" s="84" t="s">
        <v>155</v>
      </c>
      <c r="Y22" s="86"/>
      <c r="Z22" s="86"/>
      <c r="AA22" s="87"/>
      <c r="AB22" s="87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4" t="s">
        <v>154</v>
      </c>
      <c r="AR22" s="84" t="s">
        <v>154</v>
      </c>
      <c r="AS22" s="84" t="s">
        <v>154</v>
      </c>
      <c r="AT22" s="84" t="s">
        <v>155</v>
      </c>
      <c r="AU22" s="84" t="s">
        <v>155</v>
      </c>
      <c r="AV22" s="84" t="s">
        <v>155</v>
      </c>
      <c r="AW22" s="84" t="s">
        <v>155</v>
      </c>
      <c r="AX22" s="84" t="s">
        <v>155</v>
      </c>
      <c r="AY22" s="84" t="s">
        <v>155</v>
      </c>
      <c r="AZ22" s="84" t="s">
        <v>155</v>
      </c>
      <c r="BA22" s="84" t="s">
        <v>155</v>
      </c>
    </row>
    <row r="23" spans="1:53" ht="15.75">
      <c r="A23" s="28" t="s">
        <v>17</v>
      </c>
      <c r="B23" s="85"/>
      <c r="C23" s="86"/>
      <c r="D23" s="86"/>
      <c r="E23" s="86"/>
      <c r="F23" s="86"/>
      <c r="G23" s="86"/>
      <c r="H23" s="86"/>
      <c r="I23" s="86"/>
      <c r="J23" s="86"/>
      <c r="K23" s="86" t="s">
        <v>156</v>
      </c>
      <c r="L23" s="86" t="s">
        <v>156</v>
      </c>
      <c r="M23" s="86" t="s">
        <v>156</v>
      </c>
      <c r="N23" s="86" t="s">
        <v>156</v>
      </c>
      <c r="O23" s="86"/>
      <c r="P23" s="86"/>
      <c r="Q23" s="86"/>
      <c r="R23" s="86"/>
      <c r="S23" s="86"/>
      <c r="T23" s="84" t="s">
        <v>154</v>
      </c>
      <c r="U23" s="84" t="s">
        <v>154</v>
      </c>
      <c r="V23" s="84" t="s">
        <v>154</v>
      </c>
      <c r="W23" s="84" t="s">
        <v>155</v>
      </c>
      <c r="X23" s="84" t="s">
        <v>155</v>
      </c>
      <c r="Y23" s="87" t="s">
        <v>101</v>
      </c>
      <c r="Z23" s="87" t="s">
        <v>101</v>
      </c>
      <c r="AA23" s="87" t="s">
        <v>101</v>
      </c>
      <c r="AB23" s="87" t="s">
        <v>101</v>
      </c>
      <c r="AC23" s="87" t="s">
        <v>101</v>
      </c>
      <c r="AD23" s="87" t="s">
        <v>101</v>
      </c>
      <c r="AE23" s="87" t="s">
        <v>101</v>
      </c>
      <c r="AF23" s="87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4"/>
      <c r="AS23" s="84" t="s">
        <v>154</v>
      </c>
      <c r="AT23" s="84" t="s">
        <v>154</v>
      </c>
      <c r="AU23" s="84" t="s">
        <v>155</v>
      </c>
      <c r="AV23" s="84" t="s">
        <v>155</v>
      </c>
      <c r="AW23" s="84" t="s">
        <v>155</v>
      </c>
      <c r="AX23" s="84" t="s">
        <v>155</v>
      </c>
      <c r="AY23" s="84" t="s">
        <v>155</v>
      </c>
      <c r="AZ23" s="84" t="s">
        <v>155</v>
      </c>
      <c r="BA23" s="84" t="s">
        <v>155</v>
      </c>
    </row>
    <row r="24" spans="1:53" ht="15.75">
      <c r="A24" s="28" t="s">
        <v>18</v>
      </c>
      <c r="B24" s="88" t="s">
        <v>101</v>
      </c>
      <c r="C24" s="88" t="s">
        <v>101</v>
      </c>
      <c r="D24" s="88" t="s">
        <v>101</v>
      </c>
      <c r="E24" s="88" t="s">
        <v>101</v>
      </c>
      <c r="F24" s="88" t="s">
        <v>101</v>
      </c>
      <c r="G24" s="88" t="s">
        <v>101</v>
      </c>
      <c r="H24" s="88" t="s">
        <v>101</v>
      </c>
      <c r="I24" s="88" t="s">
        <v>101</v>
      </c>
      <c r="J24" s="88" t="s">
        <v>101</v>
      </c>
      <c r="K24" s="88"/>
      <c r="L24" s="86"/>
      <c r="M24" s="86"/>
      <c r="N24" s="86"/>
      <c r="O24" s="86"/>
      <c r="P24" s="86"/>
      <c r="Q24" s="86"/>
      <c r="R24" s="86"/>
      <c r="S24" s="86"/>
      <c r="T24" s="86"/>
      <c r="U24" s="84" t="s">
        <v>154</v>
      </c>
      <c r="V24" s="84" t="s">
        <v>154</v>
      </c>
      <c r="W24" s="84" t="s">
        <v>155</v>
      </c>
      <c r="X24" s="84" t="s">
        <v>155</v>
      </c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7" t="s">
        <v>154</v>
      </c>
      <c r="AK24" s="87" t="s">
        <v>154</v>
      </c>
      <c r="AL24" s="87" t="s">
        <v>157</v>
      </c>
      <c r="AM24" s="87" t="s">
        <v>157</v>
      </c>
      <c r="AN24" s="87" t="s">
        <v>157</v>
      </c>
      <c r="AO24" s="87" t="s">
        <v>157</v>
      </c>
      <c r="AP24" s="87" t="s">
        <v>157</v>
      </c>
      <c r="AQ24" s="87" t="s">
        <v>157</v>
      </c>
      <c r="AR24" s="87" t="s">
        <v>157</v>
      </c>
      <c r="AS24" s="87" t="s">
        <v>157</v>
      </c>
      <c r="AT24" s="84" t="s">
        <v>155</v>
      </c>
      <c r="AU24" s="84" t="s">
        <v>155</v>
      </c>
      <c r="AV24" s="84" t="s">
        <v>155</v>
      </c>
      <c r="AW24" s="84" t="s">
        <v>155</v>
      </c>
      <c r="AX24" s="84" t="s">
        <v>155</v>
      </c>
      <c r="AY24" s="84" t="s">
        <v>155</v>
      </c>
      <c r="AZ24" s="84" t="s">
        <v>155</v>
      </c>
      <c r="BA24" s="84" t="s">
        <v>155</v>
      </c>
    </row>
    <row r="25" spans="1:53" ht="15.75">
      <c r="A25" s="38" t="s">
        <v>66</v>
      </c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</row>
    <row r="26" spans="1:53" ht="15.75">
      <c r="A26" s="36" t="s">
        <v>100</v>
      </c>
      <c r="B26" s="35"/>
      <c r="C26" s="34"/>
      <c r="D26" s="35"/>
      <c r="E26" s="35"/>
      <c r="F26" s="35"/>
      <c r="G26" s="35"/>
      <c r="H26" s="37" t="s">
        <v>101</v>
      </c>
      <c r="I26" s="36" t="s">
        <v>81</v>
      </c>
      <c r="J26" s="36"/>
      <c r="K26" s="34"/>
      <c r="L26" s="34"/>
      <c r="M26" s="35"/>
      <c r="N26" s="35"/>
      <c r="O26" s="35"/>
      <c r="P26" s="35"/>
      <c r="Q26" s="35"/>
      <c r="R26" s="35"/>
      <c r="S26" s="38" t="s">
        <v>209</v>
      </c>
      <c r="T26" s="38"/>
      <c r="U26" s="34"/>
      <c r="V26" s="34"/>
      <c r="W26" s="37"/>
      <c r="X26" s="37"/>
      <c r="Y26" s="34"/>
      <c r="Z26" s="39"/>
      <c r="AA26" s="34"/>
      <c r="AB26" s="37" t="s">
        <v>102</v>
      </c>
      <c r="AC26" s="34"/>
      <c r="AD26" s="33"/>
      <c r="AE26" s="34"/>
      <c r="AF26" s="35"/>
      <c r="AG26" s="35"/>
      <c r="AH26" s="35"/>
      <c r="AI26" s="35"/>
      <c r="AJ26" s="35"/>
      <c r="AK26" s="35"/>
      <c r="AL26" s="36"/>
      <c r="AM26" s="35"/>
      <c r="AN26" s="35"/>
      <c r="AO26" s="35"/>
      <c r="AP26" s="35"/>
      <c r="AQ26" s="35"/>
      <c r="AR26" s="35"/>
      <c r="AS26" s="35"/>
      <c r="AT26" s="35"/>
      <c r="AU26" s="35"/>
      <c r="AV26" s="34"/>
      <c r="AW26" s="34"/>
      <c r="AX26" s="34"/>
      <c r="AY26" s="34"/>
      <c r="AZ26" s="35"/>
      <c r="BA26" s="35"/>
    </row>
    <row r="27" spans="1:53" ht="15.75">
      <c r="A27" s="130" t="s">
        <v>210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35"/>
      <c r="AL27" s="36"/>
      <c r="AM27" s="35"/>
      <c r="AN27" s="35"/>
      <c r="AO27" s="35"/>
      <c r="AP27" s="35"/>
      <c r="AQ27" s="35"/>
      <c r="AR27" s="35"/>
      <c r="AS27" s="35"/>
      <c r="AT27" s="35"/>
      <c r="AU27" s="35"/>
      <c r="AV27" s="34"/>
      <c r="AW27" s="34"/>
      <c r="AX27" s="34"/>
      <c r="AY27" s="34"/>
      <c r="AZ27" s="35"/>
      <c r="BA27" s="35"/>
    </row>
    <row r="28" spans="1:5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9" t="s">
        <v>247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2.75">
      <c r="A31" s="4"/>
      <c r="B31" s="4"/>
      <c r="C31" s="4"/>
      <c r="D31" s="4"/>
      <c r="E31" s="4"/>
      <c r="F31" s="4"/>
      <c r="G31" s="48" t="s">
        <v>67</v>
      </c>
      <c r="H31" s="49"/>
      <c r="I31" s="49"/>
      <c r="J31" s="49"/>
      <c r="K31" s="127" t="s">
        <v>68</v>
      </c>
      <c r="L31" s="128"/>
      <c r="M31" s="128"/>
      <c r="N31" s="128"/>
      <c r="O31" s="129"/>
      <c r="P31" s="127" t="s">
        <v>19</v>
      </c>
      <c r="Q31" s="128"/>
      <c r="R31" s="128"/>
      <c r="S31" s="128"/>
      <c r="T31" s="129"/>
      <c r="U31" s="48" t="s">
        <v>206</v>
      </c>
      <c r="V31" s="49"/>
      <c r="W31" s="49"/>
      <c r="X31" s="48" t="s">
        <v>98</v>
      </c>
      <c r="Y31" s="49"/>
      <c r="Z31" s="49"/>
      <c r="AA31" s="127" t="s">
        <v>20</v>
      </c>
      <c r="AB31" s="128"/>
      <c r="AC31" s="128"/>
      <c r="AD31" s="129"/>
      <c r="AE31" s="127" t="s">
        <v>21</v>
      </c>
      <c r="AF31" s="128"/>
      <c r="AG31" s="128"/>
      <c r="AH31" s="129"/>
      <c r="AI31" s="127" t="s">
        <v>13</v>
      </c>
      <c r="AJ31" s="128"/>
      <c r="AK31" s="129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>
      <c r="A32" s="4"/>
      <c r="B32" s="4"/>
      <c r="C32" s="4"/>
      <c r="D32" s="4"/>
      <c r="E32" s="4"/>
      <c r="F32" s="4"/>
      <c r="G32" s="124" t="s">
        <v>22</v>
      </c>
      <c r="H32" s="125"/>
      <c r="I32" s="125"/>
      <c r="J32" s="126"/>
      <c r="K32" s="50"/>
      <c r="L32" s="51" t="s">
        <v>23</v>
      </c>
      <c r="M32" s="51"/>
      <c r="N32" s="52"/>
      <c r="O32" s="52"/>
      <c r="P32" s="124" t="s">
        <v>24</v>
      </c>
      <c r="Q32" s="125"/>
      <c r="R32" s="132"/>
      <c r="S32" s="125"/>
      <c r="T32" s="126"/>
      <c r="U32" s="50" t="s">
        <v>24</v>
      </c>
      <c r="V32" s="51"/>
      <c r="W32" s="52"/>
      <c r="X32" s="124" t="s">
        <v>99</v>
      </c>
      <c r="Y32" s="132"/>
      <c r="Z32" s="126"/>
      <c r="AA32" s="50"/>
      <c r="AB32" s="51"/>
      <c r="AC32" s="52"/>
      <c r="AD32" s="52"/>
      <c r="AE32" s="50"/>
      <c r="AF32" s="52"/>
      <c r="AG32" s="52"/>
      <c r="AH32" s="52"/>
      <c r="AI32" s="50"/>
      <c r="AJ32" s="52"/>
      <c r="AK32" s="53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" customHeight="1">
      <c r="A33" s="4"/>
      <c r="B33" s="4"/>
      <c r="C33" s="4"/>
      <c r="D33" s="4"/>
      <c r="E33" s="4"/>
      <c r="F33" s="4"/>
      <c r="G33" s="133">
        <f>AE33-SUM(K33:AA33)</f>
        <v>36</v>
      </c>
      <c r="H33" s="134"/>
      <c r="I33" s="134"/>
      <c r="J33" s="135"/>
      <c r="K33" s="136">
        <f>COUNTIF(B20:BA20,"Э")</f>
        <v>6</v>
      </c>
      <c r="L33" s="137"/>
      <c r="M33" s="137"/>
      <c r="N33" s="137"/>
      <c r="O33" s="138"/>
      <c r="P33" s="136">
        <f>COUNTIF(B20:BA20,"У")</f>
        <v>0</v>
      </c>
      <c r="Q33" s="137"/>
      <c r="R33" s="137"/>
      <c r="S33" s="137"/>
      <c r="T33" s="138"/>
      <c r="U33" s="136">
        <f>COUNTIF(B20:BA20,"П")</f>
        <v>0</v>
      </c>
      <c r="V33" s="137"/>
      <c r="W33" s="138"/>
      <c r="X33" s="136">
        <f>COUNTIF(B20:BA20,"Г")</f>
        <v>0</v>
      </c>
      <c r="Y33" s="137"/>
      <c r="Z33" s="138"/>
      <c r="AA33" s="136">
        <f>COUNTIF(B20:BA20,"К")</f>
        <v>10</v>
      </c>
      <c r="AB33" s="137"/>
      <c r="AC33" s="137"/>
      <c r="AD33" s="138"/>
      <c r="AE33" s="133">
        <v>52</v>
      </c>
      <c r="AF33" s="134"/>
      <c r="AG33" s="134"/>
      <c r="AH33" s="135"/>
      <c r="AI33" s="50" t="s">
        <v>25</v>
      </c>
      <c r="AJ33" s="52"/>
      <c r="AK33" s="53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" customHeight="1">
      <c r="A34" s="4"/>
      <c r="B34" s="4"/>
      <c r="C34" s="4"/>
      <c r="D34" s="4"/>
      <c r="E34" s="4"/>
      <c r="F34" s="4"/>
      <c r="G34" s="133">
        <f>AE34-SUM(K34:AA34)</f>
        <v>36</v>
      </c>
      <c r="H34" s="134"/>
      <c r="I34" s="134"/>
      <c r="J34" s="135"/>
      <c r="K34" s="136">
        <f>COUNTIF(B21:BA21,"Э")</f>
        <v>6</v>
      </c>
      <c r="L34" s="137"/>
      <c r="M34" s="137"/>
      <c r="N34" s="137"/>
      <c r="O34" s="138"/>
      <c r="P34" s="136">
        <f>COUNTIF(B21:BA21,"У")</f>
        <v>0</v>
      </c>
      <c r="Q34" s="137"/>
      <c r="R34" s="137"/>
      <c r="S34" s="137"/>
      <c r="T34" s="138"/>
      <c r="U34" s="136">
        <f>COUNTIF(B21:BA21,"П")</f>
        <v>0</v>
      </c>
      <c r="V34" s="137"/>
      <c r="W34" s="138"/>
      <c r="X34" s="136">
        <f>COUNTIF(B21:BA21,"Г")</f>
        <v>0</v>
      </c>
      <c r="Y34" s="137"/>
      <c r="Z34" s="138"/>
      <c r="AA34" s="136">
        <f>COUNTIF(B21:BA21,"К")</f>
        <v>10</v>
      </c>
      <c r="AB34" s="137"/>
      <c r="AC34" s="137"/>
      <c r="AD34" s="138"/>
      <c r="AE34" s="133">
        <v>52</v>
      </c>
      <c r="AF34" s="134"/>
      <c r="AG34" s="134"/>
      <c r="AH34" s="135"/>
      <c r="AI34" s="50" t="s">
        <v>26</v>
      </c>
      <c r="AJ34" s="52"/>
      <c r="AK34" s="53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" customHeight="1">
      <c r="A35" s="4"/>
      <c r="B35" s="4"/>
      <c r="C35" s="4"/>
      <c r="D35" s="4"/>
      <c r="E35" s="4"/>
      <c r="F35" s="4"/>
      <c r="G35" s="133">
        <f>AE35-SUM(K35:AA35)</f>
        <v>36</v>
      </c>
      <c r="H35" s="134"/>
      <c r="I35" s="134"/>
      <c r="J35" s="135"/>
      <c r="K35" s="136">
        <f>COUNTIF(B22:BA22,"Э")</f>
        <v>6</v>
      </c>
      <c r="L35" s="137"/>
      <c r="M35" s="137"/>
      <c r="N35" s="137"/>
      <c r="O35" s="138"/>
      <c r="P35" s="136">
        <f>COUNTIF(B22:BA22,"У")</f>
        <v>0</v>
      </c>
      <c r="Q35" s="137"/>
      <c r="R35" s="137"/>
      <c r="S35" s="137"/>
      <c r="T35" s="138"/>
      <c r="U35" s="136">
        <f>COUNTIF(B22:BA22,"П")</f>
        <v>0</v>
      </c>
      <c r="V35" s="137"/>
      <c r="W35" s="138"/>
      <c r="X35" s="136">
        <f>COUNTIF(B22:BA22,"Г")</f>
        <v>0</v>
      </c>
      <c r="Y35" s="137"/>
      <c r="Z35" s="138"/>
      <c r="AA35" s="136">
        <f>COUNTIF(B22:BA22,"К")</f>
        <v>10</v>
      </c>
      <c r="AB35" s="137"/>
      <c r="AC35" s="137"/>
      <c r="AD35" s="138"/>
      <c r="AE35" s="133">
        <v>52</v>
      </c>
      <c r="AF35" s="134"/>
      <c r="AG35" s="134"/>
      <c r="AH35" s="135"/>
      <c r="AI35" s="50" t="s">
        <v>27</v>
      </c>
      <c r="AJ35" s="52"/>
      <c r="AK35" s="53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" customHeight="1">
      <c r="A36" s="4"/>
      <c r="B36" s="4"/>
      <c r="C36" s="4"/>
      <c r="D36" s="4"/>
      <c r="E36" s="4"/>
      <c r="F36" s="4"/>
      <c r="G36" s="133">
        <f>AE36-SUM(K36:AA36)</f>
        <v>27</v>
      </c>
      <c r="H36" s="134"/>
      <c r="I36" s="134"/>
      <c r="J36" s="135"/>
      <c r="K36" s="136">
        <f>COUNTIF(B23:BA23,"Э")</f>
        <v>5</v>
      </c>
      <c r="L36" s="137"/>
      <c r="M36" s="137"/>
      <c r="N36" s="137"/>
      <c r="O36" s="138"/>
      <c r="P36" s="136">
        <f>COUNTIF(B23:BA23,"У")</f>
        <v>4</v>
      </c>
      <c r="Q36" s="137"/>
      <c r="R36" s="137"/>
      <c r="S36" s="137"/>
      <c r="T36" s="138"/>
      <c r="U36" s="136">
        <f>COUNTIF(B23:BA23,"П")</f>
        <v>7</v>
      </c>
      <c r="V36" s="137"/>
      <c r="W36" s="138"/>
      <c r="X36" s="136">
        <f>COUNTIF(B23:BA23,"Г")</f>
        <v>0</v>
      </c>
      <c r="Y36" s="137"/>
      <c r="Z36" s="138"/>
      <c r="AA36" s="136">
        <f>COUNTIF(B23:BA23,"К")</f>
        <v>9</v>
      </c>
      <c r="AB36" s="137"/>
      <c r="AC36" s="137"/>
      <c r="AD36" s="138"/>
      <c r="AE36" s="133">
        <v>52</v>
      </c>
      <c r="AF36" s="134"/>
      <c r="AG36" s="134"/>
      <c r="AH36" s="135"/>
      <c r="AI36" s="50" t="s">
        <v>28</v>
      </c>
      <c r="AJ36" s="52"/>
      <c r="AK36" s="53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" customHeight="1">
      <c r="A37" s="4"/>
      <c r="B37" s="4"/>
      <c r="C37" s="4"/>
      <c r="D37" s="4"/>
      <c r="E37" s="4"/>
      <c r="F37" s="4"/>
      <c r="G37" s="133">
        <f>AE37-SUM(K37:AA37)</f>
        <v>21</v>
      </c>
      <c r="H37" s="134"/>
      <c r="I37" s="134"/>
      <c r="J37" s="135"/>
      <c r="K37" s="136">
        <f>COUNTIF(B24:BA24,"Э")</f>
        <v>4</v>
      </c>
      <c r="L37" s="137"/>
      <c r="M37" s="137"/>
      <c r="N37" s="137"/>
      <c r="O37" s="138"/>
      <c r="P37" s="136">
        <f>COUNTIF(B24:BA24,"У")</f>
        <v>0</v>
      </c>
      <c r="Q37" s="137"/>
      <c r="R37" s="137"/>
      <c r="S37" s="137"/>
      <c r="T37" s="138"/>
      <c r="U37" s="136">
        <f>COUNTIF(B24:BA24,"П")</f>
        <v>9</v>
      </c>
      <c r="V37" s="137"/>
      <c r="W37" s="138"/>
      <c r="X37" s="136">
        <f>COUNTIF(B24:BA24,"Г")</f>
        <v>8</v>
      </c>
      <c r="Y37" s="137"/>
      <c r="Z37" s="138"/>
      <c r="AA37" s="136">
        <f>COUNTIF(B24:BA24,"К")</f>
        <v>10</v>
      </c>
      <c r="AB37" s="137"/>
      <c r="AC37" s="137"/>
      <c r="AD37" s="138"/>
      <c r="AE37" s="133">
        <v>52</v>
      </c>
      <c r="AF37" s="134"/>
      <c r="AG37" s="134"/>
      <c r="AH37" s="135"/>
      <c r="AI37" s="50" t="s">
        <v>29</v>
      </c>
      <c r="AJ37" s="52"/>
      <c r="AK37" s="53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" customHeight="1">
      <c r="A38" s="4"/>
      <c r="B38" s="4"/>
      <c r="C38" s="4"/>
      <c r="D38" s="4"/>
      <c r="E38" s="4"/>
      <c r="F38" s="4"/>
      <c r="G38" s="133">
        <f>SUM(G33:J37)</f>
        <v>156</v>
      </c>
      <c r="H38" s="134"/>
      <c r="I38" s="134"/>
      <c r="J38" s="135"/>
      <c r="K38" s="133">
        <f>SUM(K33:O37)</f>
        <v>27</v>
      </c>
      <c r="L38" s="134"/>
      <c r="M38" s="134"/>
      <c r="N38" s="134"/>
      <c r="O38" s="135"/>
      <c r="P38" s="133">
        <f>SUM(P33:T37)</f>
        <v>4</v>
      </c>
      <c r="Q38" s="134"/>
      <c r="R38" s="134"/>
      <c r="S38" s="134"/>
      <c r="T38" s="135"/>
      <c r="U38" s="133">
        <f>SUM(U33:W37)</f>
        <v>16</v>
      </c>
      <c r="V38" s="134"/>
      <c r="W38" s="135"/>
      <c r="X38" s="133">
        <f>SUM(X33:Z37)</f>
        <v>8</v>
      </c>
      <c r="Y38" s="134"/>
      <c r="Z38" s="135"/>
      <c r="AA38" s="133">
        <f>SUM(AA33:AD37)</f>
        <v>49</v>
      </c>
      <c r="AB38" s="134"/>
      <c r="AC38" s="134"/>
      <c r="AD38" s="135"/>
      <c r="AE38" s="133">
        <f>SUM(AE33:AH37)</f>
        <v>260</v>
      </c>
      <c r="AF38" s="134"/>
      <c r="AG38" s="134"/>
      <c r="AH38" s="135"/>
      <c r="AI38" s="139" t="s">
        <v>21</v>
      </c>
      <c r="AJ38" s="140"/>
      <c r="AK38" s="141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2.75">
      <c r="A39" s="4"/>
      <c r="B39" s="4"/>
      <c r="C39" s="4"/>
      <c r="D39" s="4"/>
      <c r="E39" s="4"/>
      <c r="F39" s="4"/>
      <c r="G39" s="6"/>
      <c r="H39" s="29"/>
      <c r="I39" s="6"/>
      <c r="J39" s="6"/>
      <c r="K39" s="6"/>
      <c r="L39" s="29"/>
      <c r="M39" s="6"/>
      <c r="N39" s="6"/>
      <c r="O39" s="6"/>
      <c r="P39" s="6"/>
      <c r="Q39" s="6"/>
      <c r="R39" s="29"/>
      <c r="S39" s="6"/>
      <c r="T39" s="6"/>
      <c r="U39" s="6"/>
      <c r="V39" s="29"/>
      <c r="W39" s="6"/>
      <c r="X39" s="6"/>
      <c r="Y39" s="29"/>
      <c r="Z39" s="6"/>
      <c r="AA39" s="6"/>
      <c r="AB39" s="29"/>
      <c r="AC39" s="29"/>
      <c r="AD39" s="6"/>
      <c r="AE39" s="6"/>
      <c r="AF39" s="29"/>
      <c r="AG39" s="6"/>
      <c r="AH39" s="6"/>
      <c r="AI39" s="6"/>
      <c r="AJ39" s="6"/>
      <c r="AK39" s="6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</sheetData>
  <mergeCells count="64">
    <mergeCell ref="A6:BA6"/>
    <mergeCell ref="A2:BA2"/>
    <mergeCell ref="A3:BA3"/>
    <mergeCell ref="A5:BA5"/>
    <mergeCell ref="A4:BA4"/>
    <mergeCell ref="AI38:AK38"/>
    <mergeCell ref="AA37:AD37"/>
    <mergeCell ref="AA38:AD38"/>
    <mergeCell ref="AE33:AH33"/>
    <mergeCell ref="AE34:AH34"/>
    <mergeCell ref="AE35:AH35"/>
    <mergeCell ref="AE36:AH36"/>
    <mergeCell ref="AE37:AH37"/>
    <mergeCell ref="AE38:AH38"/>
    <mergeCell ref="AA33:AD33"/>
    <mergeCell ref="AA34:AD34"/>
    <mergeCell ref="AA35:AD35"/>
    <mergeCell ref="AA36:AD36"/>
    <mergeCell ref="X37:Z37"/>
    <mergeCell ref="X38:Z38"/>
    <mergeCell ref="U33:W33"/>
    <mergeCell ref="U34:W34"/>
    <mergeCell ref="X33:Z33"/>
    <mergeCell ref="X34:Z34"/>
    <mergeCell ref="X35:Z35"/>
    <mergeCell ref="X36:Z36"/>
    <mergeCell ref="U35:W35"/>
    <mergeCell ref="U36:W36"/>
    <mergeCell ref="U37:W37"/>
    <mergeCell ref="K37:O37"/>
    <mergeCell ref="K38:O38"/>
    <mergeCell ref="P37:T37"/>
    <mergeCell ref="P38:T38"/>
    <mergeCell ref="U38:W38"/>
    <mergeCell ref="P33:T33"/>
    <mergeCell ref="P34:T34"/>
    <mergeCell ref="P35:T35"/>
    <mergeCell ref="P36:T36"/>
    <mergeCell ref="K33:O33"/>
    <mergeCell ref="K34:O34"/>
    <mergeCell ref="K35:O35"/>
    <mergeCell ref="K36:O36"/>
    <mergeCell ref="G38:J38"/>
    <mergeCell ref="G33:J33"/>
    <mergeCell ref="G34:J34"/>
    <mergeCell ref="G35:J35"/>
    <mergeCell ref="G36:J36"/>
    <mergeCell ref="G37:J37"/>
    <mergeCell ref="AW18:BA18"/>
    <mergeCell ref="S10:Z10"/>
    <mergeCell ref="AA10:AH10"/>
    <mergeCell ref="P32:T32"/>
    <mergeCell ref="X32:Z32"/>
    <mergeCell ref="AN18:AR18"/>
    <mergeCell ref="P31:T31"/>
    <mergeCell ref="AA31:AD31"/>
    <mergeCell ref="AE31:AH31"/>
    <mergeCell ref="AI31:AK31"/>
    <mergeCell ref="B18:E18"/>
    <mergeCell ref="AA18:AE18"/>
    <mergeCell ref="G32:J32"/>
    <mergeCell ref="AS18:AV18"/>
    <mergeCell ref="K31:O31"/>
    <mergeCell ref="A27:AJ27"/>
  </mergeCells>
  <printOptions horizontalCentered="1" verticalCentered="1"/>
  <pageMargins left="0.25" right="0.25" top="0.18" bottom="0.24" header="0.22" footer="0.24"/>
  <pageSetup blackAndWhite="1"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68"/>
  <sheetViews>
    <sheetView tabSelected="1" zoomScale="75" zoomScaleNormal="75" workbookViewId="0" topLeftCell="A190">
      <selection activeCell="U220" sqref="U220"/>
    </sheetView>
  </sheetViews>
  <sheetFormatPr defaultColWidth="8.796875" defaultRowHeight="15" outlineLevelCol="1"/>
  <cols>
    <col min="1" max="1" width="9" style="18" customWidth="1"/>
    <col min="2" max="2" width="38.796875" style="44" customWidth="1"/>
    <col min="3" max="3" width="8.19921875" style="18" customWidth="1" collapsed="1"/>
    <col min="4" max="13" width="4.09765625" style="45" hidden="1" customWidth="1" outlineLevel="1"/>
    <col min="14" max="14" width="5" style="18" customWidth="1" collapsed="1"/>
    <col min="15" max="19" width="4.19921875" style="45" hidden="1" customWidth="1" outlineLevel="1"/>
    <col min="20" max="20" width="4.796875" style="18" customWidth="1" collapsed="1"/>
    <col min="21" max="21" width="5.09765625" style="19" customWidth="1"/>
    <col min="22" max="22" width="4.3984375" style="19" customWidth="1"/>
    <col min="23" max="26" width="4.3984375" style="18" customWidth="1"/>
    <col min="27" max="27" width="4.19921875" style="18" customWidth="1" collapsed="1"/>
    <col min="28" max="28" width="3.296875" style="18" hidden="1" customWidth="1" outlineLevel="1"/>
    <col min="29" max="29" width="2.796875" style="18" hidden="1" customWidth="1" outlineLevel="1"/>
    <col min="30" max="30" width="3.19921875" style="18" hidden="1" customWidth="1" outlineLevel="1"/>
    <col min="31" max="31" width="3.69921875" style="18" hidden="1" customWidth="1" outlineLevel="1"/>
    <col min="32" max="32" width="2.8984375" style="18" hidden="1" customWidth="1" outlineLevel="1"/>
    <col min="33" max="33" width="3.19921875" style="18" hidden="1" customWidth="1" outlineLevel="1"/>
    <col min="34" max="35" width="4.09765625" style="18" customWidth="1" collapsed="1"/>
    <col min="36" max="36" width="3.19921875" style="18" hidden="1" customWidth="1" outlineLevel="1"/>
    <col min="37" max="38" width="3.296875" style="18" hidden="1" customWidth="1" outlineLevel="1"/>
    <col min="39" max="39" width="3.796875" style="18" hidden="1" customWidth="1" outlineLevel="1"/>
    <col min="40" max="40" width="2.69921875" style="18" hidden="1" customWidth="1" outlineLevel="1"/>
    <col min="41" max="41" width="3.296875" style="18" hidden="1" customWidth="1" outlineLevel="1"/>
    <col min="42" max="42" width="4.09765625" style="18" customWidth="1" collapsed="1"/>
    <col min="43" max="43" width="4.19921875" style="18" customWidth="1" collapsed="1"/>
    <col min="44" max="44" width="3.19921875" style="18" hidden="1" customWidth="1" outlineLevel="1"/>
    <col min="45" max="47" width="2.8984375" style="18" hidden="1" customWidth="1" outlineLevel="1"/>
    <col min="48" max="48" width="3.09765625" style="18" hidden="1" customWidth="1" outlineLevel="1"/>
    <col min="49" max="49" width="2.8984375" style="18" hidden="1" customWidth="1" outlineLevel="1"/>
    <col min="50" max="50" width="4.09765625" style="18" customWidth="1" collapsed="1"/>
    <col min="51" max="51" width="4.09765625" style="18" customWidth="1"/>
    <col min="52" max="52" width="3.19921875" style="18" hidden="1" customWidth="1" outlineLevel="1"/>
    <col min="53" max="53" width="2.796875" style="18" hidden="1" customWidth="1" outlineLevel="1"/>
    <col min="54" max="54" width="3.296875" style="18" hidden="1" customWidth="1" outlineLevel="1"/>
    <col min="55" max="56" width="3.19921875" style="18" hidden="1" customWidth="1" outlineLevel="1"/>
    <col min="57" max="57" width="3.296875" style="18" hidden="1" customWidth="1" outlineLevel="1"/>
    <col min="58" max="58" width="4.09765625" style="18" customWidth="1" collapsed="1"/>
    <col min="59" max="59" width="4.09765625" style="18" customWidth="1"/>
    <col min="60" max="65" width="4.19921875" style="18" hidden="1" customWidth="1" outlineLevel="1"/>
    <col min="66" max="66" width="4.09765625" style="18" customWidth="1" collapsed="1"/>
    <col min="67" max="16384" width="9" style="0" customWidth="1"/>
  </cols>
  <sheetData>
    <row r="1" spans="1:51" ht="15.75">
      <c r="A1" s="157" t="s">
        <v>69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41"/>
      <c r="AK1" s="41"/>
      <c r="AL1" s="41"/>
      <c r="AM1" s="41"/>
      <c r="AN1" s="41"/>
      <c r="AO1" s="41"/>
      <c r="AY1" s="42"/>
    </row>
    <row r="2" spans="1:26" ht="0.75" customHeight="1">
      <c r="A2" s="43"/>
      <c r="C2" s="15"/>
      <c r="D2" s="20"/>
      <c r="E2" s="20"/>
      <c r="F2" s="20"/>
      <c r="G2" s="20"/>
      <c r="H2" s="20"/>
      <c r="I2" s="20"/>
      <c r="J2" s="20"/>
      <c r="K2" s="20"/>
      <c r="L2" s="20"/>
      <c r="M2" s="20"/>
      <c r="N2" s="15"/>
      <c r="O2" s="20"/>
      <c r="P2" s="20"/>
      <c r="Q2" s="20"/>
      <c r="R2" s="20"/>
      <c r="S2" s="20"/>
      <c r="T2" s="15"/>
      <c r="U2" s="14"/>
      <c r="V2" s="14"/>
      <c r="W2" s="15"/>
      <c r="X2" s="15"/>
      <c r="Y2" s="15"/>
      <c r="Z2" s="15"/>
    </row>
    <row r="3" spans="1:66" ht="12.75" customHeight="1">
      <c r="A3" s="46"/>
      <c r="B3" s="61"/>
      <c r="C3" s="150" t="s">
        <v>30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47" t="s">
        <v>191</v>
      </c>
      <c r="V3" s="148"/>
      <c r="W3" s="148"/>
      <c r="X3" s="148"/>
      <c r="Y3" s="148"/>
      <c r="Z3" s="149"/>
      <c r="AA3" s="147" t="s">
        <v>63</v>
      </c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9"/>
    </row>
    <row r="4" spans="1:66" ht="12.75" customHeight="1">
      <c r="A4" s="46"/>
      <c r="B4" s="61"/>
      <c r="C4" s="150" t="s">
        <v>31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 t="s">
        <v>21</v>
      </c>
      <c r="V4" s="154" t="s">
        <v>32</v>
      </c>
      <c r="W4" s="155"/>
      <c r="X4" s="155"/>
      <c r="Y4" s="156"/>
      <c r="Z4" s="46"/>
      <c r="AA4" s="147" t="s">
        <v>33</v>
      </c>
      <c r="AB4" s="148"/>
      <c r="AC4" s="148"/>
      <c r="AD4" s="148"/>
      <c r="AE4" s="148"/>
      <c r="AF4" s="148"/>
      <c r="AG4" s="148"/>
      <c r="AH4" s="149"/>
      <c r="AI4" s="147" t="s">
        <v>34</v>
      </c>
      <c r="AJ4" s="148"/>
      <c r="AK4" s="148"/>
      <c r="AL4" s="148"/>
      <c r="AM4" s="148"/>
      <c r="AN4" s="148"/>
      <c r="AO4" s="148"/>
      <c r="AP4" s="149"/>
      <c r="AQ4" s="147" t="s">
        <v>35</v>
      </c>
      <c r="AR4" s="148"/>
      <c r="AS4" s="148"/>
      <c r="AT4" s="148"/>
      <c r="AU4" s="148"/>
      <c r="AV4" s="148"/>
      <c r="AW4" s="148"/>
      <c r="AX4" s="149"/>
      <c r="AY4" s="147" t="s">
        <v>36</v>
      </c>
      <c r="AZ4" s="148"/>
      <c r="BA4" s="148"/>
      <c r="BB4" s="148"/>
      <c r="BC4" s="148"/>
      <c r="BD4" s="148"/>
      <c r="BE4" s="148"/>
      <c r="BF4" s="149"/>
      <c r="BG4" s="147" t="s">
        <v>37</v>
      </c>
      <c r="BH4" s="148"/>
      <c r="BI4" s="148"/>
      <c r="BJ4" s="148"/>
      <c r="BK4" s="148"/>
      <c r="BL4" s="148"/>
      <c r="BM4" s="148"/>
      <c r="BN4" s="149"/>
    </row>
    <row r="5" spans="1:66" ht="12.75" customHeight="1">
      <c r="A5" s="46" t="s">
        <v>38</v>
      </c>
      <c r="B5" s="61" t="s">
        <v>39</v>
      </c>
      <c r="C5" s="46" t="s">
        <v>40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46" t="s">
        <v>204</v>
      </c>
      <c r="O5" s="63"/>
      <c r="P5" s="63"/>
      <c r="Q5" s="63"/>
      <c r="R5" s="63"/>
      <c r="S5" s="63"/>
      <c r="T5" s="46" t="s">
        <v>41</v>
      </c>
      <c r="U5" s="152"/>
      <c r="V5" s="62" t="s">
        <v>21</v>
      </c>
      <c r="W5" s="46" t="s">
        <v>203</v>
      </c>
      <c r="X5" s="46" t="s">
        <v>42</v>
      </c>
      <c r="Y5" s="46" t="s">
        <v>192</v>
      </c>
      <c r="Z5" s="46" t="s">
        <v>180</v>
      </c>
      <c r="AA5" s="56">
        <v>1</v>
      </c>
      <c r="AB5" s="56" t="s">
        <v>84</v>
      </c>
      <c r="AC5" s="56" t="s">
        <v>193</v>
      </c>
      <c r="AD5" s="56" t="s">
        <v>194</v>
      </c>
      <c r="AE5" s="56" t="s">
        <v>84</v>
      </c>
      <c r="AF5" s="56" t="s">
        <v>85</v>
      </c>
      <c r="AG5" s="56" t="s">
        <v>86</v>
      </c>
      <c r="AH5" s="56">
        <v>2</v>
      </c>
      <c r="AI5" s="56">
        <v>3</v>
      </c>
      <c r="AJ5" s="56" t="s">
        <v>84</v>
      </c>
      <c r="AK5" s="56" t="s">
        <v>85</v>
      </c>
      <c r="AL5" s="56" t="s">
        <v>86</v>
      </c>
      <c r="AM5" s="56" t="s">
        <v>84</v>
      </c>
      <c r="AN5" s="56" t="s">
        <v>85</v>
      </c>
      <c r="AO5" s="56" t="s">
        <v>86</v>
      </c>
      <c r="AP5" s="56">
        <v>4</v>
      </c>
      <c r="AQ5" s="56">
        <v>5</v>
      </c>
      <c r="AR5" s="56" t="s">
        <v>84</v>
      </c>
      <c r="AS5" s="56" t="s">
        <v>85</v>
      </c>
      <c r="AT5" s="56" t="s">
        <v>86</v>
      </c>
      <c r="AU5" s="56" t="s">
        <v>84</v>
      </c>
      <c r="AV5" s="56" t="s">
        <v>85</v>
      </c>
      <c r="AW5" s="56" t="s">
        <v>86</v>
      </c>
      <c r="AX5" s="56">
        <v>6</v>
      </c>
      <c r="AY5" s="56">
        <v>7</v>
      </c>
      <c r="AZ5" s="56" t="s">
        <v>84</v>
      </c>
      <c r="BA5" s="56" t="s">
        <v>85</v>
      </c>
      <c r="BB5" s="56" t="s">
        <v>86</v>
      </c>
      <c r="BC5" s="56" t="s">
        <v>84</v>
      </c>
      <c r="BD5" s="56" t="s">
        <v>85</v>
      </c>
      <c r="BE5" s="56" t="s">
        <v>86</v>
      </c>
      <c r="BF5" s="56">
        <v>8</v>
      </c>
      <c r="BG5" s="56">
        <v>9</v>
      </c>
      <c r="BH5" s="56" t="s">
        <v>84</v>
      </c>
      <c r="BI5" s="56" t="s">
        <v>85</v>
      </c>
      <c r="BJ5" s="56" t="s">
        <v>86</v>
      </c>
      <c r="BK5" s="56" t="s">
        <v>84</v>
      </c>
      <c r="BL5" s="56" t="s">
        <v>85</v>
      </c>
      <c r="BM5" s="56" t="s">
        <v>86</v>
      </c>
      <c r="BN5" s="56">
        <v>10</v>
      </c>
    </row>
    <row r="6" spans="1:66" ht="12.75" customHeight="1">
      <c r="A6" s="46"/>
      <c r="B6" s="61"/>
      <c r="C6" s="46"/>
      <c r="D6" s="63"/>
      <c r="E6" s="63"/>
      <c r="F6" s="63"/>
      <c r="G6" s="63"/>
      <c r="H6" s="63"/>
      <c r="I6" s="63"/>
      <c r="J6" s="63"/>
      <c r="K6" s="63"/>
      <c r="L6" s="63"/>
      <c r="M6" s="63"/>
      <c r="N6" s="46"/>
      <c r="O6" s="63"/>
      <c r="P6" s="63"/>
      <c r="Q6" s="63"/>
      <c r="R6" s="63"/>
      <c r="S6" s="63"/>
      <c r="T6" s="46" t="s">
        <v>43</v>
      </c>
      <c r="U6" s="153"/>
      <c r="V6" s="62"/>
      <c r="W6" s="46"/>
      <c r="X6" s="46"/>
      <c r="Y6" s="46"/>
      <c r="Z6" s="46" t="s">
        <v>179</v>
      </c>
      <c r="AA6" s="56">
        <v>18</v>
      </c>
      <c r="AB6" s="56">
        <v>18</v>
      </c>
      <c r="AC6" s="56">
        <v>18</v>
      </c>
      <c r="AD6" s="56">
        <v>18</v>
      </c>
      <c r="AE6" s="56">
        <v>18</v>
      </c>
      <c r="AF6" s="56">
        <v>18</v>
      </c>
      <c r="AG6" s="56">
        <v>18</v>
      </c>
      <c r="AH6" s="56">
        <v>18</v>
      </c>
      <c r="AI6" s="56">
        <v>18</v>
      </c>
      <c r="AJ6" s="56">
        <v>18</v>
      </c>
      <c r="AK6" s="56">
        <v>18</v>
      </c>
      <c r="AL6" s="56">
        <v>18</v>
      </c>
      <c r="AM6" s="56">
        <v>18</v>
      </c>
      <c r="AN6" s="56">
        <v>18</v>
      </c>
      <c r="AO6" s="56">
        <v>18</v>
      </c>
      <c r="AP6" s="56">
        <v>18</v>
      </c>
      <c r="AQ6" s="56">
        <v>18</v>
      </c>
      <c r="AR6" s="56">
        <v>18</v>
      </c>
      <c r="AS6" s="56">
        <v>18</v>
      </c>
      <c r="AT6" s="56">
        <v>18</v>
      </c>
      <c r="AU6" s="56">
        <v>18</v>
      </c>
      <c r="AV6" s="56">
        <v>18</v>
      </c>
      <c r="AW6" s="56">
        <v>18</v>
      </c>
      <c r="AX6" s="56">
        <v>18</v>
      </c>
      <c r="AY6" s="56">
        <v>14</v>
      </c>
      <c r="AZ6" s="56">
        <v>14</v>
      </c>
      <c r="BA6" s="56">
        <v>14</v>
      </c>
      <c r="BB6" s="56">
        <v>14</v>
      </c>
      <c r="BC6" s="56">
        <v>13</v>
      </c>
      <c r="BD6" s="56">
        <v>13</v>
      </c>
      <c r="BE6" s="56">
        <v>13</v>
      </c>
      <c r="BF6" s="56">
        <v>13</v>
      </c>
      <c r="BG6" s="56">
        <v>10</v>
      </c>
      <c r="BH6" s="56">
        <v>10</v>
      </c>
      <c r="BI6" s="56">
        <v>10</v>
      </c>
      <c r="BJ6" s="56">
        <v>10</v>
      </c>
      <c r="BK6" s="56">
        <v>11</v>
      </c>
      <c r="BL6" s="56">
        <v>11</v>
      </c>
      <c r="BM6" s="56">
        <v>11</v>
      </c>
      <c r="BN6" s="56">
        <v>11</v>
      </c>
    </row>
    <row r="7" spans="1:66" ht="12.75" customHeight="1">
      <c r="A7" s="56">
        <v>1</v>
      </c>
      <c r="B7" s="55">
        <v>2</v>
      </c>
      <c r="C7" s="56">
        <v>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6">
        <v>4</v>
      </c>
      <c r="O7" s="57"/>
      <c r="P7" s="57"/>
      <c r="Q7" s="57"/>
      <c r="R7" s="57"/>
      <c r="S7" s="57"/>
      <c r="T7" s="56">
        <v>5</v>
      </c>
      <c r="U7" s="58">
        <v>6</v>
      </c>
      <c r="V7" s="58">
        <v>7</v>
      </c>
      <c r="W7" s="56">
        <v>8</v>
      </c>
      <c r="X7" s="56">
        <v>9</v>
      </c>
      <c r="Y7" s="56">
        <v>10</v>
      </c>
      <c r="Z7" s="56">
        <v>11</v>
      </c>
      <c r="AA7" s="56">
        <v>12</v>
      </c>
      <c r="AB7" s="56"/>
      <c r="AC7" s="56"/>
      <c r="AD7" s="56"/>
      <c r="AE7" s="56"/>
      <c r="AF7" s="56"/>
      <c r="AG7" s="56"/>
      <c r="AH7" s="56">
        <v>13</v>
      </c>
      <c r="AI7" s="56">
        <v>14</v>
      </c>
      <c r="AJ7" s="56"/>
      <c r="AK7" s="56"/>
      <c r="AL7" s="56"/>
      <c r="AM7" s="56"/>
      <c r="AN7" s="56"/>
      <c r="AO7" s="56"/>
      <c r="AP7" s="56">
        <v>15</v>
      </c>
      <c r="AQ7" s="56">
        <v>16</v>
      </c>
      <c r="AR7" s="56"/>
      <c r="AS7" s="56"/>
      <c r="AT7" s="56"/>
      <c r="AU7" s="56"/>
      <c r="AV7" s="56"/>
      <c r="AW7" s="56"/>
      <c r="AX7" s="56">
        <v>17</v>
      </c>
      <c r="AY7" s="56">
        <v>18</v>
      </c>
      <c r="AZ7" s="56"/>
      <c r="BA7" s="56"/>
      <c r="BB7" s="56"/>
      <c r="BC7" s="56"/>
      <c r="BD7" s="56"/>
      <c r="BE7" s="56"/>
      <c r="BF7" s="56">
        <v>19</v>
      </c>
      <c r="BG7" s="56">
        <v>20</v>
      </c>
      <c r="BH7" s="56"/>
      <c r="BI7" s="56"/>
      <c r="BJ7" s="56"/>
      <c r="BK7" s="56"/>
      <c r="BL7" s="56"/>
      <c r="BM7" s="56"/>
      <c r="BN7" s="56">
        <v>21</v>
      </c>
    </row>
    <row r="8" spans="1:66" ht="25.5">
      <c r="A8" s="64" t="s">
        <v>46</v>
      </c>
      <c r="B8" s="114" t="s">
        <v>195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0"/>
      <c r="O8" s="91"/>
      <c r="P8" s="91"/>
      <c r="Q8" s="91"/>
      <c r="R8" s="91"/>
      <c r="S8" s="91"/>
      <c r="T8" s="90"/>
      <c r="U8" s="92">
        <f aca="true" t="shared" si="0" ref="U8:Z8">SUM(U9,U16,U20)</f>
        <v>1500</v>
      </c>
      <c r="V8" s="92">
        <f t="shared" si="0"/>
        <v>948</v>
      </c>
      <c r="W8" s="92">
        <f t="shared" si="0"/>
        <v>360</v>
      </c>
      <c r="X8" s="92">
        <f t="shared" si="0"/>
        <v>0</v>
      </c>
      <c r="Y8" s="92">
        <f t="shared" si="0"/>
        <v>588</v>
      </c>
      <c r="Z8" s="92">
        <f t="shared" si="0"/>
        <v>552</v>
      </c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</row>
    <row r="9" spans="1:66" ht="15">
      <c r="A9" s="65" t="s">
        <v>47</v>
      </c>
      <c r="B9" s="66" t="s">
        <v>48</v>
      </c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3"/>
      <c r="O9" s="94"/>
      <c r="P9" s="94"/>
      <c r="Q9" s="94"/>
      <c r="R9" s="94"/>
      <c r="S9" s="94"/>
      <c r="T9" s="93"/>
      <c r="U9" s="110">
        <f aca="true" t="shared" si="1" ref="U9:Z9">SUM(U10:U15)</f>
        <v>1050</v>
      </c>
      <c r="V9" s="110">
        <f t="shared" si="1"/>
        <v>732</v>
      </c>
      <c r="W9" s="110">
        <f t="shared" si="1"/>
        <v>180</v>
      </c>
      <c r="X9" s="110">
        <f t="shared" si="1"/>
        <v>0</v>
      </c>
      <c r="Y9" s="110">
        <f t="shared" si="1"/>
        <v>552</v>
      </c>
      <c r="Z9" s="110">
        <f t="shared" si="1"/>
        <v>318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</row>
    <row r="10" spans="1:66" ht="15">
      <c r="A10" s="67" t="s">
        <v>104</v>
      </c>
      <c r="B10" s="68" t="s">
        <v>190</v>
      </c>
      <c r="C10" s="95" t="str">
        <f>D10&amp;" "&amp;E10&amp;" "&amp;F10&amp;" "&amp;M10</f>
        <v>1   </v>
      </c>
      <c r="D10" s="96">
        <v>1</v>
      </c>
      <c r="E10" s="96"/>
      <c r="F10" s="96"/>
      <c r="G10" s="96"/>
      <c r="H10" s="96"/>
      <c r="I10" s="96"/>
      <c r="J10" s="96"/>
      <c r="K10" s="96"/>
      <c r="L10" s="96"/>
      <c r="M10" s="96"/>
      <c r="N10" s="95" t="str">
        <f>O10&amp;" "&amp;P10&amp;" "&amp;Q10&amp;" "&amp;S10</f>
        <v>   </v>
      </c>
      <c r="O10" s="96"/>
      <c r="P10" s="96"/>
      <c r="Q10" s="96"/>
      <c r="R10" s="96"/>
      <c r="S10" s="96"/>
      <c r="T10" s="97"/>
      <c r="U10" s="111">
        <v>72</v>
      </c>
      <c r="V10" s="98">
        <f>W10+X10+Y10</f>
        <v>36</v>
      </c>
      <c r="W10" s="98">
        <f aca="true" t="shared" si="2" ref="W10:Y11">AB10*AB$6+AE10*AE$6+AJ10*AJ$6+AM10*AM$6+AR10*AR$6+AU10*AU$6+AZ10*AZ$6+BC10*BC$6+BH10*BH$6+BK10*BK$6</f>
        <v>0</v>
      </c>
      <c r="X10" s="98">
        <f t="shared" si="2"/>
        <v>0</v>
      </c>
      <c r="Y10" s="98">
        <f t="shared" si="2"/>
        <v>36</v>
      </c>
      <c r="Z10" s="98">
        <f>U10-V10</f>
        <v>36</v>
      </c>
      <c r="AA10" s="99" t="str">
        <f>IF(SUM(AB10:AD10)&gt;0,AB10&amp;"/"&amp;AC10&amp;"/"&amp;AD10,"")</f>
        <v>//2</v>
      </c>
      <c r="AB10" s="97"/>
      <c r="AC10" s="97"/>
      <c r="AD10" s="97">
        <v>2</v>
      </c>
      <c r="AE10" s="97"/>
      <c r="AF10" s="97"/>
      <c r="AG10" s="97"/>
      <c r="AH10" s="99">
        <f>IF(SUM(AE10:AG10)&gt;0,AE10&amp;"/"&amp;AF10&amp;"/"&amp;AG10,"")</f>
      </c>
      <c r="AI10" s="99">
        <f>IF(SUM(AJ10:AL10)&gt;0,AJ10&amp;"/"&amp;AK10&amp;"/"&amp;AL10,"")</f>
      </c>
      <c r="AJ10" s="97"/>
      <c r="AK10" s="97"/>
      <c r="AL10" s="97"/>
      <c r="AM10" s="97"/>
      <c r="AN10" s="97"/>
      <c r="AO10" s="97"/>
      <c r="AP10" s="99">
        <f>IF(SUM(AM10:AO10)&gt;0,AM10&amp;"/"&amp;AN10&amp;"/"&amp;AO10,"")</f>
      </c>
      <c r="AQ10" s="99">
        <f>IF(SUM(AR10:AT10)&gt;0,AR10&amp;"/"&amp;AS10&amp;"/"&amp;AT10,"")</f>
      </c>
      <c r="AR10" s="97"/>
      <c r="AS10" s="97"/>
      <c r="AT10" s="97"/>
      <c r="AU10" s="97"/>
      <c r="AV10" s="97"/>
      <c r="AW10" s="97"/>
      <c r="AX10" s="99">
        <f>IF(SUM(AU10:AW10)&gt;0,AU10&amp;"/"&amp;AV10&amp;"/"&amp;AW10,"")</f>
      </c>
      <c r="AY10" s="99">
        <f>IF(SUM(AZ10:BB10)&gt;0,AZ10&amp;"/"&amp;BA10&amp;"/"&amp;BB10,"")</f>
      </c>
      <c r="AZ10" s="97"/>
      <c r="BA10" s="97"/>
      <c r="BB10" s="97"/>
      <c r="BC10" s="97"/>
      <c r="BD10" s="97"/>
      <c r="BE10" s="97"/>
      <c r="BF10" s="99">
        <f>IF(SUM(BC10:BE10)&gt;0,BC10&amp;"/"&amp;BD10&amp;"/"&amp;BE10,"")</f>
      </c>
      <c r="BG10" s="99">
        <f>IF(SUM(BH10:BJ10)&gt;0,BH10&amp;"/"&amp;BI10&amp;"/"&amp;BJ10,"")</f>
      </c>
      <c r="BH10" s="97"/>
      <c r="BI10" s="97"/>
      <c r="BJ10" s="97"/>
      <c r="BK10" s="97"/>
      <c r="BL10" s="97"/>
      <c r="BM10" s="97"/>
      <c r="BN10" s="99">
        <f>IF(SUM(BK10:BM10)&gt;0,BK10&amp;"/"&amp;BL10&amp;"/"&amp;BM10,"")</f>
      </c>
    </row>
    <row r="11" spans="1:66" ht="15">
      <c r="A11" s="67" t="s">
        <v>49</v>
      </c>
      <c r="B11" s="68" t="s">
        <v>158</v>
      </c>
      <c r="C11" s="95" t="str">
        <f>D11&amp;" "&amp;E11&amp;" "&amp;F11&amp;" "&amp;M11</f>
        <v>   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5" t="str">
        <f>O11&amp;" "&amp;P11&amp;" "&amp;Q11&amp;" "&amp;S11</f>
        <v>1-8.   </v>
      </c>
      <c r="O11" s="96" t="s">
        <v>196</v>
      </c>
      <c r="P11" s="96"/>
      <c r="Q11" s="96"/>
      <c r="R11" s="96"/>
      <c r="S11" s="96"/>
      <c r="T11" s="97"/>
      <c r="U11" s="111">
        <v>408</v>
      </c>
      <c r="V11" s="98">
        <f>W11+X11+Y11</f>
        <v>408</v>
      </c>
      <c r="W11" s="98">
        <f t="shared" si="2"/>
        <v>0</v>
      </c>
      <c r="X11" s="98">
        <f t="shared" si="2"/>
        <v>0</v>
      </c>
      <c r="Y11" s="98">
        <v>408</v>
      </c>
      <c r="Z11" s="98">
        <f>U11-V11</f>
        <v>0</v>
      </c>
      <c r="AA11" s="99" t="str">
        <f aca="true" t="shared" si="3" ref="AA11:AA61">IF(SUM(AB11:AD11)&gt;0,AB11&amp;"/"&amp;AC11&amp;"/"&amp;AD11,"")</f>
        <v>//4</v>
      </c>
      <c r="AB11" s="97"/>
      <c r="AC11" s="97"/>
      <c r="AD11" s="97">
        <v>4</v>
      </c>
      <c r="AE11" s="97"/>
      <c r="AF11" s="97"/>
      <c r="AG11" s="97">
        <v>4</v>
      </c>
      <c r="AH11" s="99" t="str">
        <f aca="true" t="shared" si="4" ref="AH11:AH61">IF(SUM(AE11:AG11)&gt;0,AE11&amp;"/"&amp;AF11&amp;"/"&amp;AG11,"")</f>
        <v>//4</v>
      </c>
      <c r="AI11" s="99" t="str">
        <f aca="true" t="shared" si="5" ref="AI11:AI61">IF(SUM(AJ11:AL11)&gt;0,AJ11&amp;"/"&amp;AK11&amp;"/"&amp;AL11,"")</f>
        <v>//4</v>
      </c>
      <c r="AJ11" s="97"/>
      <c r="AK11" s="97"/>
      <c r="AL11" s="97">
        <v>4</v>
      </c>
      <c r="AM11" s="97"/>
      <c r="AN11" s="97"/>
      <c r="AO11" s="97">
        <v>4</v>
      </c>
      <c r="AP11" s="99" t="str">
        <f aca="true" t="shared" si="6" ref="AP11:AP61">IF(SUM(AM11:AO11)&gt;0,AM11&amp;"/"&amp;AN11&amp;"/"&amp;AO11,"")</f>
        <v>//4</v>
      </c>
      <c r="AQ11" s="99" t="str">
        <f aca="true" t="shared" si="7" ref="AQ11:AQ61">IF(SUM(AR11:AT11)&gt;0,AR11&amp;"/"&amp;AS11&amp;"/"&amp;AT11,"")</f>
        <v>//2</v>
      </c>
      <c r="AR11" s="97"/>
      <c r="AS11" s="97"/>
      <c r="AT11" s="97">
        <v>2</v>
      </c>
      <c r="AU11" s="97"/>
      <c r="AV11" s="97"/>
      <c r="AW11" s="97">
        <v>2</v>
      </c>
      <c r="AX11" s="99" t="str">
        <f aca="true" t="shared" si="8" ref="AX11:AX61">IF(SUM(AU11:AW11)&gt;0,AU11&amp;"/"&amp;AV11&amp;"/"&amp;AW11,"")</f>
        <v>//2</v>
      </c>
      <c r="AY11" s="99" t="str">
        <f aca="true" t="shared" si="9" ref="AY11:AY61">IF(SUM(AZ11:BB11)&gt;0,AZ11&amp;"/"&amp;BA11&amp;"/"&amp;BB11,"")</f>
        <v>//2</v>
      </c>
      <c r="AZ11" s="97"/>
      <c r="BA11" s="97"/>
      <c r="BB11" s="97">
        <v>2</v>
      </c>
      <c r="BC11" s="97"/>
      <c r="BD11" s="97"/>
      <c r="BE11" s="97">
        <v>2</v>
      </c>
      <c r="BF11" s="99" t="str">
        <f aca="true" t="shared" si="10" ref="BF11:BF61">IF(SUM(BC11:BE11)&gt;0,BC11&amp;"/"&amp;BD11&amp;"/"&amp;BE11,"")</f>
        <v>//2</v>
      </c>
      <c r="BG11" s="99">
        <f aca="true" t="shared" si="11" ref="BG11:BG61">IF(SUM(BH11:BJ11)&gt;0,BH11&amp;"/"&amp;BI11&amp;"/"&amp;BJ11,"")</f>
      </c>
      <c r="BH11" s="97"/>
      <c r="BI11" s="97"/>
      <c r="BJ11" s="97"/>
      <c r="BK11" s="97"/>
      <c r="BL11" s="97"/>
      <c r="BM11" s="97"/>
      <c r="BN11" s="99">
        <f aca="true" t="shared" si="12" ref="BN11:BN61">IF(SUM(BK11:BM11)&gt;0,BK11&amp;"/"&amp;BL11&amp;"/"&amp;BM11,"")</f>
      </c>
    </row>
    <row r="12" spans="1:66" ht="15">
      <c r="A12" s="67" t="s">
        <v>50</v>
      </c>
      <c r="B12" s="68" t="s">
        <v>51</v>
      </c>
      <c r="C12" s="95" t="str">
        <f aca="true" t="shared" si="13" ref="C12:C61">D12&amp;" "&amp;E12&amp;" "&amp;F12&amp;" "&amp;M12</f>
        <v>2   </v>
      </c>
      <c r="D12" s="96">
        <v>2</v>
      </c>
      <c r="E12" s="96"/>
      <c r="F12" s="96"/>
      <c r="G12" s="96"/>
      <c r="H12" s="96"/>
      <c r="I12" s="96"/>
      <c r="J12" s="96"/>
      <c r="K12" s="96"/>
      <c r="L12" s="96"/>
      <c r="M12" s="96"/>
      <c r="N12" s="95" t="str">
        <f aca="true" t="shared" si="14" ref="N12:N39">O12&amp;" "&amp;P12&amp;" "&amp;Q12&amp;" "&amp;S12</f>
        <v>1   </v>
      </c>
      <c r="O12" s="96">
        <v>1</v>
      </c>
      <c r="P12" s="96"/>
      <c r="Q12" s="96"/>
      <c r="R12" s="96"/>
      <c r="S12" s="96"/>
      <c r="T12" s="97"/>
      <c r="U12" s="111">
        <v>100</v>
      </c>
      <c r="V12" s="98">
        <f aca="true" t="shared" si="15" ref="V12:V61">W12+X12+Y12</f>
        <v>72</v>
      </c>
      <c r="W12" s="98">
        <f aca="true" t="shared" si="16" ref="W12:W61">AB12*AB$6+AE12*AE$6+AJ12*AJ$6+AM12*AM$6+AR12*AR$6+AU12*AU$6+AZ12*AZ$6+BC12*BC$6+BH12*BH$6+BK12*BK$6</f>
        <v>72</v>
      </c>
      <c r="X12" s="98">
        <f aca="true" t="shared" si="17" ref="X12:X61">AC12*AC$6+AF12*AF$6+AK12*AK$6+AN12*AN$6+AS12*AS$6+AV12*AV$6+BA12*BA$6+BD12*BD$6+BI12*BI$6+BL12*BL$6</f>
        <v>0</v>
      </c>
      <c r="Y12" s="98">
        <f aca="true" t="shared" si="18" ref="Y12:Y61">AD12*AD$6+AG12*AG$6+AL12*AL$6+AO12*AO$6+AT12*AT$6+AW12*AW$6+BB12*BB$6+BE12*BE$6+BJ12*BJ$6+BM12*BM$6</f>
        <v>0</v>
      </c>
      <c r="Z12" s="98">
        <f aca="true" t="shared" si="19" ref="Z12:Z61">U12-V12</f>
        <v>28</v>
      </c>
      <c r="AA12" s="99" t="str">
        <f t="shared" si="3"/>
        <v>2//</v>
      </c>
      <c r="AB12" s="97">
        <v>2</v>
      </c>
      <c r="AC12" s="97"/>
      <c r="AD12" s="97"/>
      <c r="AE12" s="97">
        <v>2</v>
      </c>
      <c r="AF12" s="97"/>
      <c r="AG12" s="97"/>
      <c r="AH12" s="99" t="str">
        <f t="shared" si="4"/>
        <v>2//</v>
      </c>
      <c r="AI12" s="99">
        <f t="shared" si="5"/>
      </c>
      <c r="AJ12" s="97"/>
      <c r="AK12" s="97"/>
      <c r="AL12" s="97"/>
      <c r="AM12" s="97"/>
      <c r="AN12" s="97"/>
      <c r="AO12" s="97"/>
      <c r="AP12" s="99">
        <f t="shared" si="6"/>
      </c>
      <c r="AQ12" s="99">
        <f t="shared" si="7"/>
      </c>
      <c r="AR12" s="97"/>
      <c r="AS12" s="97"/>
      <c r="AT12" s="97"/>
      <c r="AU12" s="97"/>
      <c r="AV12" s="97"/>
      <c r="AW12" s="97"/>
      <c r="AX12" s="99">
        <f t="shared" si="8"/>
      </c>
      <c r="AY12" s="99">
        <f t="shared" si="9"/>
      </c>
      <c r="AZ12" s="97"/>
      <c r="BA12" s="97"/>
      <c r="BB12" s="97"/>
      <c r="BC12" s="97"/>
      <c r="BD12" s="97"/>
      <c r="BE12" s="97"/>
      <c r="BF12" s="99">
        <f t="shared" si="10"/>
      </c>
      <c r="BG12" s="99">
        <f t="shared" si="11"/>
      </c>
      <c r="BH12" s="97"/>
      <c r="BI12" s="97"/>
      <c r="BJ12" s="97"/>
      <c r="BK12" s="97"/>
      <c r="BL12" s="97"/>
      <c r="BM12" s="97"/>
      <c r="BN12" s="99">
        <f t="shared" si="12"/>
      </c>
    </row>
    <row r="13" spans="1:66" ht="15">
      <c r="A13" s="67" t="s">
        <v>164</v>
      </c>
      <c r="B13" s="68" t="s">
        <v>165</v>
      </c>
      <c r="C13" s="95" t="str">
        <f>D13&amp;" "&amp;E13&amp;" "&amp;F13&amp;" "&amp;M13</f>
        <v>   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5" t="str">
        <f>O13&amp;" "&amp;P13&amp;" "&amp;Q13&amp;" "&amp;S13</f>
        <v>5   </v>
      </c>
      <c r="O13" s="96">
        <v>5</v>
      </c>
      <c r="P13" s="96"/>
      <c r="Q13" s="96"/>
      <c r="R13" s="96"/>
      <c r="S13" s="96"/>
      <c r="T13" s="97"/>
      <c r="U13" s="111">
        <v>100</v>
      </c>
      <c r="V13" s="98">
        <f>W13+X13+Y13</f>
        <v>36</v>
      </c>
      <c r="W13" s="98">
        <f>AB13*AB$6+AE13*AE$6+AJ13*AJ$6+AM13*AM$6+AR13*AR$6+AU13*AU$6+AZ13*AZ$6+BC13*BC$6+BH13*BH$6+BK13*BK$6</f>
        <v>36</v>
      </c>
      <c r="X13" s="98">
        <f>AC13*AC$6+AF13*AF$6+AK13*AK$6+AN13*AN$6+AS13*AS$6+AV13*AV$6+BA13*BA$6+BD13*BD$6+BI13*BI$6+BL13*BL$6</f>
        <v>0</v>
      </c>
      <c r="Y13" s="98">
        <f>AD13*AD$6+AG13*AG$6+AL13*AL$6+AO13*AO$6+AT13*AT$6+AW13*AW$6+BB13*BB$6+BE13*BE$6+BJ13*BJ$6+BM13*BM$6</f>
        <v>0</v>
      </c>
      <c r="Z13" s="98">
        <f>U13-V13</f>
        <v>64</v>
      </c>
      <c r="AA13" s="99">
        <f>IF(SUM(AB13:AD13)&gt;0,AB13&amp;"/"&amp;AC13&amp;"/"&amp;AD13,"")</f>
      </c>
      <c r="AB13" s="97"/>
      <c r="AC13" s="97"/>
      <c r="AD13" s="97"/>
      <c r="AE13" s="97"/>
      <c r="AF13" s="97"/>
      <c r="AG13" s="97"/>
      <c r="AH13" s="99">
        <f>IF(SUM(AE13:AG13)&gt;0,AE13&amp;"/"&amp;AF13&amp;"/"&amp;AG13,"")</f>
      </c>
      <c r="AI13" s="99">
        <f>IF(SUM(AJ13:AL13)&gt;0,AJ13&amp;"/"&amp;AK13&amp;"/"&amp;AL13,"")</f>
      </c>
      <c r="AJ13" s="97"/>
      <c r="AK13" s="97"/>
      <c r="AL13" s="97"/>
      <c r="AM13" s="97"/>
      <c r="AN13" s="97"/>
      <c r="AO13" s="97"/>
      <c r="AP13" s="99">
        <f>IF(SUM(AM13:AO13)&gt;0,AM13&amp;"/"&amp;AN13&amp;"/"&amp;AO13,"")</f>
      </c>
      <c r="AQ13" s="99" t="str">
        <f>IF(SUM(AR13:AT13)&gt;0,AR13&amp;"/"&amp;AS13&amp;"/"&amp;AT13,"")</f>
        <v>2//</v>
      </c>
      <c r="AR13" s="97">
        <v>2</v>
      </c>
      <c r="AS13" s="97"/>
      <c r="AT13" s="97"/>
      <c r="AU13" s="97"/>
      <c r="AV13" s="97"/>
      <c r="AW13" s="97"/>
      <c r="AX13" s="99">
        <f>IF(SUM(AU13:AW13)&gt;0,AU13&amp;"/"&amp;AV13&amp;"/"&amp;AW13,"")</f>
      </c>
      <c r="AY13" s="99">
        <f>IF(SUM(AZ13:BB13)&gt;0,AZ13&amp;"/"&amp;BA13&amp;"/"&amp;BB13,"")</f>
      </c>
      <c r="AZ13" s="97"/>
      <c r="BA13" s="97"/>
      <c r="BB13" s="97"/>
      <c r="BC13" s="97"/>
      <c r="BD13" s="97"/>
      <c r="BE13" s="97"/>
      <c r="BF13" s="99">
        <f>IF(SUM(BC13:BE13)&gt;0,BC13&amp;"/"&amp;BD13&amp;"/"&amp;BE13,"")</f>
      </c>
      <c r="BG13" s="99">
        <f>IF(SUM(BH13:BJ13)&gt;0,BH13&amp;"/"&amp;BI13&amp;"/"&amp;BJ13,"")</f>
      </c>
      <c r="BH13" s="97"/>
      <c r="BI13" s="97"/>
      <c r="BJ13" s="97"/>
      <c r="BK13" s="97"/>
      <c r="BL13" s="97"/>
      <c r="BM13" s="97"/>
      <c r="BN13" s="99">
        <f>IF(SUM(BK13:BM13)&gt;0,BK13&amp;"/"&amp;BL13&amp;"/"&amp;BM13,"")</f>
      </c>
    </row>
    <row r="14" spans="1:66" ht="15">
      <c r="A14" s="67" t="s">
        <v>181</v>
      </c>
      <c r="B14" s="68" t="s">
        <v>105</v>
      </c>
      <c r="C14" s="95" t="str">
        <f t="shared" si="13"/>
        <v>   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5" t="str">
        <f t="shared" si="14"/>
        <v>1 2  </v>
      </c>
      <c r="O14" s="96">
        <v>1</v>
      </c>
      <c r="P14" s="96">
        <v>2</v>
      </c>
      <c r="Q14" s="96"/>
      <c r="R14" s="96"/>
      <c r="S14" s="96"/>
      <c r="T14" s="97"/>
      <c r="U14" s="111">
        <v>268</v>
      </c>
      <c r="V14" s="98">
        <f t="shared" si="15"/>
        <v>108</v>
      </c>
      <c r="W14" s="98">
        <f t="shared" si="16"/>
        <v>36</v>
      </c>
      <c r="X14" s="98">
        <f t="shared" si="17"/>
        <v>0</v>
      </c>
      <c r="Y14" s="98">
        <f t="shared" si="18"/>
        <v>72</v>
      </c>
      <c r="Z14" s="98">
        <f t="shared" si="19"/>
        <v>160</v>
      </c>
      <c r="AA14" s="99" t="str">
        <f t="shared" si="3"/>
        <v>1//2</v>
      </c>
      <c r="AB14" s="97">
        <v>1</v>
      </c>
      <c r="AC14" s="97"/>
      <c r="AD14" s="97">
        <v>2</v>
      </c>
      <c r="AE14" s="97">
        <v>1</v>
      </c>
      <c r="AF14" s="97"/>
      <c r="AG14" s="97">
        <v>2</v>
      </c>
      <c r="AH14" s="99" t="str">
        <f t="shared" si="4"/>
        <v>1//2</v>
      </c>
      <c r="AI14" s="99">
        <f t="shared" si="5"/>
      </c>
      <c r="AJ14" s="97"/>
      <c r="AK14" s="97"/>
      <c r="AL14" s="97"/>
      <c r="AM14" s="97"/>
      <c r="AN14" s="97"/>
      <c r="AO14" s="97"/>
      <c r="AP14" s="99">
        <f t="shared" si="6"/>
      </c>
      <c r="AQ14" s="99">
        <f t="shared" si="7"/>
      </c>
      <c r="AR14" s="97"/>
      <c r="AS14" s="97"/>
      <c r="AT14" s="97"/>
      <c r="AU14" s="97"/>
      <c r="AV14" s="97"/>
      <c r="AW14" s="97"/>
      <c r="AX14" s="99">
        <f t="shared" si="8"/>
      </c>
      <c r="AY14" s="99">
        <f t="shared" si="9"/>
      </c>
      <c r="AZ14" s="97"/>
      <c r="BA14" s="97"/>
      <c r="BB14" s="97"/>
      <c r="BC14" s="97"/>
      <c r="BD14" s="97"/>
      <c r="BE14" s="97"/>
      <c r="BF14" s="99">
        <f t="shared" si="10"/>
      </c>
      <c r="BG14" s="99">
        <f t="shared" si="11"/>
      </c>
      <c r="BH14" s="97"/>
      <c r="BI14" s="97"/>
      <c r="BJ14" s="97"/>
      <c r="BK14" s="97"/>
      <c r="BL14" s="97"/>
      <c r="BM14" s="97"/>
      <c r="BN14" s="99">
        <f t="shared" si="12"/>
      </c>
    </row>
    <row r="15" spans="1:66" ht="15">
      <c r="A15" s="69" t="s">
        <v>182</v>
      </c>
      <c r="B15" s="70" t="s">
        <v>44</v>
      </c>
      <c r="C15" s="95" t="str">
        <f t="shared" si="13"/>
        <v>4   </v>
      </c>
      <c r="D15" s="96">
        <v>4</v>
      </c>
      <c r="E15" s="96"/>
      <c r="F15" s="96"/>
      <c r="G15" s="96"/>
      <c r="H15" s="96"/>
      <c r="I15" s="96"/>
      <c r="J15" s="96"/>
      <c r="K15" s="96"/>
      <c r="L15" s="96"/>
      <c r="M15" s="96"/>
      <c r="N15" s="95" t="str">
        <f t="shared" si="14"/>
        <v>   </v>
      </c>
      <c r="O15" s="96"/>
      <c r="P15" s="96"/>
      <c r="Q15" s="96"/>
      <c r="R15" s="96"/>
      <c r="S15" s="96"/>
      <c r="T15" s="97"/>
      <c r="U15" s="111">
        <v>102</v>
      </c>
      <c r="V15" s="98">
        <f t="shared" si="15"/>
        <v>72</v>
      </c>
      <c r="W15" s="98">
        <f t="shared" si="16"/>
        <v>36</v>
      </c>
      <c r="X15" s="98">
        <f t="shared" si="17"/>
        <v>0</v>
      </c>
      <c r="Y15" s="98">
        <f t="shared" si="18"/>
        <v>36</v>
      </c>
      <c r="Z15" s="98">
        <f t="shared" si="19"/>
        <v>30</v>
      </c>
      <c r="AA15" s="99">
        <f t="shared" si="3"/>
      </c>
      <c r="AB15" s="97"/>
      <c r="AC15" s="97"/>
      <c r="AD15" s="97"/>
      <c r="AE15" s="97"/>
      <c r="AF15" s="97"/>
      <c r="AG15" s="97"/>
      <c r="AH15" s="99">
        <f t="shared" si="4"/>
      </c>
      <c r="AI15" s="99">
        <f t="shared" si="5"/>
      </c>
      <c r="AJ15" s="97"/>
      <c r="AK15" s="97"/>
      <c r="AL15" s="97"/>
      <c r="AM15" s="97">
        <v>2</v>
      </c>
      <c r="AN15" s="97"/>
      <c r="AO15" s="97">
        <v>2</v>
      </c>
      <c r="AP15" s="99" t="str">
        <f t="shared" si="6"/>
        <v>2//2</v>
      </c>
      <c r="AQ15" s="99">
        <f t="shared" si="7"/>
      </c>
      <c r="AR15" s="97"/>
      <c r="AS15" s="97"/>
      <c r="AT15" s="97"/>
      <c r="AU15" s="97"/>
      <c r="AV15" s="97"/>
      <c r="AW15" s="97"/>
      <c r="AX15" s="99">
        <f t="shared" si="8"/>
      </c>
      <c r="AY15" s="99">
        <f t="shared" si="9"/>
      </c>
      <c r="AZ15" s="97"/>
      <c r="BA15" s="97"/>
      <c r="BB15" s="97"/>
      <c r="BC15" s="97"/>
      <c r="BD15" s="97"/>
      <c r="BE15" s="97"/>
      <c r="BF15" s="99">
        <f t="shared" si="10"/>
      </c>
      <c r="BG15" s="99">
        <f t="shared" si="11"/>
      </c>
      <c r="BH15" s="97"/>
      <c r="BI15" s="97"/>
      <c r="BJ15" s="97"/>
      <c r="BK15" s="97"/>
      <c r="BL15" s="97"/>
      <c r="BM15" s="97"/>
      <c r="BN15" s="99">
        <f t="shared" si="12"/>
      </c>
    </row>
    <row r="16" spans="1:66" ht="15">
      <c r="A16" s="67" t="s">
        <v>151</v>
      </c>
      <c r="B16" s="71" t="s">
        <v>52</v>
      </c>
      <c r="C16" s="95" t="str">
        <f t="shared" si="13"/>
        <v>   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5" t="str">
        <f t="shared" si="14"/>
        <v>   </v>
      </c>
      <c r="O16" s="96"/>
      <c r="P16" s="96"/>
      <c r="Q16" s="96"/>
      <c r="R16" s="96"/>
      <c r="S16" s="96"/>
      <c r="T16" s="97"/>
      <c r="U16" s="110">
        <f aca="true" t="shared" si="20" ref="U16:Z16">SUM(U17:U19)</f>
        <v>225</v>
      </c>
      <c r="V16" s="110">
        <f t="shared" si="20"/>
        <v>108</v>
      </c>
      <c r="W16" s="110">
        <f t="shared" si="20"/>
        <v>108</v>
      </c>
      <c r="X16" s="110">
        <f t="shared" si="20"/>
        <v>0</v>
      </c>
      <c r="Y16" s="110">
        <f t="shared" si="20"/>
        <v>0</v>
      </c>
      <c r="Z16" s="110">
        <f t="shared" si="20"/>
        <v>117</v>
      </c>
      <c r="AA16" s="99">
        <f t="shared" si="3"/>
      </c>
      <c r="AB16" s="97"/>
      <c r="AC16" s="97"/>
      <c r="AD16" s="97"/>
      <c r="AE16" s="97"/>
      <c r="AF16" s="97"/>
      <c r="AG16" s="97"/>
      <c r="AH16" s="99">
        <f t="shared" si="4"/>
      </c>
      <c r="AI16" s="99">
        <f t="shared" si="5"/>
      </c>
      <c r="AJ16" s="97"/>
      <c r="AK16" s="97"/>
      <c r="AL16" s="97"/>
      <c r="AM16" s="97"/>
      <c r="AN16" s="97"/>
      <c r="AO16" s="97"/>
      <c r="AP16" s="99">
        <f t="shared" si="6"/>
      </c>
      <c r="AQ16" s="99">
        <f t="shared" si="7"/>
      </c>
      <c r="AR16" s="97"/>
      <c r="AS16" s="97"/>
      <c r="AT16" s="97"/>
      <c r="AU16" s="97"/>
      <c r="AV16" s="97"/>
      <c r="AW16" s="97"/>
      <c r="AX16" s="99">
        <f t="shared" si="8"/>
      </c>
      <c r="AY16" s="99">
        <f t="shared" si="9"/>
      </c>
      <c r="AZ16" s="97"/>
      <c r="BA16" s="97"/>
      <c r="BB16" s="97"/>
      <c r="BC16" s="97"/>
      <c r="BD16" s="97"/>
      <c r="BE16" s="97"/>
      <c r="BF16" s="99">
        <f t="shared" si="10"/>
      </c>
      <c r="BG16" s="99">
        <f t="shared" si="11"/>
      </c>
      <c r="BH16" s="97"/>
      <c r="BI16" s="97"/>
      <c r="BJ16" s="97"/>
      <c r="BK16" s="97"/>
      <c r="BL16" s="97"/>
      <c r="BM16" s="97"/>
      <c r="BN16" s="99">
        <f t="shared" si="12"/>
      </c>
    </row>
    <row r="17" spans="1:66" ht="15">
      <c r="A17" s="67" t="s">
        <v>106</v>
      </c>
      <c r="B17" s="68" t="s">
        <v>82</v>
      </c>
      <c r="C17" s="95" t="str">
        <f t="shared" si="13"/>
        <v>   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5" t="str">
        <f t="shared" si="14"/>
        <v>2   </v>
      </c>
      <c r="O17" s="96">
        <v>2</v>
      </c>
      <c r="P17" s="96"/>
      <c r="Q17" s="96"/>
      <c r="R17" s="96"/>
      <c r="S17" s="96"/>
      <c r="T17" s="97"/>
      <c r="U17" s="111">
        <v>75</v>
      </c>
      <c r="V17" s="98">
        <f t="shared" si="15"/>
        <v>36</v>
      </c>
      <c r="W17" s="98">
        <f t="shared" si="16"/>
        <v>36</v>
      </c>
      <c r="X17" s="98">
        <f t="shared" si="17"/>
        <v>0</v>
      </c>
      <c r="Y17" s="98">
        <f t="shared" si="18"/>
        <v>0</v>
      </c>
      <c r="Z17" s="98">
        <f t="shared" si="19"/>
        <v>39</v>
      </c>
      <c r="AA17" s="99">
        <f t="shared" si="3"/>
      </c>
      <c r="AB17" s="97"/>
      <c r="AC17" s="97"/>
      <c r="AD17" s="97"/>
      <c r="AE17" s="97">
        <v>2</v>
      </c>
      <c r="AF17" s="97"/>
      <c r="AG17" s="97"/>
      <c r="AH17" s="99" t="str">
        <f t="shared" si="4"/>
        <v>2//</v>
      </c>
      <c r="AI17" s="99">
        <f t="shared" si="5"/>
      </c>
      <c r="AJ17" s="97"/>
      <c r="AK17" s="97"/>
      <c r="AL17" s="97"/>
      <c r="AM17" s="97"/>
      <c r="AN17" s="97"/>
      <c r="AO17" s="97"/>
      <c r="AP17" s="99">
        <f t="shared" si="6"/>
      </c>
      <c r="AQ17" s="99">
        <f t="shared" si="7"/>
      </c>
      <c r="AR17" s="97"/>
      <c r="AS17" s="97"/>
      <c r="AT17" s="97"/>
      <c r="AU17" s="97"/>
      <c r="AV17" s="97"/>
      <c r="AW17" s="97"/>
      <c r="AX17" s="99">
        <f t="shared" si="8"/>
      </c>
      <c r="AY17" s="99">
        <f t="shared" si="9"/>
      </c>
      <c r="AZ17" s="97"/>
      <c r="BA17" s="97"/>
      <c r="BB17" s="97"/>
      <c r="BC17" s="97"/>
      <c r="BD17" s="97"/>
      <c r="BE17" s="97"/>
      <c r="BF17" s="99">
        <f t="shared" si="10"/>
      </c>
      <c r="BG17" s="99">
        <f t="shared" si="11"/>
      </c>
      <c r="BH17" s="97"/>
      <c r="BI17" s="97"/>
      <c r="BJ17" s="97"/>
      <c r="BK17" s="97"/>
      <c r="BL17" s="97"/>
      <c r="BM17" s="97"/>
      <c r="BN17" s="99">
        <f t="shared" si="12"/>
      </c>
    </row>
    <row r="18" spans="1:66" ht="15">
      <c r="A18" s="67" t="s">
        <v>107</v>
      </c>
      <c r="B18" s="68" t="s">
        <v>108</v>
      </c>
      <c r="C18" s="95" t="str">
        <f t="shared" si="13"/>
        <v>   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5" t="str">
        <f t="shared" si="14"/>
        <v>1   </v>
      </c>
      <c r="O18" s="96">
        <v>1</v>
      </c>
      <c r="P18" s="96"/>
      <c r="Q18" s="96"/>
      <c r="R18" s="96"/>
      <c r="S18" s="96"/>
      <c r="T18" s="97"/>
      <c r="U18" s="111">
        <v>75</v>
      </c>
      <c r="V18" s="98">
        <f t="shared" si="15"/>
        <v>36</v>
      </c>
      <c r="W18" s="98">
        <f t="shared" si="16"/>
        <v>36</v>
      </c>
      <c r="X18" s="98">
        <f t="shared" si="17"/>
        <v>0</v>
      </c>
      <c r="Y18" s="98">
        <f t="shared" si="18"/>
        <v>0</v>
      </c>
      <c r="Z18" s="98">
        <f t="shared" si="19"/>
        <v>39</v>
      </c>
      <c r="AA18" s="99" t="str">
        <f t="shared" si="3"/>
        <v>2//</v>
      </c>
      <c r="AB18" s="97">
        <v>2</v>
      </c>
      <c r="AC18" s="97"/>
      <c r="AD18" s="97"/>
      <c r="AE18" s="97"/>
      <c r="AF18" s="97"/>
      <c r="AG18" s="97"/>
      <c r="AH18" s="99">
        <f t="shared" si="4"/>
      </c>
      <c r="AI18" s="99">
        <f t="shared" si="5"/>
      </c>
      <c r="AJ18" s="97"/>
      <c r="AK18" s="97"/>
      <c r="AL18" s="97"/>
      <c r="AM18" s="97"/>
      <c r="AN18" s="97"/>
      <c r="AO18" s="97"/>
      <c r="AP18" s="99">
        <f t="shared" si="6"/>
      </c>
      <c r="AQ18" s="99">
        <f t="shared" si="7"/>
      </c>
      <c r="AR18" s="97"/>
      <c r="AS18" s="97"/>
      <c r="AT18" s="97"/>
      <c r="AU18" s="97"/>
      <c r="AV18" s="97"/>
      <c r="AW18" s="97"/>
      <c r="AX18" s="99">
        <f t="shared" si="8"/>
      </c>
      <c r="AY18" s="99">
        <f t="shared" si="9"/>
      </c>
      <c r="AZ18" s="97"/>
      <c r="BA18" s="97"/>
      <c r="BB18" s="97"/>
      <c r="BC18" s="97"/>
      <c r="BD18" s="97"/>
      <c r="BE18" s="97"/>
      <c r="BF18" s="99">
        <f t="shared" si="10"/>
      </c>
      <c r="BG18" s="99">
        <f t="shared" si="11"/>
      </c>
      <c r="BH18" s="97"/>
      <c r="BI18" s="97"/>
      <c r="BJ18" s="97"/>
      <c r="BK18" s="97"/>
      <c r="BL18" s="97"/>
      <c r="BM18" s="97"/>
      <c r="BN18" s="99">
        <f t="shared" si="12"/>
      </c>
    </row>
    <row r="19" spans="1:66" ht="15">
      <c r="A19" s="69" t="s">
        <v>109</v>
      </c>
      <c r="B19" s="70" t="s">
        <v>83</v>
      </c>
      <c r="C19" s="95" t="str">
        <f t="shared" si="13"/>
        <v>   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5" t="str">
        <f t="shared" si="14"/>
        <v>6   </v>
      </c>
      <c r="O19" s="96">
        <v>6</v>
      </c>
      <c r="P19" s="96"/>
      <c r="Q19" s="96"/>
      <c r="R19" s="96"/>
      <c r="S19" s="96"/>
      <c r="T19" s="97"/>
      <c r="U19" s="111">
        <v>75</v>
      </c>
      <c r="V19" s="98">
        <f t="shared" si="15"/>
        <v>36</v>
      </c>
      <c r="W19" s="98">
        <f t="shared" si="16"/>
        <v>36</v>
      </c>
      <c r="X19" s="98">
        <f t="shared" si="17"/>
        <v>0</v>
      </c>
      <c r="Y19" s="98">
        <f t="shared" si="18"/>
        <v>0</v>
      </c>
      <c r="Z19" s="98">
        <f t="shared" si="19"/>
        <v>39</v>
      </c>
      <c r="AA19" s="99">
        <f t="shared" si="3"/>
      </c>
      <c r="AB19" s="97"/>
      <c r="AC19" s="97"/>
      <c r="AD19" s="97"/>
      <c r="AE19" s="97"/>
      <c r="AF19" s="97"/>
      <c r="AG19" s="97"/>
      <c r="AH19" s="99">
        <f t="shared" si="4"/>
      </c>
      <c r="AI19" s="99">
        <f t="shared" si="5"/>
      </c>
      <c r="AJ19" s="97"/>
      <c r="AK19" s="97"/>
      <c r="AL19" s="97"/>
      <c r="AM19" s="97"/>
      <c r="AN19" s="97"/>
      <c r="AO19" s="97"/>
      <c r="AP19" s="99">
        <f t="shared" si="6"/>
      </c>
      <c r="AQ19" s="99">
        <f t="shared" si="7"/>
      </c>
      <c r="AR19" s="97"/>
      <c r="AS19" s="97"/>
      <c r="AT19" s="97"/>
      <c r="AU19" s="97">
        <v>2</v>
      </c>
      <c r="AV19" s="97"/>
      <c r="AW19" s="97"/>
      <c r="AX19" s="99" t="str">
        <f t="shared" si="8"/>
        <v>2//</v>
      </c>
      <c r="AY19" s="99">
        <f t="shared" si="9"/>
      </c>
      <c r="AZ19" s="97"/>
      <c r="BA19" s="97"/>
      <c r="BB19" s="97"/>
      <c r="BC19" s="97"/>
      <c r="BD19" s="97"/>
      <c r="BE19" s="97"/>
      <c r="BF19" s="99">
        <f t="shared" si="10"/>
      </c>
      <c r="BG19" s="99">
        <f t="shared" si="11"/>
      </c>
      <c r="BH19" s="97"/>
      <c r="BI19" s="97"/>
      <c r="BJ19" s="97"/>
      <c r="BK19" s="97"/>
      <c r="BL19" s="97"/>
      <c r="BM19" s="97"/>
      <c r="BN19" s="99">
        <f t="shared" si="12"/>
      </c>
    </row>
    <row r="20" spans="1:66" ht="25.5">
      <c r="A20" s="72" t="s">
        <v>110</v>
      </c>
      <c r="B20" s="73" t="s">
        <v>111</v>
      </c>
      <c r="C20" s="95" t="str">
        <f t="shared" si="13"/>
        <v>   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5" t="str">
        <f t="shared" si="14"/>
        <v>2 5 6 </v>
      </c>
      <c r="O20" s="96">
        <v>2</v>
      </c>
      <c r="P20" s="96">
        <v>5</v>
      </c>
      <c r="Q20" s="96">
        <v>6</v>
      </c>
      <c r="R20" s="96"/>
      <c r="S20" s="96"/>
      <c r="T20" s="97"/>
      <c r="U20" s="110">
        <v>225</v>
      </c>
      <c r="V20" s="100">
        <f t="shared" si="15"/>
        <v>108</v>
      </c>
      <c r="W20" s="100">
        <f t="shared" si="16"/>
        <v>72</v>
      </c>
      <c r="X20" s="100">
        <f t="shared" si="17"/>
        <v>0</v>
      </c>
      <c r="Y20" s="100">
        <f t="shared" si="18"/>
        <v>36</v>
      </c>
      <c r="Z20" s="100">
        <f t="shared" si="19"/>
        <v>117</v>
      </c>
      <c r="AA20" s="99">
        <f t="shared" si="3"/>
      </c>
      <c r="AB20" s="97"/>
      <c r="AC20" s="97"/>
      <c r="AD20" s="97"/>
      <c r="AE20" s="97"/>
      <c r="AF20" s="97"/>
      <c r="AG20" s="97">
        <v>2</v>
      </c>
      <c r="AH20" s="99" t="str">
        <f t="shared" si="4"/>
        <v>//2</v>
      </c>
      <c r="AI20" s="99">
        <f t="shared" si="5"/>
      </c>
      <c r="AJ20" s="97"/>
      <c r="AK20" s="97"/>
      <c r="AL20" s="97"/>
      <c r="AM20" s="97"/>
      <c r="AN20" s="97"/>
      <c r="AO20" s="97"/>
      <c r="AP20" s="99">
        <f t="shared" si="6"/>
      </c>
      <c r="AQ20" s="99" t="str">
        <f t="shared" si="7"/>
        <v>2//</v>
      </c>
      <c r="AR20" s="97">
        <v>2</v>
      </c>
      <c r="AS20" s="97"/>
      <c r="AT20" s="97"/>
      <c r="AU20" s="97">
        <v>2</v>
      </c>
      <c r="AV20" s="97"/>
      <c r="AW20" s="97"/>
      <c r="AX20" s="99" t="str">
        <f t="shared" si="8"/>
        <v>2//</v>
      </c>
      <c r="AY20" s="99">
        <f t="shared" si="9"/>
      </c>
      <c r="AZ20" s="97"/>
      <c r="BA20" s="97"/>
      <c r="BB20" s="97"/>
      <c r="BC20" s="97"/>
      <c r="BD20" s="97"/>
      <c r="BE20" s="97"/>
      <c r="BF20" s="99">
        <f t="shared" si="10"/>
      </c>
      <c r="BG20" s="99">
        <f t="shared" si="11"/>
      </c>
      <c r="BH20" s="97"/>
      <c r="BI20" s="97"/>
      <c r="BJ20" s="97"/>
      <c r="BK20" s="97"/>
      <c r="BL20" s="97"/>
      <c r="BM20" s="97"/>
      <c r="BN20" s="99">
        <f t="shared" si="12"/>
      </c>
    </row>
    <row r="21" spans="1:66" ht="25.5">
      <c r="A21" s="64" t="s">
        <v>53</v>
      </c>
      <c r="B21" s="114" t="s">
        <v>87</v>
      </c>
      <c r="C21" s="90" t="str">
        <f t="shared" si="13"/>
        <v>   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0" t="str">
        <f t="shared" si="14"/>
        <v>   </v>
      </c>
      <c r="O21" s="91"/>
      <c r="P21" s="91"/>
      <c r="Q21" s="91"/>
      <c r="R21" s="91"/>
      <c r="S21" s="91"/>
      <c r="T21" s="90"/>
      <c r="U21" s="92">
        <f aca="true" t="shared" si="21" ref="U21:Z21">SUM(U22,U26)</f>
        <v>400</v>
      </c>
      <c r="V21" s="92">
        <f t="shared" si="21"/>
        <v>154</v>
      </c>
      <c r="W21" s="92">
        <f t="shared" si="21"/>
        <v>54</v>
      </c>
      <c r="X21" s="92">
        <f t="shared" si="21"/>
        <v>100</v>
      </c>
      <c r="Y21" s="92">
        <f t="shared" si="21"/>
        <v>0</v>
      </c>
      <c r="Z21" s="92">
        <f t="shared" si="21"/>
        <v>246</v>
      </c>
      <c r="AA21" s="90">
        <f t="shared" si="3"/>
      </c>
      <c r="AB21" s="90"/>
      <c r="AC21" s="90"/>
      <c r="AD21" s="90"/>
      <c r="AE21" s="90"/>
      <c r="AF21" s="90"/>
      <c r="AG21" s="90"/>
      <c r="AH21" s="90">
        <f t="shared" si="4"/>
      </c>
      <c r="AI21" s="90">
        <f t="shared" si="5"/>
      </c>
      <c r="AJ21" s="90"/>
      <c r="AK21" s="90"/>
      <c r="AL21" s="90"/>
      <c r="AM21" s="90"/>
      <c r="AN21" s="90"/>
      <c r="AO21" s="90"/>
      <c r="AP21" s="90">
        <f t="shared" si="6"/>
      </c>
      <c r="AQ21" s="90">
        <f t="shared" si="7"/>
      </c>
      <c r="AR21" s="90"/>
      <c r="AS21" s="90"/>
      <c r="AT21" s="90"/>
      <c r="AU21" s="90"/>
      <c r="AV21" s="90"/>
      <c r="AW21" s="90"/>
      <c r="AX21" s="90">
        <f t="shared" si="8"/>
      </c>
      <c r="AY21" s="90">
        <f t="shared" si="9"/>
      </c>
      <c r="AZ21" s="90"/>
      <c r="BA21" s="90"/>
      <c r="BB21" s="90"/>
      <c r="BC21" s="90"/>
      <c r="BD21" s="90"/>
      <c r="BE21" s="90"/>
      <c r="BF21" s="90">
        <f t="shared" si="10"/>
      </c>
      <c r="BG21" s="90">
        <f t="shared" si="11"/>
      </c>
      <c r="BH21" s="90"/>
      <c r="BI21" s="90"/>
      <c r="BJ21" s="90"/>
      <c r="BK21" s="90"/>
      <c r="BL21" s="90"/>
      <c r="BM21" s="90"/>
      <c r="BN21" s="90">
        <f t="shared" si="12"/>
      </c>
    </row>
    <row r="22" spans="1:66" ht="15">
      <c r="A22" s="69" t="s">
        <v>54</v>
      </c>
      <c r="B22" s="74" t="s">
        <v>48</v>
      </c>
      <c r="C22" s="95" t="str">
        <f t="shared" si="13"/>
        <v>   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5" t="str">
        <f t="shared" si="14"/>
        <v>   </v>
      </c>
      <c r="O22" s="96"/>
      <c r="P22" s="96"/>
      <c r="Q22" s="96"/>
      <c r="R22" s="96"/>
      <c r="S22" s="96"/>
      <c r="T22" s="97"/>
      <c r="U22" s="110">
        <f aca="true" t="shared" si="22" ref="U22:Z22">SUM(U23:U25)</f>
        <v>320</v>
      </c>
      <c r="V22" s="110">
        <f t="shared" si="22"/>
        <v>118</v>
      </c>
      <c r="W22" s="110">
        <f t="shared" si="22"/>
        <v>54</v>
      </c>
      <c r="X22" s="110">
        <f t="shared" si="22"/>
        <v>64</v>
      </c>
      <c r="Y22" s="110">
        <f t="shared" si="22"/>
        <v>0</v>
      </c>
      <c r="Z22" s="110">
        <f t="shared" si="22"/>
        <v>202</v>
      </c>
      <c r="AA22" s="99">
        <f t="shared" si="3"/>
      </c>
      <c r="AB22" s="97"/>
      <c r="AC22" s="97"/>
      <c r="AD22" s="97"/>
      <c r="AE22" s="97"/>
      <c r="AF22" s="97"/>
      <c r="AG22" s="97"/>
      <c r="AH22" s="99">
        <f t="shared" si="4"/>
      </c>
      <c r="AI22" s="99">
        <f t="shared" si="5"/>
      </c>
      <c r="AJ22" s="97"/>
      <c r="AK22" s="97"/>
      <c r="AL22" s="97"/>
      <c r="AM22" s="97"/>
      <c r="AN22" s="97"/>
      <c r="AO22" s="97"/>
      <c r="AP22" s="99">
        <f t="shared" si="6"/>
      </c>
      <c r="AQ22" s="99">
        <f t="shared" si="7"/>
      </c>
      <c r="AR22" s="97"/>
      <c r="AS22" s="97"/>
      <c r="AT22" s="97"/>
      <c r="AU22" s="97"/>
      <c r="AV22" s="97"/>
      <c r="AW22" s="97"/>
      <c r="AX22" s="99">
        <f t="shared" si="8"/>
      </c>
      <c r="AY22" s="99">
        <f t="shared" si="9"/>
      </c>
      <c r="AZ22" s="97"/>
      <c r="BA22" s="97"/>
      <c r="BB22" s="97"/>
      <c r="BC22" s="97"/>
      <c r="BD22" s="97"/>
      <c r="BE22" s="97"/>
      <c r="BF22" s="99">
        <f t="shared" si="10"/>
      </c>
      <c r="BG22" s="99">
        <f t="shared" si="11"/>
      </c>
      <c r="BH22" s="97"/>
      <c r="BI22" s="97"/>
      <c r="BJ22" s="97"/>
      <c r="BK22" s="97"/>
      <c r="BL22" s="97"/>
      <c r="BM22" s="97"/>
      <c r="BN22" s="99">
        <f t="shared" si="12"/>
      </c>
    </row>
    <row r="23" spans="1:66" ht="15">
      <c r="A23" s="69" t="s">
        <v>55</v>
      </c>
      <c r="B23" s="70" t="s">
        <v>88</v>
      </c>
      <c r="C23" s="95" t="str">
        <f t="shared" si="13"/>
        <v>1   </v>
      </c>
      <c r="D23" s="96">
        <v>1</v>
      </c>
      <c r="E23" s="96"/>
      <c r="F23" s="96"/>
      <c r="G23" s="96"/>
      <c r="H23" s="96"/>
      <c r="I23" s="96"/>
      <c r="J23" s="96"/>
      <c r="K23" s="96"/>
      <c r="L23" s="96"/>
      <c r="M23" s="96"/>
      <c r="N23" s="95" t="str">
        <f t="shared" si="14"/>
        <v>   </v>
      </c>
      <c r="O23" s="96"/>
      <c r="P23" s="96"/>
      <c r="Q23" s="96"/>
      <c r="R23" s="96"/>
      <c r="S23" s="96"/>
      <c r="T23" s="97"/>
      <c r="U23" s="111">
        <v>114</v>
      </c>
      <c r="V23" s="98">
        <f t="shared" si="15"/>
        <v>54</v>
      </c>
      <c r="W23" s="98">
        <f t="shared" si="16"/>
        <v>18</v>
      </c>
      <c r="X23" s="98">
        <f t="shared" si="17"/>
        <v>36</v>
      </c>
      <c r="Y23" s="98">
        <f t="shared" si="18"/>
        <v>0</v>
      </c>
      <c r="Z23" s="98">
        <f t="shared" si="19"/>
        <v>60</v>
      </c>
      <c r="AA23" s="99" t="str">
        <f t="shared" si="3"/>
        <v>1/2/</v>
      </c>
      <c r="AB23" s="97">
        <v>1</v>
      </c>
      <c r="AC23" s="97">
        <v>2</v>
      </c>
      <c r="AD23" s="97"/>
      <c r="AE23" s="97"/>
      <c r="AF23" s="97"/>
      <c r="AG23" s="97"/>
      <c r="AH23" s="99">
        <f t="shared" si="4"/>
      </c>
      <c r="AI23" s="99">
        <f t="shared" si="5"/>
      </c>
      <c r="AJ23" s="97"/>
      <c r="AK23" s="97"/>
      <c r="AL23" s="97"/>
      <c r="AM23" s="97"/>
      <c r="AN23" s="97"/>
      <c r="AO23" s="97"/>
      <c r="AP23" s="99">
        <f t="shared" si="6"/>
      </c>
      <c r="AQ23" s="99">
        <f t="shared" si="7"/>
      </c>
      <c r="AR23" s="97"/>
      <c r="AS23" s="97"/>
      <c r="AT23" s="97"/>
      <c r="AU23" s="97"/>
      <c r="AV23" s="97"/>
      <c r="AW23" s="97"/>
      <c r="AX23" s="99">
        <f t="shared" si="8"/>
      </c>
      <c r="AY23" s="99">
        <f t="shared" si="9"/>
      </c>
      <c r="AZ23" s="97"/>
      <c r="BA23" s="97"/>
      <c r="BB23" s="97"/>
      <c r="BC23" s="97"/>
      <c r="BD23" s="97"/>
      <c r="BE23" s="97"/>
      <c r="BF23" s="99">
        <f t="shared" si="10"/>
      </c>
      <c r="BG23" s="99">
        <f t="shared" si="11"/>
      </c>
      <c r="BH23" s="97"/>
      <c r="BI23" s="97"/>
      <c r="BJ23" s="97"/>
      <c r="BK23" s="97"/>
      <c r="BL23" s="97"/>
      <c r="BM23" s="97"/>
      <c r="BN23" s="99">
        <f t="shared" si="12"/>
      </c>
    </row>
    <row r="24" spans="1:66" ht="15">
      <c r="A24" s="69" t="s">
        <v>60</v>
      </c>
      <c r="B24" s="70" t="s">
        <v>89</v>
      </c>
      <c r="C24" s="95" t="str">
        <f t="shared" si="13"/>
        <v>   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5" t="str">
        <f t="shared" si="14"/>
        <v>6   </v>
      </c>
      <c r="O24" s="96">
        <v>6</v>
      </c>
      <c r="P24" s="96"/>
      <c r="Q24" s="96"/>
      <c r="R24" s="96"/>
      <c r="S24" s="96"/>
      <c r="T24" s="97"/>
      <c r="U24" s="111">
        <v>134</v>
      </c>
      <c r="V24" s="98">
        <f t="shared" si="15"/>
        <v>36</v>
      </c>
      <c r="W24" s="98">
        <f t="shared" si="16"/>
        <v>36</v>
      </c>
      <c r="X24" s="98">
        <f t="shared" si="17"/>
        <v>0</v>
      </c>
      <c r="Y24" s="98">
        <f t="shared" si="18"/>
        <v>0</v>
      </c>
      <c r="Z24" s="98">
        <f t="shared" si="19"/>
        <v>98</v>
      </c>
      <c r="AA24" s="99">
        <f t="shared" si="3"/>
      </c>
      <c r="AB24" s="97"/>
      <c r="AC24" s="97"/>
      <c r="AD24" s="97"/>
      <c r="AE24" s="97"/>
      <c r="AF24" s="97"/>
      <c r="AG24" s="97"/>
      <c r="AH24" s="99">
        <f t="shared" si="4"/>
      </c>
      <c r="AI24" s="99">
        <f t="shared" si="5"/>
      </c>
      <c r="AJ24" s="97"/>
      <c r="AK24" s="97"/>
      <c r="AL24" s="97"/>
      <c r="AM24" s="97"/>
      <c r="AN24" s="97"/>
      <c r="AO24" s="97"/>
      <c r="AP24" s="99">
        <f t="shared" si="6"/>
      </c>
      <c r="AQ24" s="99">
        <f t="shared" si="7"/>
      </c>
      <c r="AR24" s="97"/>
      <c r="AS24" s="97"/>
      <c r="AT24" s="97"/>
      <c r="AU24" s="97">
        <v>2</v>
      </c>
      <c r="AV24" s="97"/>
      <c r="AW24" s="97"/>
      <c r="AX24" s="99" t="str">
        <f t="shared" si="8"/>
        <v>2//</v>
      </c>
      <c r="AY24" s="99">
        <f t="shared" si="9"/>
      </c>
      <c r="AZ24" s="97"/>
      <c r="BA24" s="97"/>
      <c r="BB24" s="97"/>
      <c r="BC24" s="97"/>
      <c r="BD24" s="97"/>
      <c r="BE24" s="97"/>
      <c r="BF24" s="99">
        <f t="shared" si="10"/>
      </c>
      <c r="BG24" s="99">
        <f t="shared" si="11"/>
      </c>
      <c r="BH24" s="97"/>
      <c r="BI24" s="97"/>
      <c r="BJ24" s="97"/>
      <c r="BK24" s="97"/>
      <c r="BL24" s="97"/>
      <c r="BM24" s="97"/>
      <c r="BN24" s="99">
        <f t="shared" si="12"/>
      </c>
    </row>
    <row r="25" spans="1:66" ht="25.5">
      <c r="A25" s="69" t="s">
        <v>112</v>
      </c>
      <c r="B25" s="70" t="s">
        <v>183</v>
      </c>
      <c r="C25" s="95" t="str">
        <f t="shared" si="13"/>
        <v>   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5" t="str">
        <f t="shared" si="14"/>
        <v>7   </v>
      </c>
      <c r="O25" s="96">
        <v>7</v>
      </c>
      <c r="P25" s="96"/>
      <c r="Q25" s="96"/>
      <c r="R25" s="96"/>
      <c r="S25" s="96"/>
      <c r="T25" s="97"/>
      <c r="U25" s="111">
        <v>72</v>
      </c>
      <c r="V25" s="98">
        <f t="shared" si="15"/>
        <v>28</v>
      </c>
      <c r="W25" s="98">
        <f t="shared" si="16"/>
        <v>0</v>
      </c>
      <c r="X25" s="98">
        <f t="shared" si="17"/>
        <v>28</v>
      </c>
      <c r="Y25" s="98">
        <f t="shared" si="18"/>
        <v>0</v>
      </c>
      <c r="Z25" s="98">
        <f t="shared" si="19"/>
        <v>44</v>
      </c>
      <c r="AA25" s="99">
        <f t="shared" si="3"/>
      </c>
      <c r="AB25" s="97"/>
      <c r="AC25" s="97"/>
      <c r="AD25" s="97"/>
      <c r="AE25" s="97"/>
      <c r="AF25" s="97"/>
      <c r="AG25" s="97"/>
      <c r="AH25" s="99">
        <f t="shared" si="4"/>
      </c>
      <c r="AI25" s="99">
        <f t="shared" si="5"/>
      </c>
      <c r="AJ25" s="97"/>
      <c r="AK25" s="97"/>
      <c r="AL25" s="97"/>
      <c r="AM25" s="97"/>
      <c r="AN25" s="97"/>
      <c r="AO25" s="97"/>
      <c r="AP25" s="99">
        <f t="shared" si="6"/>
      </c>
      <c r="AQ25" s="99">
        <f t="shared" si="7"/>
      </c>
      <c r="AR25" s="97"/>
      <c r="AS25" s="97"/>
      <c r="AT25" s="97"/>
      <c r="AU25" s="97"/>
      <c r="AV25" s="97"/>
      <c r="AW25" s="97"/>
      <c r="AX25" s="99">
        <f t="shared" si="8"/>
      </c>
      <c r="AY25" s="99" t="str">
        <f t="shared" si="9"/>
        <v>/2/</v>
      </c>
      <c r="AZ25" s="97"/>
      <c r="BA25" s="97">
        <v>2</v>
      </c>
      <c r="BB25" s="97"/>
      <c r="BC25" s="97"/>
      <c r="BD25" s="97"/>
      <c r="BE25" s="97"/>
      <c r="BF25" s="99">
        <f t="shared" si="10"/>
      </c>
      <c r="BG25" s="99">
        <f t="shared" si="11"/>
      </c>
      <c r="BH25" s="97"/>
      <c r="BI25" s="97"/>
      <c r="BJ25" s="97"/>
      <c r="BK25" s="97"/>
      <c r="BL25" s="97"/>
      <c r="BM25" s="97"/>
      <c r="BN25" s="99">
        <f t="shared" si="12"/>
      </c>
    </row>
    <row r="26" spans="1:66" ht="15">
      <c r="A26" s="69" t="s">
        <v>113</v>
      </c>
      <c r="B26" s="74" t="s">
        <v>114</v>
      </c>
      <c r="C26" s="95" t="str">
        <f t="shared" si="13"/>
        <v>   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5" t="str">
        <f t="shared" si="14"/>
        <v>   </v>
      </c>
      <c r="O26" s="96"/>
      <c r="P26" s="96"/>
      <c r="Q26" s="96"/>
      <c r="R26" s="96"/>
      <c r="S26" s="96"/>
      <c r="T26" s="97"/>
      <c r="U26" s="110">
        <f aca="true" t="shared" si="23" ref="U26:Z26">U27</f>
        <v>80</v>
      </c>
      <c r="V26" s="110">
        <f t="shared" si="23"/>
        <v>36</v>
      </c>
      <c r="W26" s="110">
        <f t="shared" si="23"/>
        <v>0</v>
      </c>
      <c r="X26" s="110">
        <f t="shared" si="23"/>
        <v>36</v>
      </c>
      <c r="Y26" s="110">
        <f t="shared" si="23"/>
        <v>0</v>
      </c>
      <c r="Z26" s="110">
        <f t="shared" si="23"/>
        <v>44</v>
      </c>
      <c r="AA26" s="99">
        <f t="shared" si="3"/>
      </c>
      <c r="AB26" s="97"/>
      <c r="AC26" s="97"/>
      <c r="AD26" s="97"/>
      <c r="AE26" s="97"/>
      <c r="AF26" s="97"/>
      <c r="AG26" s="97"/>
      <c r="AH26" s="99">
        <f t="shared" si="4"/>
      </c>
      <c r="AI26" s="99">
        <f t="shared" si="5"/>
      </c>
      <c r="AJ26" s="97"/>
      <c r="AK26" s="97"/>
      <c r="AL26" s="97"/>
      <c r="AM26" s="97"/>
      <c r="AN26" s="97"/>
      <c r="AO26" s="97"/>
      <c r="AP26" s="99">
        <f t="shared" si="6"/>
      </c>
      <c r="AQ26" s="99">
        <f t="shared" si="7"/>
      </c>
      <c r="AR26" s="97"/>
      <c r="AS26" s="97"/>
      <c r="AT26" s="97"/>
      <c r="AU26" s="97"/>
      <c r="AV26" s="97"/>
      <c r="AW26" s="97"/>
      <c r="AX26" s="99">
        <f t="shared" si="8"/>
      </c>
      <c r="AY26" s="99">
        <f t="shared" si="9"/>
      </c>
      <c r="AZ26" s="97"/>
      <c r="BA26" s="97"/>
      <c r="BB26" s="97"/>
      <c r="BC26" s="97"/>
      <c r="BD26" s="97"/>
      <c r="BE26" s="97"/>
      <c r="BF26" s="99">
        <f t="shared" si="10"/>
      </c>
      <c r="BG26" s="99">
        <f t="shared" si="11"/>
      </c>
      <c r="BH26" s="97"/>
      <c r="BI26" s="97"/>
      <c r="BJ26" s="97"/>
      <c r="BK26" s="97"/>
      <c r="BL26" s="97"/>
      <c r="BM26" s="97"/>
      <c r="BN26" s="99">
        <f t="shared" si="12"/>
      </c>
    </row>
    <row r="27" spans="1:66" ht="15">
      <c r="A27" s="69" t="s">
        <v>159</v>
      </c>
      <c r="B27" s="70" t="s">
        <v>208</v>
      </c>
      <c r="C27" s="95" t="str">
        <f t="shared" si="13"/>
        <v>   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5" t="str">
        <f t="shared" si="14"/>
        <v>3   </v>
      </c>
      <c r="O27" s="96">
        <v>3</v>
      </c>
      <c r="P27" s="96"/>
      <c r="Q27" s="96"/>
      <c r="R27" s="96"/>
      <c r="S27" s="96"/>
      <c r="T27" s="97"/>
      <c r="U27" s="111">
        <v>80</v>
      </c>
      <c r="V27" s="98">
        <f t="shared" si="15"/>
        <v>36</v>
      </c>
      <c r="W27" s="98">
        <f t="shared" si="16"/>
        <v>0</v>
      </c>
      <c r="X27" s="98">
        <f t="shared" si="17"/>
        <v>36</v>
      </c>
      <c r="Y27" s="98">
        <f t="shared" si="18"/>
        <v>0</v>
      </c>
      <c r="Z27" s="98">
        <f t="shared" si="19"/>
        <v>44</v>
      </c>
      <c r="AA27" s="99">
        <f t="shared" si="3"/>
      </c>
      <c r="AB27" s="97"/>
      <c r="AC27" s="97"/>
      <c r="AD27" s="97"/>
      <c r="AE27" s="97"/>
      <c r="AF27" s="97"/>
      <c r="AG27" s="97"/>
      <c r="AH27" s="99">
        <f t="shared" si="4"/>
      </c>
      <c r="AI27" s="99" t="str">
        <f t="shared" si="5"/>
        <v>/2/</v>
      </c>
      <c r="AJ27" s="97"/>
      <c r="AK27" s="97">
        <v>2</v>
      </c>
      <c r="AL27" s="97"/>
      <c r="AM27" s="97"/>
      <c r="AN27" s="97"/>
      <c r="AO27" s="97"/>
      <c r="AP27" s="99">
        <f t="shared" si="6"/>
      </c>
      <c r="AQ27" s="99">
        <f t="shared" si="7"/>
      </c>
      <c r="AR27" s="97"/>
      <c r="AS27" s="97"/>
      <c r="AT27" s="97"/>
      <c r="AU27" s="97"/>
      <c r="AV27" s="97"/>
      <c r="AW27" s="97"/>
      <c r="AX27" s="99">
        <f t="shared" si="8"/>
      </c>
      <c r="AY27" s="99">
        <f t="shared" si="9"/>
      </c>
      <c r="AZ27" s="97"/>
      <c r="BA27" s="97"/>
      <c r="BB27" s="97"/>
      <c r="BC27" s="97"/>
      <c r="BD27" s="97"/>
      <c r="BE27" s="97"/>
      <c r="BF27" s="99">
        <f t="shared" si="10"/>
      </c>
      <c r="BG27" s="99">
        <f t="shared" si="11"/>
      </c>
      <c r="BH27" s="97"/>
      <c r="BI27" s="97"/>
      <c r="BJ27" s="97"/>
      <c r="BK27" s="97"/>
      <c r="BL27" s="97"/>
      <c r="BM27" s="97"/>
      <c r="BN27" s="99">
        <f t="shared" si="12"/>
      </c>
    </row>
    <row r="28" spans="1:66" ht="22.5" customHeight="1">
      <c r="A28" s="64" t="s">
        <v>56</v>
      </c>
      <c r="B28" s="114" t="s">
        <v>90</v>
      </c>
      <c r="C28" s="90" t="str">
        <f t="shared" si="13"/>
        <v>   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0" t="str">
        <f t="shared" si="14"/>
        <v>   </v>
      </c>
      <c r="O28" s="91"/>
      <c r="P28" s="91"/>
      <c r="Q28" s="91"/>
      <c r="R28" s="91"/>
      <c r="S28" s="91"/>
      <c r="T28" s="90"/>
      <c r="U28" s="92">
        <f aca="true" t="shared" si="24" ref="U28:Z28">SUM(U29,U38,U41)</f>
        <v>1600</v>
      </c>
      <c r="V28" s="92">
        <f t="shared" si="24"/>
        <v>742</v>
      </c>
      <c r="W28" s="92">
        <f t="shared" si="24"/>
        <v>470</v>
      </c>
      <c r="X28" s="92">
        <f t="shared" si="24"/>
        <v>0</v>
      </c>
      <c r="Y28" s="92">
        <f t="shared" si="24"/>
        <v>272</v>
      </c>
      <c r="Z28" s="92">
        <f t="shared" si="24"/>
        <v>858</v>
      </c>
      <c r="AA28" s="90">
        <f t="shared" si="3"/>
      </c>
      <c r="AB28" s="90"/>
      <c r="AC28" s="90"/>
      <c r="AD28" s="90"/>
      <c r="AE28" s="90"/>
      <c r="AF28" s="90"/>
      <c r="AG28" s="90"/>
      <c r="AH28" s="90">
        <f t="shared" si="4"/>
      </c>
      <c r="AI28" s="90">
        <f t="shared" si="5"/>
      </c>
      <c r="AJ28" s="90"/>
      <c r="AK28" s="90"/>
      <c r="AL28" s="90"/>
      <c r="AM28" s="90"/>
      <c r="AN28" s="90"/>
      <c r="AO28" s="90"/>
      <c r="AP28" s="90">
        <f t="shared" si="6"/>
      </c>
      <c r="AQ28" s="90">
        <f t="shared" si="7"/>
      </c>
      <c r="AR28" s="90"/>
      <c r="AS28" s="90"/>
      <c r="AT28" s="90"/>
      <c r="AU28" s="90"/>
      <c r="AV28" s="90"/>
      <c r="AW28" s="90"/>
      <c r="AX28" s="90">
        <f t="shared" si="8"/>
      </c>
      <c r="AY28" s="90">
        <f t="shared" si="9"/>
      </c>
      <c r="AZ28" s="90"/>
      <c r="BA28" s="90"/>
      <c r="BB28" s="90"/>
      <c r="BC28" s="90"/>
      <c r="BD28" s="90"/>
      <c r="BE28" s="90"/>
      <c r="BF28" s="90">
        <f t="shared" si="10"/>
      </c>
      <c r="BG28" s="90">
        <f t="shared" si="11"/>
      </c>
      <c r="BH28" s="90"/>
      <c r="BI28" s="90"/>
      <c r="BJ28" s="90"/>
      <c r="BK28" s="90"/>
      <c r="BL28" s="90"/>
      <c r="BM28" s="90"/>
      <c r="BN28" s="90">
        <f t="shared" si="12"/>
      </c>
    </row>
    <row r="29" spans="1:66" ht="15">
      <c r="A29" s="69" t="s">
        <v>57</v>
      </c>
      <c r="B29" s="74" t="s">
        <v>48</v>
      </c>
      <c r="C29" s="95" t="str">
        <f t="shared" si="13"/>
        <v>   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5" t="str">
        <f t="shared" si="14"/>
        <v>   </v>
      </c>
      <c r="O29" s="96"/>
      <c r="P29" s="96"/>
      <c r="Q29" s="96"/>
      <c r="R29" s="96"/>
      <c r="S29" s="96"/>
      <c r="T29" s="97"/>
      <c r="U29" s="110">
        <f aca="true" t="shared" si="25" ref="U29:Z29">SUM(U30:U37)</f>
        <v>1280</v>
      </c>
      <c r="V29" s="110">
        <f t="shared" si="25"/>
        <v>616</v>
      </c>
      <c r="W29" s="110">
        <f t="shared" si="25"/>
        <v>344</v>
      </c>
      <c r="X29" s="110">
        <f t="shared" si="25"/>
        <v>0</v>
      </c>
      <c r="Y29" s="110">
        <f t="shared" si="25"/>
        <v>272</v>
      </c>
      <c r="Z29" s="110">
        <f t="shared" si="25"/>
        <v>664</v>
      </c>
      <c r="AA29" s="99">
        <f t="shared" si="3"/>
      </c>
      <c r="AB29" s="97"/>
      <c r="AC29" s="97"/>
      <c r="AD29" s="97"/>
      <c r="AE29" s="97"/>
      <c r="AF29" s="97"/>
      <c r="AG29" s="97"/>
      <c r="AH29" s="99">
        <f t="shared" si="4"/>
      </c>
      <c r="AI29" s="99">
        <f t="shared" si="5"/>
      </c>
      <c r="AJ29" s="97"/>
      <c r="AK29" s="97"/>
      <c r="AL29" s="97"/>
      <c r="AM29" s="97"/>
      <c r="AN29" s="97"/>
      <c r="AO29" s="97"/>
      <c r="AP29" s="99">
        <f t="shared" si="6"/>
      </c>
      <c r="AQ29" s="99">
        <f t="shared" si="7"/>
      </c>
      <c r="AR29" s="97"/>
      <c r="AS29" s="97"/>
      <c r="AT29" s="97"/>
      <c r="AU29" s="97"/>
      <c r="AV29" s="97"/>
      <c r="AW29" s="97"/>
      <c r="AX29" s="99">
        <f t="shared" si="8"/>
      </c>
      <c r="AY29" s="99">
        <f t="shared" si="9"/>
      </c>
      <c r="AZ29" s="97"/>
      <c r="BA29" s="97"/>
      <c r="BB29" s="97"/>
      <c r="BC29" s="97"/>
      <c r="BD29" s="97"/>
      <c r="BE29" s="97"/>
      <c r="BF29" s="99">
        <f t="shared" si="10"/>
      </c>
      <c r="BG29" s="99">
        <f t="shared" si="11"/>
      </c>
      <c r="BH29" s="97"/>
      <c r="BI29" s="97"/>
      <c r="BJ29" s="97"/>
      <c r="BK29" s="97"/>
      <c r="BL29" s="97"/>
      <c r="BM29" s="97"/>
      <c r="BN29" s="99">
        <f t="shared" si="12"/>
      </c>
    </row>
    <row r="30" spans="1:66" ht="15">
      <c r="A30" s="69" t="s">
        <v>115</v>
      </c>
      <c r="B30" s="70" t="s">
        <v>116</v>
      </c>
      <c r="C30" s="95" t="str">
        <f>D30&amp;" "&amp;E30&amp;" "&amp;F30&amp;" "&amp;M30</f>
        <v>3 4  </v>
      </c>
      <c r="D30" s="96">
        <v>3</v>
      </c>
      <c r="E30" s="96">
        <v>4</v>
      </c>
      <c r="F30" s="96"/>
      <c r="G30" s="96"/>
      <c r="H30" s="96"/>
      <c r="I30" s="96"/>
      <c r="J30" s="96"/>
      <c r="K30" s="96"/>
      <c r="L30" s="96"/>
      <c r="M30" s="96"/>
      <c r="N30" s="95" t="str">
        <f>O30&amp;" "&amp;P30&amp;" "&amp;Q30&amp;" "&amp;S30</f>
        <v>   </v>
      </c>
      <c r="O30" s="96"/>
      <c r="P30" s="96"/>
      <c r="Q30" s="96"/>
      <c r="R30" s="96"/>
      <c r="S30" s="96"/>
      <c r="T30" s="97"/>
      <c r="U30" s="111">
        <v>264</v>
      </c>
      <c r="V30" s="98">
        <f>W30+X30+Y30</f>
        <v>126</v>
      </c>
      <c r="W30" s="98">
        <f aca="true" t="shared" si="26" ref="W30:Y31">AB30*AB$6+AE30*AE$6+AJ30*AJ$6+AM30*AM$6+AR30*AR$6+AU30*AU$6+AZ30*AZ$6+BC30*BC$6+BH30*BH$6+BK30*BK$6</f>
        <v>72</v>
      </c>
      <c r="X30" s="98">
        <f t="shared" si="26"/>
        <v>0</v>
      </c>
      <c r="Y30" s="98">
        <f t="shared" si="26"/>
        <v>54</v>
      </c>
      <c r="Z30" s="98">
        <f>U30-V30</f>
        <v>138</v>
      </c>
      <c r="AA30" s="99">
        <f>IF(SUM(AB30:AD30)&gt;0,AB30&amp;"/"&amp;AC30&amp;"/"&amp;AD30,"")</f>
      </c>
      <c r="AB30" s="97"/>
      <c r="AC30" s="97"/>
      <c r="AD30" s="97"/>
      <c r="AE30" s="97"/>
      <c r="AF30" s="97"/>
      <c r="AG30" s="97"/>
      <c r="AH30" s="99">
        <f>IF(SUM(AE30:AG30)&gt;0,AE30&amp;"/"&amp;AF30&amp;"/"&amp;AG30,"")</f>
      </c>
      <c r="AI30" s="99" t="str">
        <f>IF(SUM(AJ30:AL30)&gt;0,AJ30&amp;"/"&amp;AK30&amp;"/"&amp;AL30,"")</f>
        <v>2//2</v>
      </c>
      <c r="AJ30" s="97">
        <v>2</v>
      </c>
      <c r="AK30" s="97"/>
      <c r="AL30" s="97">
        <v>2</v>
      </c>
      <c r="AM30" s="97">
        <v>2</v>
      </c>
      <c r="AN30" s="97"/>
      <c r="AO30" s="97">
        <v>1</v>
      </c>
      <c r="AP30" s="99" t="str">
        <f>IF(SUM(AM30:AO30)&gt;0,AM30&amp;"/"&amp;AN30&amp;"/"&amp;AO30,"")</f>
        <v>2//1</v>
      </c>
      <c r="AQ30" s="99">
        <f>IF(SUM(AR30:AT30)&gt;0,AR30&amp;"/"&amp;AS30&amp;"/"&amp;AT30,"")</f>
      </c>
      <c r="AR30" s="97"/>
      <c r="AS30" s="97"/>
      <c r="AT30" s="97"/>
      <c r="AU30" s="97"/>
      <c r="AV30" s="97"/>
      <c r="AW30" s="97"/>
      <c r="AX30" s="99">
        <f>IF(SUM(AU30:AW30)&gt;0,AU30&amp;"/"&amp;AV30&amp;"/"&amp;AW30,"")</f>
      </c>
      <c r="AY30" s="99">
        <f>IF(SUM(AZ30:BB30)&gt;0,AZ30&amp;"/"&amp;BA30&amp;"/"&amp;BB30,"")</f>
      </c>
      <c r="AZ30" s="97"/>
      <c r="BA30" s="97"/>
      <c r="BB30" s="97"/>
      <c r="BC30" s="97"/>
      <c r="BD30" s="97"/>
      <c r="BE30" s="97"/>
      <c r="BF30" s="99">
        <f>IF(SUM(BC30:BE30)&gt;0,BC30&amp;"/"&amp;BD30&amp;"/"&amp;BE30,"")</f>
      </c>
      <c r="BG30" s="99">
        <f>IF(SUM(BH30:BJ30)&gt;0,BH30&amp;"/"&amp;BI30&amp;"/"&amp;BJ30,"")</f>
      </c>
      <c r="BH30" s="97"/>
      <c r="BI30" s="97"/>
      <c r="BJ30" s="97"/>
      <c r="BK30" s="97"/>
      <c r="BL30" s="97"/>
      <c r="BM30" s="97"/>
      <c r="BN30" s="99">
        <f>IF(SUM(BK30:BM30)&gt;0,BK30&amp;"/"&amp;BL30&amp;"/"&amp;BM30,"")</f>
      </c>
    </row>
    <row r="31" spans="1:66" ht="15">
      <c r="A31" s="69" t="s">
        <v>198</v>
      </c>
      <c r="B31" s="68" t="s">
        <v>117</v>
      </c>
      <c r="C31" s="95" t="str">
        <f>D31&amp;" "&amp;E31&amp;" "&amp;F31&amp;" "&amp;M31</f>
        <v>3 4  </v>
      </c>
      <c r="D31" s="96">
        <v>3</v>
      </c>
      <c r="E31" s="96">
        <v>4</v>
      </c>
      <c r="F31" s="96"/>
      <c r="G31" s="96"/>
      <c r="H31" s="96"/>
      <c r="I31" s="96"/>
      <c r="J31" s="96"/>
      <c r="K31" s="96"/>
      <c r="L31" s="96"/>
      <c r="M31" s="96"/>
      <c r="N31" s="95" t="str">
        <f>O31&amp;" "&amp;P31&amp;" "&amp;Q31&amp;" "&amp;S31</f>
        <v>   </v>
      </c>
      <c r="O31" s="96"/>
      <c r="P31" s="96"/>
      <c r="Q31" s="96"/>
      <c r="R31" s="96"/>
      <c r="S31" s="96"/>
      <c r="T31" s="97"/>
      <c r="U31" s="111">
        <v>264</v>
      </c>
      <c r="V31" s="98">
        <f>W31+X31+Y31</f>
        <v>126</v>
      </c>
      <c r="W31" s="98">
        <f t="shared" si="26"/>
        <v>72</v>
      </c>
      <c r="X31" s="98">
        <f t="shared" si="26"/>
        <v>0</v>
      </c>
      <c r="Y31" s="98">
        <f t="shared" si="26"/>
        <v>54</v>
      </c>
      <c r="Z31" s="98">
        <f>U31-V31</f>
        <v>138</v>
      </c>
      <c r="AA31" s="99">
        <f>IF(SUM(AB31:AD31)&gt;0,AB31&amp;"/"&amp;AC31&amp;"/"&amp;AD31,"")</f>
      </c>
      <c r="AB31" s="97"/>
      <c r="AC31" s="97"/>
      <c r="AD31" s="97"/>
      <c r="AE31" s="97"/>
      <c r="AF31" s="97"/>
      <c r="AG31" s="97"/>
      <c r="AH31" s="99">
        <f>IF(SUM(AE31:AG31)&gt;0,AE31&amp;"/"&amp;AF31&amp;"/"&amp;AG31,"")</f>
      </c>
      <c r="AI31" s="99" t="str">
        <f>IF(SUM(AJ31:AL31)&gt;0,AJ31&amp;"/"&amp;AK31&amp;"/"&amp;AL31,"")</f>
        <v>2//2</v>
      </c>
      <c r="AJ31" s="97">
        <v>2</v>
      </c>
      <c r="AK31" s="97"/>
      <c r="AL31" s="97">
        <v>2</v>
      </c>
      <c r="AM31" s="97">
        <v>2</v>
      </c>
      <c r="AN31" s="97"/>
      <c r="AO31" s="97">
        <v>1</v>
      </c>
      <c r="AP31" s="99" t="str">
        <f>IF(SUM(AM31:AO31)&gt;0,AM31&amp;"/"&amp;AN31&amp;"/"&amp;AO31,"")</f>
        <v>2//1</v>
      </c>
      <c r="AQ31" s="99">
        <f>IF(SUM(AR31:AT31)&gt;0,AR31&amp;"/"&amp;AS31&amp;"/"&amp;AT31,"")</f>
      </c>
      <c r="AR31" s="97"/>
      <c r="AS31" s="97"/>
      <c r="AT31" s="97"/>
      <c r="AU31" s="97"/>
      <c r="AV31" s="97"/>
      <c r="AW31" s="97"/>
      <c r="AX31" s="99">
        <f>IF(SUM(AU31:AW31)&gt;0,AU31&amp;"/"&amp;AV31&amp;"/"&amp;AW31,"")</f>
      </c>
      <c r="AY31" s="99">
        <f>IF(SUM(AZ31:BB31)&gt;0,AZ31&amp;"/"&amp;BA31&amp;"/"&amp;BB31,"")</f>
      </c>
      <c r="AZ31" s="97"/>
      <c r="BA31" s="97"/>
      <c r="BB31" s="97"/>
      <c r="BC31" s="97"/>
      <c r="BD31" s="97"/>
      <c r="BE31" s="97"/>
      <c r="BF31" s="99">
        <f>IF(SUM(BC31:BE31)&gt;0,BC31&amp;"/"&amp;BD31&amp;"/"&amp;BE31,"")</f>
      </c>
      <c r="BG31" s="99">
        <f>IF(SUM(BH31:BJ31)&gt;0,BH31&amp;"/"&amp;BI31&amp;"/"&amp;BJ31,"")</f>
      </c>
      <c r="BH31" s="97"/>
      <c r="BI31" s="97"/>
      <c r="BJ31" s="97"/>
      <c r="BK31" s="97"/>
      <c r="BL31" s="97"/>
      <c r="BM31" s="97"/>
      <c r="BN31" s="99">
        <f>IF(SUM(BK31:BM31)&gt;0,BK31&amp;"/"&amp;BL31&amp;"/"&amp;BM31,"")</f>
      </c>
    </row>
    <row r="32" spans="1:66" ht="15">
      <c r="A32" s="69" t="s">
        <v>58</v>
      </c>
      <c r="B32" s="68" t="s">
        <v>152</v>
      </c>
      <c r="C32" s="95" t="str">
        <f t="shared" si="13"/>
        <v>   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5" t="str">
        <f t="shared" si="14"/>
        <v>5   </v>
      </c>
      <c r="O32" s="96">
        <v>5</v>
      </c>
      <c r="P32" s="96"/>
      <c r="Q32" s="96"/>
      <c r="R32" s="96"/>
      <c r="S32" s="96"/>
      <c r="T32" s="97"/>
      <c r="U32" s="111">
        <v>72</v>
      </c>
      <c r="V32" s="98">
        <f t="shared" si="15"/>
        <v>36</v>
      </c>
      <c r="W32" s="98">
        <f t="shared" si="16"/>
        <v>36</v>
      </c>
      <c r="X32" s="98">
        <f t="shared" si="17"/>
        <v>0</v>
      </c>
      <c r="Y32" s="98">
        <f t="shared" si="18"/>
        <v>0</v>
      </c>
      <c r="Z32" s="98">
        <f t="shared" si="19"/>
        <v>36</v>
      </c>
      <c r="AA32" s="99">
        <f t="shared" si="3"/>
      </c>
      <c r="AB32" s="97"/>
      <c r="AC32" s="97"/>
      <c r="AD32" s="97"/>
      <c r="AE32" s="97"/>
      <c r="AF32" s="97"/>
      <c r="AG32" s="97"/>
      <c r="AH32" s="99">
        <f t="shared" si="4"/>
      </c>
      <c r="AI32" s="99">
        <f t="shared" si="5"/>
      </c>
      <c r="AJ32" s="97"/>
      <c r="AK32" s="97"/>
      <c r="AL32" s="97"/>
      <c r="AM32" s="97"/>
      <c r="AN32" s="97"/>
      <c r="AO32" s="97"/>
      <c r="AP32" s="99">
        <f t="shared" si="6"/>
      </c>
      <c r="AQ32" s="99" t="str">
        <f t="shared" si="7"/>
        <v>2//</v>
      </c>
      <c r="AR32" s="97">
        <v>2</v>
      </c>
      <c r="AS32" s="97"/>
      <c r="AT32" s="97"/>
      <c r="AU32" s="97"/>
      <c r="AV32" s="97"/>
      <c r="AW32" s="97"/>
      <c r="AX32" s="99">
        <f t="shared" si="8"/>
      </c>
      <c r="AY32" s="99">
        <f t="shared" si="9"/>
      </c>
      <c r="AZ32" s="97"/>
      <c r="BA32" s="97"/>
      <c r="BB32" s="97"/>
      <c r="BC32" s="97"/>
      <c r="BD32" s="97"/>
      <c r="BE32" s="97"/>
      <c r="BF32" s="99">
        <f t="shared" si="10"/>
      </c>
      <c r="BG32" s="99">
        <f t="shared" si="11"/>
      </c>
      <c r="BH32" s="97"/>
      <c r="BI32" s="97"/>
      <c r="BJ32" s="97"/>
      <c r="BK32" s="97"/>
      <c r="BL32" s="97"/>
      <c r="BM32" s="97"/>
      <c r="BN32" s="99">
        <f t="shared" si="12"/>
      </c>
    </row>
    <row r="33" spans="1:66" ht="15">
      <c r="A33" s="89" t="s">
        <v>153</v>
      </c>
      <c r="B33" s="68" t="s">
        <v>219</v>
      </c>
      <c r="C33" s="95" t="str">
        <f t="shared" si="13"/>
        <v>7   </v>
      </c>
      <c r="D33" s="96">
        <v>7</v>
      </c>
      <c r="E33" s="96"/>
      <c r="F33" s="96"/>
      <c r="G33" s="96"/>
      <c r="H33" s="96"/>
      <c r="I33" s="96"/>
      <c r="J33" s="96"/>
      <c r="K33" s="96"/>
      <c r="L33" s="96"/>
      <c r="M33" s="96"/>
      <c r="N33" s="95" t="str">
        <f t="shared" si="14"/>
        <v>6   </v>
      </c>
      <c r="O33" s="96">
        <v>6</v>
      </c>
      <c r="P33" s="96"/>
      <c r="Q33" s="96"/>
      <c r="R33" s="96"/>
      <c r="S33" s="96"/>
      <c r="T33" s="97">
        <v>8</v>
      </c>
      <c r="U33" s="111">
        <v>392</v>
      </c>
      <c r="V33" s="98">
        <f t="shared" si="15"/>
        <v>192</v>
      </c>
      <c r="W33" s="98">
        <f t="shared" si="16"/>
        <v>64</v>
      </c>
      <c r="X33" s="98">
        <f t="shared" si="17"/>
        <v>0</v>
      </c>
      <c r="Y33" s="98">
        <f t="shared" si="18"/>
        <v>128</v>
      </c>
      <c r="Z33" s="98">
        <f t="shared" si="19"/>
        <v>200</v>
      </c>
      <c r="AA33" s="99">
        <f t="shared" si="3"/>
      </c>
      <c r="AB33" s="97"/>
      <c r="AC33" s="97"/>
      <c r="AD33" s="97"/>
      <c r="AE33" s="97"/>
      <c r="AF33" s="97"/>
      <c r="AG33" s="97"/>
      <c r="AH33" s="99">
        <f t="shared" si="4"/>
      </c>
      <c r="AI33" s="99">
        <f t="shared" si="5"/>
      </c>
      <c r="AJ33" s="97"/>
      <c r="AK33" s="97"/>
      <c r="AL33" s="97"/>
      <c r="AM33" s="97"/>
      <c r="AN33" s="97"/>
      <c r="AO33" s="97"/>
      <c r="AP33" s="99">
        <f t="shared" si="6"/>
      </c>
      <c r="AQ33" s="99">
        <f t="shared" si="7"/>
      </c>
      <c r="AR33" s="97"/>
      <c r="AS33" s="97"/>
      <c r="AT33" s="97"/>
      <c r="AU33" s="97">
        <v>2</v>
      </c>
      <c r="AV33" s="97"/>
      <c r="AW33" s="97">
        <v>4</v>
      </c>
      <c r="AX33" s="99" t="str">
        <f t="shared" si="8"/>
        <v>2//4</v>
      </c>
      <c r="AY33" s="99" t="str">
        <f t="shared" si="9"/>
        <v>2//4</v>
      </c>
      <c r="AZ33" s="97">
        <v>2</v>
      </c>
      <c r="BA33" s="97"/>
      <c r="BB33" s="97">
        <v>4</v>
      </c>
      <c r="BC33" s="97"/>
      <c r="BD33" s="97"/>
      <c r="BE33" s="97"/>
      <c r="BF33" s="99">
        <f t="shared" si="10"/>
      </c>
      <c r="BG33" s="99">
        <f t="shared" si="11"/>
      </c>
      <c r="BH33" s="97"/>
      <c r="BI33" s="97"/>
      <c r="BJ33" s="97"/>
      <c r="BK33" s="97"/>
      <c r="BL33" s="97"/>
      <c r="BM33" s="97"/>
      <c r="BN33" s="99">
        <f t="shared" si="12"/>
      </c>
    </row>
    <row r="34" spans="1:66" ht="15">
      <c r="A34" s="67" t="s">
        <v>118</v>
      </c>
      <c r="B34" s="68" t="s">
        <v>184</v>
      </c>
      <c r="C34" s="95" t="str">
        <f t="shared" si="13"/>
        <v>   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5" t="str">
        <f t="shared" si="14"/>
        <v>1   </v>
      </c>
      <c r="O34" s="96">
        <v>1</v>
      </c>
      <c r="P34" s="96"/>
      <c r="Q34" s="96"/>
      <c r="R34" s="96"/>
      <c r="S34" s="96"/>
      <c r="T34" s="97"/>
      <c r="U34" s="111">
        <v>72</v>
      </c>
      <c r="V34" s="98">
        <f t="shared" si="15"/>
        <v>36</v>
      </c>
      <c r="W34" s="98">
        <f t="shared" si="16"/>
        <v>18</v>
      </c>
      <c r="X34" s="98">
        <f t="shared" si="17"/>
        <v>0</v>
      </c>
      <c r="Y34" s="98">
        <f t="shared" si="18"/>
        <v>18</v>
      </c>
      <c r="Z34" s="98">
        <f t="shared" si="19"/>
        <v>36</v>
      </c>
      <c r="AA34" s="99" t="str">
        <f t="shared" si="3"/>
        <v>1//1</v>
      </c>
      <c r="AB34" s="97">
        <v>1</v>
      </c>
      <c r="AC34" s="97"/>
      <c r="AD34" s="97">
        <v>1</v>
      </c>
      <c r="AE34" s="97"/>
      <c r="AF34" s="97"/>
      <c r="AG34" s="97"/>
      <c r="AH34" s="99">
        <f t="shared" si="4"/>
      </c>
      <c r="AI34" s="99">
        <f t="shared" si="5"/>
      </c>
      <c r="AJ34" s="97"/>
      <c r="AK34" s="97"/>
      <c r="AL34" s="97"/>
      <c r="AM34" s="97"/>
      <c r="AN34" s="97"/>
      <c r="AO34" s="97"/>
      <c r="AP34" s="99">
        <f t="shared" si="6"/>
      </c>
      <c r="AQ34" s="99">
        <f t="shared" si="7"/>
      </c>
      <c r="AR34" s="97"/>
      <c r="AS34" s="97"/>
      <c r="AT34" s="97"/>
      <c r="AU34" s="97"/>
      <c r="AV34" s="97"/>
      <c r="AW34" s="97"/>
      <c r="AX34" s="99">
        <f t="shared" si="8"/>
      </c>
      <c r="AY34" s="99">
        <f t="shared" si="9"/>
      </c>
      <c r="AZ34" s="97"/>
      <c r="BA34" s="97"/>
      <c r="BB34" s="97"/>
      <c r="BC34" s="97"/>
      <c r="BD34" s="97"/>
      <c r="BE34" s="97"/>
      <c r="BF34" s="99">
        <f t="shared" si="10"/>
      </c>
      <c r="BG34" s="99">
        <f t="shared" si="11"/>
      </c>
      <c r="BH34" s="97"/>
      <c r="BI34" s="97"/>
      <c r="BJ34" s="97"/>
      <c r="BK34" s="97"/>
      <c r="BL34" s="97"/>
      <c r="BM34" s="97"/>
      <c r="BN34" s="99">
        <f t="shared" si="12"/>
      </c>
    </row>
    <row r="35" spans="1:66" ht="15">
      <c r="A35" s="67" t="s">
        <v>119</v>
      </c>
      <c r="B35" s="68" t="s">
        <v>185</v>
      </c>
      <c r="C35" s="95" t="str">
        <f t="shared" si="13"/>
        <v>   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5" t="str">
        <f t="shared" si="14"/>
        <v>1   </v>
      </c>
      <c r="O35" s="96">
        <v>1</v>
      </c>
      <c r="P35" s="96"/>
      <c r="Q35" s="96"/>
      <c r="R35" s="96"/>
      <c r="S35" s="96"/>
      <c r="T35" s="97"/>
      <c r="U35" s="111">
        <v>72</v>
      </c>
      <c r="V35" s="98">
        <f t="shared" si="15"/>
        <v>36</v>
      </c>
      <c r="W35" s="98">
        <f t="shared" si="16"/>
        <v>18</v>
      </c>
      <c r="X35" s="98">
        <f t="shared" si="17"/>
        <v>0</v>
      </c>
      <c r="Y35" s="98">
        <f t="shared" si="18"/>
        <v>18</v>
      </c>
      <c r="Z35" s="98">
        <f t="shared" si="19"/>
        <v>36</v>
      </c>
      <c r="AA35" s="99" t="str">
        <f t="shared" si="3"/>
        <v>1//1</v>
      </c>
      <c r="AB35" s="97">
        <v>1</v>
      </c>
      <c r="AC35" s="97"/>
      <c r="AD35" s="97">
        <v>1</v>
      </c>
      <c r="AE35" s="97"/>
      <c r="AF35" s="97"/>
      <c r="AG35" s="97"/>
      <c r="AH35" s="99">
        <f t="shared" si="4"/>
      </c>
      <c r="AI35" s="99">
        <f t="shared" si="5"/>
      </c>
      <c r="AJ35" s="97"/>
      <c r="AK35" s="97"/>
      <c r="AL35" s="97"/>
      <c r="AM35" s="97"/>
      <c r="AN35" s="97"/>
      <c r="AO35" s="97"/>
      <c r="AP35" s="99">
        <f t="shared" si="6"/>
      </c>
      <c r="AQ35" s="99">
        <f t="shared" si="7"/>
      </c>
      <c r="AR35" s="97"/>
      <c r="AS35" s="97"/>
      <c r="AT35" s="97"/>
      <c r="AU35" s="97"/>
      <c r="AV35" s="97"/>
      <c r="AW35" s="97"/>
      <c r="AX35" s="99">
        <f t="shared" si="8"/>
      </c>
      <c r="AY35" s="99">
        <f t="shared" si="9"/>
      </c>
      <c r="AZ35" s="97"/>
      <c r="BA35" s="97"/>
      <c r="BB35" s="97"/>
      <c r="BC35" s="97"/>
      <c r="BD35" s="97"/>
      <c r="BE35" s="97"/>
      <c r="BF35" s="99">
        <f t="shared" si="10"/>
      </c>
      <c r="BG35" s="99">
        <f t="shared" si="11"/>
      </c>
      <c r="BH35" s="97"/>
      <c r="BI35" s="97"/>
      <c r="BJ35" s="97"/>
      <c r="BK35" s="97"/>
      <c r="BL35" s="97"/>
      <c r="BM35" s="97"/>
      <c r="BN35" s="99">
        <f t="shared" si="12"/>
      </c>
    </row>
    <row r="36" spans="1:66" ht="15">
      <c r="A36" s="67" t="s">
        <v>120</v>
      </c>
      <c r="B36" s="70" t="s">
        <v>162</v>
      </c>
      <c r="C36" s="95" t="str">
        <f t="shared" si="13"/>
        <v>   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5" t="str">
        <f t="shared" si="14"/>
        <v>3   </v>
      </c>
      <c r="O36" s="96">
        <v>3</v>
      </c>
      <c r="P36" s="96"/>
      <c r="Q36" s="96"/>
      <c r="R36" s="96"/>
      <c r="S36" s="96"/>
      <c r="T36" s="97"/>
      <c r="U36" s="111">
        <v>72</v>
      </c>
      <c r="V36" s="98">
        <f t="shared" si="15"/>
        <v>36</v>
      </c>
      <c r="W36" s="98">
        <f t="shared" si="16"/>
        <v>36</v>
      </c>
      <c r="X36" s="98">
        <f t="shared" si="17"/>
        <v>0</v>
      </c>
      <c r="Y36" s="98">
        <f t="shared" si="18"/>
        <v>0</v>
      </c>
      <c r="Z36" s="98">
        <f t="shared" si="19"/>
        <v>36</v>
      </c>
      <c r="AA36" s="99">
        <f t="shared" si="3"/>
      </c>
      <c r="AB36" s="97"/>
      <c r="AC36" s="97"/>
      <c r="AD36" s="97"/>
      <c r="AE36" s="97"/>
      <c r="AF36" s="97"/>
      <c r="AG36" s="97"/>
      <c r="AH36" s="99">
        <f t="shared" si="4"/>
      </c>
      <c r="AI36" s="99" t="str">
        <f t="shared" si="5"/>
        <v>2//</v>
      </c>
      <c r="AJ36" s="97">
        <v>2</v>
      </c>
      <c r="AK36" s="97"/>
      <c r="AL36" s="97"/>
      <c r="AM36" s="97"/>
      <c r="AN36" s="97"/>
      <c r="AO36" s="97"/>
      <c r="AP36" s="99">
        <f t="shared" si="6"/>
      </c>
      <c r="AQ36" s="99">
        <f t="shared" si="7"/>
      </c>
      <c r="AR36" s="97"/>
      <c r="AS36" s="97"/>
      <c r="AT36" s="97"/>
      <c r="AU36" s="97"/>
      <c r="AV36" s="97"/>
      <c r="AW36" s="97"/>
      <c r="AX36" s="99">
        <f t="shared" si="8"/>
      </c>
      <c r="AY36" s="99">
        <f t="shared" si="9"/>
      </c>
      <c r="AZ36" s="97"/>
      <c r="BA36" s="97"/>
      <c r="BB36" s="97"/>
      <c r="BC36" s="97"/>
      <c r="BD36" s="97"/>
      <c r="BE36" s="97"/>
      <c r="BF36" s="99">
        <f t="shared" si="10"/>
      </c>
      <c r="BG36" s="99">
        <f t="shared" si="11"/>
      </c>
      <c r="BH36" s="97"/>
      <c r="BI36" s="97"/>
      <c r="BJ36" s="97"/>
      <c r="BK36" s="97"/>
      <c r="BL36" s="97"/>
      <c r="BM36" s="97"/>
      <c r="BN36" s="99">
        <f t="shared" si="12"/>
      </c>
    </row>
    <row r="37" spans="1:66" ht="15">
      <c r="A37" s="67" t="s">
        <v>186</v>
      </c>
      <c r="B37" s="70" t="s">
        <v>213</v>
      </c>
      <c r="C37" s="95" t="str">
        <f>D37&amp;" "&amp;E37&amp;" "&amp;F37&amp;" "&amp;M37</f>
        <v>   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5" t="str">
        <f>O37&amp;" "&amp;P37&amp;" "&amp;Q37&amp;" "&amp;S37</f>
        <v>7   </v>
      </c>
      <c r="O37" s="96">
        <v>7</v>
      </c>
      <c r="P37" s="96"/>
      <c r="Q37" s="96"/>
      <c r="R37" s="96"/>
      <c r="S37" s="96"/>
      <c r="T37" s="97"/>
      <c r="U37" s="111">
        <v>72</v>
      </c>
      <c r="V37" s="98">
        <f>W37+X37+Y37</f>
        <v>28</v>
      </c>
      <c r="W37" s="98">
        <f>AB37*AB$6+AE37*AE$6+AJ37*AJ$6+AM37*AM$6+AR37*AR$6+AU37*AU$6+AZ37*AZ$6+BC37*BC$6+BH37*BH$6+BK37*BK$6</f>
        <v>28</v>
      </c>
      <c r="X37" s="98">
        <f>AC37*AC$6+AF37*AF$6+AK37*AK$6+AN37*AN$6+AS37*AS$6+AV37*AV$6+BA37*BA$6+BD37*BD$6+BI37*BI$6+BL37*BL$6</f>
        <v>0</v>
      </c>
      <c r="Y37" s="98">
        <f>AD37*AD$6+AG37*AG$6+AL37*AL$6+AO37*AO$6+AT37*AT$6+AW37*AW$6+BB37*BB$6+BE37*BE$6+BJ37*BJ$6+BM37*BM$6</f>
        <v>0</v>
      </c>
      <c r="Z37" s="98">
        <f>U37-V37</f>
        <v>44</v>
      </c>
      <c r="AA37" s="99">
        <f>IF(SUM(AB37:AD37)&gt;0,AB37&amp;"/"&amp;AC37&amp;"/"&amp;AD37,"")</f>
      </c>
      <c r="AB37" s="97"/>
      <c r="AC37" s="97"/>
      <c r="AD37" s="97"/>
      <c r="AE37" s="97"/>
      <c r="AF37" s="97"/>
      <c r="AG37" s="97"/>
      <c r="AH37" s="99">
        <f>IF(SUM(AE37:AG37)&gt;0,AE37&amp;"/"&amp;AF37&amp;"/"&amp;AG37,"")</f>
      </c>
      <c r="AI37" s="99">
        <f>IF(SUM(AJ37:AL37)&gt;0,AJ37&amp;"/"&amp;AK37&amp;"/"&amp;AL37,"")</f>
      </c>
      <c r="AJ37" s="97"/>
      <c r="AK37" s="97"/>
      <c r="AL37" s="97"/>
      <c r="AM37" s="97"/>
      <c r="AN37" s="97"/>
      <c r="AO37" s="97"/>
      <c r="AP37" s="99">
        <f>IF(SUM(AM37:AO37)&gt;0,AM37&amp;"/"&amp;AN37&amp;"/"&amp;AO37,"")</f>
      </c>
      <c r="AQ37" s="99">
        <f>IF(SUM(AR37:AT37)&gt;0,AR37&amp;"/"&amp;AS37&amp;"/"&amp;AT37,"")</f>
      </c>
      <c r="AR37" s="97"/>
      <c r="AS37" s="97"/>
      <c r="AT37" s="97"/>
      <c r="AU37" s="97"/>
      <c r="AV37" s="97"/>
      <c r="AW37" s="97"/>
      <c r="AX37" s="99">
        <f>IF(SUM(AU37:AW37)&gt;0,AU37&amp;"/"&amp;AV37&amp;"/"&amp;AW37,"")</f>
      </c>
      <c r="AY37" s="99" t="str">
        <f>IF(SUM(AZ37:BB37)&gt;0,AZ37&amp;"/"&amp;BA37&amp;"/"&amp;BB37,"")</f>
        <v>2//</v>
      </c>
      <c r="AZ37" s="97">
        <v>2</v>
      </c>
      <c r="BA37" s="97"/>
      <c r="BB37" s="97"/>
      <c r="BC37" s="97"/>
      <c r="BD37" s="97"/>
      <c r="BE37" s="97"/>
      <c r="BF37" s="99">
        <f>IF(SUM(BC37:BE37)&gt;0,BC37&amp;"/"&amp;BD37&amp;"/"&amp;BE37,"")</f>
      </c>
      <c r="BG37" s="99">
        <f>IF(SUM(BH37:BJ37)&gt;0,BH37&amp;"/"&amp;BI37&amp;"/"&amp;BJ37,"")</f>
      </c>
      <c r="BH37" s="97"/>
      <c r="BI37" s="97"/>
      <c r="BJ37" s="97"/>
      <c r="BK37" s="97"/>
      <c r="BL37" s="97"/>
      <c r="BM37" s="97"/>
      <c r="BN37" s="99">
        <f>IF(SUM(BK37:BM37)&gt;0,BK37&amp;"/"&amp;BL37&amp;"/"&amp;BM37,"")</f>
      </c>
    </row>
    <row r="38" spans="1:66" ht="15">
      <c r="A38" s="67" t="s">
        <v>199</v>
      </c>
      <c r="B38" s="74" t="s">
        <v>52</v>
      </c>
      <c r="C38" s="95" t="str">
        <f t="shared" si="13"/>
        <v>   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5" t="str">
        <f t="shared" si="14"/>
        <v>   </v>
      </c>
      <c r="O38" s="96"/>
      <c r="P38" s="96"/>
      <c r="Q38" s="96"/>
      <c r="R38" s="96"/>
      <c r="S38" s="96"/>
      <c r="T38" s="97"/>
      <c r="U38" s="110">
        <f aca="true" t="shared" si="27" ref="U38:Z38">SUM(U39:U40)</f>
        <v>160</v>
      </c>
      <c r="V38" s="110">
        <f t="shared" si="27"/>
        <v>72</v>
      </c>
      <c r="W38" s="110">
        <f t="shared" si="27"/>
        <v>72</v>
      </c>
      <c r="X38" s="110">
        <f t="shared" si="27"/>
        <v>0</v>
      </c>
      <c r="Y38" s="110">
        <f t="shared" si="27"/>
        <v>0</v>
      </c>
      <c r="Z38" s="110">
        <f t="shared" si="27"/>
        <v>88</v>
      </c>
      <c r="AA38" s="99">
        <f t="shared" si="3"/>
      </c>
      <c r="AB38" s="97"/>
      <c r="AC38" s="97"/>
      <c r="AD38" s="97"/>
      <c r="AE38" s="97"/>
      <c r="AF38" s="97"/>
      <c r="AG38" s="97"/>
      <c r="AH38" s="99">
        <f t="shared" si="4"/>
      </c>
      <c r="AI38" s="99">
        <f t="shared" si="5"/>
      </c>
      <c r="AJ38" s="97"/>
      <c r="AK38" s="97"/>
      <c r="AL38" s="97"/>
      <c r="AM38" s="97"/>
      <c r="AN38" s="97"/>
      <c r="AO38" s="97"/>
      <c r="AP38" s="99">
        <f t="shared" si="6"/>
      </c>
      <c r="AQ38" s="99">
        <f t="shared" si="7"/>
      </c>
      <c r="AR38" s="97"/>
      <c r="AS38" s="97"/>
      <c r="AT38" s="97"/>
      <c r="AU38" s="97"/>
      <c r="AV38" s="97"/>
      <c r="AW38" s="97"/>
      <c r="AX38" s="99">
        <f t="shared" si="8"/>
      </c>
      <c r="AY38" s="99">
        <f t="shared" si="9"/>
      </c>
      <c r="AZ38" s="97"/>
      <c r="BA38" s="97"/>
      <c r="BB38" s="97"/>
      <c r="BC38" s="97"/>
      <c r="BD38" s="97"/>
      <c r="BE38" s="97"/>
      <c r="BF38" s="99">
        <f t="shared" si="10"/>
      </c>
      <c r="BG38" s="99">
        <f t="shared" si="11"/>
      </c>
      <c r="BH38" s="97"/>
      <c r="BI38" s="97"/>
      <c r="BJ38" s="97"/>
      <c r="BK38" s="97"/>
      <c r="BL38" s="97"/>
      <c r="BM38" s="97"/>
      <c r="BN38" s="99">
        <f t="shared" si="12"/>
      </c>
    </row>
    <row r="39" spans="1:66" ht="15">
      <c r="A39" s="67" t="s">
        <v>200</v>
      </c>
      <c r="B39" s="70" t="s">
        <v>121</v>
      </c>
      <c r="C39" s="95" t="str">
        <f t="shared" si="13"/>
        <v>   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5" t="str">
        <f t="shared" si="14"/>
        <v>5   </v>
      </c>
      <c r="O39" s="96">
        <v>5</v>
      </c>
      <c r="P39" s="96"/>
      <c r="Q39" s="96"/>
      <c r="R39" s="96"/>
      <c r="S39" s="96"/>
      <c r="T39" s="97"/>
      <c r="U39" s="111">
        <v>80</v>
      </c>
      <c r="V39" s="98">
        <f t="shared" si="15"/>
        <v>36</v>
      </c>
      <c r="W39" s="98">
        <f t="shared" si="16"/>
        <v>36</v>
      </c>
      <c r="X39" s="98">
        <f t="shared" si="17"/>
        <v>0</v>
      </c>
      <c r="Y39" s="98">
        <f t="shared" si="18"/>
        <v>0</v>
      </c>
      <c r="Z39" s="98">
        <f t="shared" si="19"/>
        <v>44</v>
      </c>
      <c r="AA39" s="99">
        <f t="shared" si="3"/>
      </c>
      <c r="AB39" s="97"/>
      <c r="AC39" s="97"/>
      <c r="AD39" s="97"/>
      <c r="AE39" s="97"/>
      <c r="AF39" s="97"/>
      <c r="AG39" s="97"/>
      <c r="AH39" s="99">
        <f t="shared" si="4"/>
      </c>
      <c r="AI39" s="99">
        <f t="shared" si="5"/>
      </c>
      <c r="AJ39" s="97"/>
      <c r="AK39" s="97"/>
      <c r="AL39" s="97"/>
      <c r="AM39" s="97"/>
      <c r="AN39" s="97"/>
      <c r="AO39" s="97"/>
      <c r="AP39" s="99">
        <f t="shared" si="6"/>
      </c>
      <c r="AQ39" s="99" t="str">
        <f t="shared" si="7"/>
        <v>2//</v>
      </c>
      <c r="AR39" s="97">
        <v>2</v>
      </c>
      <c r="AS39" s="97"/>
      <c r="AT39" s="97"/>
      <c r="AU39" s="97"/>
      <c r="AV39" s="97"/>
      <c r="AW39" s="97"/>
      <c r="AX39" s="99">
        <f t="shared" si="8"/>
      </c>
      <c r="AY39" s="99">
        <f t="shared" si="9"/>
      </c>
      <c r="AZ39" s="97"/>
      <c r="BA39" s="97"/>
      <c r="BB39" s="97"/>
      <c r="BC39" s="97"/>
      <c r="BD39" s="97"/>
      <c r="BE39" s="97"/>
      <c r="BF39" s="99">
        <f t="shared" si="10"/>
      </c>
      <c r="BG39" s="99">
        <f t="shared" si="11"/>
      </c>
      <c r="BH39" s="97"/>
      <c r="BI39" s="97"/>
      <c r="BJ39" s="97"/>
      <c r="BK39" s="97"/>
      <c r="BL39" s="97"/>
      <c r="BM39" s="97"/>
      <c r="BN39" s="99">
        <f t="shared" si="12"/>
      </c>
    </row>
    <row r="40" spans="1:66" ht="15">
      <c r="A40" s="67" t="s">
        <v>201</v>
      </c>
      <c r="B40" s="70" t="s">
        <v>122</v>
      </c>
      <c r="C40" s="95" t="str">
        <f t="shared" si="13"/>
        <v>   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5" t="str">
        <f aca="true" t="shared" si="28" ref="N40:N62">O40&amp;" "&amp;P40&amp;" "&amp;Q40&amp;" "&amp;S40</f>
        <v>2   </v>
      </c>
      <c r="O40" s="96">
        <v>2</v>
      </c>
      <c r="P40" s="96"/>
      <c r="Q40" s="96"/>
      <c r="R40" s="96"/>
      <c r="S40" s="96"/>
      <c r="T40" s="97"/>
      <c r="U40" s="111">
        <v>80</v>
      </c>
      <c r="V40" s="98">
        <f t="shared" si="15"/>
        <v>36</v>
      </c>
      <c r="W40" s="98">
        <f t="shared" si="16"/>
        <v>36</v>
      </c>
      <c r="X40" s="98">
        <f t="shared" si="17"/>
        <v>0</v>
      </c>
      <c r="Y40" s="98">
        <f t="shared" si="18"/>
        <v>0</v>
      </c>
      <c r="Z40" s="98">
        <f t="shared" si="19"/>
        <v>44</v>
      </c>
      <c r="AA40" s="99">
        <f t="shared" si="3"/>
      </c>
      <c r="AB40" s="97"/>
      <c r="AC40" s="97"/>
      <c r="AD40" s="97"/>
      <c r="AE40" s="97">
        <v>2</v>
      </c>
      <c r="AF40" s="97"/>
      <c r="AG40" s="97"/>
      <c r="AH40" s="99" t="str">
        <f t="shared" si="4"/>
        <v>2//</v>
      </c>
      <c r="AI40" s="99">
        <f t="shared" si="5"/>
      </c>
      <c r="AJ40" s="97"/>
      <c r="AK40" s="97"/>
      <c r="AL40" s="97"/>
      <c r="AM40" s="97"/>
      <c r="AN40" s="97"/>
      <c r="AO40" s="97"/>
      <c r="AP40" s="99">
        <f t="shared" si="6"/>
      </c>
      <c r="AQ40" s="99">
        <f t="shared" si="7"/>
      </c>
      <c r="AR40" s="97"/>
      <c r="AS40" s="97"/>
      <c r="AT40" s="97"/>
      <c r="AU40" s="97"/>
      <c r="AV40" s="97"/>
      <c r="AW40" s="97"/>
      <c r="AX40" s="99">
        <f t="shared" si="8"/>
      </c>
      <c r="AY40" s="99">
        <f t="shared" si="9"/>
      </c>
      <c r="AZ40" s="97"/>
      <c r="BA40" s="97"/>
      <c r="BB40" s="97"/>
      <c r="BC40" s="97"/>
      <c r="BD40" s="97"/>
      <c r="BE40" s="97"/>
      <c r="BF40" s="99">
        <f t="shared" si="10"/>
      </c>
      <c r="BG40" s="99">
        <f t="shared" si="11"/>
      </c>
      <c r="BH40" s="97"/>
      <c r="BI40" s="97"/>
      <c r="BJ40" s="97"/>
      <c r="BK40" s="97"/>
      <c r="BL40" s="97"/>
      <c r="BM40" s="97"/>
      <c r="BN40" s="99">
        <f t="shared" si="12"/>
      </c>
    </row>
    <row r="41" spans="1:66" ht="25.5">
      <c r="A41" s="69" t="s">
        <v>163</v>
      </c>
      <c r="B41" s="74" t="s">
        <v>96</v>
      </c>
      <c r="C41" s="95" t="str">
        <f t="shared" si="13"/>
        <v>   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5" t="str">
        <f t="shared" si="28"/>
        <v>7 8  </v>
      </c>
      <c r="O41" s="96">
        <v>7</v>
      </c>
      <c r="P41" s="96">
        <v>8</v>
      </c>
      <c r="Q41" s="96"/>
      <c r="R41" s="96"/>
      <c r="S41" s="96"/>
      <c r="T41" s="97"/>
      <c r="U41" s="110">
        <v>160</v>
      </c>
      <c r="V41" s="100">
        <f t="shared" si="15"/>
        <v>54</v>
      </c>
      <c r="W41" s="100">
        <f t="shared" si="16"/>
        <v>54</v>
      </c>
      <c r="X41" s="100">
        <f t="shared" si="17"/>
        <v>0</v>
      </c>
      <c r="Y41" s="100">
        <f t="shared" si="18"/>
        <v>0</v>
      </c>
      <c r="Z41" s="100">
        <f t="shared" si="19"/>
        <v>106</v>
      </c>
      <c r="AA41" s="99">
        <f t="shared" si="3"/>
      </c>
      <c r="AB41" s="97"/>
      <c r="AC41" s="97"/>
      <c r="AD41" s="97"/>
      <c r="AE41" s="97"/>
      <c r="AF41" s="97"/>
      <c r="AG41" s="97"/>
      <c r="AH41" s="99">
        <f t="shared" si="4"/>
      </c>
      <c r="AI41" s="99">
        <f t="shared" si="5"/>
      </c>
      <c r="AJ41" s="97"/>
      <c r="AK41" s="97"/>
      <c r="AL41" s="97"/>
      <c r="AM41" s="97"/>
      <c r="AN41" s="97"/>
      <c r="AO41" s="97"/>
      <c r="AP41" s="99">
        <f t="shared" si="6"/>
      </c>
      <c r="AQ41" s="99">
        <f t="shared" si="7"/>
      </c>
      <c r="AR41" s="97"/>
      <c r="AS41" s="97"/>
      <c r="AT41" s="97"/>
      <c r="AU41" s="97"/>
      <c r="AV41" s="97"/>
      <c r="AW41" s="97"/>
      <c r="AX41" s="99">
        <f t="shared" si="8"/>
      </c>
      <c r="AY41" s="99" t="str">
        <f t="shared" si="9"/>
        <v>2//</v>
      </c>
      <c r="AZ41" s="97">
        <v>2</v>
      </c>
      <c r="BA41" s="97"/>
      <c r="BB41" s="97"/>
      <c r="BC41" s="97">
        <v>2</v>
      </c>
      <c r="BD41" s="97"/>
      <c r="BE41" s="97"/>
      <c r="BF41" s="99" t="str">
        <f t="shared" si="10"/>
        <v>2//</v>
      </c>
      <c r="BG41" s="99">
        <f t="shared" si="11"/>
      </c>
      <c r="BH41" s="97"/>
      <c r="BI41" s="97"/>
      <c r="BJ41" s="97"/>
      <c r="BK41" s="97"/>
      <c r="BL41" s="97"/>
      <c r="BM41" s="97"/>
      <c r="BN41" s="99">
        <f t="shared" si="12"/>
      </c>
    </row>
    <row r="42" spans="1:66" ht="23.25" customHeight="1">
      <c r="A42" s="64" t="s">
        <v>123</v>
      </c>
      <c r="B42" s="114" t="s">
        <v>124</v>
      </c>
      <c r="C42" s="90" t="str">
        <f t="shared" si="13"/>
        <v>   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0" t="str">
        <f t="shared" si="28"/>
        <v>   </v>
      </c>
      <c r="O42" s="91"/>
      <c r="P42" s="91"/>
      <c r="Q42" s="91"/>
      <c r="R42" s="91"/>
      <c r="S42" s="91"/>
      <c r="T42" s="90">
        <v>6</v>
      </c>
      <c r="U42" s="92">
        <f aca="true" t="shared" si="29" ref="U42:Z42">SUM(U43,U59,U61)</f>
        <v>4934</v>
      </c>
      <c r="V42" s="92">
        <f t="shared" si="29"/>
        <v>2775</v>
      </c>
      <c r="W42" s="92">
        <f t="shared" si="29"/>
        <v>503</v>
      </c>
      <c r="X42" s="92">
        <f t="shared" si="29"/>
        <v>0</v>
      </c>
      <c r="Y42" s="92">
        <f t="shared" si="29"/>
        <v>2272</v>
      </c>
      <c r="Z42" s="92">
        <f t="shared" si="29"/>
        <v>2159</v>
      </c>
      <c r="AA42" s="90">
        <f t="shared" si="3"/>
      </c>
      <c r="AB42" s="90"/>
      <c r="AC42" s="90"/>
      <c r="AD42" s="90"/>
      <c r="AE42" s="90"/>
      <c r="AF42" s="90"/>
      <c r="AG42" s="90"/>
      <c r="AH42" s="90">
        <f t="shared" si="4"/>
      </c>
      <c r="AI42" s="90">
        <f t="shared" si="5"/>
      </c>
      <c r="AJ42" s="90"/>
      <c r="AK42" s="90"/>
      <c r="AL42" s="90"/>
      <c r="AM42" s="90"/>
      <c r="AN42" s="90"/>
      <c r="AO42" s="90"/>
      <c r="AP42" s="90">
        <f t="shared" si="6"/>
      </c>
      <c r="AQ42" s="90">
        <f t="shared" si="7"/>
      </c>
      <c r="AR42" s="90"/>
      <c r="AS42" s="90"/>
      <c r="AT42" s="90"/>
      <c r="AU42" s="90"/>
      <c r="AV42" s="90"/>
      <c r="AW42" s="90"/>
      <c r="AX42" s="90">
        <f t="shared" si="8"/>
      </c>
      <c r="AY42" s="90">
        <f t="shared" si="9"/>
      </c>
      <c r="AZ42" s="90"/>
      <c r="BA42" s="90"/>
      <c r="BB42" s="90"/>
      <c r="BC42" s="90"/>
      <c r="BD42" s="90"/>
      <c r="BE42" s="90"/>
      <c r="BF42" s="90">
        <f t="shared" si="10"/>
      </c>
      <c r="BG42" s="90">
        <f t="shared" si="11"/>
      </c>
      <c r="BH42" s="90"/>
      <c r="BI42" s="90"/>
      <c r="BJ42" s="90"/>
      <c r="BK42" s="90"/>
      <c r="BL42" s="90"/>
      <c r="BM42" s="90"/>
      <c r="BN42" s="90">
        <f t="shared" si="12"/>
      </c>
    </row>
    <row r="43" spans="1:66" ht="15">
      <c r="A43" s="69" t="s">
        <v>202</v>
      </c>
      <c r="B43" s="74" t="s">
        <v>48</v>
      </c>
      <c r="C43" s="95" t="str">
        <f t="shared" si="13"/>
        <v>   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5" t="str">
        <f t="shared" si="28"/>
        <v>   </v>
      </c>
      <c r="O43" s="96"/>
      <c r="P43" s="96"/>
      <c r="Q43" s="96"/>
      <c r="R43" s="96"/>
      <c r="S43" s="96"/>
      <c r="T43" s="97"/>
      <c r="U43" s="110">
        <f aca="true" t="shared" si="30" ref="U43:Z43">SUM(U44,U45,U46,U47,U48,U49,U50,U51,U55,U56,U57:U58)</f>
        <v>4534</v>
      </c>
      <c r="V43" s="110">
        <f t="shared" si="30"/>
        <v>2597</v>
      </c>
      <c r="W43" s="110">
        <f t="shared" si="30"/>
        <v>415</v>
      </c>
      <c r="X43" s="110">
        <f t="shared" si="30"/>
        <v>0</v>
      </c>
      <c r="Y43" s="110">
        <f t="shared" si="30"/>
        <v>2182</v>
      </c>
      <c r="Z43" s="110">
        <f t="shared" si="30"/>
        <v>1937</v>
      </c>
      <c r="AA43" s="99">
        <f t="shared" si="3"/>
      </c>
      <c r="AB43" s="97"/>
      <c r="AC43" s="97"/>
      <c r="AD43" s="97"/>
      <c r="AE43" s="97"/>
      <c r="AF43" s="97"/>
      <c r="AG43" s="97"/>
      <c r="AH43" s="99">
        <f t="shared" si="4"/>
      </c>
      <c r="AI43" s="99">
        <f t="shared" si="5"/>
      </c>
      <c r="AJ43" s="97"/>
      <c r="AK43" s="97"/>
      <c r="AL43" s="97"/>
      <c r="AM43" s="97"/>
      <c r="AN43" s="97"/>
      <c r="AO43" s="97"/>
      <c r="AP43" s="99">
        <f t="shared" si="6"/>
      </c>
      <c r="AQ43" s="99">
        <f t="shared" si="7"/>
      </c>
      <c r="AR43" s="97"/>
      <c r="AS43" s="97"/>
      <c r="AT43" s="97"/>
      <c r="AU43" s="97"/>
      <c r="AV43" s="97"/>
      <c r="AW43" s="97"/>
      <c r="AX43" s="99">
        <f t="shared" si="8"/>
      </c>
      <c r="AY43" s="99">
        <f t="shared" si="9"/>
      </c>
      <c r="AZ43" s="97"/>
      <c r="BA43" s="97"/>
      <c r="BB43" s="97"/>
      <c r="BC43" s="97"/>
      <c r="BD43" s="97"/>
      <c r="BE43" s="97"/>
      <c r="BF43" s="99">
        <f t="shared" si="10"/>
      </c>
      <c r="BG43" s="99">
        <f t="shared" si="11"/>
      </c>
      <c r="BH43" s="97"/>
      <c r="BI43" s="97"/>
      <c r="BJ43" s="97"/>
      <c r="BK43" s="97"/>
      <c r="BL43" s="97"/>
      <c r="BM43" s="97"/>
      <c r="BN43" s="99">
        <f t="shared" si="12"/>
      </c>
    </row>
    <row r="44" spans="1:66" ht="15">
      <c r="A44" s="69" t="s">
        <v>125</v>
      </c>
      <c r="B44" s="75" t="s">
        <v>126</v>
      </c>
      <c r="C44" s="95" t="str">
        <f t="shared" si="13"/>
        <v>   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5" t="str">
        <f t="shared" si="28"/>
        <v>4   </v>
      </c>
      <c r="O44" s="96">
        <v>4</v>
      </c>
      <c r="P44" s="96"/>
      <c r="Q44" s="96"/>
      <c r="R44" s="96"/>
      <c r="S44" s="96"/>
      <c r="T44" s="97">
        <v>4</v>
      </c>
      <c r="U44" s="111">
        <v>150</v>
      </c>
      <c r="V44" s="98">
        <f t="shared" si="15"/>
        <v>72</v>
      </c>
      <c r="W44" s="98">
        <f t="shared" si="16"/>
        <v>36</v>
      </c>
      <c r="X44" s="98">
        <f t="shared" si="17"/>
        <v>0</v>
      </c>
      <c r="Y44" s="98">
        <f t="shared" si="18"/>
        <v>36</v>
      </c>
      <c r="Z44" s="98">
        <f t="shared" si="19"/>
        <v>78</v>
      </c>
      <c r="AA44" s="99">
        <f t="shared" si="3"/>
      </c>
      <c r="AB44" s="97"/>
      <c r="AC44" s="97"/>
      <c r="AD44" s="97"/>
      <c r="AE44" s="97"/>
      <c r="AF44" s="97"/>
      <c r="AG44" s="97"/>
      <c r="AH44" s="99">
        <f t="shared" si="4"/>
      </c>
      <c r="AI44" s="99">
        <f t="shared" si="5"/>
      </c>
      <c r="AJ44" s="97"/>
      <c r="AK44" s="97"/>
      <c r="AL44" s="97"/>
      <c r="AM44" s="97">
        <v>2</v>
      </c>
      <c r="AN44" s="97"/>
      <c r="AO44" s="97">
        <v>2</v>
      </c>
      <c r="AP44" s="99" t="str">
        <f t="shared" si="6"/>
        <v>2//2</v>
      </c>
      <c r="AQ44" s="99">
        <f t="shared" si="7"/>
      </c>
      <c r="AR44" s="97"/>
      <c r="AS44" s="97"/>
      <c r="AT44" s="97"/>
      <c r="AU44" s="97"/>
      <c r="AV44" s="97"/>
      <c r="AW44" s="97"/>
      <c r="AX44" s="99">
        <f t="shared" si="8"/>
      </c>
      <c r="AY44" s="99">
        <f t="shared" si="9"/>
      </c>
      <c r="AZ44" s="97"/>
      <c r="BA44" s="97"/>
      <c r="BB44" s="97"/>
      <c r="BC44" s="97"/>
      <c r="BD44" s="97"/>
      <c r="BE44" s="97"/>
      <c r="BF44" s="99">
        <f t="shared" si="10"/>
      </c>
      <c r="BG44" s="99">
        <f t="shared" si="11"/>
      </c>
      <c r="BH44" s="97"/>
      <c r="BI44" s="97"/>
      <c r="BJ44" s="97"/>
      <c r="BK44" s="97"/>
      <c r="BL44" s="97"/>
      <c r="BM44" s="97"/>
      <c r="BN44" s="99">
        <f t="shared" si="12"/>
      </c>
    </row>
    <row r="45" spans="1:66" ht="15">
      <c r="A45" s="69" t="s">
        <v>127</v>
      </c>
      <c r="B45" s="75" t="s">
        <v>91</v>
      </c>
      <c r="C45" s="95" t="str">
        <f t="shared" si="13"/>
        <v>7   </v>
      </c>
      <c r="D45" s="96">
        <v>7</v>
      </c>
      <c r="E45" s="96"/>
      <c r="F45" s="96"/>
      <c r="G45" s="96"/>
      <c r="H45" s="96"/>
      <c r="I45" s="96"/>
      <c r="J45" s="96"/>
      <c r="K45" s="96"/>
      <c r="L45" s="96"/>
      <c r="M45" s="96"/>
      <c r="N45" s="95" t="str">
        <f t="shared" si="28"/>
        <v>   </v>
      </c>
      <c r="O45" s="96"/>
      <c r="P45" s="96"/>
      <c r="Q45" s="96"/>
      <c r="R45" s="96"/>
      <c r="S45" s="96"/>
      <c r="T45" s="97"/>
      <c r="U45" s="111">
        <v>120</v>
      </c>
      <c r="V45" s="98">
        <f t="shared" si="15"/>
        <v>56</v>
      </c>
      <c r="W45" s="98">
        <f t="shared" si="16"/>
        <v>28</v>
      </c>
      <c r="X45" s="98">
        <f t="shared" si="17"/>
        <v>0</v>
      </c>
      <c r="Y45" s="98">
        <f t="shared" si="18"/>
        <v>28</v>
      </c>
      <c r="Z45" s="98">
        <f t="shared" si="19"/>
        <v>64</v>
      </c>
      <c r="AA45" s="99">
        <f t="shared" si="3"/>
      </c>
      <c r="AB45" s="97"/>
      <c r="AC45" s="97"/>
      <c r="AD45" s="97"/>
      <c r="AE45" s="97"/>
      <c r="AF45" s="97"/>
      <c r="AG45" s="97"/>
      <c r="AH45" s="99">
        <f t="shared" si="4"/>
      </c>
      <c r="AI45" s="99">
        <f t="shared" si="5"/>
      </c>
      <c r="AJ45" s="97"/>
      <c r="AK45" s="97"/>
      <c r="AL45" s="97"/>
      <c r="AM45" s="97"/>
      <c r="AN45" s="97"/>
      <c r="AO45" s="97"/>
      <c r="AP45" s="99">
        <f t="shared" si="6"/>
      </c>
      <c r="AQ45" s="99">
        <f t="shared" si="7"/>
      </c>
      <c r="AR45" s="97"/>
      <c r="AS45" s="97"/>
      <c r="AT45" s="97"/>
      <c r="AU45" s="97"/>
      <c r="AV45" s="97"/>
      <c r="AW45" s="97"/>
      <c r="AX45" s="99">
        <f t="shared" si="8"/>
      </c>
      <c r="AY45" s="99" t="str">
        <f t="shared" si="9"/>
        <v>2//2</v>
      </c>
      <c r="AZ45" s="97">
        <v>2</v>
      </c>
      <c r="BA45" s="97"/>
      <c r="BB45" s="97">
        <v>2</v>
      </c>
      <c r="BC45" s="97"/>
      <c r="BD45" s="97"/>
      <c r="BE45" s="97"/>
      <c r="BF45" s="99">
        <f t="shared" si="10"/>
      </c>
      <c r="BG45" s="99">
        <f t="shared" si="11"/>
      </c>
      <c r="BH45" s="97"/>
      <c r="BI45" s="97"/>
      <c r="BJ45" s="97"/>
      <c r="BK45" s="97"/>
      <c r="BL45" s="97"/>
      <c r="BM45" s="97"/>
      <c r="BN45" s="99">
        <f t="shared" si="12"/>
      </c>
    </row>
    <row r="46" spans="1:66" ht="15">
      <c r="A46" s="69" t="s">
        <v>128</v>
      </c>
      <c r="B46" s="76" t="s">
        <v>92</v>
      </c>
      <c r="C46" s="95" t="str">
        <f t="shared" si="13"/>
        <v>5   </v>
      </c>
      <c r="D46" s="96">
        <v>5</v>
      </c>
      <c r="E46" s="96"/>
      <c r="F46" s="96"/>
      <c r="G46" s="96"/>
      <c r="H46" s="96"/>
      <c r="I46" s="96"/>
      <c r="J46" s="96"/>
      <c r="K46" s="96"/>
      <c r="L46" s="96"/>
      <c r="M46" s="96"/>
      <c r="N46" s="95" t="str">
        <f t="shared" si="28"/>
        <v>   </v>
      </c>
      <c r="O46" s="96"/>
      <c r="P46" s="96"/>
      <c r="Q46" s="96"/>
      <c r="R46" s="96"/>
      <c r="S46" s="96"/>
      <c r="T46" s="97"/>
      <c r="U46" s="111">
        <v>100</v>
      </c>
      <c r="V46" s="98">
        <f t="shared" si="15"/>
        <v>54</v>
      </c>
      <c r="W46" s="98">
        <f t="shared" si="16"/>
        <v>36</v>
      </c>
      <c r="X46" s="98">
        <f t="shared" si="17"/>
        <v>0</v>
      </c>
      <c r="Y46" s="98">
        <f t="shared" si="18"/>
        <v>18</v>
      </c>
      <c r="Z46" s="98">
        <f t="shared" si="19"/>
        <v>46</v>
      </c>
      <c r="AA46" s="99">
        <f t="shared" si="3"/>
      </c>
      <c r="AB46" s="97"/>
      <c r="AC46" s="97"/>
      <c r="AD46" s="97"/>
      <c r="AE46" s="97"/>
      <c r="AF46" s="97"/>
      <c r="AG46" s="97"/>
      <c r="AH46" s="99">
        <f t="shared" si="4"/>
      </c>
      <c r="AI46" s="99">
        <f t="shared" si="5"/>
      </c>
      <c r="AJ46" s="97"/>
      <c r="AK46" s="97"/>
      <c r="AL46" s="97"/>
      <c r="AM46" s="97"/>
      <c r="AN46" s="97"/>
      <c r="AO46" s="97"/>
      <c r="AP46" s="99">
        <f t="shared" si="6"/>
      </c>
      <c r="AQ46" s="99" t="str">
        <f t="shared" si="7"/>
        <v>2//1</v>
      </c>
      <c r="AR46" s="97">
        <v>2</v>
      </c>
      <c r="AS46" s="97"/>
      <c r="AT46" s="97">
        <v>1</v>
      </c>
      <c r="AU46" s="97"/>
      <c r="AV46" s="97"/>
      <c r="AW46" s="97"/>
      <c r="AX46" s="99">
        <f t="shared" si="8"/>
      </c>
      <c r="AY46" s="99">
        <f t="shared" si="9"/>
      </c>
      <c r="AZ46" s="97"/>
      <c r="BA46" s="97"/>
      <c r="BB46" s="97"/>
      <c r="BC46" s="97"/>
      <c r="BD46" s="97"/>
      <c r="BE46" s="97"/>
      <c r="BF46" s="99">
        <f t="shared" si="10"/>
      </c>
      <c r="BG46" s="99">
        <f t="shared" si="11"/>
      </c>
      <c r="BH46" s="97"/>
      <c r="BI46" s="97"/>
      <c r="BJ46" s="97"/>
      <c r="BK46" s="97"/>
      <c r="BL46" s="97"/>
      <c r="BM46" s="97"/>
      <c r="BN46" s="99">
        <f t="shared" si="12"/>
      </c>
    </row>
    <row r="47" spans="1:66" ht="15">
      <c r="A47" s="69" t="s">
        <v>129</v>
      </c>
      <c r="B47" s="75" t="s">
        <v>93</v>
      </c>
      <c r="C47" s="95" t="str">
        <f t="shared" si="13"/>
        <v>6   </v>
      </c>
      <c r="D47" s="96">
        <v>6</v>
      </c>
      <c r="E47" s="96"/>
      <c r="F47" s="96"/>
      <c r="G47" s="96"/>
      <c r="H47" s="96"/>
      <c r="I47" s="96"/>
      <c r="J47" s="96"/>
      <c r="K47" s="96"/>
      <c r="L47" s="96"/>
      <c r="M47" s="96"/>
      <c r="N47" s="95" t="str">
        <f t="shared" si="28"/>
        <v>   </v>
      </c>
      <c r="O47" s="96"/>
      <c r="P47" s="96"/>
      <c r="Q47" s="96"/>
      <c r="R47" s="96"/>
      <c r="S47" s="96"/>
      <c r="T47" s="97"/>
      <c r="U47" s="111">
        <v>130</v>
      </c>
      <c r="V47" s="98">
        <f t="shared" si="15"/>
        <v>72</v>
      </c>
      <c r="W47" s="98">
        <f t="shared" si="16"/>
        <v>36</v>
      </c>
      <c r="X47" s="98">
        <f t="shared" si="17"/>
        <v>0</v>
      </c>
      <c r="Y47" s="98">
        <f t="shared" si="18"/>
        <v>36</v>
      </c>
      <c r="Z47" s="98">
        <f t="shared" si="19"/>
        <v>58</v>
      </c>
      <c r="AA47" s="99">
        <f t="shared" si="3"/>
      </c>
      <c r="AB47" s="97"/>
      <c r="AC47" s="97"/>
      <c r="AD47" s="97"/>
      <c r="AE47" s="97"/>
      <c r="AF47" s="97"/>
      <c r="AG47" s="97"/>
      <c r="AH47" s="99">
        <f t="shared" si="4"/>
      </c>
      <c r="AI47" s="99">
        <f t="shared" si="5"/>
      </c>
      <c r="AJ47" s="97"/>
      <c r="AK47" s="97"/>
      <c r="AL47" s="97"/>
      <c r="AM47" s="97"/>
      <c r="AN47" s="97"/>
      <c r="AO47" s="97"/>
      <c r="AP47" s="99">
        <f t="shared" si="6"/>
      </c>
      <c r="AQ47" s="99">
        <f t="shared" si="7"/>
      </c>
      <c r="AR47" s="97"/>
      <c r="AS47" s="97"/>
      <c r="AT47" s="97"/>
      <c r="AU47" s="97">
        <v>2</v>
      </c>
      <c r="AV47" s="97"/>
      <c r="AW47" s="97">
        <v>2</v>
      </c>
      <c r="AX47" s="99" t="str">
        <f t="shared" si="8"/>
        <v>2//2</v>
      </c>
      <c r="AY47" s="99">
        <f t="shared" si="9"/>
      </c>
      <c r="AZ47" s="97"/>
      <c r="BA47" s="97"/>
      <c r="BB47" s="97"/>
      <c r="BC47" s="97"/>
      <c r="BD47" s="97"/>
      <c r="BE47" s="97"/>
      <c r="BF47" s="99">
        <f t="shared" si="10"/>
      </c>
      <c r="BG47" s="99">
        <f t="shared" si="11"/>
      </c>
      <c r="BH47" s="97"/>
      <c r="BI47" s="97"/>
      <c r="BJ47" s="97"/>
      <c r="BK47" s="97"/>
      <c r="BL47" s="97"/>
      <c r="BM47" s="97"/>
      <c r="BN47" s="99">
        <f t="shared" si="12"/>
      </c>
    </row>
    <row r="48" spans="1:66" ht="15">
      <c r="A48" s="69" t="s">
        <v>130</v>
      </c>
      <c r="B48" s="75" t="s">
        <v>103</v>
      </c>
      <c r="C48" s="95" t="str">
        <f t="shared" si="13"/>
        <v>8   </v>
      </c>
      <c r="D48" s="96">
        <v>8</v>
      </c>
      <c r="E48" s="96"/>
      <c r="F48" s="96"/>
      <c r="G48" s="96"/>
      <c r="H48" s="96"/>
      <c r="I48" s="96"/>
      <c r="J48" s="96"/>
      <c r="K48" s="96"/>
      <c r="L48" s="96"/>
      <c r="M48" s="96"/>
      <c r="N48" s="95" t="str">
        <f t="shared" si="28"/>
        <v>   </v>
      </c>
      <c r="O48" s="96"/>
      <c r="P48" s="96"/>
      <c r="Q48" s="96"/>
      <c r="R48" s="96"/>
      <c r="S48" s="96"/>
      <c r="T48" s="97"/>
      <c r="U48" s="111">
        <v>140</v>
      </c>
      <c r="V48" s="98">
        <f t="shared" si="15"/>
        <v>52</v>
      </c>
      <c r="W48" s="98">
        <f t="shared" si="16"/>
        <v>26</v>
      </c>
      <c r="X48" s="98">
        <f t="shared" si="17"/>
        <v>0</v>
      </c>
      <c r="Y48" s="98">
        <f t="shared" si="18"/>
        <v>26</v>
      </c>
      <c r="Z48" s="98">
        <f t="shared" si="19"/>
        <v>88</v>
      </c>
      <c r="AA48" s="99">
        <f t="shared" si="3"/>
      </c>
      <c r="AB48" s="97"/>
      <c r="AC48" s="97"/>
      <c r="AD48" s="97"/>
      <c r="AE48" s="97"/>
      <c r="AF48" s="97"/>
      <c r="AG48" s="97"/>
      <c r="AH48" s="99">
        <f t="shared" si="4"/>
      </c>
      <c r="AI48" s="99">
        <f t="shared" si="5"/>
      </c>
      <c r="AJ48" s="97"/>
      <c r="AK48" s="97"/>
      <c r="AL48" s="97"/>
      <c r="AM48" s="97"/>
      <c r="AN48" s="97"/>
      <c r="AO48" s="97"/>
      <c r="AP48" s="99">
        <f t="shared" si="6"/>
      </c>
      <c r="AQ48" s="99">
        <f t="shared" si="7"/>
      </c>
      <c r="AR48" s="97"/>
      <c r="AS48" s="97"/>
      <c r="AT48" s="97"/>
      <c r="AU48" s="97"/>
      <c r="AV48" s="97"/>
      <c r="AW48" s="97"/>
      <c r="AX48" s="99">
        <f t="shared" si="8"/>
      </c>
      <c r="AY48" s="99">
        <f t="shared" si="9"/>
      </c>
      <c r="AZ48" s="97"/>
      <c r="BA48" s="97"/>
      <c r="BB48" s="97"/>
      <c r="BC48" s="97">
        <v>2</v>
      </c>
      <c r="BD48" s="97"/>
      <c r="BE48" s="97">
        <v>2</v>
      </c>
      <c r="BF48" s="99" t="str">
        <f t="shared" si="10"/>
        <v>2//2</v>
      </c>
      <c r="BG48" s="99">
        <f t="shared" si="11"/>
      </c>
      <c r="BH48" s="97"/>
      <c r="BI48" s="97"/>
      <c r="BJ48" s="97"/>
      <c r="BK48" s="97"/>
      <c r="BL48" s="97"/>
      <c r="BM48" s="97"/>
      <c r="BN48" s="99">
        <f t="shared" si="12"/>
      </c>
    </row>
    <row r="49" spans="1:66" ht="15">
      <c r="A49" s="69" t="s">
        <v>131</v>
      </c>
      <c r="B49" s="75" t="s">
        <v>94</v>
      </c>
      <c r="C49" s="95" t="str">
        <f t="shared" si="13"/>
        <v>   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5" t="str">
        <f t="shared" si="28"/>
        <v>7   </v>
      </c>
      <c r="O49" s="96">
        <v>7</v>
      </c>
      <c r="P49" s="96"/>
      <c r="Q49" s="96"/>
      <c r="R49" s="96"/>
      <c r="S49" s="96"/>
      <c r="T49" s="97"/>
      <c r="U49" s="111">
        <v>100</v>
      </c>
      <c r="V49" s="98">
        <f t="shared" si="15"/>
        <v>42</v>
      </c>
      <c r="W49" s="98">
        <f t="shared" si="16"/>
        <v>28</v>
      </c>
      <c r="X49" s="98">
        <f t="shared" si="17"/>
        <v>0</v>
      </c>
      <c r="Y49" s="98">
        <f t="shared" si="18"/>
        <v>14</v>
      </c>
      <c r="Z49" s="98">
        <f t="shared" si="19"/>
        <v>58</v>
      </c>
      <c r="AA49" s="99">
        <f t="shared" si="3"/>
      </c>
      <c r="AB49" s="97"/>
      <c r="AC49" s="97"/>
      <c r="AD49" s="97"/>
      <c r="AE49" s="97"/>
      <c r="AF49" s="97"/>
      <c r="AG49" s="97"/>
      <c r="AH49" s="99">
        <f t="shared" si="4"/>
      </c>
      <c r="AI49" s="99">
        <f t="shared" si="5"/>
      </c>
      <c r="AJ49" s="97"/>
      <c r="AK49" s="97"/>
      <c r="AL49" s="97"/>
      <c r="AM49" s="97"/>
      <c r="AN49" s="97"/>
      <c r="AO49" s="97"/>
      <c r="AP49" s="99">
        <f t="shared" si="6"/>
      </c>
      <c r="AQ49" s="99">
        <f t="shared" si="7"/>
      </c>
      <c r="AR49" s="97"/>
      <c r="AS49" s="97"/>
      <c r="AT49" s="97"/>
      <c r="AU49" s="97"/>
      <c r="AV49" s="97"/>
      <c r="AW49" s="97"/>
      <c r="AX49" s="99">
        <f t="shared" si="8"/>
      </c>
      <c r="AY49" s="99" t="str">
        <f t="shared" si="9"/>
        <v>2//1</v>
      </c>
      <c r="AZ49" s="97">
        <v>2</v>
      </c>
      <c r="BA49" s="97"/>
      <c r="BB49" s="97">
        <v>1</v>
      </c>
      <c r="BC49" s="97"/>
      <c r="BD49" s="97"/>
      <c r="BE49" s="97"/>
      <c r="BF49" s="99">
        <f t="shared" si="10"/>
      </c>
      <c r="BG49" s="99">
        <f t="shared" si="11"/>
      </c>
      <c r="BH49" s="97"/>
      <c r="BI49" s="97"/>
      <c r="BJ49" s="97"/>
      <c r="BK49" s="97"/>
      <c r="BL49" s="97"/>
      <c r="BM49" s="97"/>
      <c r="BN49" s="99">
        <f t="shared" si="12"/>
      </c>
    </row>
    <row r="50" spans="1:66" ht="15">
      <c r="A50" s="69" t="s">
        <v>132</v>
      </c>
      <c r="B50" s="75" t="s">
        <v>133</v>
      </c>
      <c r="C50" s="95" t="str">
        <f t="shared" si="13"/>
        <v>2   </v>
      </c>
      <c r="D50" s="96">
        <v>2</v>
      </c>
      <c r="E50" s="96"/>
      <c r="F50" s="96"/>
      <c r="G50" s="96"/>
      <c r="H50" s="96"/>
      <c r="I50" s="96"/>
      <c r="J50" s="96"/>
      <c r="K50" s="96"/>
      <c r="L50" s="96"/>
      <c r="M50" s="96"/>
      <c r="N50" s="95" t="str">
        <f t="shared" si="28"/>
        <v>   </v>
      </c>
      <c r="O50" s="96"/>
      <c r="P50" s="96"/>
      <c r="Q50" s="96"/>
      <c r="R50" s="96"/>
      <c r="S50" s="96"/>
      <c r="T50" s="97"/>
      <c r="U50" s="111">
        <v>230</v>
      </c>
      <c r="V50" s="98">
        <f t="shared" si="15"/>
        <v>108</v>
      </c>
      <c r="W50" s="98">
        <f t="shared" si="16"/>
        <v>108</v>
      </c>
      <c r="X50" s="98">
        <f t="shared" si="17"/>
        <v>0</v>
      </c>
      <c r="Y50" s="98">
        <f t="shared" si="18"/>
        <v>0</v>
      </c>
      <c r="Z50" s="98">
        <f t="shared" si="19"/>
        <v>122</v>
      </c>
      <c r="AA50" s="99">
        <f t="shared" si="3"/>
      </c>
      <c r="AB50" s="97"/>
      <c r="AC50" s="97"/>
      <c r="AD50" s="97"/>
      <c r="AE50" s="97">
        <v>6</v>
      </c>
      <c r="AF50" s="97"/>
      <c r="AG50" s="97"/>
      <c r="AH50" s="99" t="str">
        <f t="shared" si="4"/>
        <v>6//</v>
      </c>
      <c r="AI50" s="99">
        <f t="shared" si="5"/>
      </c>
      <c r="AJ50" s="97"/>
      <c r="AK50" s="97"/>
      <c r="AL50" s="97"/>
      <c r="AM50" s="97"/>
      <c r="AN50" s="97"/>
      <c r="AO50" s="97"/>
      <c r="AP50" s="99">
        <f t="shared" si="6"/>
      </c>
      <c r="AQ50" s="99">
        <f t="shared" si="7"/>
      </c>
      <c r="AR50" s="97"/>
      <c r="AS50" s="97"/>
      <c r="AT50" s="97"/>
      <c r="AU50" s="97"/>
      <c r="AV50" s="97"/>
      <c r="AW50" s="97"/>
      <c r="AX50" s="99">
        <f t="shared" si="8"/>
      </c>
      <c r="AY50" s="99">
        <f t="shared" si="9"/>
      </c>
      <c r="AZ50" s="97"/>
      <c r="BA50" s="97"/>
      <c r="BB50" s="97"/>
      <c r="BC50" s="97"/>
      <c r="BD50" s="97"/>
      <c r="BE50" s="97"/>
      <c r="BF50" s="99">
        <f t="shared" si="10"/>
      </c>
      <c r="BG50" s="99">
        <f t="shared" si="11"/>
      </c>
      <c r="BH50" s="97"/>
      <c r="BI50" s="97"/>
      <c r="BJ50" s="97"/>
      <c r="BK50" s="97"/>
      <c r="BL50" s="97"/>
      <c r="BM50" s="97"/>
      <c r="BN50" s="99">
        <f t="shared" si="12"/>
      </c>
    </row>
    <row r="51" spans="1:66" ht="15">
      <c r="A51" s="69" t="s">
        <v>134</v>
      </c>
      <c r="B51" s="75" t="s">
        <v>135</v>
      </c>
      <c r="C51" s="95" t="str">
        <f t="shared" si="13"/>
        <v>   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5" t="str">
        <f t="shared" si="28"/>
        <v>   </v>
      </c>
      <c r="O51" s="96"/>
      <c r="P51" s="96"/>
      <c r="Q51" s="96"/>
      <c r="R51" s="96"/>
      <c r="S51" s="96"/>
      <c r="T51" s="97"/>
      <c r="U51" s="111">
        <f aca="true" t="shared" si="31" ref="U51:Z51">SUM(U52:U54)</f>
        <v>2774</v>
      </c>
      <c r="V51" s="111">
        <f t="shared" si="31"/>
        <v>1788</v>
      </c>
      <c r="W51" s="111">
        <f t="shared" si="31"/>
        <v>0</v>
      </c>
      <c r="X51" s="111">
        <f t="shared" si="31"/>
        <v>0</v>
      </c>
      <c r="Y51" s="111">
        <f t="shared" si="31"/>
        <v>1788</v>
      </c>
      <c r="Z51" s="111">
        <f t="shared" si="31"/>
        <v>986</v>
      </c>
      <c r="AA51" s="99">
        <f t="shared" si="3"/>
      </c>
      <c r="AB51" s="97"/>
      <c r="AC51" s="97"/>
      <c r="AD51" s="97"/>
      <c r="AE51" s="97"/>
      <c r="AF51" s="97"/>
      <c r="AG51" s="97"/>
      <c r="AH51" s="99">
        <f t="shared" si="4"/>
      </c>
      <c r="AI51" s="99">
        <f t="shared" si="5"/>
      </c>
      <c r="AJ51" s="97"/>
      <c r="AK51" s="97"/>
      <c r="AL51" s="97"/>
      <c r="AM51" s="97"/>
      <c r="AN51" s="97"/>
      <c r="AO51" s="97"/>
      <c r="AP51" s="99">
        <f t="shared" si="6"/>
      </c>
      <c r="AQ51" s="99">
        <f t="shared" si="7"/>
      </c>
      <c r="AR51" s="97"/>
      <c r="AS51" s="97"/>
      <c r="AT51" s="97"/>
      <c r="AU51" s="97"/>
      <c r="AV51" s="97"/>
      <c r="AW51" s="97"/>
      <c r="AX51" s="99">
        <f t="shared" si="8"/>
      </c>
      <c r="AY51" s="99">
        <f t="shared" si="9"/>
      </c>
      <c r="AZ51" s="97"/>
      <c r="BA51" s="97"/>
      <c r="BB51" s="97"/>
      <c r="BC51" s="97"/>
      <c r="BD51" s="97"/>
      <c r="BE51" s="97"/>
      <c r="BF51" s="99">
        <f t="shared" si="10"/>
      </c>
      <c r="BG51" s="99">
        <f t="shared" si="11"/>
      </c>
      <c r="BH51" s="97"/>
      <c r="BI51" s="97"/>
      <c r="BJ51" s="97"/>
      <c r="BK51" s="97"/>
      <c r="BL51" s="97"/>
      <c r="BM51" s="97"/>
      <c r="BN51" s="99">
        <f t="shared" si="12"/>
      </c>
    </row>
    <row r="52" spans="1:66" ht="25.5">
      <c r="A52" s="69" t="s">
        <v>136</v>
      </c>
      <c r="B52" s="70" t="s">
        <v>137</v>
      </c>
      <c r="C52" s="101" t="str">
        <f>D52&amp;" "&amp;E52&amp;" "&amp;F52&amp;" "&amp;G52&amp;" "&amp;H52&amp;" "&amp;I52&amp;" "&amp;J52&amp;" "&amp;K52&amp;" "&amp;L52&amp;" "&amp;M52</f>
        <v>1 2 3 5 6 7 8 9 10 </v>
      </c>
      <c r="D52" s="96">
        <v>1</v>
      </c>
      <c r="E52" s="96">
        <v>2</v>
      </c>
      <c r="F52" s="96">
        <v>3</v>
      </c>
      <c r="G52" s="96">
        <v>5</v>
      </c>
      <c r="H52" s="96">
        <v>6</v>
      </c>
      <c r="I52" s="96">
        <v>7</v>
      </c>
      <c r="J52" s="96">
        <v>8</v>
      </c>
      <c r="K52" s="96">
        <v>9</v>
      </c>
      <c r="L52" s="96">
        <v>10</v>
      </c>
      <c r="M52" s="96"/>
      <c r="N52" s="95" t="str">
        <f t="shared" si="28"/>
        <v>4   </v>
      </c>
      <c r="O52" s="96">
        <v>4</v>
      </c>
      <c r="P52" s="96"/>
      <c r="Q52" s="96"/>
      <c r="R52" s="96"/>
      <c r="S52" s="96"/>
      <c r="T52" s="97"/>
      <c r="U52" s="111">
        <v>1574</v>
      </c>
      <c r="V52" s="98">
        <f t="shared" si="15"/>
        <v>1140</v>
      </c>
      <c r="W52" s="98">
        <f t="shared" si="16"/>
        <v>0</v>
      </c>
      <c r="X52" s="98">
        <f t="shared" si="17"/>
        <v>0</v>
      </c>
      <c r="Y52" s="98">
        <f t="shared" si="18"/>
        <v>1140</v>
      </c>
      <c r="Z52" s="98">
        <f t="shared" si="19"/>
        <v>434</v>
      </c>
      <c r="AA52" s="99" t="str">
        <f t="shared" si="3"/>
        <v>//4</v>
      </c>
      <c r="AB52" s="97"/>
      <c r="AC52" s="97"/>
      <c r="AD52" s="97">
        <v>4</v>
      </c>
      <c r="AE52" s="97"/>
      <c r="AF52" s="97"/>
      <c r="AG52" s="97">
        <v>4</v>
      </c>
      <c r="AH52" s="99" t="str">
        <f t="shared" si="4"/>
        <v>//4</v>
      </c>
      <c r="AI52" s="99" t="str">
        <f t="shared" si="5"/>
        <v>//6</v>
      </c>
      <c r="AJ52" s="97"/>
      <c r="AK52" s="97"/>
      <c r="AL52" s="97">
        <v>6</v>
      </c>
      <c r="AM52" s="97"/>
      <c r="AN52" s="97"/>
      <c r="AO52" s="97">
        <v>6</v>
      </c>
      <c r="AP52" s="99" t="str">
        <f t="shared" si="6"/>
        <v>//6</v>
      </c>
      <c r="AQ52" s="99" t="str">
        <f t="shared" si="7"/>
        <v>//12</v>
      </c>
      <c r="AR52" s="97"/>
      <c r="AS52" s="97"/>
      <c r="AT52" s="97">
        <v>12</v>
      </c>
      <c r="AU52" s="97"/>
      <c r="AV52" s="97"/>
      <c r="AW52" s="97">
        <v>10</v>
      </c>
      <c r="AX52" s="99" t="str">
        <f t="shared" si="8"/>
        <v>//10</v>
      </c>
      <c r="AY52" s="99" t="str">
        <f t="shared" si="9"/>
        <v>//8</v>
      </c>
      <c r="AZ52" s="97"/>
      <c r="BA52" s="97"/>
      <c r="BB52" s="97">
        <v>8</v>
      </c>
      <c r="BC52" s="97"/>
      <c r="BD52" s="97"/>
      <c r="BE52" s="97">
        <v>8</v>
      </c>
      <c r="BF52" s="99" t="str">
        <f t="shared" si="10"/>
        <v>//8</v>
      </c>
      <c r="BG52" s="99" t="str">
        <f t="shared" si="11"/>
        <v>//8</v>
      </c>
      <c r="BH52" s="97"/>
      <c r="BI52" s="97"/>
      <c r="BJ52" s="97">
        <v>8</v>
      </c>
      <c r="BK52" s="97"/>
      <c r="BL52" s="97"/>
      <c r="BM52" s="97">
        <v>8</v>
      </c>
      <c r="BN52" s="99" t="str">
        <f t="shared" si="12"/>
        <v>//8</v>
      </c>
    </row>
    <row r="53" spans="1:66" ht="15">
      <c r="A53" s="69" t="s">
        <v>138</v>
      </c>
      <c r="B53" s="70" t="s">
        <v>97</v>
      </c>
      <c r="C53" s="95" t="str">
        <f t="shared" si="13"/>
        <v>2 4  </v>
      </c>
      <c r="D53" s="96">
        <v>2</v>
      </c>
      <c r="E53" s="96">
        <v>4</v>
      </c>
      <c r="F53" s="96"/>
      <c r="G53" s="96"/>
      <c r="H53" s="96"/>
      <c r="I53" s="96"/>
      <c r="J53" s="96"/>
      <c r="K53" s="96"/>
      <c r="L53" s="96"/>
      <c r="M53" s="96"/>
      <c r="N53" s="95" t="str">
        <f t="shared" si="28"/>
        <v>1 3  </v>
      </c>
      <c r="O53" s="96">
        <v>1</v>
      </c>
      <c r="P53" s="96">
        <v>3</v>
      </c>
      <c r="Q53" s="96"/>
      <c r="R53" s="96"/>
      <c r="S53" s="96"/>
      <c r="T53" s="97"/>
      <c r="U53" s="111">
        <v>500</v>
      </c>
      <c r="V53" s="98">
        <f t="shared" si="15"/>
        <v>288</v>
      </c>
      <c r="W53" s="98">
        <f t="shared" si="16"/>
        <v>0</v>
      </c>
      <c r="X53" s="98">
        <f t="shared" si="17"/>
        <v>0</v>
      </c>
      <c r="Y53" s="98">
        <f t="shared" si="18"/>
        <v>288</v>
      </c>
      <c r="Z53" s="98">
        <f t="shared" si="19"/>
        <v>212</v>
      </c>
      <c r="AA53" s="99" t="str">
        <f t="shared" si="3"/>
        <v>//4</v>
      </c>
      <c r="AB53" s="97"/>
      <c r="AC53" s="97"/>
      <c r="AD53" s="97">
        <v>4</v>
      </c>
      <c r="AE53" s="97"/>
      <c r="AF53" s="97"/>
      <c r="AG53" s="97">
        <v>4</v>
      </c>
      <c r="AH53" s="99" t="str">
        <f t="shared" si="4"/>
        <v>//4</v>
      </c>
      <c r="AI53" s="99" t="str">
        <f t="shared" si="5"/>
        <v>//4</v>
      </c>
      <c r="AJ53" s="97"/>
      <c r="AK53" s="97"/>
      <c r="AL53" s="97">
        <v>4</v>
      </c>
      <c r="AM53" s="97"/>
      <c r="AN53" s="97"/>
      <c r="AO53" s="97">
        <v>4</v>
      </c>
      <c r="AP53" s="99" t="str">
        <f t="shared" si="6"/>
        <v>//4</v>
      </c>
      <c r="AQ53" s="99">
        <f t="shared" si="7"/>
      </c>
      <c r="AR53" s="97"/>
      <c r="AS53" s="97"/>
      <c r="AT53" s="97"/>
      <c r="AU53" s="97"/>
      <c r="AV53" s="97"/>
      <c r="AW53" s="97"/>
      <c r="AX53" s="99">
        <f t="shared" si="8"/>
      </c>
      <c r="AY53" s="99">
        <f t="shared" si="9"/>
      </c>
      <c r="AZ53" s="97"/>
      <c r="BA53" s="97"/>
      <c r="BB53" s="97"/>
      <c r="BC53" s="97"/>
      <c r="BD53" s="97"/>
      <c r="BE53" s="97"/>
      <c r="BF53" s="99">
        <f t="shared" si="10"/>
      </c>
      <c r="BG53" s="99">
        <f t="shared" si="11"/>
      </c>
      <c r="BH53" s="97"/>
      <c r="BI53" s="97"/>
      <c r="BJ53" s="97"/>
      <c r="BK53" s="97"/>
      <c r="BL53" s="97"/>
      <c r="BM53" s="97"/>
      <c r="BN53" s="99">
        <f t="shared" si="12"/>
      </c>
    </row>
    <row r="54" spans="1:66" ht="15">
      <c r="A54" s="69" t="s">
        <v>139</v>
      </c>
      <c r="B54" s="70" t="s">
        <v>140</v>
      </c>
      <c r="C54" s="95" t="str">
        <f t="shared" si="13"/>
        <v>1 3 5 </v>
      </c>
      <c r="D54" s="96">
        <v>1</v>
      </c>
      <c r="E54" s="96">
        <v>3</v>
      </c>
      <c r="F54" s="96">
        <v>5</v>
      </c>
      <c r="G54" s="96"/>
      <c r="H54" s="96"/>
      <c r="I54" s="96"/>
      <c r="J54" s="96"/>
      <c r="K54" s="96"/>
      <c r="L54" s="96"/>
      <c r="M54" s="96"/>
      <c r="N54" s="95" t="str">
        <f t="shared" si="28"/>
        <v>2 4  </v>
      </c>
      <c r="O54" s="96">
        <v>2</v>
      </c>
      <c r="P54" s="96">
        <v>4</v>
      </c>
      <c r="Q54" s="96"/>
      <c r="R54" s="96"/>
      <c r="S54" s="96"/>
      <c r="T54" s="97"/>
      <c r="U54" s="111">
        <v>700</v>
      </c>
      <c r="V54" s="98">
        <f t="shared" si="15"/>
        <v>360</v>
      </c>
      <c r="W54" s="98">
        <f t="shared" si="16"/>
        <v>0</v>
      </c>
      <c r="X54" s="98">
        <f t="shared" si="17"/>
        <v>0</v>
      </c>
      <c r="Y54" s="98">
        <f t="shared" si="18"/>
        <v>360</v>
      </c>
      <c r="Z54" s="98">
        <f t="shared" si="19"/>
        <v>340</v>
      </c>
      <c r="AA54" s="99" t="str">
        <f t="shared" si="3"/>
        <v>//4</v>
      </c>
      <c r="AB54" s="97"/>
      <c r="AC54" s="97"/>
      <c r="AD54" s="97">
        <v>4</v>
      </c>
      <c r="AE54" s="97"/>
      <c r="AF54" s="97"/>
      <c r="AG54" s="97">
        <v>4</v>
      </c>
      <c r="AH54" s="99" t="str">
        <f t="shared" si="4"/>
        <v>//4</v>
      </c>
      <c r="AI54" s="99" t="str">
        <f t="shared" si="5"/>
        <v>//4</v>
      </c>
      <c r="AJ54" s="97"/>
      <c r="AK54" s="97"/>
      <c r="AL54" s="97">
        <v>4</v>
      </c>
      <c r="AM54" s="97"/>
      <c r="AN54" s="97"/>
      <c r="AO54" s="97">
        <v>4</v>
      </c>
      <c r="AP54" s="99" t="str">
        <f t="shared" si="6"/>
        <v>//4</v>
      </c>
      <c r="AQ54" s="99" t="str">
        <f t="shared" si="7"/>
        <v>//4</v>
      </c>
      <c r="AR54" s="97"/>
      <c r="AS54" s="97"/>
      <c r="AT54" s="97">
        <v>4</v>
      </c>
      <c r="AU54" s="97"/>
      <c r="AV54" s="97"/>
      <c r="AW54" s="97"/>
      <c r="AX54" s="99">
        <f t="shared" si="8"/>
      </c>
      <c r="AY54" s="99">
        <f t="shared" si="9"/>
      </c>
      <c r="AZ54" s="97"/>
      <c r="BA54" s="97"/>
      <c r="BB54" s="97"/>
      <c r="BC54" s="97"/>
      <c r="BD54" s="97"/>
      <c r="BE54" s="97"/>
      <c r="BF54" s="99">
        <f t="shared" si="10"/>
      </c>
      <c r="BG54" s="99">
        <f t="shared" si="11"/>
      </c>
      <c r="BH54" s="97"/>
      <c r="BI54" s="97"/>
      <c r="BJ54" s="97"/>
      <c r="BK54" s="97"/>
      <c r="BL54" s="97"/>
      <c r="BM54" s="97"/>
      <c r="BN54" s="99">
        <f t="shared" si="12"/>
      </c>
    </row>
    <row r="55" spans="1:66" ht="15">
      <c r="A55" s="69" t="s">
        <v>141</v>
      </c>
      <c r="B55" s="70" t="s">
        <v>142</v>
      </c>
      <c r="C55" s="95" t="str">
        <f t="shared" si="13"/>
        <v>   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5" t="str">
        <f t="shared" si="28"/>
        <v>8   </v>
      </c>
      <c r="O55" s="96">
        <v>8</v>
      </c>
      <c r="P55" s="96"/>
      <c r="Q55" s="96"/>
      <c r="R55" s="96"/>
      <c r="S55" s="96"/>
      <c r="T55" s="97"/>
      <c r="U55" s="111">
        <v>72</v>
      </c>
      <c r="V55" s="98">
        <f t="shared" si="15"/>
        <v>39</v>
      </c>
      <c r="W55" s="98">
        <f t="shared" si="16"/>
        <v>13</v>
      </c>
      <c r="X55" s="98">
        <f t="shared" si="17"/>
        <v>0</v>
      </c>
      <c r="Y55" s="98">
        <f t="shared" si="18"/>
        <v>26</v>
      </c>
      <c r="Z55" s="98">
        <f t="shared" si="19"/>
        <v>33</v>
      </c>
      <c r="AA55" s="99">
        <f t="shared" si="3"/>
      </c>
      <c r="AB55" s="97"/>
      <c r="AC55" s="97"/>
      <c r="AD55" s="97"/>
      <c r="AE55" s="97"/>
      <c r="AF55" s="97"/>
      <c r="AG55" s="97"/>
      <c r="AH55" s="99">
        <f t="shared" si="4"/>
      </c>
      <c r="AI55" s="99">
        <f t="shared" si="5"/>
      </c>
      <c r="AJ55" s="97"/>
      <c r="AK55" s="97"/>
      <c r="AL55" s="97"/>
      <c r="AM55" s="97"/>
      <c r="AN55" s="97"/>
      <c r="AO55" s="97"/>
      <c r="AP55" s="99">
        <f t="shared" si="6"/>
      </c>
      <c r="AQ55" s="99">
        <f t="shared" si="7"/>
      </c>
      <c r="AR55" s="97"/>
      <c r="AS55" s="97"/>
      <c r="AT55" s="97"/>
      <c r="AU55" s="97"/>
      <c r="AV55" s="97"/>
      <c r="AW55" s="97"/>
      <c r="AX55" s="99">
        <f t="shared" si="8"/>
      </c>
      <c r="AY55" s="99">
        <f t="shared" si="9"/>
      </c>
      <c r="AZ55" s="97"/>
      <c r="BA55" s="97"/>
      <c r="BB55" s="97"/>
      <c r="BC55" s="97">
        <v>1</v>
      </c>
      <c r="BD55" s="97"/>
      <c r="BE55" s="97">
        <v>2</v>
      </c>
      <c r="BF55" s="99" t="str">
        <f t="shared" si="10"/>
        <v>1//2</v>
      </c>
      <c r="BG55" s="99">
        <f t="shared" si="11"/>
      </c>
      <c r="BH55" s="97"/>
      <c r="BI55" s="97"/>
      <c r="BJ55" s="97"/>
      <c r="BK55" s="97"/>
      <c r="BL55" s="97"/>
      <c r="BM55" s="97"/>
      <c r="BN55" s="99">
        <f t="shared" si="12"/>
      </c>
    </row>
    <row r="56" spans="1:66" ht="15">
      <c r="A56" s="69" t="s">
        <v>143</v>
      </c>
      <c r="B56" s="70" t="s">
        <v>95</v>
      </c>
      <c r="C56" s="95" t="str">
        <f t="shared" si="13"/>
        <v>   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5" t="str">
        <f t="shared" si="28"/>
        <v>8   </v>
      </c>
      <c r="O56" s="96">
        <v>8</v>
      </c>
      <c r="P56" s="96"/>
      <c r="Q56" s="96"/>
      <c r="R56" s="96"/>
      <c r="S56" s="96"/>
      <c r="T56" s="97"/>
      <c r="U56" s="111">
        <v>108</v>
      </c>
      <c r="V56" s="98">
        <f t="shared" si="15"/>
        <v>40</v>
      </c>
      <c r="W56" s="98">
        <f t="shared" si="16"/>
        <v>20</v>
      </c>
      <c r="X56" s="98">
        <f t="shared" si="17"/>
        <v>0</v>
      </c>
      <c r="Y56" s="98">
        <f t="shared" si="18"/>
        <v>20</v>
      </c>
      <c r="Z56" s="98">
        <f t="shared" si="19"/>
        <v>68</v>
      </c>
      <c r="AA56" s="99">
        <f t="shared" si="3"/>
      </c>
      <c r="AB56" s="97"/>
      <c r="AC56" s="97"/>
      <c r="AD56" s="97"/>
      <c r="AE56" s="97"/>
      <c r="AF56" s="97"/>
      <c r="AG56" s="97"/>
      <c r="AH56" s="99">
        <f t="shared" si="4"/>
      </c>
      <c r="AI56" s="99">
        <f t="shared" si="5"/>
      </c>
      <c r="AJ56" s="97"/>
      <c r="AK56" s="97"/>
      <c r="AL56" s="97"/>
      <c r="AM56" s="97"/>
      <c r="AN56" s="97"/>
      <c r="AO56" s="97"/>
      <c r="AP56" s="99">
        <f t="shared" si="6"/>
      </c>
      <c r="AQ56" s="99">
        <f t="shared" si="7"/>
      </c>
      <c r="AR56" s="97"/>
      <c r="AS56" s="97"/>
      <c r="AT56" s="97"/>
      <c r="AU56" s="97"/>
      <c r="AV56" s="97"/>
      <c r="AW56" s="97"/>
      <c r="AX56" s="99">
        <f t="shared" si="8"/>
      </c>
      <c r="AY56" s="99">
        <f t="shared" si="9"/>
      </c>
      <c r="AZ56" s="97"/>
      <c r="BA56" s="97"/>
      <c r="BB56" s="97"/>
      <c r="BC56" s="97"/>
      <c r="BD56" s="97"/>
      <c r="BE56" s="97"/>
      <c r="BF56" s="99">
        <f t="shared" si="10"/>
      </c>
      <c r="BG56" s="99" t="str">
        <f t="shared" si="11"/>
        <v>2//2</v>
      </c>
      <c r="BH56" s="97">
        <v>2</v>
      </c>
      <c r="BI56" s="97"/>
      <c r="BJ56" s="97">
        <v>2</v>
      </c>
      <c r="BK56" s="97"/>
      <c r="BL56" s="97"/>
      <c r="BM56" s="97"/>
      <c r="BN56" s="99">
        <f t="shared" si="12"/>
      </c>
    </row>
    <row r="57" spans="1:66" ht="25.5">
      <c r="A57" s="69" t="s">
        <v>144</v>
      </c>
      <c r="B57" s="70" t="s">
        <v>145</v>
      </c>
      <c r="C57" s="95" t="str">
        <f t="shared" si="13"/>
        <v>10   </v>
      </c>
      <c r="D57" s="96">
        <v>10</v>
      </c>
      <c r="E57" s="96"/>
      <c r="F57" s="96"/>
      <c r="G57" s="96"/>
      <c r="H57" s="96"/>
      <c r="I57" s="96"/>
      <c r="J57" s="96"/>
      <c r="K57" s="96"/>
      <c r="L57" s="96"/>
      <c r="M57" s="96"/>
      <c r="N57" s="95" t="str">
        <f t="shared" si="28"/>
        <v>9   </v>
      </c>
      <c r="O57" s="96">
        <v>9</v>
      </c>
      <c r="P57" s="96"/>
      <c r="Q57" s="96"/>
      <c r="R57" s="96"/>
      <c r="S57" s="96"/>
      <c r="T57" s="97"/>
      <c r="U57" s="111">
        <v>110</v>
      </c>
      <c r="V57" s="98">
        <f t="shared" si="15"/>
        <v>42</v>
      </c>
      <c r="W57" s="98">
        <f t="shared" si="16"/>
        <v>42</v>
      </c>
      <c r="X57" s="98">
        <f t="shared" si="17"/>
        <v>0</v>
      </c>
      <c r="Y57" s="98">
        <f t="shared" si="18"/>
        <v>0</v>
      </c>
      <c r="Z57" s="98">
        <f t="shared" si="19"/>
        <v>68</v>
      </c>
      <c r="AA57" s="99">
        <f t="shared" si="3"/>
      </c>
      <c r="AB57" s="97"/>
      <c r="AC57" s="97"/>
      <c r="AD57" s="97"/>
      <c r="AE57" s="97"/>
      <c r="AF57" s="97"/>
      <c r="AG57" s="97"/>
      <c r="AH57" s="99">
        <f t="shared" si="4"/>
      </c>
      <c r="AI57" s="99">
        <f t="shared" si="5"/>
      </c>
      <c r="AJ57" s="97"/>
      <c r="AK57" s="97"/>
      <c r="AL57" s="97"/>
      <c r="AM57" s="97"/>
      <c r="AN57" s="97"/>
      <c r="AO57" s="97"/>
      <c r="AP57" s="99">
        <f t="shared" si="6"/>
      </c>
      <c r="AQ57" s="99">
        <f t="shared" si="7"/>
      </c>
      <c r="AR57" s="97"/>
      <c r="AS57" s="97"/>
      <c r="AT57" s="97"/>
      <c r="AU57" s="97"/>
      <c r="AV57" s="97"/>
      <c r="AW57" s="97"/>
      <c r="AX57" s="99">
        <f t="shared" si="8"/>
      </c>
      <c r="AY57" s="99">
        <f t="shared" si="9"/>
      </c>
      <c r="AZ57" s="97"/>
      <c r="BA57" s="97"/>
      <c r="BB57" s="97"/>
      <c r="BC57" s="97"/>
      <c r="BD57" s="97"/>
      <c r="BE57" s="97"/>
      <c r="BF57" s="99">
        <f t="shared" si="10"/>
      </c>
      <c r="BG57" s="99" t="str">
        <f t="shared" si="11"/>
        <v>2//</v>
      </c>
      <c r="BH57" s="97">
        <v>2</v>
      </c>
      <c r="BI57" s="97"/>
      <c r="BJ57" s="97"/>
      <c r="BK57" s="97">
        <v>2</v>
      </c>
      <c r="BL57" s="97"/>
      <c r="BM57" s="97"/>
      <c r="BN57" s="99" t="str">
        <f t="shared" si="12"/>
        <v>2//</v>
      </c>
    </row>
    <row r="58" spans="1:66" ht="25.5">
      <c r="A58" s="69" t="s">
        <v>223</v>
      </c>
      <c r="B58" s="70" t="s">
        <v>224</v>
      </c>
      <c r="C58" s="95" t="str">
        <f>D58&amp;" "&amp;E58&amp;" "&amp;F58&amp;" "&amp;M58</f>
        <v>9 10  </v>
      </c>
      <c r="D58" s="96">
        <v>9</v>
      </c>
      <c r="E58" s="96">
        <v>10</v>
      </c>
      <c r="F58" s="96"/>
      <c r="G58" s="96"/>
      <c r="H58" s="96"/>
      <c r="I58" s="96"/>
      <c r="J58" s="96"/>
      <c r="K58" s="96"/>
      <c r="L58" s="96"/>
      <c r="M58" s="96"/>
      <c r="N58" s="101" t="str">
        <f>O58&amp;" "&amp;P58&amp;" "&amp;Q58&amp;" "&amp;R58&amp;" "&amp;S58</f>
        <v>9 9 10 10 </v>
      </c>
      <c r="O58" s="96">
        <v>9</v>
      </c>
      <c r="P58" s="96">
        <v>9</v>
      </c>
      <c r="Q58" s="96">
        <v>10</v>
      </c>
      <c r="R58" s="96">
        <v>10</v>
      </c>
      <c r="S58" s="96"/>
      <c r="T58" s="97"/>
      <c r="U58" s="111">
        <v>500</v>
      </c>
      <c r="V58" s="98">
        <f>W58+X58+Y58</f>
        <v>232</v>
      </c>
      <c r="W58" s="98">
        <f>AB58*AB$6+AE58*AE$6+AJ58*AJ$6+AM58*AM$6+AR58*AR$6+AU58*AU$6+AZ58*AZ$6+BC58*BC$6+BH58*BH$6+BK58*BK$6</f>
        <v>42</v>
      </c>
      <c r="X58" s="98">
        <f>AC58*AC$6+AF58*AF$6+AK58*AK$6+AN58*AN$6+AS58*AS$6+AV58*AV$6+BA58*BA$6+BD58*BD$6+BI58*BI$6+BL58*BL$6</f>
        <v>0</v>
      </c>
      <c r="Y58" s="98">
        <f>AD58*AD$6+AG58*AG$6+AL58*AL$6+AO58*AO$6+AT58*AT$6+AW58*AW$6+BB58*BB$6+BE58*BE$6+BJ58*BJ$6+BM58*BM$6</f>
        <v>190</v>
      </c>
      <c r="Z58" s="98">
        <f>U58-V58</f>
        <v>268</v>
      </c>
      <c r="AA58" s="99">
        <f>IF(SUM(AB58:AD58)&gt;0,AB58&amp;"/"&amp;AC58&amp;"/"&amp;AD58,"")</f>
      </c>
      <c r="AB58" s="97"/>
      <c r="AC58" s="97"/>
      <c r="AD58" s="97"/>
      <c r="AE58" s="97"/>
      <c r="AF58" s="97"/>
      <c r="AG58" s="97"/>
      <c r="AH58" s="99">
        <f>IF(SUM(AE58:AG58)&gt;0,AE58&amp;"/"&amp;AF58&amp;"/"&amp;AG58,"")</f>
      </c>
      <c r="AI58" s="99">
        <f>IF(SUM(AJ58:AL58)&gt;0,AJ58&amp;"/"&amp;AK58&amp;"/"&amp;AL58,"")</f>
      </c>
      <c r="AJ58" s="97"/>
      <c r="AK58" s="97"/>
      <c r="AL58" s="97"/>
      <c r="AM58" s="97"/>
      <c r="AN58" s="97"/>
      <c r="AO58" s="97"/>
      <c r="AP58" s="99">
        <f>IF(SUM(AM58:AO58)&gt;0,AM58&amp;"/"&amp;AN58&amp;"/"&amp;AO58,"")</f>
      </c>
      <c r="AQ58" s="99">
        <f>IF(SUM(AR58:AT58)&gt;0,AR58&amp;"/"&amp;AS58&amp;"/"&amp;AT58,"")</f>
      </c>
      <c r="AR58" s="97"/>
      <c r="AS58" s="97"/>
      <c r="AT58" s="97"/>
      <c r="AU58" s="97"/>
      <c r="AV58" s="97"/>
      <c r="AW58" s="97"/>
      <c r="AX58" s="99">
        <f>IF(SUM(AU58:AW58)&gt;0,AU58&amp;"/"&amp;AV58&amp;"/"&amp;AW58,"")</f>
      </c>
      <c r="AY58" s="99">
        <f>IF(SUM(AZ58:BB58)&gt;0,AZ58&amp;"/"&amp;BA58&amp;"/"&amp;BB58,"")</f>
      </c>
      <c r="AZ58" s="97"/>
      <c r="BA58" s="97"/>
      <c r="BB58" s="97"/>
      <c r="BC58" s="97"/>
      <c r="BD58" s="97"/>
      <c r="BE58" s="97"/>
      <c r="BF58" s="99">
        <f>IF(SUM(BC58:BE58)&gt;0,BC58&amp;"/"&amp;BD58&amp;"/"&amp;BE58,"")</f>
      </c>
      <c r="BG58" s="99" t="str">
        <f>IF(SUM(BH58:BJ58)&gt;0,BH58&amp;"/"&amp;BI58&amp;"/"&amp;BJ58,"")</f>
        <v>2//8</v>
      </c>
      <c r="BH58" s="97">
        <v>2</v>
      </c>
      <c r="BI58" s="97"/>
      <c r="BJ58" s="97">
        <v>8</v>
      </c>
      <c r="BK58" s="97">
        <v>2</v>
      </c>
      <c r="BL58" s="97"/>
      <c r="BM58" s="97">
        <v>10</v>
      </c>
      <c r="BN58" s="99" t="str">
        <f>IF(SUM(BK58:BM58)&gt;0,BK58&amp;"/"&amp;BL58&amp;"/"&amp;BM58,"")</f>
        <v>2//10</v>
      </c>
    </row>
    <row r="59" spans="1:66" ht="15">
      <c r="A59" s="69" t="s">
        <v>146</v>
      </c>
      <c r="B59" s="74" t="s">
        <v>160</v>
      </c>
      <c r="C59" s="95" t="str">
        <f t="shared" si="13"/>
        <v>   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5" t="str">
        <f t="shared" si="28"/>
        <v>   </v>
      </c>
      <c r="O59" s="96"/>
      <c r="P59" s="96"/>
      <c r="Q59" s="96"/>
      <c r="R59" s="96"/>
      <c r="S59" s="96"/>
      <c r="T59" s="97"/>
      <c r="U59" s="110">
        <f aca="true" t="shared" si="32" ref="U59:Z59">SUM(U60:U60)</f>
        <v>200</v>
      </c>
      <c r="V59" s="110">
        <f t="shared" si="32"/>
        <v>90</v>
      </c>
      <c r="W59" s="110">
        <f t="shared" si="32"/>
        <v>0</v>
      </c>
      <c r="X59" s="110">
        <f t="shared" si="32"/>
        <v>0</v>
      </c>
      <c r="Y59" s="110">
        <f t="shared" si="32"/>
        <v>90</v>
      </c>
      <c r="Z59" s="110">
        <f t="shared" si="32"/>
        <v>110</v>
      </c>
      <c r="AA59" s="99">
        <f t="shared" si="3"/>
      </c>
      <c r="AB59" s="97"/>
      <c r="AC59" s="97"/>
      <c r="AD59" s="97"/>
      <c r="AE59" s="97"/>
      <c r="AF59" s="97"/>
      <c r="AG59" s="97"/>
      <c r="AH59" s="99">
        <f t="shared" si="4"/>
      </c>
      <c r="AI59" s="99">
        <f t="shared" si="5"/>
      </c>
      <c r="AJ59" s="97"/>
      <c r="AK59" s="97"/>
      <c r="AL59" s="97"/>
      <c r="AM59" s="97"/>
      <c r="AN59" s="97"/>
      <c r="AO59" s="97"/>
      <c r="AP59" s="99">
        <f t="shared" si="6"/>
      </c>
      <c r="AQ59" s="99">
        <f t="shared" si="7"/>
      </c>
      <c r="AR59" s="97"/>
      <c r="AS59" s="97"/>
      <c r="AT59" s="97"/>
      <c r="AU59" s="97"/>
      <c r="AV59" s="97"/>
      <c r="AW59" s="97"/>
      <c r="AX59" s="99">
        <f t="shared" si="8"/>
      </c>
      <c r="AY59" s="99">
        <f t="shared" si="9"/>
      </c>
      <c r="AZ59" s="97"/>
      <c r="BA59" s="97"/>
      <c r="BB59" s="97"/>
      <c r="BC59" s="97"/>
      <c r="BD59" s="97"/>
      <c r="BE59" s="97"/>
      <c r="BF59" s="99">
        <f t="shared" si="10"/>
      </c>
      <c r="BG59" s="99">
        <f t="shared" si="11"/>
      </c>
      <c r="BH59" s="97"/>
      <c r="BI59" s="97"/>
      <c r="BJ59" s="97"/>
      <c r="BK59" s="97"/>
      <c r="BL59" s="97"/>
      <c r="BM59" s="97"/>
      <c r="BN59" s="99">
        <f t="shared" si="12"/>
      </c>
    </row>
    <row r="60" spans="1:66" ht="15">
      <c r="A60" s="69" t="s">
        <v>147</v>
      </c>
      <c r="B60" s="113" t="s">
        <v>245</v>
      </c>
      <c r="C60" s="95" t="str">
        <f t="shared" si="13"/>
        <v>   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5" t="str">
        <f t="shared" si="28"/>
        <v>6 7 8 </v>
      </c>
      <c r="O60" s="96">
        <v>6</v>
      </c>
      <c r="P60" s="96">
        <v>7</v>
      </c>
      <c r="Q60" s="96">
        <v>8</v>
      </c>
      <c r="R60" s="96"/>
      <c r="S60" s="96"/>
      <c r="T60" s="97"/>
      <c r="U60" s="111">
        <v>200</v>
      </c>
      <c r="V60" s="98">
        <f t="shared" si="15"/>
        <v>90</v>
      </c>
      <c r="W60" s="98">
        <f t="shared" si="16"/>
        <v>0</v>
      </c>
      <c r="X60" s="98">
        <f t="shared" si="17"/>
        <v>0</v>
      </c>
      <c r="Y60" s="98">
        <f t="shared" si="18"/>
        <v>90</v>
      </c>
      <c r="Z60" s="98">
        <f t="shared" si="19"/>
        <v>110</v>
      </c>
      <c r="AA60" s="99">
        <f t="shared" si="3"/>
      </c>
      <c r="AB60" s="97"/>
      <c r="AC60" s="97"/>
      <c r="AD60" s="97"/>
      <c r="AE60" s="97"/>
      <c r="AF60" s="97"/>
      <c r="AG60" s="97"/>
      <c r="AH60" s="99">
        <f t="shared" si="4"/>
      </c>
      <c r="AI60" s="99">
        <f t="shared" si="5"/>
      </c>
      <c r="AJ60" s="97"/>
      <c r="AK60" s="97"/>
      <c r="AL60" s="97"/>
      <c r="AM60" s="97"/>
      <c r="AN60" s="97"/>
      <c r="AO60" s="97"/>
      <c r="AP60" s="99">
        <f t="shared" si="6"/>
      </c>
      <c r="AQ60" s="99">
        <f t="shared" si="7"/>
      </c>
      <c r="AR60" s="97"/>
      <c r="AS60" s="97"/>
      <c r="AT60" s="97"/>
      <c r="AU60" s="97"/>
      <c r="AV60" s="97"/>
      <c r="AW60" s="97">
        <v>2</v>
      </c>
      <c r="AX60" s="99" t="str">
        <f t="shared" si="8"/>
        <v>//2</v>
      </c>
      <c r="AY60" s="99" t="str">
        <f t="shared" si="9"/>
        <v>//2</v>
      </c>
      <c r="AZ60" s="97"/>
      <c r="BA60" s="97"/>
      <c r="BB60" s="97">
        <v>2</v>
      </c>
      <c r="BC60" s="97"/>
      <c r="BD60" s="97"/>
      <c r="BE60" s="97">
        <v>2</v>
      </c>
      <c r="BF60" s="99" t="str">
        <f t="shared" si="10"/>
        <v>//2</v>
      </c>
      <c r="BG60" s="99">
        <f t="shared" si="11"/>
      </c>
      <c r="BH60" s="97"/>
      <c r="BI60" s="97"/>
      <c r="BJ60" s="97"/>
      <c r="BK60" s="97"/>
      <c r="BL60" s="97"/>
      <c r="BM60" s="97"/>
      <c r="BN60" s="99">
        <f t="shared" si="12"/>
      </c>
    </row>
    <row r="61" spans="1:66" ht="25.5">
      <c r="A61" s="69" t="s">
        <v>148</v>
      </c>
      <c r="B61" s="74" t="s">
        <v>96</v>
      </c>
      <c r="C61" s="95" t="str">
        <f t="shared" si="13"/>
        <v>   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5" t="str">
        <f t="shared" si="28"/>
        <v>3 8  </v>
      </c>
      <c r="O61" s="96">
        <v>3</v>
      </c>
      <c r="P61" s="96">
        <v>8</v>
      </c>
      <c r="Q61" s="96"/>
      <c r="R61" s="96"/>
      <c r="S61" s="96"/>
      <c r="T61" s="97"/>
      <c r="U61" s="110">
        <v>200</v>
      </c>
      <c r="V61" s="100">
        <f t="shared" si="15"/>
        <v>88</v>
      </c>
      <c r="W61" s="100">
        <f t="shared" si="16"/>
        <v>88</v>
      </c>
      <c r="X61" s="100">
        <f t="shared" si="17"/>
        <v>0</v>
      </c>
      <c r="Y61" s="100">
        <f t="shared" si="18"/>
        <v>0</v>
      </c>
      <c r="Z61" s="100">
        <f t="shared" si="19"/>
        <v>112</v>
      </c>
      <c r="AA61" s="99">
        <f t="shared" si="3"/>
      </c>
      <c r="AB61" s="97"/>
      <c r="AC61" s="97"/>
      <c r="AD61" s="97"/>
      <c r="AE61" s="97"/>
      <c r="AF61" s="97"/>
      <c r="AG61" s="97"/>
      <c r="AH61" s="99">
        <f t="shared" si="4"/>
      </c>
      <c r="AI61" s="99" t="str">
        <f t="shared" si="5"/>
        <v>2//</v>
      </c>
      <c r="AJ61" s="97">
        <v>2</v>
      </c>
      <c r="AK61" s="97"/>
      <c r="AL61" s="97"/>
      <c r="AM61" s="97"/>
      <c r="AN61" s="97"/>
      <c r="AO61" s="97"/>
      <c r="AP61" s="99">
        <f t="shared" si="6"/>
      </c>
      <c r="AQ61" s="99">
        <f t="shared" si="7"/>
      </c>
      <c r="AR61" s="97"/>
      <c r="AS61" s="97"/>
      <c r="AT61" s="97"/>
      <c r="AU61" s="97"/>
      <c r="AV61" s="97"/>
      <c r="AW61" s="97"/>
      <c r="AX61" s="99">
        <f t="shared" si="8"/>
      </c>
      <c r="AY61" s="99">
        <f t="shared" si="9"/>
      </c>
      <c r="AZ61" s="97"/>
      <c r="BA61" s="97"/>
      <c r="BB61" s="97"/>
      <c r="BC61" s="97">
        <v>4</v>
      </c>
      <c r="BD61" s="97"/>
      <c r="BE61" s="97"/>
      <c r="BF61" s="99" t="str">
        <f t="shared" si="10"/>
        <v>4//</v>
      </c>
      <c r="BG61" s="99">
        <f t="shared" si="11"/>
      </c>
      <c r="BH61" s="97"/>
      <c r="BI61" s="97"/>
      <c r="BJ61" s="97"/>
      <c r="BK61" s="97"/>
      <c r="BL61" s="97"/>
      <c r="BM61" s="97"/>
      <c r="BN61" s="99">
        <f t="shared" si="12"/>
      </c>
    </row>
    <row r="62" spans="1:66" ht="23.25" customHeight="1">
      <c r="A62" s="64" t="s">
        <v>59</v>
      </c>
      <c r="B62" s="114" t="s">
        <v>189</v>
      </c>
      <c r="C62" s="90" t="str">
        <f>D62&amp;" "&amp;E62&amp;" "&amp;F62&amp;" "&amp;M62</f>
        <v>   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0" t="str">
        <f t="shared" si="28"/>
        <v>   </v>
      </c>
      <c r="O62" s="91"/>
      <c r="P62" s="91"/>
      <c r="Q62" s="91"/>
      <c r="R62" s="91"/>
      <c r="S62" s="91"/>
      <c r="T62" s="90"/>
      <c r="U62" s="92">
        <f aca="true" t="shared" si="33" ref="U62:Z62">U63</f>
        <v>450</v>
      </c>
      <c r="V62" s="92">
        <f t="shared" si="33"/>
        <v>300</v>
      </c>
      <c r="W62" s="92">
        <f t="shared" si="33"/>
        <v>0</v>
      </c>
      <c r="X62" s="92">
        <f t="shared" si="33"/>
        <v>0</v>
      </c>
      <c r="Y62" s="92">
        <f t="shared" si="33"/>
        <v>300</v>
      </c>
      <c r="Z62" s="92">
        <f t="shared" si="33"/>
        <v>150</v>
      </c>
      <c r="AA62" s="90">
        <f>IF(SUM(AB62:AD62)&gt;0,AB62&amp;"/"&amp;AC62&amp;"/"&amp;AD62,"")</f>
      </c>
      <c r="AB62" s="90"/>
      <c r="AC62" s="90"/>
      <c r="AD62" s="90"/>
      <c r="AE62" s="90"/>
      <c r="AF62" s="90"/>
      <c r="AG62" s="90"/>
      <c r="AH62" s="90">
        <f>IF(SUM(AE62:AG62)&gt;0,AE62&amp;"/"&amp;AF62&amp;"/"&amp;AG62,"")</f>
      </c>
      <c r="AI62" s="90">
        <f>IF(SUM(AJ62:AL62)&gt;0,AJ62&amp;"/"&amp;AK62&amp;"/"&amp;AL62,"")</f>
      </c>
      <c r="AJ62" s="90"/>
      <c r="AK62" s="90"/>
      <c r="AL62" s="90"/>
      <c r="AM62" s="90"/>
      <c r="AN62" s="90"/>
      <c r="AO62" s="90"/>
      <c r="AP62" s="90">
        <f>IF(SUM(AM62:AO62)&gt;0,AM62&amp;"/"&amp;AN62&amp;"/"&amp;AO62,"")</f>
      </c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</row>
    <row r="63" spans="1:66" ht="15">
      <c r="A63" s="72" t="s">
        <v>161</v>
      </c>
      <c r="B63" s="77" t="s">
        <v>197</v>
      </c>
      <c r="C63" s="102" t="str">
        <f>D63&amp;" "&amp;E63&amp;" "&amp;F63&amp;" "&amp;M63</f>
        <v>   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2">
        <v>10</v>
      </c>
      <c r="O63" s="103">
        <v>10</v>
      </c>
      <c r="P63" s="103"/>
      <c r="Q63" s="103"/>
      <c r="R63" s="103"/>
      <c r="S63" s="103"/>
      <c r="T63" s="102"/>
      <c r="U63" s="104">
        <v>450</v>
      </c>
      <c r="V63" s="104">
        <f>W63+X63+Y63</f>
        <v>300</v>
      </c>
      <c r="W63" s="104">
        <f>AB63*AB$6+AE63*AE$6+AJ63*AJ$6+AM63*AM$6+AR63*AR$6+AU63*AU$6+AZ63*AZ$6+BC63*BC$6+BH63*BH$6+BK63*BK$6</f>
        <v>0</v>
      </c>
      <c r="X63" s="104">
        <f>AC63*AC$6+AF63*AF$6+AK63*AK$6+AN63*AN$6+AS63*AS$6+AV63*AV$6+BA63*BA$6+BD63*BD$6+BI63*BI$6+BL63*BL$6</f>
        <v>0</v>
      </c>
      <c r="Y63" s="104">
        <f>AD63*AD$6+AG63*AG$6+AL63*AL$6+AO63*AO$6+AT63*AT$6+AW63*AW$6+BB63*BB$6+BE63*BE$6+BJ63*BJ$6+BM63*BM$6</f>
        <v>300</v>
      </c>
      <c r="Z63" s="104">
        <f>U63-V63</f>
        <v>150</v>
      </c>
      <c r="AA63" s="102">
        <f>IF(SUM(AB63:AD63)&gt;0,AB63&amp;"/"&amp;AC63&amp;"/"&amp;AD63,"")</f>
      </c>
      <c r="AB63" s="102"/>
      <c r="AC63" s="102"/>
      <c r="AD63" s="102"/>
      <c r="AE63" s="102"/>
      <c r="AF63" s="102"/>
      <c r="AG63" s="102"/>
      <c r="AH63" s="102">
        <f>IF(SUM(AE63:AG63)&gt;0,AE63&amp;"/"&amp;AF63&amp;"/"&amp;AG63,"")</f>
      </c>
      <c r="AI63" s="102">
        <f>IF(SUM(AJ63:AL63)&gt;0,AJ63&amp;"/"&amp;AK63&amp;"/"&amp;AL63,"")</f>
      </c>
      <c r="AJ63" s="102"/>
      <c r="AK63" s="102"/>
      <c r="AL63" s="102"/>
      <c r="AM63" s="102"/>
      <c r="AN63" s="102"/>
      <c r="AO63" s="102"/>
      <c r="AP63" s="102">
        <f>IF(SUM(AM63:AO63)&gt;0,AM63&amp;"/"&amp;AN63&amp;"/"&amp;AO63,"")</f>
      </c>
      <c r="AQ63" s="102" t="str">
        <f>IF(SUM(AR63:AT63)&gt;0,AR63&amp;"/"&amp;AS63&amp;"/"&amp;AT63,"")</f>
        <v>//2</v>
      </c>
      <c r="AR63" s="102"/>
      <c r="AS63" s="102"/>
      <c r="AT63" s="102">
        <v>2</v>
      </c>
      <c r="AU63" s="102"/>
      <c r="AV63" s="102"/>
      <c r="AW63" s="102">
        <v>4</v>
      </c>
      <c r="AX63" s="102" t="str">
        <f>IF(SUM(AU63:AW63)&gt;0,AU63&amp;"/"&amp;AV63&amp;"/"&amp;AW63,"")</f>
        <v>//4</v>
      </c>
      <c r="AY63" s="102" t="str">
        <f>IF(SUM(AZ63:BB63)&gt;0,AZ63&amp;"/"&amp;BA63&amp;"/"&amp;BB63,"")</f>
        <v>//4</v>
      </c>
      <c r="AZ63" s="102"/>
      <c r="BA63" s="102"/>
      <c r="BB63" s="102">
        <v>4</v>
      </c>
      <c r="BC63" s="102"/>
      <c r="BD63" s="102"/>
      <c r="BE63" s="102">
        <v>4</v>
      </c>
      <c r="BF63" s="102" t="str">
        <f>IF(SUM(BC63:BE63)&gt;0,BC63&amp;"/"&amp;BD63&amp;"/"&amp;BE63,"")</f>
        <v>//4</v>
      </c>
      <c r="BG63" s="102" t="str">
        <f>IF(SUM(BH63:BJ63)&gt;0,BH63&amp;"/"&amp;BI63&amp;"/"&amp;BJ63,"")</f>
        <v>//4</v>
      </c>
      <c r="BH63" s="102"/>
      <c r="BI63" s="102"/>
      <c r="BJ63" s="102">
        <v>4</v>
      </c>
      <c r="BK63" s="102"/>
      <c r="BL63" s="102"/>
      <c r="BM63" s="102">
        <v>4</v>
      </c>
      <c r="BN63" s="102" t="str">
        <f>IF(SUM(BK63:BM63)&gt;0,BK63&amp;"/"&amp;BL63&amp;"/"&amp;BM63,"")</f>
        <v>//4</v>
      </c>
    </row>
    <row r="64" spans="1:66" ht="15">
      <c r="A64" s="69"/>
      <c r="B64" s="47" t="s">
        <v>61</v>
      </c>
      <c r="C64" s="93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3"/>
      <c r="O64" s="94"/>
      <c r="P64" s="94"/>
      <c r="Q64" s="94"/>
      <c r="R64" s="94"/>
      <c r="S64" s="94"/>
      <c r="T64" s="93"/>
      <c r="U64" s="100">
        <f aca="true" t="shared" si="34" ref="U64:Z64">U62+U42+U28+U21+U8</f>
        <v>8884</v>
      </c>
      <c r="V64" s="100">
        <f t="shared" si="34"/>
        <v>4919</v>
      </c>
      <c r="W64" s="100">
        <f t="shared" si="34"/>
        <v>1387</v>
      </c>
      <c r="X64" s="100">
        <f t="shared" si="34"/>
        <v>100</v>
      </c>
      <c r="Y64" s="100">
        <f t="shared" si="34"/>
        <v>3432</v>
      </c>
      <c r="Z64" s="100">
        <f t="shared" si="34"/>
        <v>3965</v>
      </c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</row>
    <row r="65" spans="1:66" ht="15">
      <c r="A65" s="72"/>
      <c r="B65" s="47" t="s">
        <v>45</v>
      </c>
      <c r="C65" s="93" t="s">
        <v>167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3"/>
      <c r="O65" s="94"/>
      <c r="P65" s="94"/>
      <c r="Q65" s="94"/>
      <c r="R65" s="94"/>
      <c r="S65" s="94"/>
      <c r="T65" s="93"/>
      <c r="U65" s="97"/>
      <c r="V65" s="97"/>
      <c r="W65" s="93"/>
      <c r="X65" s="93"/>
      <c r="Y65" s="93"/>
      <c r="Z65" s="93"/>
      <c r="AA65" s="93">
        <f>SUM(AB65:AD65)</f>
        <v>28</v>
      </c>
      <c r="AB65" s="93">
        <f aca="true" t="shared" si="35" ref="AB65:AG65">SUM(AB10:AB61)-AB11</f>
        <v>8</v>
      </c>
      <c r="AC65" s="93">
        <f t="shared" si="35"/>
        <v>2</v>
      </c>
      <c r="AD65" s="93">
        <f t="shared" si="35"/>
        <v>18</v>
      </c>
      <c r="AE65" s="93">
        <f t="shared" si="35"/>
        <v>13</v>
      </c>
      <c r="AF65" s="93">
        <f t="shared" si="35"/>
        <v>0</v>
      </c>
      <c r="AG65" s="93">
        <f t="shared" si="35"/>
        <v>16</v>
      </c>
      <c r="AH65" s="93">
        <f>SUM(AE65:AG65)</f>
        <v>29</v>
      </c>
      <c r="AI65" s="93">
        <f>SUM(AJ65:AL65)</f>
        <v>28</v>
      </c>
      <c r="AJ65" s="93">
        <f aca="true" t="shared" si="36" ref="AJ65:AO65">SUM(AJ10:AJ61)-AJ11</f>
        <v>8</v>
      </c>
      <c r="AK65" s="93">
        <f t="shared" si="36"/>
        <v>2</v>
      </c>
      <c r="AL65" s="93">
        <f t="shared" si="36"/>
        <v>18</v>
      </c>
      <c r="AM65" s="93">
        <f t="shared" si="36"/>
        <v>8</v>
      </c>
      <c r="AN65" s="93">
        <f t="shared" si="36"/>
        <v>0</v>
      </c>
      <c r="AO65" s="93">
        <f t="shared" si="36"/>
        <v>20</v>
      </c>
      <c r="AP65" s="93">
        <f>SUM(AM65:AO65)</f>
        <v>28</v>
      </c>
      <c r="AQ65" s="93">
        <f>SUM(AR65:AT65)</f>
        <v>27</v>
      </c>
      <c r="AR65" s="93">
        <f aca="true" t="shared" si="37" ref="AR65:AW65">SUM(AR10:AR61)-AR11</f>
        <v>10</v>
      </c>
      <c r="AS65" s="93">
        <f t="shared" si="37"/>
        <v>0</v>
      </c>
      <c r="AT65" s="93">
        <f t="shared" si="37"/>
        <v>17</v>
      </c>
      <c r="AU65" s="93">
        <f t="shared" si="37"/>
        <v>10</v>
      </c>
      <c r="AV65" s="93">
        <f t="shared" si="37"/>
        <v>0</v>
      </c>
      <c r="AW65" s="93">
        <f t="shared" si="37"/>
        <v>18</v>
      </c>
      <c r="AX65" s="93">
        <f>SUM(AU65:AW65)</f>
        <v>28</v>
      </c>
      <c r="AY65" s="93">
        <f>SUM(AZ65:BB65)</f>
        <v>29</v>
      </c>
      <c r="AZ65" s="93">
        <f aca="true" t="shared" si="38" ref="AZ65:BE65">SUM(AZ10:AZ61)-AZ11</f>
        <v>10</v>
      </c>
      <c r="BA65" s="93">
        <f t="shared" si="38"/>
        <v>2</v>
      </c>
      <c r="BB65" s="93">
        <f t="shared" si="38"/>
        <v>17</v>
      </c>
      <c r="BC65" s="93">
        <f t="shared" si="38"/>
        <v>9</v>
      </c>
      <c r="BD65" s="93">
        <f t="shared" si="38"/>
        <v>0</v>
      </c>
      <c r="BE65" s="93">
        <f t="shared" si="38"/>
        <v>14</v>
      </c>
      <c r="BF65" s="93">
        <f>SUM(BC65:BE65)</f>
        <v>23</v>
      </c>
      <c r="BG65" s="93">
        <f>SUM(BH65:BJ65)</f>
        <v>24</v>
      </c>
      <c r="BH65" s="93">
        <f aca="true" t="shared" si="39" ref="BH65:BM65">SUM(BH10:BH61)-BH11</f>
        <v>6</v>
      </c>
      <c r="BI65" s="93">
        <f t="shared" si="39"/>
        <v>0</v>
      </c>
      <c r="BJ65" s="93">
        <f t="shared" si="39"/>
        <v>18</v>
      </c>
      <c r="BK65" s="93">
        <f t="shared" si="39"/>
        <v>4</v>
      </c>
      <c r="BL65" s="93">
        <f t="shared" si="39"/>
        <v>0</v>
      </c>
      <c r="BM65" s="93">
        <f t="shared" si="39"/>
        <v>18</v>
      </c>
      <c r="BN65" s="93">
        <f>SUM(BK65:BM65)</f>
        <v>22</v>
      </c>
    </row>
    <row r="66" spans="1:66" ht="15">
      <c r="A66" s="146"/>
      <c r="B66" s="76">
        <f>(V64-408-V62)/156</f>
        <v>26.993589743589745</v>
      </c>
      <c r="C66" s="105" t="s">
        <v>166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7"/>
      <c r="O66" s="108"/>
      <c r="P66" s="108"/>
      <c r="Q66" s="108"/>
      <c r="R66" s="108"/>
      <c r="S66" s="108"/>
      <c r="T66" s="109"/>
      <c r="U66" s="93"/>
      <c r="V66" s="97"/>
      <c r="W66" s="97"/>
      <c r="X66" s="97"/>
      <c r="Y66" s="97"/>
      <c r="Z66" s="97"/>
      <c r="AA66" s="93">
        <f>SUM(AB10:AD63)*AA6</f>
        <v>576</v>
      </c>
      <c r="AB66" s="93"/>
      <c r="AC66" s="93"/>
      <c r="AD66" s="93"/>
      <c r="AE66" s="93"/>
      <c r="AF66" s="93"/>
      <c r="AG66" s="93"/>
      <c r="AH66" s="93">
        <f>SUM(AE10:AG63)*AH6</f>
        <v>594</v>
      </c>
      <c r="AI66" s="93">
        <f>SUM(AJ10:AL63)*AI6</f>
        <v>576</v>
      </c>
      <c r="AJ66" s="93"/>
      <c r="AK66" s="93"/>
      <c r="AL66" s="93"/>
      <c r="AM66" s="93"/>
      <c r="AN66" s="93"/>
      <c r="AO66" s="93"/>
      <c r="AP66" s="93">
        <f>SUM(AM10:AO63)*AP6</f>
        <v>576</v>
      </c>
      <c r="AQ66" s="93">
        <f>SUM(AR10:AT63)*AQ6</f>
        <v>558</v>
      </c>
      <c r="AR66" s="93"/>
      <c r="AS66" s="93"/>
      <c r="AT66" s="93"/>
      <c r="AU66" s="93"/>
      <c r="AV66" s="93"/>
      <c r="AW66" s="93"/>
      <c r="AX66" s="93">
        <f>SUM(AU10:AW63)*AX6</f>
        <v>612</v>
      </c>
      <c r="AY66" s="93">
        <f>SUM(AZ10:BB63)*AY6</f>
        <v>490</v>
      </c>
      <c r="AZ66" s="93"/>
      <c r="BA66" s="93"/>
      <c r="BB66" s="93"/>
      <c r="BC66" s="93"/>
      <c r="BD66" s="93"/>
      <c r="BE66" s="93"/>
      <c r="BF66" s="93">
        <f>SUM(BC10:BE63)*BF6</f>
        <v>377</v>
      </c>
      <c r="BG66" s="93">
        <f>SUM(BH10:BJ63)*BG6</f>
        <v>280</v>
      </c>
      <c r="BH66" s="93"/>
      <c r="BI66" s="93"/>
      <c r="BJ66" s="93"/>
      <c r="BK66" s="93"/>
      <c r="BL66" s="93"/>
      <c r="BM66" s="93"/>
      <c r="BN66" s="93">
        <f>SUM(BK10:BM63)*BN6</f>
        <v>286</v>
      </c>
    </row>
    <row r="67" spans="1:66" ht="15">
      <c r="A67" s="146"/>
      <c r="B67" s="47"/>
      <c r="C67" s="93" t="s">
        <v>220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3"/>
      <c r="O67" s="94"/>
      <c r="P67" s="94"/>
      <c r="Q67" s="94"/>
      <c r="R67" s="94"/>
      <c r="S67" s="94"/>
      <c r="T67" s="93"/>
      <c r="U67" s="93">
        <f>SUM(AA67:BN67)</f>
        <v>3</v>
      </c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>
        <v>1</v>
      </c>
      <c r="AQ67" s="93"/>
      <c r="AR67" s="93"/>
      <c r="AS67" s="93"/>
      <c r="AT67" s="93"/>
      <c r="AU67" s="93"/>
      <c r="AV67" s="93"/>
      <c r="AW67" s="93"/>
      <c r="AX67" s="93">
        <v>1</v>
      </c>
      <c r="AY67" s="93"/>
      <c r="AZ67" s="93"/>
      <c r="BA67" s="93"/>
      <c r="BB67" s="93"/>
      <c r="BC67" s="93"/>
      <c r="BD67" s="93"/>
      <c r="BE67" s="93"/>
      <c r="BF67" s="93">
        <v>1</v>
      </c>
      <c r="BG67" s="93"/>
      <c r="BH67" s="93"/>
      <c r="BI67" s="93"/>
      <c r="BJ67" s="93"/>
      <c r="BK67" s="93"/>
      <c r="BL67" s="93"/>
      <c r="BM67" s="93"/>
      <c r="BN67" s="93"/>
    </row>
    <row r="68" spans="1:66" ht="15">
      <c r="A68" s="146"/>
      <c r="B68" s="47"/>
      <c r="C68" s="93" t="s">
        <v>221</v>
      </c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3"/>
      <c r="O68" s="94"/>
      <c r="P68" s="94"/>
      <c r="Q68" s="94"/>
      <c r="R68" s="94"/>
      <c r="S68" s="94"/>
      <c r="T68" s="93"/>
      <c r="U68" s="93">
        <f>SUM(AA68:BN68)</f>
        <v>31</v>
      </c>
      <c r="V68" s="93"/>
      <c r="W68" s="93"/>
      <c r="X68" s="93"/>
      <c r="Y68" s="93"/>
      <c r="Z68" s="93"/>
      <c r="AA68" s="99">
        <f aca="true" t="shared" si="40" ref="AA68:BN68">COUNTIF($D$10:$M$61,AA5)</f>
        <v>4</v>
      </c>
      <c r="AB68" s="99">
        <f t="shared" si="40"/>
        <v>0</v>
      </c>
      <c r="AC68" s="99">
        <f t="shared" si="40"/>
        <v>0</v>
      </c>
      <c r="AD68" s="99">
        <f t="shared" si="40"/>
        <v>0</v>
      </c>
      <c r="AE68" s="99">
        <f t="shared" si="40"/>
        <v>0</v>
      </c>
      <c r="AF68" s="99">
        <f t="shared" si="40"/>
        <v>0</v>
      </c>
      <c r="AG68" s="99">
        <f t="shared" si="40"/>
        <v>0</v>
      </c>
      <c r="AH68" s="99">
        <f t="shared" si="40"/>
        <v>4</v>
      </c>
      <c r="AI68" s="99">
        <f t="shared" si="40"/>
        <v>4</v>
      </c>
      <c r="AJ68" s="99">
        <f t="shared" si="40"/>
        <v>0</v>
      </c>
      <c r="AK68" s="99">
        <f t="shared" si="40"/>
        <v>0</v>
      </c>
      <c r="AL68" s="99">
        <f t="shared" si="40"/>
        <v>0</v>
      </c>
      <c r="AM68" s="99">
        <f t="shared" si="40"/>
        <v>0</v>
      </c>
      <c r="AN68" s="99">
        <f t="shared" si="40"/>
        <v>0</v>
      </c>
      <c r="AO68" s="99">
        <f t="shared" si="40"/>
        <v>0</v>
      </c>
      <c r="AP68" s="99">
        <f t="shared" si="40"/>
        <v>4</v>
      </c>
      <c r="AQ68" s="99">
        <f t="shared" si="40"/>
        <v>3</v>
      </c>
      <c r="AR68" s="99">
        <f t="shared" si="40"/>
        <v>0</v>
      </c>
      <c r="AS68" s="99">
        <f t="shared" si="40"/>
        <v>0</v>
      </c>
      <c r="AT68" s="99">
        <f t="shared" si="40"/>
        <v>0</v>
      </c>
      <c r="AU68" s="99">
        <f t="shared" si="40"/>
        <v>0</v>
      </c>
      <c r="AV68" s="99">
        <f t="shared" si="40"/>
        <v>0</v>
      </c>
      <c r="AW68" s="99">
        <f t="shared" si="40"/>
        <v>0</v>
      </c>
      <c r="AX68" s="99">
        <f t="shared" si="40"/>
        <v>2</v>
      </c>
      <c r="AY68" s="99">
        <f t="shared" si="40"/>
        <v>3</v>
      </c>
      <c r="AZ68" s="99">
        <f t="shared" si="40"/>
        <v>0</v>
      </c>
      <c r="BA68" s="99">
        <f t="shared" si="40"/>
        <v>0</v>
      </c>
      <c r="BB68" s="99">
        <f t="shared" si="40"/>
        <v>0</v>
      </c>
      <c r="BC68" s="99">
        <f t="shared" si="40"/>
        <v>0</v>
      </c>
      <c r="BD68" s="99">
        <f t="shared" si="40"/>
        <v>0</v>
      </c>
      <c r="BE68" s="99">
        <f t="shared" si="40"/>
        <v>0</v>
      </c>
      <c r="BF68" s="99">
        <f t="shared" si="40"/>
        <v>2</v>
      </c>
      <c r="BG68" s="99">
        <f t="shared" si="40"/>
        <v>2</v>
      </c>
      <c r="BH68" s="99">
        <f t="shared" si="40"/>
        <v>0</v>
      </c>
      <c r="BI68" s="99">
        <f t="shared" si="40"/>
        <v>0</v>
      </c>
      <c r="BJ68" s="99">
        <f t="shared" si="40"/>
        <v>0</v>
      </c>
      <c r="BK68" s="99">
        <f t="shared" si="40"/>
        <v>0</v>
      </c>
      <c r="BL68" s="99">
        <f t="shared" si="40"/>
        <v>0</v>
      </c>
      <c r="BM68" s="99">
        <f t="shared" si="40"/>
        <v>0</v>
      </c>
      <c r="BN68" s="99">
        <f t="shared" si="40"/>
        <v>3</v>
      </c>
    </row>
    <row r="69" spans="1:66" ht="15">
      <c r="A69" s="146"/>
      <c r="B69" s="47"/>
      <c r="C69" s="93" t="s">
        <v>222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3"/>
      <c r="O69" s="94"/>
      <c r="P69" s="94"/>
      <c r="Q69" s="94"/>
      <c r="R69" s="94"/>
      <c r="S69" s="94"/>
      <c r="T69" s="93"/>
      <c r="U69" s="93">
        <f>SUM(AA69:BN69)</f>
        <v>42</v>
      </c>
      <c r="V69" s="93"/>
      <c r="W69" s="93"/>
      <c r="X69" s="93"/>
      <c r="Y69" s="93"/>
      <c r="Z69" s="93"/>
      <c r="AA69" s="99">
        <f aca="true" t="shared" si="41" ref="AA69:BN69">COUNTIF($O$10:$S$61,AA5)</f>
        <v>6</v>
      </c>
      <c r="AB69" s="99">
        <f t="shared" si="41"/>
        <v>0</v>
      </c>
      <c r="AC69" s="99">
        <f t="shared" si="41"/>
        <v>0</v>
      </c>
      <c r="AD69" s="99">
        <f t="shared" si="41"/>
        <v>0</v>
      </c>
      <c r="AE69" s="99">
        <f t="shared" si="41"/>
        <v>0</v>
      </c>
      <c r="AF69" s="99">
        <f t="shared" si="41"/>
        <v>0</v>
      </c>
      <c r="AG69" s="99">
        <f t="shared" si="41"/>
        <v>0</v>
      </c>
      <c r="AH69" s="99">
        <f t="shared" si="41"/>
        <v>5</v>
      </c>
      <c r="AI69" s="99">
        <f t="shared" si="41"/>
        <v>4</v>
      </c>
      <c r="AJ69" s="99">
        <f t="shared" si="41"/>
        <v>0</v>
      </c>
      <c r="AK69" s="99">
        <f t="shared" si="41"/>
        <v>0</v>
      </c>
      <c r="AL69" s="99">
        <f t="shared" si="41"/>
        <v>0</v>
      </c>
      <c r="AM69" s="99">
        <f t="shared" si="41"/>
        <v>0</v>
      </c>
      <c r="AN69" s="99">
        <f t="shared" si="41"/>
        <v>0</v>
      </c>
      <c r="AO69" s="99">
        <f t="shared" si="41"/>
        <v>0</v>
      </c>
      <c r="AP69" s="99">
        <f t="shared" si="41"/>
        <v>3</v>
      </c>
      <c r="AQ69" s="99">
        <f t="shared" si="41"/>
        <v>4</v>
      </c>
      <c r="AR69" s="99">
        <f t="shared" si="41"/>
        <v>0</v>
      </c>
      <c r="AS69" s="99">
        <f t="shared" si="41"/>
        <v>0</v>
      </c>
      <c r="AT69" s="99">
        <f t="shared" si="41"/>
        <v>0</v>
      </c>
      <c r="AU69" s="99">
        <f t="shared" si="41"/>
        <v>0</v>
      </c>
      <c r="AV69" s="99">
        <f t="shared" si="41"/>
        <v>0</v>
      </c>
      <c r="AW69" s="99">
        <f t="shared" si="41"/>
        <v>0</v>
      </c>
      <c r="AX69" s="99">
        <f t="shared" si="41"/>
        <v>5</v>
      </c>
      <c r="AY69" s="99">
        <f t="shared" si="41"/>
        <v>5</v>
      </c>
      <c r="AZ69" s="99">
        <f t="shared" si="41"/>
        <v>0</v>
      </c>
      <c r="BA69" s="99">
        <f t="shared" si="41"/>
        <v>0</v>
      </c>
      <c r="BB69" s="99">
        <f t="shared" si="41"/>
        <v>0</v>
      </c>
      <c r="BC69" s="99">
        <f t="shared" si="41"/>
        <v>0</v>
      </c>
      <c r="BD69" s="99">
        <f t="shared" si="41"/>
        <v>0</v>
      </c>
      <c r="BE69" s="99">
        <f t="shared" si="41"/>
        <v>0</v>
      </c>
      <c r="BF69" s="99">
        <f t="shared" si="41"/>
        <v>5</v>
      </c>
      <c r="BG69" s="99">
        <f t="shared" si="41"/>
        <v>3</v>
      </c>
      <c r="BH69" s="99">
        <f t="shared" si="41"/>
        <v>0</v>
      </c>
      <c r="BI69" s="99">
        <f t="shared" si="41"/>
        <v>0</v>
      </c>
      <c r="BJ69" s="99">
        <f t="shared" si="41"/>
        <v>0</v>
      </c>
      <c r="BK69" s="99">
        <f t="shared" si="41"/>
        <v>0</v>
      </c>
      <c r="BL69" s="99">
        <f t="shared" si="41"/>
        <v>0</v>
      </c>
      <c r="BM69" s="99">
        <f t="shared" si="41"/>
        <v>0</v>
      </c>
      <c r="BN69" s="99">
        <f t="shared" si="41"/>
        <v>2</v>
      </c>
    </row>
    <row r="70" ht="15">
      <c r="B70" s="78" t="s">
        <v>187</v>
      </c>
    </row>
    <row r="71" ht="15">
      <c r="B71" s="78" t="s">
        <v>188</v>
      </c>
    </row>
    <row r="72" ht="15">
      <c r="B72" s="78"/>
    </row>
    <row r="73" ht="15">
      <c r="B73" s="78"/>
    </row>
    <row r="74" ht="15">
      <c r="B74" s="78"/>
    </row>
    <row r="75" ht="15">
      <c r="B75" s="78"/>
    </row>
    <row r="76" ht="15">
      <c r="B76" s="78"/>
    </row>
    <row r="77" ht="15">
      <c r="B77" s="78"/>
    </row>
    <row r="78" ht="15">
      <c r="B78" s="78"/>
    </row>
    <row r="79" ht="15">
      <c r="B79" s="78"/>
    </row>
    <row r="80" ht="15">
      <c r="B80" s="78"/>
    </row>
    <row r="81" spans="1:51" ht="15.75">
      <c r="A81" s="157" t="s">
        <v>230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41"/>
      <c r="AK81" s="41"/>
      <c r="AL81" s="41"/>
      <c r="AM81" s="41"/>
      <c r="AN81" s="41"/>
      <c r="AO81" s="41"/>
      <c r="AY81" s="42"/>
    </row>
    <row r="82" spans="1:26" ht="15.75">
      <c r="A82" s="43"/>
      <c r="C82" s="15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5"/>
      <c r="O82" s="20"/>
      <c r="P82" s="20"/>
      <c r="Q82" s="20"/>
      <c r="R82" s="20"/>
      <c r="S82" s="20"/>
      <c r="T82" s="15"/>
      <c r="U82" s="14"/>
      <c r="V82" s="14"/>
      <c r="W82" s="15"/>
      <c r="X82" s="15"/>
      <c r="Y82" s="15"/>
      <c r="Z82" s="15"/>
    </row>
    <row r="83" spans="1:66" ht="15">
      <c r="A83" s="46"/>
      <c r="B83" s="61"/>
      <c r="C83" s="150" t="s">
        <v>30</v>
      </c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47" t="s">
        <v>191</v>
      </c>
      <c r="V83" s="148"/>
      <c r="W83" s="148"/>
      <c r="X83" s="148"/>
      <c r="Y83" s="148"/>
      <c r="Z83" s="149"/>
      <c r="AA83" s="147" t="s">
        <v>63</v>
      </c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9"/>
    </row>
    <row r="84" spans="1:66" ht="15">
      <c r="A84" s="46"/>
      <c r="B84" s="61"/>
      <c r="C84" s="150" t="s">
        <v>31</v>
      </c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1" t="s">
        <v>21</v>
      </c>
      <c r="V84" s="154" t="s">
        <v>32</v>
      </c>
      <c r="W84" s="155"/>
      <c r="X84" s="155"/>
      <c r="Y84" s="156"/>
      <c r="Z84" s="46"/>
      <c r="AA84" s="147" t="s">
        <v>33</v>
      </c>
      <c r="AB84" s="148"/>
      <c r="AC84" s="148"/>
      <c r="AD84" s="148"/>
      <c r="AE84" s="148"/>
      <c r="AF84" s="148"/>
      <c r="AG84" s="148"/>
      <c r="AH84" s="149"/>
      <c r="AI84" s="147" t="s">
        <v>34</v>
      </c>
      <c r="AJ84" s="148"/>
      <c r="AK84" s="148"/>
      <c r="AL84" s="148"/>
      <c r="AM84" s="148"/>
      <c r="AN84" s="148"/>
      <c r="AO84" s="148"/>
      <c r="AP84" s="149"/>
      <c r="AQ84" s="147" t="s">
        <v>35</v>
      </c>
      <c r="AR84" s="148"/>
      <c r="AS84" s="148"/>
      <c r="AT84" s="148"/>
      <c r="AU84" s="148"/>
      <c r="AV84" s="148"/>
      <c r="AW84" s="148"/>
      <c r="AX84" s="149"/>
      <c r="AY84" s="147" t="s">
        <v>36</v>
      </c>
      <c r="AZ84" s="148"/>
      <c r="BA84" s="148"/>
      <c r="BB84" s="148"/>
      <c r="BC84" s="148"/>
      <c r="BD84" s="148"/>
      <c r="BE84" s="148"/>
      <c r="BF84" s="149"/>
      <c r="BG84" s="147" t="s">
        <v>37</v>
      </c>
      <c r="BH84" s="148"/>
      <c r="BI84" s="148"/>
      <c r="BJ84" s="148"/>
      <c r="BK84" s="148"/>
      <c r="BL84" s="148"/>
      <c r="BM84" s="148"/>
      <c r="BN84" s="149"/>
    </row>
    <row r="85" spans="1:66" ht="15">
      <c r="A85" s="46" t="s">
        <v>38</v>
      </c>
      <c r="B85" s="61" t="s">
        <v>39</v>
      </c>
      <c r="C85" s="46" t="s">
        <v>40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46" t="s">
        <v>204</v>
      </c>
      <c r="O85" s="63"/>
      <c r="P85" s="63"/>
      <c r="Q85" s="63"/>
      <c r="R85" s="63"/>
      <c r="S85" s="63"/>
      <c r="T85" s="46" t="s">
        <v>41</v>
      </c>
      <c r="U85" s="152"/>
      <c r="V85" s="62" t="s">
        <v>21</v>
      </c>
      <c r="W85" s="46" t="s">
        <v>203</v>
      </c>
      <c r="X85" s="46" t="s">
        <v>42</v>
      </c>
      <c r="Y85" s="46" t="s">
        <v>192</v>
      </c>
      <c r="Z85" s="46" t="s">
        <v>180</v>
      </c>
      <c r="AA85" s="56">
        <v>1</v>
      </c>
      <c r="AB85" s="56" t="s">
        <v>84</v>
      </c>
      <c r="AC85" s="56" t="s">
        <v>193</v>
      </c>
      <c r="AD85" s="56" t="s">
        <v>194</v>
      </c>
      <c r="AE85" s="56" t="s">
        <v>84</v>
      </c>
      <c r="AF85" s="56" t="s">
        <v>85</v>
      </c>
      <c r="AG85" s="56" t="s">
        <v>86</v>
      </c>
      <c r="AH85" s="56">
        <v>2</v>
      </c>
      <c r="AI85" s="56">
        <v>3</v>
      </c>
      <c r="AJ85" s="56" t="s">
        <v>84</v>
      </c>
      <c r="AK85" s="56" t="s">
        <v>85</v>
      </c>
      <c r="AL85" s="56" t="s">
        <v>86</v>
      </c>
      <c r="AM85" s="56" t="s">
        <v>84</v>
      </c>
      <c r="AN85" s="56" t="s">
        <v>85</v>
      </c>
      <c r="AO85" s="56" t="s">
        <v>86</v>
      </c>
      <c r="AP85" s="56">
        <v>4</v>
      </c>
      <c r="AQ85" s="56">
        <v>5</v>
      </c>
      <c r="AR85" s="56" t="s">
        <v>84</v>
      </c>
      <c r="AS85" s="56" t="s">
        <v>85</v>
      </c>
      <c r="AT85" s="56" t="s">
        <v>86</v>
      </c>
      <c r="AU85" s="56" t="s">
        <v>84</v>
      </c>
      <c r="AV85" s="56" t="s">
        <v>85</v>
      </c>
      <c r="AW85" s="56" t="s">
        <v>86</v>
      </c>
      <c r="AX85" s="56">
        <v>6</v>
      </c>
      <c r="AY85" s="56">
        <v>7</v>
      </c>
      <c r="AZ85" s="56" t="s">
        <v>84</v>
      </c>
      <c r="BA85" s="56" t="s">
        <v>85</v>
      </c>
      <c r="BB85" s="56" t="s">
        <v>86</v>
      </c>
      <c r="BC85" s="56" t="s">
        <v>84</v>
      </c>
      <c r="BD85" s="56" t="s">
        <v>85</v>
      </c>
      <c r="BE85" s="56" t="s">
        <v>86</v>
      </c>
      <c r="BF85" s="56">
        <v>8</v>
      </c>
      <c r="BG85" s="56">
        <v>9</v>
      </c>
      <c r="BH85" s="56" t="s">
        <v>84</v>
      </c>
      <c r="BI85" s="56" t="s">
        <v>85</v>
      </c>
      <c r="BJ85" s="56" t="s">
        <v>86</v>
      </c>
      <c r="BK85" s="56" t="s">
        <v>84</v>
      </c>
      <c r="BL85" s="56" t="s">
        <v>85</v>
      </c>
      <c r="BM85" s="56" t="s">
        <v>86</v>
      </c>
      <c r="BN85" s="56">
        <v>10</v>
      </c>
    </row>
    <row r="86" spans="1:66" ht="15">
      <c r="A86" s="46"/>
      <c r="B86" s="61"/>
      <c r="C86" s="46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46"/>
      <c r="O86" s="63"/>
      <c r="P86" s="63"/>
      <c r="Q86" s="63"/>
      <c r="R86" s="63"/>
      <c r="S86" s="63"/>
      <c r="T86" s="46" t="s">
        <v>43</v>
      </c>
      <c r="U86" s="153"/>
      <c r="V86" s="62"/>
      <c r="W86" s="46"/>
      <c r="X86" s="46"/>
      <c r="Y86" s="46"/>
      <c r="Z86" s="46" t="s">
        <v>179</v>
      </c>
      <c r="AA86" s="56">
        <v>18</v>
      </c>
      <c r="AB86" s="56">
        <v>18</v>
      </c>
      <c r="AC86" s="56">
        <v>18</v>
      </c>
      <c r="AD86" s="56">
        <v>18</v>
      </c>
      <c r="AE86" s="56">
        <v>18</v>
      </c>
      <c r="AF86" s="56">
        <v>18</v>
      </c>
      <c r="AG86" s="56">
        <v>18</v>
      </c>
      <c r="AH86" s="56">
        <v>18</v>
      </c>
      <c r="AI86" s="56">
        <v>18</v>
      </c>
      <c r="AJ86" s="56">
        <v>18</v>
      </c>
      <c r="AK86" s="56">
        <v>18</v>
      </c>
      <c r="AL86" s="56">
        <v>18</v>
      </c>
      <c r="AM86" s="56">
        <v>18</v>
      </c>
      <c r="AN86" s="56">
        <v>18</v>
      </c>
      <c r="AO86" s="56">
        <v>18</v>
      </c>
      <c r="AP86" s="56">
        <v>18</v>
      </c>
      <c r="AQ86" s="56">
        <v>18</v>
      </c>
      <c r="AR86" s="56">
        <v>18</v>
      </c>
      <c r="AS86" s="56">
        <v>18</v>
      </c>
      <c r="AT86" s="56">
        <v>18</v>
      </c>
      <c r="AU86" s="56">
        <v>18</v>
      </c>
      <c r="AV86" s="56">
        <v>18</v>
      </c>
      <c r="AW86" s="56">
        <v>18</v>
      </c>
      <c r="AX86" s="56">
        <v>18</v>
      </c>
      <c r="AY86" s="56">
        <v>14</v>
      </c>
      <c r="AZ86" s="56">
        <v>14</v>
      </c>
      <c r="BA86" s="56">
        <v>14</v>
      </c>
      <c r="BB86" s="56">
        <v>14</v>
      </c>
      <c r="BC86" s="56">
        <v>13</v>
      </c>
      <c r="BD86" s="56">
        <v>13</v>
      </c>
      <c r="BE86" s="56">
        <v>13</v>
      </c>
      <c r="BF86" s="56">
        <v>13</v>
      </c>
      <c r="BG86" s="56">
        <v>10</v>
      </c>
      <c r="BH86" s="56">
        <v>10</v>
      </c>
      <c r="BI86" s="56">
        <v>10</v>
      </c>
      <c r="BJ86" s="56">
        <v>10</v>
      </c>
      <c r="BK86" s="56">
        <v>11</v>
      </c>
      <c r="BL86" s="56">
        <v>11</v>
      </c>
      <c r="BM86" s="56">
        <v>11</v>
      </c>
      <c r="BN86" s="56">
        <v>11</v>
      </c>
    </row>
    <row r="87" spans="1:66" ht="15">
      <c r="A87" s="56">
        <v>1</v>
      </c>
      <c r="B87" s="55">
        <v>2</v>
      </c>
      <c r="C87" s="56">
        <v>3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6">
        <v>4</v>
      </c>
      <c r="O87" s="57"/>
      <c r="P87" s="57"/>
      <c r="Q87" s="57"/>
      <c r="R87" s="57"/>
      <c r="S87" s="57"/>
      <c r="T87" s="56">
        <v>5</v>
      </c>
      <c r="U87" s="58">
        <v>6</v>
      </c>
      <c r="V87" s="58">
        <v>7</v>
      </c>
      <c r="W87" s="56">
        <v>8</v>
      </c>
      <c r="X87" s="56">
        <v>9</v>
      </c>
      <c r="Y87" s="56">
        <v>10</v>
      </c>
      <c r="Z87" s="56">
        <v>11</v>
      </c>
      <c r="AA87" s="56">
        <v>12</v>
      </c>
      <c r="AB87" s="56"/>
      <c r="AC87" s="56"/>
      <c r="AD87" s="56"/>
      <c r="AE87" s="56"/>
      <c r="AF87" s="56"/>
      <c r="AG87" s="56"/>
      <c r="AH87" s="56">
        <v>13</v>
      </c>
      <c r="AI87" s="56">
        <v>14</v>
      </c>
      <c r="AJ87" s="56"/>
      <c r="AK87" s="56"/>
      <c r="AL87" s="56"/>
      <c r="AM87" s="56"/>
      <c r="AN87" s="56"/>
      <c r="AO87" s="56"/>
      <c r="AP87" s="56">
        <v>15</v>
      </c>
      <c r="AQ87" s="56">
        <v>16</v>
      </c>
      <c r="AR87" s="56"/>
      <c r="AS87" s="56"/>
      <c r="AT87" s="56"/>
      <c r="AU87" s="56"/>
      <c r="AV87" s="56"/>
      <c r="AW87" s="56"/>
      <c r="AX87" s="56">
        <v>17</v>
      </c>
      <c r="AY87" s="56">
        <v>18</v>
      </c>
      <c r="AZ87" s="56"/>
      <c r="BA87" s="56"/>
      <c r="BB87" s="56"/>
      <c r="BC87" s="56"/>
      <c r="BD87" s="56"/>
      <c r="BE87" s="56"/>
      <c r="BF87" s="56">
        <v>19</v>
      </c>
      <c r="BG87" s="56">
        <v>20</v>
      </c>
      <c r="BH87" s="56"/>
      <c r="BI87" s="56"/>
      <c r="BJ87" s="56"/>
      <c r="BK87" s="56"/>
      <c r="BL87" s="56"/>
      <c r="BM87" s="56"/>
      <c r="BN87" s="56">
        <v>21</v>
      </c>
    </row>
    <row r="88" spans="1:66" ht="15">
      <c r="A88" s="64" t="s">
        <v>223</v>
      </c>
      <c r="B88" s="114" t="s">
        <v>224</v>
      </c>
      <c r="C88" s="9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0"/>
      <c r="O88" s="91"/>
      <c r="P88" s="91"/>
      <c r="Q88" s="91"/>
      <c r="R88" s="91"/>
      <c r="S88" s="91"/>
      <c r="T88" s="90"/>
      <c r="U88" s="92">
        <f aca="true" t="shared" si="42" ref="U88:Z88">SUM(U89:U91)</f>
        <v>500</v>
      </c>
      <c r="V88" s="92">
        <f t="shared" si="42"/>
        <v>232</v>
      </c>
      <c r="W88" s="92">
        <f t="shared" si="42"/>
        <v>42</v>
      </c>
      <c r="X88" s="92">
        <f t="shared" si="42"/>
        <v>0</v>
      </c>
      <c r="Y88" s="92">
        <f t="shared" si="42"/>
        <v>190</v>
      </c>
      <c r="Z88" s="92">
        <f t="shared" si="42"/>
        <v>268</v>
      </c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</row>
    <row r="89" spans="1:66" ht="15">
      <c r="A89" s="67" t="s">
        <v>227</v>
      </c>
      <c r="B89" s="68" t="s">
        <v>228</v>
      </c>
      <c r="C89" s="95" t="str">
        <f>D89&amp;" "&amp;E89&amp;" "&amp;F89&amp;" "&amp;M89</f>
        <v>9 10  </v>
      </c>
      <c r="D89" s="96">
        <v>9</v>
      </c>
      <c r="E89" s="96">
        <v>10</v>
      </c>
      <c r="F89" s="96"/>
      <c r="G89" s="96"/>
      <c r="H89" s="96"/>
      <c r="I89" s="96"/>
      <c r="J89" s="96"/>
      <c r="K89" s="96"/>
      <c r="L89" s="96"/>
      <c r="M89" s="96"/>
      <c r="N89" s="95" t="str">
        <f>O89&amp;" "&amp;P89&amp;" "&amp;Q89&amp;" "&amp;S89</f>
        <v>   </v>
      </c>
      <c r="O89" s="96"/>
      <c r="P89" s="96"/>
      <c r="Q89" s="96"/>
      <c r="R89" s="96"/>
      <c r="S89" s="96"/>
      <c r="T89" s="97"/>
      <c r="U89" s="111">
        <v>200</v>
      </c>
      <c r="V89" s="98">
        <f>W89+X89+Y89</f>
        <v>84</v>
      </c>
      <c r="W89" s="98">
        <f aca="true" t="shared" si="43" ref="W89:Y91">AB89*AB$6+AE89*AE$6+AJ89*AJ$6+AM89*AM$6+AR89*AR$6+AU89*AU$6+AZ89*AZ$6+BC89*BC$6+BH89*BH$6+BK89*BK$6</f>
        <v>0</v>
      </c>
      <c r="X89" s="98">
        <f t="shared" si="43"/>
        <v>0</v>
      </c>
      <c r="Y89" s="98">
        <f t="shared" si="43"/>
        <v>84</v>
      </c>
      <c r="Z89" s="98">
        <f>U89-V89</f>
        <v>116</v>
      </c>
      <c r="AA89" s="99">
        <f>IF(SUM(AB89:AD89)&gt;0,AB89&amp;"/"&amp;AC89&amp;"/"&amp;AD89,"")</f>
      </c>
      <c r="AB89" s="97"/>
      <c r="AC89" s="97"/>
      <c r="AD89" s="97"/>
      <c r="AE89" s="97"/>
      <c r="AF89" s="97"/>
      <c r="AG89" s="97"/>
      <c r="AH89" s="99">
        <f>IF(SUM(AE89:AG89)&gt;0,AE89&amp;"/"&amp;AF89&amp;"/"&amp;AG89,"")</f>
      </c>
      <c r="AI89" s="99">
        <f>IF(SUM(AJ89:AL89)&gt;0,AJ89&amp;"/"&amp;AK89&amp;"/"&amp;AL89,"")</f>
      </c>
      <c r="AJ89" s="97"/>
      <c r="AK89" s="97"/>
      <c r="AL89" s="97"/>
      <c r="AM89" s="97"/>
      <c r="AN89" s="97"/>
      <c r="AO89" s="97"/>
      <c r="AP89" s="99">
        <f>IF(SUM(AM89:AO89)&gt;0,AM89&amp;"/"&amp;AN89&amp;"/"&amp;AO89,"")</f>
      </c>
      <c r="AQ89" s="99">
        <f>IF(SUM(AR89:AT89)&gt;0,AR89&amp;"/"&amp;AS89&amp;"/"&amp;AT89,"")</f>
      </c>
      <c r="AR89" s="97"/>
      <c r="AS89" s="97"/>
      <c r="AT89" s="97"/>
      <c r="AU89" s="97"/>
      <c r="AV89" s="97"/>
      <c r="AW89" s="97"/>
      <c r="AX89" s="99">
        <f>IF(SUM(AU89:AW89)&gt;0,AU89&amp;"/"&amp;AV89&amp;"/"&amp;AW89,"")</f>
      </c>
      <c r="AY89" s="99">
        <f>IF(SUM(AZ89:BB89)&gt;0,AZ89&amp;"/"&amp;BA89&amp;"/"&amp;BB89,"")</f>
      </c>
      <c r="AZ89" s="97"/>
      <c r="BA89" s="97"/>
      <c r="BB89" s="97"/>
      <c r="BC89" s="97"/>
      <c r="BD89" s="97"/>
      <c r="BE89" s="97"/>
      <c r="BF89" s="99">
        <f>IF(SUM(BC89:BE89)&gt;0,BC89&amp;"/"&amp;BD89&amp;"/"&amp;BE89,"")</f>
      </c>
      <c r="BG89" s="99" t="str">
        <f>IF(SUM(BH89:BJ89)&gt;0,BH89&amp;"/"&amp;BI89&amp;"/"&amp;BJ89,"")</f>
        <v>//4</v>
      </c>
      <c r="BH89" s="97"/>
      <c r="BI89" s="97"/>
      <c r="BJ89" s="97">
        <v>4</v>
      </c>
      <c r="BK89" s="97"/>
      <c r="BL89" s="97"/>
      <c r="BM89" s="97">
        <v>4</v>
      </c>
      <c r="BN89" s="99" t="str">
        <f>IF(SUM(BK89:BM89)&gt;0,BK89&amp;"/"&amp;BL89&amp;"/"&amp;BM89,"")</f>
        <v>//4</v>
      </c>
    </row>
    <row r="90" spans="1:66" ht="15">
      <c r="A90" s="67" t="s">
        <v>234</v>
      </c>
      <c r="B90" s="68" t="s">
        <v>229</v>
      </c>
      <c r="C90" s="95" t="str">
        <f>D90&amp;" "&amp;E90&amp;" "&amp;F90&amp;" "&amp;M90</f>
        <v>   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5" t="str">
        <f>O90&amp;" "&amp;P90&amp;" "&amp;Q90&amp;" "&amp;S90</f>
        <v>9 10  </v>
      </c>
      <c r="O90" s="96">
        <v>9</v>
      </c>
      <c r="P90" s="96">
        <v>10</v>
      </c>
      <c r="Q90" s="96"/>
      <c r="R90" s="96"/>
      <c r="S90" s="96"/>
      <c r="T90" s="97"/>
      <c r="U90" s="111">
        <v>130</v>
      </c>
      <c r="V90" s="98">
        <f>W90+X90+Y90</f>
        <v>64</v>
      </c>
      <c r="W90" s="98">
        <f t="shared" si="43"/>
        <v>0</v>
      </c>
      <c r="X90" s="98">
        <f t="shared" si="43"/>
        <v>0</v>
      </c>
      <c r="Y90" s="98">
        <f t="shared" si="43"/>
        <v>64</v>
      </c>
      <c r="Z90" s="98">
        <f>U90-V90</f>
        <v>66</v>
      </c>
      <c r="AA90" s="99">
        <f>IF(SUM(AB90:AD90)&gt;0,AB90&amp;"/"&amp;AC90&amp;"/"&amp;AD90,"")</f>
      </c>
      <c r="AB90" s="97"/>
      <c r="AC90" s="97"/>
      <c r="AD90" s="97"/>
      <c r="AE90" s="97"/>
      <c r="AF90" s="97"/>
      <c r="AG90" s="97"/>
      <c r="AH90" s="99">
        <f>IF(SUM(AE90:AG90)&gt;0,AE90&amp;"/"&amp;AF90&amp;"/"&amp;AG90,"")</f>
      </c>
      <c r="AI90" s="99">
        <f>IF(SUM(AJ90:AL90)&gt;0,AJ90&amp;"/"&amp;AK90&amp;"/"&amp;AL90,"")</f>
      </c>
      <c r="AJ90" s="97"/>
      <c r="AK90" s="97"/>
      <c r="AL90" s="97"/>
      <c r="AM90" s="97"/>
      <c r="AN90" s="97"/>
      <c r="AO90" s="97"/>
      <c r="AP90" s="99">
        <f>IF(SUM(AM90:AO90)&gt;0,AM90&amp;"/"&amp;AN90&amp;"/"&amp;AO90,"")</f>
      </c>
      <c r="AQ90" s="99">
        <f>IF(SUM(AR90:AT90)&gt;0,AR90&amp;"/"&amp;AS90&amp;"/"&amp;AT90,"")</f>
      </c>
      <c r="AR90" s="97"/>
      <c r="AS90" s="97"/>
      <c r="AT90" s="97"/>
      <c r="AU90" s="97"/>
      <c r="AV90" s="97"/>
      <c r="AW90" s="97"/>
      <c r="AX90" s="99">
        <f>IF(SUM(AU90:AW90)&gt;0,AU90&amp;"/"&amp;AV90&amp;"/"&amp;AW90,"")</f>
      </c>
      <c r="AY90" s="99">
        <f>IF(SUM(AZ90:BB90)&gt;0,AZ90&amp;"/"&amp;BA90&amp;"/"&amp;BB90,"")</f>
      </c>
      <c r="AZ90" s="97"/>
      <c r="BA90" s="97"/>
      <c r="BB90" s="97"/>
      <c r="BC90" s="97"/>
      <c r="BD90" s="97"/>
      <c r="BE90" s="97"/>
      <c r="BF90" s="99">
        <f>IF(SUM(BC90:BE90)&gt;0,BC90&amp;"/"&amp;BD90&amp;"/"&amp;BE90,"")</f>
      </c>
      <c r="BG90" s="99" t="str">
        <f>IF(SUM(BH90:BJ90)&gt;0,BH90&amp;"/"&amp;BI90&amp;"/"&amp;BJ90,"")</f>
        <v>//2</v>
      </c>
      <c r="BH90" s="97"/>
      <c r="BI90" s="97"/>
      <c r="BJ90" s="97">
        <v>2</v>
      </c>
      <c r="BK90" s="97"/>
      <c r="BL90" s="97"/>
      <c r="BM90" s="97">
        <v>4</v>
      </c>
      <c r="BN90" s="99" t="str">
        <f>IF(SUM(BK90:BM90)&gt;0,BK90&amp;"/"&amp;BL90&amp;"/"&amp;BM90,"")</f>
        <v>//4</v>
      </c>
    </row>
    <row r="91" spans="1:66" ht="15">
      <c r="A91" s="67" t="s">
        <v>235</v>
      </c>
      <c r="B91" s="70" t="s">
        <v>238</v>
      </c>
      <c r="C91" s="95" t="str">
        <f>D91&amp;" "&amp;E91&amp;" "&amp;F91&amp;" "&amp;M91</f>
        <v>   </v>
      </c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5" t="str">
        <f>O91&amp;" "&amp;P91&amp;" "&amp;Q91&amp;" "&amp;S91</f>
        <v>9 10  </v>
      </c>
      <c r="O91" s="96">
        <v>9</v>
      </c>
      <c r="P91" s="96">
        <v>10</v>
      </c>
      <c r="Q91" s="96"/>
      <c r="R91" s="96"/>
      <c r="S91" s="96"/>
      <c r="T91" s="97"/>
      <c r="U91" s="111">
        <v>170</v>
      </c>
      <c r="V91" s="98">
        <f>W91+X91+Y91</f>
        <v>84</v>
      </c>
      <c r="W91" s="98">
        <f t="shared" si="43"/>
        <v>42</v>
      </c>
      <c r="X91" s="98">
        <f t="shared" si="43"/>
        <v>0</v>
      </c>
      <c r="Y91" s="98">
        <f t="shared" si="43"/>
        <v>42</v>
      </c>
      <c r="Z91" s="98">
        <f>U91-V91</f>
        <v>86</v>
      </c>
      <c r="AA91" s="99">
        <f>IF(SUM(AB91:AD91)&gt;0,AB91&amp;"/"&amp;AC91&amp;"/"&amp;AD91,"")</f>
      </c>
      <c r="AB91" s="97"/>
      <c r="AC91" s="97"/>
      <c r="AD91" s="97"/>
      <c r="AE91" s="97"/>
      <c r="AF91" s="97"/>
      <c r="AG91" s="97"/>
      <c r="AH91" s="99">
        <f>IF(SUM(AE91:AG91)&gt;0,AE91&amp;"/"&amp;AF91&amp;"/"&amp;AG91,"")</f>
      </c>
      <c r="AI91" s="99">
        <f>IF(SUM(AJ91:AL91)&gt;0,AJ91&amp;"/"&amp;AK91&amp;"/"&amp;AL91,"")</f>
      </c>
      <c r="AJ91" s="97"/>
      <c r="AK91" s="97"/>
      <c r="AL91" s="97"/>
      <c r="AM91" s="97"/>
      <c r="AN91" s="97"/>
      <c r="AO91" s="97"/>
      <c r="AP91" s="99">
        <f>IF(SUM(AM91:AO91)&gt;0,AM91&amp;"/"&amp;AN91&amp;"/"&amp;AO91,"")</f>
      </c>
      <c r="AQ91" s="99">
        <f>IF(SUM(AR91:AT91)&gt;0,AR91&amp;"/"&amp;AS91&amp;"/"&amp;AT91,"")</f>
      </c>
      <c r="AR91" s="97"/>
      <c r="AS91" s="97"/>
      <c r="AT91" s="97"/>
      <c r="AU91" s="97"/>
      <c r="AV91" s="97"/>
      <c r="AW91" s="97"/>
      <c r="AX91" s="99">
        <f>IF(SUM(AU91:AW91)&gt;0,AU91&amp;"/"&amp;AV91&amp;"/"&amp;AW91,"")</f>
      </c>
      <c r="AY91" s="99">
        <f>IF(SUM(AZ91:BB91)&gt;0,AZ91&amp;"/"&amp;BA91&amp;"/"&amp;BB91,"")</f>
      </c>
      <c r="AZ91" s="97"/>
      <c r="BA91" s="97"/>
      <c r="BB91" s="97"/>
      <c r="BC91" s="97"/>
      <c r="BD91" s="97"/>
      <c r="BE91" s="97"/>
      <c r="BF91" s="99">
        <f>IF(SUM(BC91:BE91)&gt;0,BC91&amp;"/"&amp;BD91&amp;"/"&amp;BE91,"")</f>
      </c>
      <c r="BG91" s="99" t="str">
        <f>IF(SUM(BH91:BJ91)&gt;0,BH91&amp;"/"&amp;BI91&amp;"/"&amp;BJ91,"")</f>
        <v>2//2</v>
      </c>
      <c r="BH91" s="97">
        <v>2</v>
      </c>
      <c r="BI91" s="97"/>
      <c r="BJ91" s="97">
        <v>2</v>
      </c>
      <c r="BK91" s="97">
        <v>2</v>
      </c>
      <c r="BL91" s="97"/>
      <c r="BM91" s="97">
        <v>2</v>
      </c>
      <c r="BN91" s="99" t="str">
        <f>IF(SUM(BK91:BM91)&gt;0,BK91&amp;"/"&amp;BL91&amp;"/"&amp;BM91,"")</f>
        <v>2//2</v>
      </c>
    </row>
    <row r="92" spans="1:66" ht="15">
      <c r="A92" s="69"/>
      <c r="B92" s="47" t="s">
        <v>61</v>
      </c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3"/>
      <c r="O92" s="94"/>
      <c r="P92" s="94"/>
      <c r="Q92" s="94"/>
      <c r="R92" s="94"/>
      <c r="S92" s="94"/>
      <c r="T92" s="93"/>
      <c r="U92" s="100">
        <f aca="true" t="shared" si="44" ref="U92:Z92">U88</f>
        <v>500</v>
      </c>
      <c r="V92" s="100">
        <f t="shared" si="44"/>
        <v>232</v>
      </c>
      <c r="W92" s="100">
        <f t="shared" si="44"/>
        <v>42</v>
      </c>
      <c r="X92" s="100">
        <f t="shared" si="44"/>
        <v>0</v>
      </c>
      <c r="Y92" s="100">
        <f t="shared" si="44"/>
        <v>190</v>
      </c>
      <c r="Z92" s="100">
        <f t="shared" si="44"/>
        <v>268</v>
      </c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</row>
    <row r="93" spans="1:66" ht="15">
      <c r="A93" s="72"/>
      <c r="B93" s="47"/>
      <c r="C93" s="93" t="s">
        <v>167</v>
      </c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3"/>
      <c r="O93" s="94"/>
      <c r="P93" s="94"/>
      <c r="Q93" s="94"/>
      <c r="R93" s="94"/>
      <c r="S93" s="94"/>
      <c r="T93" s="93"/>
      <c r="U93" s="97"/>
      <c r="V93" s="97"/>
      <c r="W93" s="93"/>
      <c r="X93" s="93"/>
      <c r="Y93" s="93"/>
      <c r="Z93" s="93"/>
      <c r="AA93" s="93">
        <f>SUM(AB93:AD93)</f>
        <v>0</v>
      </c>
      <c r="AB93" s="93">
        <f aca="true" t="shared" si="45" ref="AB93:AG93">SUM(AB89:AB91)</f>
        <v>0</v>
      </c>
      <c r="AC93" s="93">
        <f t="shared" si="45"/>
        <v>0</v>
      </c>
      <c r="AD93" s="93">
        <f t="shared" si="45"/>
        <v>0</v>
      </c>
      <c r="AE93" s="93">
        <f t="shared" si="45"/>
        <v>0</v>
      </c>
      <c r="AF93" s="93">
        <f t="shared" si="45"/>
        <v>0</v>
      </c>
      <c r="AG93" s="93">
        <f t="shared" si="45"/>
        <v>0</v>
      </c>
      <c r="AH93" s="93">
        <f>SUM(AE93:AG93)</f>
        <v>0</v>
      </c>
      <c r="AI93" s="93">
        <f>SUM(AJ93:AL93)</f>
        <v>0</v>
      </c>
      <c r="AJ93" s="93">
        <f aca="true" t="shared" si="46" ref="AJ93:AO93">SUM(AJ89:AJ91)</f>
        <v>0</v>
      </c>
      <c r="AK93" s="93">
        <f t="shared" si="46"/>
        <v>0</v>
      </c>
      <c r="AL93" s="93">
        <f t="shared" si="46"/>
        <v>0</v>
      </c>
      <c r="AM93" s="93">
        <f t="shared" si="46"/>
        <v>0</v>
      </c>
      <c r="AN93" s="93">
        <f t="shared" si="46"/>
        <v>0</v>
      </c>
      <c r="AO93" s="93">
        <f t="shared" si="46"/>
        <v>0</v>
      </c>
      <c r="AP93" s="93">
        <f>SUM(AM93:AO93)</f>
        <v>0</v>
      </c>
      <c r="AQ93" s="93">
        <f>SUM(AR93:AT93)</f>
        <v>0</v>
      </c>
      <c r="AR93" s="93">
        <f aca="true" t="shared" si="47" ref="AR93:AW93">SUM(AR89:AR91)</f>
        <v>0</v>
      </c>
      <c r="AS93" s="93">
        <f t="shared" si="47"/>
        <v>0</v>
      </c>
      <c r="AT93" s="93">
        <f t="shared" si="47"/>
        <v>0</v>
      </c>
      <c r="AU93" s="93">
        <f t="shared" si="47"/>
        <v>0</v>
      </c>
      <c r="AV93" s="93">
        <f t="shared" si="47"/>
        <v>0</v>
      </c>
      <c r="AW93" s="93">
        <f t="shared" si="47"/>
        <v>0</v>
      </c>
      <c r="AX93" s="93">
        <f>SUM(AU93:AW93)</f>
        <v>0</v>
      </c>
      <c r="AY93" s="93">
        <f>SUM(AZ93:BB93)</f>
        <v>0</v>
      </c>
      <c r="AZ93" s="93">
        <f aca="true" t="shared" si="48" ref="AZ93:BE93">SUM(AZ89:AZ91)</f>
        <v>0</v>
      </c>
      <c r="BA93" s="93">
        <f t="shared" si="48"/>
        <v>0</v>
      </c>
      <c r="BB93" s="93">
        <f t="shared" si="48"/>
        <v>0</v>
      </c>
      <c r="BC93" s="93">
        <f t="shared" si="48"/>
        <v>0</v>
      </c>
      <c r="BD93" s="93">
        <f t="shared" si="48"/>
        <v>0</v>
      </c>
      <c r="BE93" s="93">
        <f t="shared" si="48"/>
        <v>0</v>
      </c>
      <c r="BF93" s="93">
        <f>SUM(BC93:BE93)</f>
        <v>0</v>
      </c>
      <c r="BG93" s="93">
        <f>SUM(BH93:BJ93)</f>
        <v>10</v>
      </c>
      <c r="BH93" s="93">
        <f aca="true" t="shared" si="49" ref="BH93:BM93">SUM(BH89:BH91)</f>
        <v>2</v>
      </c>
      <c r="BI93" s="93">
        <f t="shared" si="49"/>
        <v>0</v>
      </c>
      <c r="BJ93" s="93">
        <f t="shared" si="49"/>
        <v>8</v>
      </c>
      <c r="BK93" s="93">
        <f t="shared" si="49"/>
        <v>2</v>
      </c>
      <c r="BL93" s="93">
        <f t="shared" si="49"/>
        <v>0</v>
      </c>
      <c r="BM93" s="93">
        <f t="shared" si="49"/>
        <v>10</v>
      </c>
      <c r="BN93" s="93">
        <f>SUM(BK93:BM93)</f>
        <v>12</v>
      </c>
    </row>
    <row r="94" spans="1:66" ht="15">
      <c r="A94" s="146"/>
      <c r="B94" s="76"/>
      <c r="C94" s="105" t="s">
        <v>166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7"/>
      <c r="O94" s="108"/>
      <c r="P94" s="108"/>
      <c r="Q94" s="108"/>
      <c r="R94" s="108"/>
      <c r="S94" s="108"/>
      <c r="T94" s="109"/>
      <c r="U94" s="93"/>
      <c r="V94" s="97"/>
      <c r="W94" s="97"/>
      <c r="X94" s="97"/>
      <c r="Y94" s="97"/>
      <c r="Z94" s="97"/>
      <c r="AA94" s="93">
        <f>SUM(AB89:AD91)*AA86</f>
        <v>0</v>
      </c>
      <c r="AB94" s="93"/>
      <c r="AC94" s="93"/>
      <c r="AD94" s="93"/>
      <c r="AE94" s="93"/>
      <c r="AF94" s="93"/>
      <c r="AG94" s="93"/>
      <c r="AH94" s="93">
        <f>SUM(AE89:AG91)*AH86</f>
        <v>0</v>
      </c>
      <c r="AI94" s="93">
        <f>SUM(AJ89:AL91)*AI86</f>
        <v>0</v>
      </c>
      <c r="AJ94" s="93"/>
      <c r="AK94" s="93"/>
      <c r="AL94" s="93"/>
      <c r="AM94" s="93"/>
      <c r="AN94" s="93"/>
      <c r="AO94" s="93"/>
      <c r="AP94" s="93">
        <f>SUM(AM89:AO91)*AP86</f>
        <v>0</v>
      </c>
      <c r="AQ94" s="93">
        <f>SUM(AR89:AT91)*AQ86</f>
        <v>0</v>
      </c>
      <c r="AR94" s="93"/>
      <c r="AS94" s="93"/>
      <c r="AT94" s="93"/>
      <c r="AU94" s="93"/>
      <c r="AV94" s="93"/>
      <c r="AW94" s="93"/>
      <c r="AX94" s="93">
        <f>SUM(AU89:AW91)*AX86</f>
        <v>0</v>
      </c>
      <c r="AY94" s="93">
        <f>SUM(AZ89:BB91)*AY86</f>
        <v>0</v>
      </c>
      <c r="AZ94" s="93"/>
      <c r="BA94" s="93"/>
      <c r="BB94" s="93"/>
      <c r="BC94" s="93"/>
      <c r="BD94" s="93"/>
      <c r="BE94" s="93"/>
      <c r="BF94" s="93">
        <f>SUM(BC89:BE91)*BF86</f>
        <v>0</v>
      </c>
      <c r="BG94" s="93">
        <f>SUM(BH89:BJ91)*BG86</f>
        <v>100</v>
      </c>
      <c r="BH94" s="93"/>
      <c r="BI94" s="93"/>
      <c r="BJ94" s="93"/>
      <c r="BK94" s="93"/>
      <c r="BL94" s="93"/>
      <c r="BM94" s="93"/>
      <c r="BN94" s="93">
        <f>SUM(BK89:BM91)*BN86</f>
        <v>132</v>
      </c>
    </row>
    <row r="95" spans="1:66" ht="15">
      <c r="A95" s="146"/>
      <c r="B95" s="47"/>
      <c r="C95" s="93" t="s">
        <v>220</v>
      </c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3"/>
      <c r="O95" s="94"/>
      <c r="P95" s="94"/>
      <c r="Q95" s="94"/>
      <c r="R95" s="94"/>
      <c r="S95" s="94"/>
      <c r="T95" s="93"/>
      <c r="U95" s="93">
        <f>SUM(AA95:BN95)</f>
        <v>0</v>
      </c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</row>
    <row r="96" spans="1:66" ht="15">
      <c r="A96" s="146"/>
      <c r="B96" s="47"/>
      <c r="C96" s="93" t="s">
        <v>221</v>
      </c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3"/>
      <c r="O96" s="94"/>
      <c r="P96" s="94"/>
      <c r="Q96" s="94"/>
      <c r="R96" s="94"/>
      <c r="S96" s="94"/>
      <c r="T96" s="93"/>
      <c r="U96" s="93">
        <f>SUM(AA96:BN96)</f>
        <v>2</v>
      </c>
      <c r="V96" s="93"/>
      <c r="W96" s="93"/>
      <c r="X96" s="93"/>
      <c r="Y96" s="93"/>
      <c r="Z96" s="93"/>
      <c r="AA96" s="99">
        <f>COUNTIF($D$89:$M$91,AA85)</f>
        <v>0</v>
      </c>
      <c r="AB96" s="99">
        <f aca="true" t="shared" si="50" ref="AB96:BN96">COUNTIF($D$89:$M$91,AB85)</f>
        <v>0</v>
      </c>
      <c r="AC96" s="99">
        <f t="shared" si="50"/>
        <v>0</v>
      </c>
      <c r="AD96" s="99">
        <f t="shared" si="50"/>
        <v>0</v>
      </c>
      <c r="AE96" s="99">
        <f t="shared" si="50"/>
        <v>0</v>
      </c>
      <c r="AF96" s="99">
        <f t="shared" si="50"/>
        <v>0</v>
      </c>
      <c r="AG96" s="99">
        <f t="shared" si="50"/>
        <v>0</v>
      </c>
      <c r="AH96" s="99">
        <f t="shared" si="50"/>
        <v>0</v>
      </c>
      <c r="AI96" s="99">
        <f t="shared" si="50"/>
        <v>0</v>
      </c>
      <c r="AJ96" s="99">
        <f t="shared" si="50"/>
        <v>0</v>
      </c>
      <c r="AK96" s="99">
        <f t="shared" si="50"/>
        <v>0</v>
      </c>
      <c r="AL96" s="99">
        <f t="shared" si="50"/>
        <v>0</v>
      </c>
      <c r="AM96" s="99">
        <f t="shared" si="50"/>
        <v>0</v>
      </c>
      <c r="AN96" s="99">
        <f t="shared" si="50"/>
        <v>0</v>
      </c>
      <c r="AO96" s="99">
        <f t="shared" si="50"/>
        <v>0</v>
      </c>
      <c r="AP96" s="99">
        <f t="shared" si="50"/>
        <v>0</v>
      </c>
      <c r="AQ96" s="99">
        <f t="shared" si="50"/>
        <v>0</v>
      </c>
      <c r="AR96" s="99">
        <f t="shared" si="50"/>
        <v>0</v>
      </c>
      <c r="AS96" s="99">
        <f t="shared" si="50"/>
        <v>0</v>
      </c>
      <c r="AT96" s="99">
        <f t="shared" si="50"/>
        <v>0</v>
      </c>
      <c r="AU96" s="99">
        <f t="shared" si="50"/>
        <v>0</v>
      </c>
      <c r="AV96" s="99">
        <f t="shared" si="50"/>
        <v>0</v>
      </c>
      <c r="AW96" s="99">
        <f t="shared" si="50"/>
        <v>0</v>
      </c>
      <c r="AX96" s="99">
        <f t="shared" si="50"/>
        <v>0</v>
      </c>
      <c r="AY96" s="99">
        <f t="shared" si="50"/>
        <v>0</v>
      </c>
      <c r="AZ96" s="99">
        <f t="shared" si="50"/>
        <v>0</v>
      </c>
      <c r="BA96" s="99">
        <f t="shared" si="50"/>
        <v>0</v>
      </c>
      <c r="BB96" s="99">
        <f t="shared" si="50"/>
        <v>0</v>
      </c>
      <c r="BC96" s="99">
        <f t="shared" si="50"/>
        <v>0</v>
      </c>
      <c r="BD96" s="99">
        <f t="shared" si="50"/>
        <v>0</v>
      </c>
      <c r="BE96" s="99">
        <f t="shared" si="50"/>
        <v>0</v>
      </c>
      <c r="BF96" s="99">
        <f t="shared" si="50"/>
        <v>0</v>
      </c>
      <c r="BG96" s="99">
        <f t="shared" si="50"/>
        <v>1</v>
      </c>
      <c r="BH96" s="99">
        <f t="shared" si="50"/>
        <v>0</v>
      </c>
      <c r="BI96" s="99">
        <f t="shared" si="50"/>
        <v>0</v>
      </c>
      <c r="BJ96" s="99">
        <f t="shared" si="50"/>
        <v>0</v>
      </c>
      <c r="BK96" s="99">
        <f t="shared" si="50"/>
        <v>0</v>
      </c>
      <c r="BL96" s="99">
        <f t="shared" si="50"/>
        <v>0</v>
      </c>
      <c r="BM96" s="99">
        <f t="shared" si="50"/>
        <v>0</v>
      </c>
      <c r="BN96" s="99">
        <f t="shared" si="50"/>
        <v>1</v>
      </c>
    </row>
    <row r="97" spans="1:66" ht="15">
      <c r="A97" s="146"/>
      <c r="B97" s="47"/>
      <c r="C97" s="93" t="s">
        <v>222</v>
      </c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3"/>
      <c r="O97" s="94"/>
      <c r="P97" s="94"/>
      <c r="Q97" s="94"/>
      <c r="R97" s="94"/>
      <c r="S97" s="94"/>
      <c r="T97" s="93"/>
      <c r="U97" s="93">
        <f>SUM(AA97:BN97)</f>
        <v>4</v>
      </c>
      <c r="V97" s="93"/>
      <c r="W97" s="93"/>
      <c r="X97" s="93"/>
      <c r="Y97" s="93"/>
      <c r="Z97" s="93"/>
      <c r="AA97" s="99">
        <f>COUNTIF($O$89:$S$91,AA85)</f>
        <v>0</v>
      </c>
      <c r="AB97" s="99">
        <f aca="true" t="shared" si="51" ref="AB97:BN97">COUNTIF($O$89:$S$91,AB85)</f>
        <v>0</v>
      </c>
      <c r="AC97" s="99">
        <f t="shared" si="51"/>
        <v>0</v>
      </c>
      <c r="AD97" s="99">
        <f t="shared" si="51"/>
        <v>0</v>
      </c>
      <c r="AE97" s="99">
        <f t="shared" si="51"/>
        <v>0</v>
      </c>
      <c r="AF97" s="99">
        <f t="shared" si="51"/>
        <v>0</v>
      </c>
      <c r="AG97" s="99">
        <f t="shared" si="51"/>
        <v>0</v>
      </c>
      <c r="AH97" s="99">
        <f t="shared" si="51"/>
        <v>0</v>
      </c>
      <c r="AI97" s="99">
        <f t="shared" si="51"/>
        <v>0</v>
      </c>
      <c r="AJ97" s="99">
        <f t="shared" si="51"/>
        <v>0</v>
      </c>
      <c r="AK97" s="99">
        <f t="shared" si="51"/>
        <v>0</v>
      </c>
      <c r="AL97" s="99">
        <f t="shared" si="51"/>
        <v>0</v>
      </c>
      <c r="AM97" s="99">
        <f t="shared" si="51"/>
        <v>0</v>
      </c>
      <c r="AN97" s="99">
        <f t="shared" si="51"/>
        <v>0</v>
      </c>
      <c r="AO97" s="99">
        <f t="shared" si="51"/>
        <v>0</v>
      </c>
      <c r="AP97" s="99">
        <f t="shared" si="51"/>
        <v>0</v>
      </c>
      <c r="AQ97" s="99">
        <f t="shared" si="51"/>
        <v>0</v>
      </c>
      <c r="AR97" s="99">
        <f t="shared" si="51"/>
        <v>0</v>
      </c>
      <c r="AS97" s="99">
        <f t="shared" si="51"/>
        <v>0</v>
      </c>
      <c r="AT97" s="99">
        <f t="shared" si="51"/>
        <v>0</v>
      </c>
      <c r="AU97" s="99">
        <f t="shared" si="51"/>
        <v>0</v>
      </c>
      <c r="AV97" s="99">
        <f t="shared" si="51"/>
        <v>0</v>
      </c>
      <c r="AW97" s="99">
        <f t="shared" si="51"/>
        <v>0</v>
      </c>
      <c r="AX97" s="99">
        <f t="shared" si="51"/>
        <v>0</v>
      </c>
      <c r="AY97" s="99">
        <f t="shared" si="51"/>
        <v>0</v>
      </c>
      <c r="AZ97" s="99">
        <f t="shared" si="51"/>
        <v>0</v>
      </c>
      <c r="BA97" s="99">
        <f t="shared" si="51"/>
        <v>0</v>
      </c>
      <c r="BB97" s="99">
        <f t="shared" si="51"/>
        <v>0</v>
      </c>
      <c r="BC97" s="99">
        <f t="shared" si="51"/>
        <v>0</v>
      </c>
      <c r="BD97" s="99">
        <f t="shared" si="51"/>
        <v>0</v>
      </c>
      <c r="BE97" s="99">
        <f t="shared" si="51"/>
        <v>0</v>
      </c>
      <c r="BF97" s="99">
        <f t="shared" si="51"/>
        <v>0</v>
      </c>
      <c r="BG97" s="99">
        <f t="shared" si="51"/>
        <v>2</v>
      </c>
      <c r="BH97" s="99">
        <f t="shared" si="51"/>
        <v>0</v>
      </c>
      <c r="BI97" s="99">
        <f t="shared" si="51"/>
        <v>0</v>
      </c>
      <c r="BJ97" s="99">
        <f t="shared" si="51"/>
        <v>0</v>
      </c>
      <c r="BK97" s="99">
        <f t="shared" si="51"/>
        <v>0</v>
      </c>
      <c r="BL97" s="99">
        <f t="shared" si="51"/>
        <v>0</v>
      </c>
      <c r="BM97" s="99">
        <f t="shared" si="51"/>
        <v>0</v>
      </c>
      <c r="BN97" s="99">
        <f t="shared" si="51"/>
        <v>2</v>
      </c>
    </row>
    <row r="98" spans="1:66" ht="15">
      <c r="A98" s="115"/>
      <c r="B98" s="116"/>
      <c r="C98" s="117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7"/>
      <c r="O98" s="118"/>
      <c r="P98" s="118"/>
      <c r="Q98" s="118"/>
      <c r="R98" s="118"/>
      <c r="S98" s="118"/>
      <c r="T98" s="117"/>
      <c r="U98" s="117"/>
      <c r="V98" s="117"/>
      <c r="W98" s="117"/>
      <c r="X98" s="117"/>
      <c r="Y98" s="117"/>
      <c r="Z98" s="117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</row>
    <row r="99" ht="15">
      <c r="B99" s="78" t="s">
        <v>187</v>
      </c>
    </row>
    <row r="100" ht="15">
      <c r="B100" s="78"/>
    </row>
    <row r="101" ht="15">
      <c r="B101" s="44" t="s">
        <v>177</v>
      </c>
    </row>
    <row r="103" ht="15">
      <c r="B103" s="44" t="s">
        <v>178</v>
      </c>
    </row>
    <row r="106" spans="2:21" ht="15">
      <c r="B106" s="120" t="s">
        <v>239</v>
      </c>
      <c r="C106" s="120"/>
      <c r="U106" s="19" t="s">
        <v>246</v>
      </c>
    </row>
    <row r="108" ht="15">
      <c r="B108" s="44" t="s">
        <v>178</v>
      </c>
    </row>
    <row r="109" ht="15">
      <c r="B109" s="78"/>
    </row>
    <row r="110" ht="15">
      <c r="B110" s="78"/>
    </row>
    <row r="111" ht="15">
      <c r="B111" s="78"/>
    </row>
    <row r="112" ht="15">
      <c r="B112" s="78"/>
    </row>
    <row r="113" ht="15">
      <c r="B113" s="78"/>
    </row>
    <row r="114" ht="15">
      <c r="B114" s="78"/>
    </row>
    <row r="115" ht="15">
      <c r="B115" s="78"/>
    </row>
    <row r="116" ht="15">
      <c r="B116" s="78"/>
    </row>
    <row r="117" ht="15">
      <c r="B117" s="78"/>
    </row>
    <row r="118" ht="15">
      <c r="B118" s="78"/>
    </row>
    <row r="119" ht="15">
      <c r="B119" s="78"/>
    </row>
    <row r="120" ht="15">
      <c r="B120" s="78"/>
    </row>
    <row r="121" ht="15">
      <c r="B121" s="78"/>
    </row>
    <row r="122" ht="15">
      <c r="B122" s="78"/>
    </row>
    <row r="123" ht="15">
      <c r="B123" s="78"/>
    </row>
    <row r="124" spans="1:51" ht="15.75">
      <c r="A124" s="157" t="s">
        <v>231</v>
      </c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41"/>
      <c r="AK124" s="41"/>
      <c r="AL124" s="41"/>
      <c r="AM124" s="41"/>
      <c r="AN124" s="41"/>
      <c r="AO124" s="41"/>
      <c r="AY124" s="42"/>
    </row>
    <row r="125" spans="1:26" ht="15.75">
      <c r="A125" s="43"/>
      <c r="C125" s="15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5"/>
      <c r="O125" s="20"/>
      <c r="P125" s="20"/>
      <c r="Q125" s="20"/>
      <c r="R125" s="20"/>
      <c r="S125" s="20"/>
      <c r="T125" s="15"/>
      <c r="U125" s="14"/>
      <c r="V125" s="14"/>
      <c r="W125" s="15"/>
      <c r="X125" s="15"/>
      <c r="Y125" s="15"/>
      <c r="Z125" s="15"/>
    </row>
    <row r="126" spans="1:66" ht="15">
      <c r="A126" s="46"/>
      <c r="B126" s="61"/>
      <c r="C126" s="150" t="s">
        <v>30</v>
      </c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47" t="s">
        <v>191</v>
      </c>
      <c r="V126" s="148"/>
      <c r="W126" s="148"/>
      <c r="X126" s="148"/>
      <c r="Y126" s="148"/>
      <c r="Z126" s="149"/>
      <c r="AA126" s="147" t="s">
        <v>63</v>
      </c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9"/>
    </row>
    <row r="127" spans="1:66" ht="15">
      <c r="A127" s="46"/>
      <c r="B127" s="61"/>
      <c r="C127" s="150" t="s">
        <v>31</v>
      </c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1" t="s">
        <v>21</v>
      </c>
      <c r="V127" s="154" t="s">
        <v>32</v>
      </c>
      <c r="W127" s="155"/>
      <c r="X127" s="155"/>
      <c r="Y127" s="156"/>
      <c r="Z127" s="46"/>
      <c r="AA127" s="147" t="s">
        <v>33</v>
      </c>
      <c r="AB127" s="148"/>
      <c r="AC127" s="148"/>
      <c r="AD127" s="148"/>
      <c r="AE127" s="148"/>
      <c r="AF127" s="148"/>
      <c r="AG127" s="148"/>
      <c r="AH127" s="149"/>
      <c r="AI127" s="147" t="s">
        <v>34</v>
      </c>
      <c r="AJ127" s="148"/>
      <c r="AK127" s="148"/>
      <c r="AL127" s="148"/>
      <c r="AM127" s="148"/>
      <c r="AN127" s="148"/>
      <c r="AO127" s="148"/>
      <c r="AP127" s="149"/>
      <c r="AQ127" s="147" t="s">
        <v>35</v>
      </c>
      <c r="AR127" s="148"/>
      <c r="AS127" s="148"/>
      <c r="AT127" s="148"/>
      <c r="AU127" s="148"/>
      <c r="AV127" s="148"/>
      <c r="AW127" s="148"/>
      <c r="AX127" s="149"/>
      <c r="AY127" s="147" t="s">
        <v>36</v>
      </c>
      <c r="AZ127" s="148"/>
      <c r="BA127" s="148"/>
      <c r="BB127" s="148"/>
      <c r="BC127" s="148"/>
      <c r="BD127" s="148"/>
      <c r="BE127" s="148"/>
      <c r="BF127" s="149"/>
      <c r="BG127" s="147" t="s">
        <v>37</v>
      </c>
      <c r="BH127" s="148"/>
      <c r="BI127" s="148"/>
      <c r="BJ127" s="148"/>
      <c r="BK127" s="148"/>
      <c r="BL127" s="148"/>
      <c r="BM127" s="148"/>
      <c r="BN127" s="149"/>
    </row>
    <row r="128" spans="1:66" ht="15">
      <c r="A128" s="46" t="s">
        <v>38</v>
      </c>
      <c r="B128" s="61" t="s">
        <v>39</v>
      </c>
      <c r="C128" s="46" t="s">
        <v>40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46" t="s">
        <v>204</v>
      </c>
      <c r="O128" s="63"/>
      <c r="P128" s="63"/>
      <c r="Q128" s="63"/>
      <c r="R128" s="63"/>
      <c r="S128" s="63"/>
      <c r="T128" s="46" t="s">
        <v>41</v>
      </c>
      <c r="U128" s="152"/>
      <c r="V128" s="62" t="s">
        <v>21</v>
      </c>
      <c r="W128" s="46" t="s">
        <v>203</v>
      </c>
      <c r="X128" s="46" t="s">
        <v>42</v>
      </c>
      <c r="Y128" s="46" t="s">
        <v>192</v>
      </c>
      <c r="Z128" s="46" t="s">
        <v>180</v>
      </c>
      <c r="AA128" s="56">
        <v>1</v>
      </c>
      <c r="AB128" s="56" t="s">
        <v>84</v>
      </c>
      <c r="AC128" s="56" t="s">
        <v>193</v>
      </c>
      <c r="AD128" s="56" t="s">
        <v>194</v>
      </c>
      <c r="AE128" s="56" t="s">
        <v>84</v>
      </c>
      <c r="AF128" s="56" t="s">
        <v>85</v>
      </c>
      <c r="AG128" s="56" t="s">
        <v>86</v>
      </c>
      <c r="AH128" s="56">
        <v>2</v>
      </c>
      <c r="AI128" s="56">
        <v>3</v>
      </c>
      <c r="AJ128" s="56" t="s">
        <v>84</v>
      </c>
      <c r="AK128" s="56" t="s">
        <v>85</v>
      </c>
      <c r="AL128" s="56" t="s">
        <v>86</v>
      </c>
      <c r="AM128" s="56" t="s">
        <v>84</v>
      </c>
      <c r="AN128" s="56" t="s">
        <v>85</v>
      </c>
      <c r="AO128" s="56" t="s">
        <v>86</v>
      </c>
      <c r="AP128" s="56">
        <v>4</v>
      </c>
      <c r="AQ128" s="56">
        <v>5</v>
      </c>
      <c r="AR128" s="56" t="s">
        <v>84</v>
      </c>
      <c r="AS128" s="56" t="s">
        <v>85</v>
      </c>
      <c r="AT128" s="56" t="s">
        <v>86</v>
      </c>
      <c r="AU128" s="56" t="s">
        <v>84</v>
      </c>
      <c r="AV128" s="56" t="s">
        <v>85</v>
      </c>
      <c r="AW128" s="56" t="s">
        <v>86</v>
      </c>
      <c r="AX128" s="56">
        <v>6</v>
      </c>
      <c r="AY128" s="56">
        <v>7</v>
      </c>
      <c r="AZ128" s="56" t="s">
        <v>84</v>
      </c>
      <c r="BA128" s="56" t="s">
        <v>85</v>
      </c>
      <c r="BB128" s="56" t="s">
        <v>86</v>
      </c>
      <c r="BC128" s="56" t="s">
        <v>84</v>
      </c>
      <c r="BD128" s="56" t="s">
        <v>85</v>
      </c>
      <c r="BE128" s="56" t="s">
        <v>86</v>
      </c>
      <c r="BF128" s="56">
        <v>8</v>
      </c>
      <c r="BG128" s="56">
        <v>9</v>
      </c>
      <c r="BH128" s="56" t="s">
        <v>84</v>
      </c>
      <c r="BI128" s="56" t="s">
        <v>85</v>
      </c>
      <c r="BJ128" s="56" t="s">
        <v>86</v>
      </c>
      <c r="BK128" s="56" t="s">
        <v>84</v>
      </c>
      <c r="BL128" s="56" t="s">
        <v>85</v>
      </c>
      <c r="BM128" s="56" t="s">
        <v>86</v>
      </c>
      <c r="BN128" s="56">
        <v>10</v>
      </c>
    </row>
    <row r="129" spans="1:66" ht="15">
      <c r="A129" s="46"/>
      <c r="B129" s="61"/>
      <c r="C129" s="46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46"/>
      <c r="O129" s="63"/>
      <c r="P129" s="63"/>
      <c r="Q129" s="63"/>
      <c r="R129" s="63"/>
      <c r="S129" s="63"/>
      <c r="T129" s="46" t="s">
        <v>43</v>
      </c>
      <c r="U129" s="153"/>
      <c r="V129" s="62"/>
      <c r="W129" s="46"/>
      <c r="X129" s="46"/>
      <c r="Y129" s="46"/>
      <c r="Z129" s="46" t="s">
        <v>179</v>
      </c>
      <c r="AA129" s="56">
        <v>18</v>
      </c>
      <c r="AB129" s="56">
        <v>18</v>
      </c>
      <c r="AC129" s="56">
        <v>18</v>
      </c>
      <c r="AD129" s="56">
        <v>18</v>
      </c>
      <c r="AE129" s="56">
        <v>18</v>
      </c>
      <c r="AF129" s="56">
        <v>18</v>
      </c>
      <c r="AG129" s="56">
        <v>18</v>
      </c>
      <c r="AH129" s="56">
        <v>18</v>
      </c>
      <c r="AI129" s="56">
        <v>18</v>
      </c>
      <c r="AJ129" s="56">
        <v>18</v>
      </c>
      <c r="AK129" s="56">
        <v>18</v>
      </c>
      <c r="AL129" s="56">
        <v>18</v>
      </c>
      <c r="AM129" s="56">
        <v>18</v>
      </c>
      <c r="AN129" s="56">
        <v>18</v>
      </c>
      <c r="AO129" s="56">
        <v>18</v>
      </c>
      <c r="AP129" s="56">
        <v>18</v>
      </c>
      <c r="AQ129" s="56">
        <v>18</v>
      </c>
      <c r="AR129" s="56">
        <v>18</v>
      </c>
      <c r="AS129" s="56">
        <v>18</v>
      </c>
      <c r="AT129" s="56">
        <v>18</v>
      </c>
      <c r="AU129" s="56">
        <v>18</v>
      </c>
      <c r="AV129" s="56">
        <v>18</v>
      </c>
      <c r="AW129" s="56">
        <v>18</v>
      </c>
      <c r="AX129" s="56">
        <v>18</v>
      </c>
      <c r="AY129" s="56">
        <v>14</v>
      </c>
      <c r="AZ129" s="56">
        <v>14</v>
      </c>
      <c r="BA129" s="56">
        <v>14</v>
      </c>
      <c r="BB129" s="56">
        <v>14</v>
      </c>
      <c r="BC129" s="56">
        <v>13</v>
      </c>
      <c r="BD129" s="56">
        <v>13</v>
      </c>
      <c r="BE129" s="56">
        <v>13</v>
      </c>
      <c r="BF129" s="56">
        <v>13</v>
      </c>
      <c r="BG129" s="56">
        <v>10</v>
      </c>
      <c r="BH129" s="56">
        <v>10</v>
      </c>
      <c r="BI129" s="56">
        <v>10</v>
      </c>
      <c r="BJ129" s="56">
        <v>10</v>
      </c>
      <c r="BK129" s="56">
        <v>11</v>
      </c>
      <c r="BL129" s="56">
        <v>11</v>
      </c>
      <c r="BM129" s="56">
        <v>11</v>
      </c>
      <c r="BN129" s="56">
        <v>11</v>
      </c>
    </row>
    <row r="130" spans="1:66" ht="15">
      <c r="A130" s="56">
        <v>1</v>
      </c>
      <c r="B130" s="55">
        <v>2</v>
      </c>
      <c r="C130" s="56">
        <v>3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6">
        <v>4</v>
      </c>
      <c r="O130" s="57"/>
      <c r="P130" s="57"/>
      <c r="Q130" s="57"/>
      <c r="R130" s="57"/>
      <c r="S130" s="57"/>
      <c r="T130" s="56">
        <v>5</v>
      </c>
      <c r="U130" s="58">
        <v>6</v>
      </c>
      <c r="V130" s="58">
        <v>7</v>
      </c>
      <c r="W130" s="56">
        <v>8</v>
      </c>
      <c r="X130" s="56">
        <v>9</v>
      </c>
      <c r="Y130" s="56">
        <v>10</v>
      </c>
      <c r="Z130" s="56">
        <v>11</v>
      </c>
      <c r="AA130" s="56">
        <v>12</v>
      </c>
      <c r="AB130" s="56"/>
      <c r="AC130" s="56"/>
      <c r="AD130" s="56"/>
      <c r="AE130" s="56"/>
      <c r="AF130" s="56"/>
      <c r="AG130" s="56"/>
      <c r="AH130" s="56">
        <v>13</v>
      </c>
      <c r="AI130" s="56">
        <v>14</v>
      </c>
      <c r="AJ130" s="56"/>
      <c r="AK130" s="56"/>
      <c r="AL130" s="56"/>
      <c r="AM130" s="56"/>
      <c r="AN130" s="56"/>
      <c r="AO130" s="56"/>
      <c r="AP130" s="56">
        <v>15</v>
      </c>
      <c r="AQ130" s="56">
        <v>16</v>
      </c>
      <c r="AR130" s="56"/>
      <c r="AS130" s="56"/>
      <c r="AT130" s="56"/>
      <c r="AU130" s="56"/>
      <c r="AV130" s="56"/>
      <c r="AW130" s="56"/>
      <c r="AX130" s="56">
        <v>17</v>
      </c>
      <c r="AY130" s="56">
        <v>18</v>
      </c>
      <c r="AZ130" s="56"/>
      <c r="BA130" s="56"/>
      <c r="BB130" s="56"/>
      <c r="BC130" s="56"/>
      <c r="BD130" s="56"/>
      <c r="BE130" s="56"/>
      <c r="BF130" s="56">
        <v>19</v>
      </c>
      <c r="BG130" s="56">
        <v>20</v>
      </c>
      <c r="BH130" s="56"/>
      <c r="BI130" s="56"/>
      <c r="BJ130" s="56"/>
      <c r="BK130" s="56"/>
      <c r="BL130" s="56"/>
      <c r="BM130" s="56"/>
      <c r="BN130" s="56">
        <v>21</v>
      </c>
    </row>
    <row r="131" spans="1:66" ht="15">
      <c r="A131" s="64" t="s">
        <v>223</v>
      </c>
      <c r="B131" s="114" t="s">
        <v>224</v>
      </c>
      <c r="C131" s="90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0"/>
      <c r="O131" s="91"/>
      <c r="P131" s="91"/>
      <c r="Q131" s="91"/>
      <c r="R131" s="91"/>
      <c r="S131" s="91"/>
      <c r="T131" s="90"/>
      <c r="U131" s="92">
        <f aca="true" t="shared" si="52" ref="U131:Z131">SUM(U132:U134)</f>
        <v>500</v>
      </c>
      <c r="V131" s="92">
        <f t="shared" si="52"/>
        <v>232</v>
      </c>
      <c r="W131" s="92">
        <f t="shared" si="52"/>
        <v>42</v>
      </c>
      <c r="X131" s="92">
        <f t="shared" si="52"/>
        <v>0</v>
      </c>
      <c r="Y131" s="92">
        <f t="shared" si="52"/>
        <v>190</v>
      </c>
      <c r="Z131" s="92">
        <f t="shared" si="52"/>
        <v>268</v>
      </c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</row>
    <row r="132" spans="1:66" ht="15">
      <c r="A132" s="67" t="s">
        <v>227</v>
      </c>
      <c r="B132" s="68" t="s">
        <v>228</v>
      </c>
      <c r="C132" s="95" t="str">
        <f>D132&amp;" "&amp;E132&amp;" "&amp;F132&amp;" "&amp;M132</f>
        <v>9 10  </v>
      </c>
      <c r="D132" s="96">
        <v>9</v>
      </c>
      <c r="E132" s="96">
        <v>10</v>
      </c>
      <c r="F132" s="96"/>
      <c r="G132" s="96"/>
      <c r="H132" s="96"/>
      <c r="I132" s="96"/>
      <c r="J132" s="96"/>
      <c r="K132" s="96"/>
      <c r="L132" s="96"/>
      <c r="M132" s="96"/>
      <c r="N132" s="95" t="str">
        <f>O132&amp;" "&amp;P132&amp;" "&amp;Q132&amp;" "&amp;S132</f>
        <v>   </v>
      </c>
      <c r="O132" s="96"/>
      <c r="P132" s="96"/>
      <c r="Q132" s="96"/>
      <c r="R132" s="96"/>
      <c r="S132" s="96"/>
      <c r="T132" s="97"/>
      <c r="U132" s="111">
        <v>200</v>
      </c>
      <c r="V132" s="98">
        <f>W132+X132+Y132</f>
        <v>84</v>
      </c>
      <c r="W132" s="98">
        <f aca="true" t="shared" si="53" ref="W132:Y134">AB132*AB$6+AE132*AE$6+AJ132*AJ$6+AM132*AM$6+AR132*AR$6+AU132*AU$6+AZ132*AZ$6+BC132*BC$6+BH132*BH$6+BK132*BK$6</f>
        <v>0</v>
      </c>
      <c r="X132" s="98">
        <f t="shared" si="53"/>
        <v>0</v>
      </c>
      <c r="Y132" s="98">
        <f t="shared" si="53"/>
        <v>84</v>
      </c>
      <c r="Z132" s="98">
        <f>U132-V132</f>
        <v>116</v>
      </c>
      <c r="AA132" s="99">
        <f>IF(SUM(AB132:AD132)&gt;0,AB132&amp;"/"&amp;AC132&amp;"/"&amp;AD132,"")</f>
      </c>
      <c r="AB132" s="97"/>
      <c r="AC132" s="97"/>
      <c r="AD132" s="97"/>
      <c r="AE132" s="97"/>
      <c r="AF132" s="97"/>
      <c r="AG132" s="97"/>
      <c r="AH132" s="99">
        <f>IF(SUM(AE132:AG132)&gt;0,AE132&amp;"/"&amp;AF132&amp;"/"&amp;AG132,"")</f>
      </c>
      <c r="AI132" s="99">
        <f>IF(SUM(AJ132:AL132)&gt;0,AJ132&amp;"/"&amp;AK132&amp;"/"&amp;AL132,"")</f>
      </c>
      <c r="AJ132" s="97"/>
      <c r="AK132" s="97"/>
      <c r="AL132" s="97"/>
      <c r="AM132" s="97"/>
      <c r="AN132" s="97"/>
      <c r="AO132" s="97"/>
      <c r="AP132" s="99">
        <f>IF(SUM(AM132:AO132)&gt;0,AM132&amp;"/"&amp;AN132&amp;"/"&amp;AO132,"")</f>
      </c>
      <c r="AQ132" s="99">
        <f>IF(SUM(AR132:AT132)&gt;0,AR132&amp;"/"&amp;AS132&amp;"/"&amp;AT132,"")</f>
      </c>
      <c r="AR132" s="97"/>
      <c r="AS132" s="97"/>
      <c r="AT132" s="97"/>
      <c r="AU132" s="97"/>
      <c r="AV132" s="97"/>
      <c r="AW132" s="97"/>
      <c r="AX132" s="99">
        <f>IF(SUM(AU132:AW132)&gt;0,AU132&amp;"/"&amp;AV132&amp;"/"&amp;AW132,"")</f>
      </c>
      <c r="AY132" s="99">
        <f>IF(SUM(AZ132:BB132)&gt;0,AZ132&amp;"/"&amp;BA132&amp;"/"&amp;BB132,"")</f>
      </c>
      <c r="AZ132" s="97"/>
      <c r="BA132" s="97"/>
      <c r="BB132" s="97"/>
      <c r="BC132" s="97"/>
      <c r="BD132" s="97"/>
      <c r="BE132" s="97"/>
      <c r="BF132" s="99">
        <f>IF(SUM(BC132:BE132)&gt;0,BC132&amp;"/"&amp;BD132&amp;"/"&amp;BE132,"")</f>
      </c>
      <c r="BG132" s="99" t="str">
        <f>IF(SUM(BH132:BJ132)&gt;0,BH132&amp;"/"&amp;BI132&amp;"/"&amp;BJ132,"")</f>
        <v>//4</v>
      </c>
      <c r="BH132" s="97"/>
      <c r="BI132" s="97"/>
      <c r="BJ132" s="97">
        <v>4</v>
      </c>
      <c r="BK132" s="97"/>
      <c r="BL132" s="97"/>
      <c r="BM132" s="97">
        <v>4</v>
      </c>
      <c r="BN132" s="99" t="str">
        <f>IF(SUM(BK132:BM132)&gt;0,BK132&amp;"/"&amp;BL132&amp;"/"&amp;BM132,"")</f>
        <v>//4</v>
      </c>
    </row>
    <row r="133" spans="1:66" ht="15">
      <c r="A133" s="67" t="s">
        <v>234</v>
      </c>
      <c r="B133" s="68" t="s">
        <v>232</v>
      </c>
      <c r="C133" s="95" t="str">
        <f>D133&amp;" "&amp;E133&amp;" "&amp;F133&amp;" "&amp;M133</f>
        <v>   </v>
      </c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5" t="str">
        <f>O133&amp;" "&amp;P133&amp;" "&amp;Q133&amp;" "&amp;S133</f>
        <v>9 10  </v>
      </c>
      <c r="O133" s="96">
        <v>9</v>
      </c>
      <c r="P133" s="96">
        <v>10</v>
      </c>
      <c r="Q133" s="96"/>
      <c r="R133" s="96"/>
      <c r="S133" s="96"/>
      <c r="T133" s="97"/>
      <c r="U133" s="111">
        <v>170</v>
      </c>
      <c r="V133" s="98">
        <f>W133+X133+Y133</f>
        <v>85</v>
      </c>
      <c r="W133" s="98">
        <f t="shared" si="53"/>
        <v>21</v>
      </c>
      <c r="X133" s="98">
        <f t="shared" si="53"/>
        <v>0</v>
      </c>
      <c r="Y133" s="98">
        <f t="shared" si="53"/>
        <v>64</v>
      </c>
      <c r="Z133" s="98">
        <f>U133-V133</f>
        <v>85</v>
      </c>
      <c r="AA133" s="99">
        <f>IF(SUM(AB133:AD133)&gt;0,AB133&amp;"/"&amp;AC133&amp;"/"&amp;AD133,"")</f>
      </c>
      <c r="AB133" s="97"/>
      <c r="AC133" s="97"/>
      <c r="AD133" s="97"/>
      <c r="AE133" s="97"/>
      <c r="AF133" s="97"/>
      <c r="AG133" s="97"/>
      <c r="AH133" s="99">
        <f>IF(SUM(AE133:AG133)&gt;0,AE133&amp;"/"&amp;AF133&amp;"/"&amp;AG133,"")</f>
      </c>
      <c r="AI133" s="99">
        <f>IF(SUM(AJ133:AL133)&gt;0,AJ133&amp;"/"&amp;AK133&amp;"/"&amp;AL133,"")</f>
      </c>
      <c r="AJ133" s="97"/>
      <c r="AK133" s="97"/>
      <c r="AL133" s="97"/>
      <c r="AM133" s="97"/>
      <c r="AN133" s="97"/>
      <c r="AO133" s="97"/>
      <c r="AP133" s="99">
        <f>IF(SUM(AM133:AO133)&gt;0,AM133&amp;"/"&amp;AN133&amp;"/"&amp;AO133,"")</f>
      </c>
      <c r="AQ133" s="99">
        <f>IF(SUM(AR133:AT133)&gt;0,AR133&amp;"/"&amp;AS133&amp;"/"&amp;AT133,"")</f>
      </c>
      <c r="AR133" s="97"/>
      <c r="AS133" s="97"/>
      <c r="AT133" s="97"/>
      <c r="AU133" s="97"/>
      <c r="AV133" s="97"/>
      <c r="AW133" s="97"/>
      <c r="AX133" s="99">
        <f>IF(SUM(AU133:AW133)&gt;0,AU133&amp;"/"&amp;AV133&amp;"/"&amp;AW133,"")</f>
      </c>
      <c r="AY133" s="99">
        <f>IF(SUM(AZ133:BB133)&gt;0,AZ133&amp;"/"&amp;BA133&amp;"/"&amp;BB133,"")</f>
      </c>
      <c r="AZ133" s="97"/>
      <c r="BA133" s="97"/>
      <c r="BB133" s="97"/>
      <c r="BC133" s="97"/>
      <c r="BD133" s="97"/>
      <c r="BE133" s="97"/>
      <c r="BF133" s="99">
        <f>IF(SUM(BC133:BE133)&gt;0,BC133&amp;"/"&amp;BD133&amp;"/"&amp;BE133,"")</f>
      </c>
      <c r="BG133" s="99" t="str">
        <f>IF(SUM(BH133:BJ133)&gt;0,BH133&amp;"/"&amp;BI133&amp;"/"&amp;BJ133,"")</f>
        <v>1//2</v>
      </c>
      <c r="BH133" s="97">
        <v>1</v>
      </c>
      <c r="BI133" s="97"/>
      <c r="BJ133" s="97">
        <v>2</v>
      </c>
      <c r="BK133" s="97">
        <v>1</v>
      </c>
      <c r="BL133" s="97"/>
      <c r="BM133" s="97">
        <v>4</v>
      </c>
      <c r="BN133" s="99" t="str">
        <f>IF(SUM(BK133:BM133)&gt;0,BK133&amp;"/"&amp;BL133&amp;"/"&amp;BM133,"")</f>
        <v>1//4</v>
      </c>
    </row>
    <row r="134" spans="1:66" ht="15">
      <c r="A134" s="67" t="s">
        <v>235</v>
      </c>
      <c r="B134" s="70" t="s">
        <v>233</v>
      </c>
      <c r="C134" s="95" t="str">
        <f>D134&amp;" "&amp;E134&amp;" "&amp;F134&amp;" "&amp;M134</f>
        <v>   </v>
      </c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5" t="str">
        <f>O134&amp;" "&amp;P134&amp;" "&amp;Q134&amp;" "&amp;S134</f>
        <v>9 10  </v>
      </c>
      <c r="O134" s="96">
        <v>9</v>
      </c>
      <c r="P134" s="96">
        <v>10</v>
      </c>
      <c r="Q134" s="96"/>
      <c r="R134" s="96"/>
      <c r="S134" s="96"/>
      <c r="T134" s="97"/>
      <c r="U134" s="111">
        <v>130</v>
      </c>
      <c r="V134" s="98">
        <f>W134+X134+Y134</f>
        <v>63</v>
      </c>
      <c r="W134" s="98">
        <f t="shared" si="53"/>
        <v>21</v>
      </c>
      <c r="X134" s="98">
        <f t="shared" si="53"/>
        <v>0</v>
      </c>
      <c r="Y134" s="98">
        <f t="shared" si="53"/>
        <v>42</v>
      </c>
      <c r="Z134" s="98">
        <f>U134-V134</f>
        <v>67</v>
      </c>
      <c r="AA134" s="99">
        <f>IF(SUM(AB134:AD134)&gt;0,AB134&amp;"/"&amp;AC134&amp;"/"&amp;AD134,"")</f>
      </c>
      <c r="AB134" s="97"/>
      <c r="AC134" s="97"/>
      <c r="AD134" s="97"/>
      <c r="AE134" s="97"/>
      <c r="AF134" s="97"/>
      <c r="AG134" s="97"/>
      <c r="AH134" s="99">
        <f>IF(SUM(AE134:AG134)&gt;0,AE134&amp;"/"&amp;AF134&amp;"/"&amp;AG134,"")</f>
      </c>
      <c r="AI134" s="99">
        <f>IF(SUM(AJ134:AL134)&gt;0,AJ134&amp;"/"&amp;AK134&amp;"/"&amp;AL134,"")</f>
      </c>
      <c r="AJ134" s="97"/>
      <c r="AK134" s="97"/>
      <c r="AL134" s="97"/>
      <c r="AM134" s="97"/>
      <c r="AN134" s="97"/>
      <c r="AO134" s="97"/>
      <c r="AP134" s="99">
        <f>IF(SUM(AM134:AO134)&gt;0,AM134&amp;"/"&amp;AN134&amp;"/"&amp;AO134,"")</f>
      </c>
      <c r="AQ134" s="99">
        <f>IF(SUM(AR134:AT134)&gt;0,AR134&amp;"/"&amp;AS134&amp;"/"&amp;AT134,"")</f>
      </c>
      <c r="AR134" s="97"/>
      <c r="AS134" s="97"/>
      <c r="AT134" s="97"/>
      <c r="AU134" s="97"/>
      <c r="AV134" s="97"/>
      <c r="AW134" s="97"/>
      <c r="AX134" s="99">
        <f>IF(SUM(AU134:AW134)&gt;0,AU134&amp;"/"&amp;AV134&amp;"/"&amp;AW134,"")</f>
      </c>
      <c r="AY134" s="99">
        <f>IF(SUM(AZ134:BB134)&gt;0,AZ134&amp;"/"&amp;BA134&amp;"/"&amp;BB134,"")</f>
      </c>
      <c r="AZ134" s="97"/>
      <c r="BA134" s="97"/>
      <c r="BB134" s="97"/>
      <c r="BC134" s="97"/>
      <c r="BD134" s="97"/>
      <c r="BE134" s="97"/>
      <c r="BF134" s="99">
        <f>IF(SUM(BC134:BE134)&gt;0,BC134&amp;"/"&amp;BD134&amp;"/"&amp;BE134,"")</f>
      </c>
      <c r="BG134" s="99" t="str">
        <f>IF(SUM(BH134:BJ134)&gt;0,BH134&amp;"/"&amp;BI134&amp;"/"&amp;BJ134,"")</f>
        <v>1//2</v>
      </c>
      <c r="BH134" s="97">
        <v>1</v>
      </c>
      <c r="BI134" s="97"/>
      <c r="BJ134" s="97">
        <v>2</v>
      </c>
      <c r="BK134" s="97">
        <v>1</v>
      </c>
      <c r="BL134" s="97"/>
      <c r="BM134" s="97">
        <v>2</v>
      </c>
      <c r="BN134" s="99" t="str">
        <f>IF(SUM(BK134:BM134)&gt;0,BK134&amp;"/"&amp;BL134&amp;"/"&amp;BM134,"")</f>
        <v>1//2</v>
      </c>
    </row>
    <row r="135" spans="1:66" ht="15">
      <c r="A135" s="69"/>
      <c r="B135" s="47" t="s">
        <v>61</v>
      </c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3"/>
      <c r="O135" s="94"/>
      <c r="P135" s="94"/>
      <c r="Q135" s="94"/>
      <c r="R135" s="94"/>
      <c r="S135" s="94"/>
      <c r="T135" s="93"/>
      <c r="U135" s="100">
        <f aca="true" t="shared" si="54" ref="U135:Z135">U131</f>
        <v>500</v>
      </c>
      <c r="V135" s="100">
        <f t="shared" si="54"/>
        <v>232</v>
      </c>
      <c r="W135" s="100">
        <f t="shared" si="54"/>
        <v>42</v>
      </c>
      <c r="X135" s="100">
        <f t="shared" si="54"/>
        <v>0</v>
      </c>
      <c r="Y135" s="100">
        <f t="shared" si="54"/>
        <v>190</v>
      </c>
      <c r="Z135" s="100">
        <f t="shared" si="54"/>
        <v>268</v>
      </c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</row>
    <row r="136" spans="1:66" ht="15">
      <c r="A136" s="72"/>
      <c r="B136" s="47"/>
      <c r="C136" s="93" t="s">
        <v>167</v>
      </c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3"/>
      <c r="O136" s="94"/>
      <c r="P136" s="94"/>
      <c r="Q136" s="94"/>
      <c r="R136" s="94"/>
      <c r="S136" s="94"/>
      <c r="T136" s="93"/>
      <c r="U136" s="97"/>
      <c r="V136" s="97"/>
      <c r="W136" s="93"/>
      <c r="X136" s="93"/>
      <c r="Y136" s="93"/>
      <c r="Z136" s="93"/>
      <c r="AA136" s="93">
        <f>SUM(AB136:AD136)</f>
        <v>0</v>
      </c>
      <c r="AB136" s="93">
        <f aca="true" t="shared" si="55" ref="AB136:AG136">SUM(AB132:AB134)</f>
        <v>0</v>
      </c>
      <c r="AC136" s="93">
        <f t="shared" si="55"/>
        <v>0</v>
      </c>
      <c r="AD136" s="93">
        <f t="shared" si="55"/>
        <v>0</v>
      </c>
      <c r="AE136" s="93">
        <f t="shared" si="55"/>
        <v>0</v>
      </c>
      <c r="AF136" s="93">
        <f t="shared" si="55"/>
        <v>0</v>
      </c>
      <c r="AG136" s="93">
        <f t="shared" si="55"/>
        <v>0</v>
      </c>
      <c r="AH136" s="93">
        <f>SUM(AE136:AG136)</f>
        <v>0</v>
      </c>
      <c r="AI136" s="93">
        <f>SUM(AJ136:AL136)</f>
        <v>0</v>
      </c>
      <c r="AJ136" s="93">
        <f aca="true" t="shared" si="56" ref="AJ136:AO136">SUM(AJ132:AJ134)</f>
        <v>0</v>
      </c>
      <c r="AK136" s="93">
        <f t="shared" si="56"/>
        <v>0</v>
      </c>
      <c r="AL136" s="93">
        <f t="shared" si="56"/>
        <v>0</v>
      </c>
      <c r="AM136" s="93">
        <f t="shared" si="56"/>
        <v>0</v>
      </c>
      <c r="AN136" s="93">
        <f t="shared" si="56"/>
        <v>0</v>
      </c>
      <c r="AO136" s="93">
        <f t="shared" si="56"/>
        <v>0</v>
      </c>
      <c r="AP136" s="93">
        <f>SUM(AM136:AO136)</f>
        <v>0</v>
      </c>
      <c r="AQ136" s="93">
        <f>SUM(AR136:AT136)</f>
        <v>0</v>
      </c>
      <c r="AR136" s="93">
        <f aca="true" t="shared" si="57" ref="AR136:AW136">SUM(AR132:AR134)</f>
        <v>0</v>
      </c>
      <c r="AS136" s="93">
        <f t="shared" si="57"/>
        <v>0</v>
      </c>
      <c r="AT136" s="93">
        <f t="shared" si="57"/>
        <v>0</v>
      </c>
      <c r="AU136" s="93">
        <f t="shared" si="57"/>
        <v>0</v>
      </c>
      <c r="AV136" s="93">
        <f t="shared" si="57"/>
        <v>0</v>
      </c>
      <c r="AW136" s="93">
        <f t="shared" si="57"/>
        <v>0</v>
      </c>
      <c r="AX136" s="93">
        <f>SUM(AU136:AW136)</f>
        <v>0</v>
      </c>
      <c r="AY136" s="93">
        <f>SUM(AZ136:BB136)</f>
        <v>0</v>
      </c>
      <c r="AZ136" s="93">
        <f aca="true" t="shared" si="58" ref="AZ136:BE136">SUM(AZ132:AZ134)</f>
        <v>0</v>
      </c>
      <c r="BA136" s="93">
        <f t="shared" si="58"/>
        <v>0</v>
      </c>
      <c r="BB136" s="93">
        <f t="shared" si="58"/>
        <v>0</v>
      </c>
      <c r="BC136" s="93">
        <f t="shared" si="58"/>
        <v>0</v>
      </c>
      <c r="BD136" s="93">
        <f t="shared" si="58"/>
        <v>0</v>
      </c>
      <c r="BE136" s="93">
        <f t="shared" si="58"/>
        <v>0</v>
      </c>
      <c r="BF136" s="93">
        <f>SUM(BC136:BE136)</f>
        <v>0</v>
      </c>
      <c r="BG136" s="93">
        <f>SUM(BH136:BJ136)</f>
        <v>10</v>
      </c>
      <c r="BH136" s="93">
        <f aca="true" t="shared" si="59" ref="BH136:BM136">SUM(BH132:BH134)</f>
        <v>2</v>
      </c>
      <c r="BI136" s="93">
        <f t="shared" si="59"/>
        <v>0</v>
      </c>
      <c r="BJ136" s="93">
        <f t="shared" si="59"/>
        <v>8</v>
      </c>
      <c r="BK136" s="93">
        <f t="shared" si="59"/>
        <v>2</v>
      </c>
      <c r="BL136" s="93">
        <f t="shared" si="59"/>
        <v>0</v>
      </c>
      <c r="BM136" s="93">
        <f t="shared" si="59"/>
        <v>10</v>
      </c>
      <c r="BN136" s="93">
        <f>SUM(BK136:BM136)</f>
        <v>12</v>
      </c>
    </row>
    <row r="137" spans="1:66" ht="15">
      <c r="A137" s="146"/>
      <c r="B137" s="76"/>
      <c r="C137" s="105" t="s">
        <v>166</v>
      </c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7"/>
      <c r="O137" s="108"/>
      <c r="P137" s="108"/>
      <c r="Q137" s="108"/>
      <c r="R137" s="108"/>
      <c r="S137" s="108"/>
      <c r="T137" s="109"/>
      <c r="U137" s="93"/>
      <c r="V137" s="97"/>
      <c r="W137" s="97"/>
      <c r="X137" s="97"/>
      <c r="Y137" s="97"/>
      <c r="Z137" s="97"/>
      <c r="AA137" s="93">
        <f>SUM(AB132:AD134)*AA129</f>
        <v>0</v>
      </c>
      <c r="AB137" s="93"/>
      <c r="AC137" s="93"/>
      <c r="AD137" s="93"/>
      <c r="AE137" s="93"/>
      <c r="AF137" s="93"/>
      <c r="AG137" s="93"/>
      <c r="AH137" s="93">
        <f>SUM(AE132:AG134)*AH129</f>
        <v>0</v>
      </c>
      <c r="AI137" s="93">
        <f>SUM(AJ132:AL134)*AI129</f>
        <v>0</v>
      </c>
      <c r="AJ137" s="93"/>
      <c r="AK137" s="93"/>
      <c r="AL137" s="93"/>
      <c r="AM137" s="93"/>
      <c r="AN137" s="93"/>
      <c r="AO137" s="93"/>
      <c r="AP137" s="93">
        <f>SUM(AM132:AO134)*AP129</f>
        <v>0</v>
      </c>
      <c r="AQ137" s="93">
        <f>SUM(AR132:AT134)*AQ129</f>
        <v>0</v>
      </c>
      <c r="AR137" s="93"/>
      <c r="AS137" s="93"/>
      <c r="AT137" s="93"/>
      <c r="AU137" s="93"/>
      <c r="AV137" s="93"/>
      <c r="AW137" s="93"/>
      <c r="AX137" s="93">
        <f>SUM(AU132:AW134)*AX129</f>
        <v>0</v>
      </c>
      <c r="AY137" s="93">
        <f>SUM(AZ132:BB134)*AY129</f>
        <v>0</v>
      </c>
      <c r="AZ137" s="93"/>
      <c r="BA137" s="93"/>
      <c r="BB137" s="93"/>
      <c r="BC137" s="93"/>
      <c r="BD137" s="93"/>
      <c r="BE137" s="93"/>
      <c r="BF137" s="93">
        <f>SUM(BC132:BE134)*BF129</f>
        <v>0</v>
      </c>
      <c r="BG137" s="93">
        <f>SUM(BH132:BJ134)*BG129</f>
        <v>100</v>
      </c>
      <c r="BH137" s="93"/>
      <c r="BI137" s="93"/>
      <c r="BJ137" s="93"/>
      <c r="BK137" s="93"/>
      <c r="BL137" s="93"/>
      <c r="BM137" s="93"/>
      <c r="BN137" s="93">
        <f>SUM(BK132:BM134)*BN129</f>
        <v>132</v>
      </c>
    </row>
    <row r="138" spans="1:66" ht="15">
      <c r="A138" s="146"/>
      <c r="B138" s="47"/>
      <c r="C138" s="93" t="s">
        <v>220</v>
      </c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3"/>
      <c r="O138" s="94"/>
      <c r="P138" s="94"/>
      <c r="Q138" s="94"/>
      <c r="R138" s="94"/>
      <c r="S138" s="94"/>
      <c r="T138" s="93"/>
      <c r="U138" s="93">
        <f>SUM(AA138:BN138)</f>
        <v>0</v>
      </c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</row>
    <row r="139" spans="1:66" ht="15">
      <c r="A139" s="146"/>
      <c r="B139" s="47"/>
      <c r="C139" s="93" t="s">
        <v>221</v>
      </c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3"/>
      <c r="O139" s="94"/>
      <c r="P139" s="94"/>
      <c r="Q139" s="94"/>
      <c r="R139" s="94"/>
      <c r="S139" s="94"/>
      <c r="T139" s="93"/>
      <c r="U139" s="93">
        <f>SUM(AA139:BN139)</f>
        <v>2</v>
      </c>
      <c r="V139" s="93"/>
      <c r="W139" s="93"/>
      <c r="X139" s="93"/>
      <c r="Y139" s="93"/>
      <c r="Z139" s="93"/>
      <c r="AA139" s="99">
        <f>COUNTIF($D$132:$M$134,AA128)</f>
        <v>0</v>
      </c>
      <c r="AB139" s="99">
        <f aca="true" t="shared" si="60" ref="AB139:BN139">COUNTIF($D$132:$M$134,AB128)</f>
        <v>0</v>
      </c>
      <c r="AC139" s="99">
        <f t="shared" si="60"/>
        <v>0</v>
      </c>
      <c r="AD139" s="99">
        <f t="shared" si="60"/>
        <v>0</v>
      </c>
      <c r="AE139" s="99">
        <f t="shared" si="60"/>
        <v>0</v>
      </c>
      <c r="AF139" s="99">
        <f t="shared" si="60"/>
        <v>0</v>
      </c>
      <c r="AG139" s="99">
        <f t="shared" si="60"/>
        <v>0</v>
      </c>
      <c r="AH139" s="99">
        <f t="shared" si="60"/>
        <v>0</v>
      </c>
      <c r="AI139" s="99">
        <f t="shared" si="60"/>
        <v>0</v>
      </c>
      <c r="AJ139" s="99">
        <f t="shared" si="60"/>
        <v>0</v>
      </c>
      <c r="AK139" s="99">
        <f t="shared" si="60"/>
        <v>0</v>
      </c>
      <c r="AL139" s="99">
        <f t="shared" si="60"/>
        <v>0</v>
      </c>
      <c r="AM139" s="99">
        <f t="shared" si="60"/>
        <v>0</v>
      </c>
      <c r="AN139" s="99">
        <f t="shared" si="60"/>
        <v>0</v>
      </c>
      <c r="AO139" s="99">
        <f t="shared" si="60"/>
        <v>0</v>
      </c>
      <c r="AP139" s="99">
        <f t="shared" si="60"/>
        <v>0</v>
      </c>
      <c r="AQ139" s="99">
        <f t="shared" si="60"/>
        <v>0</v>
      </c>
      <c r="AR139" s="99">
        <f t="shared" si="60"/>
        <v>0</v>
      </c>
      <c r="AS139" s="99">
        <f t="shared" si="60"/>
        <v>0</v>
      </c>
      <c r="AT139" s="99">
        <f t="shared" si="60"/>
        <v>0</v>
      </c>
      <c r="AU139" s="99">
        <f t="shared" si="60"/>
        <v>0</v>
      </c>
      <c r="AV139" s="99">
        <f t="shared" si="60"/>
        <v>0</v>
      </c>
      <c r="AW139" s="99">
        <f t="shared" si="60"/>
        <v>0</v>
      </c>
      <c r="AX139" s="99">
        <f t="shared" si="60"/>
        <v>0</v>
      </c>
      <c r="AY139" s="99">
        <f t="shared" si="60"/>
        <v>0</v>
      </c>
      <c r="AZ139" s="99">
        <f t="shared" si="60"/>
        <v>0</v>
      </c>
      <c r="BA139" s="99">
        <f t="shared" si="60"/>
        <v>0</v>
      </c>
      <c r="BB139" s="99">
        <f t="shared" si="60"/>
        <v>0</v>
      </c>
      <c r="BC139" s="99">
        <f t="shared" si="60"/>
        <v>0</v>
      </c>
      <c r="BD139" s="99">
        <f t="shared" si="60"/>
        <v>0</v>
      </c>
      <c r="BE139" s="99">
        <f t="shared" si="60"/>
        <v>0</v>
      </c>
      <c r="BF139" s="99">
        <f t="shared" si="60"/>
        <v>0</v>
      </c>
      <c r="BG139" s="99">
        <f t="shared" si="60"/>
        <v>1</v>
      </c>
      <c r="BH139" s="99">
        <f t="shared" si="60"/>
        <v>0</v>
      </c>
      <c r="BI139" s="99">
        <f t="shared" si="60"/>
        <v>0</v>
      </c>
      <c r="BJ139" s="99">
        <f t="shared" si="60"/>
        <v>0</v>
      </c>
      <c r="BK139" s="99">
        <f t="shared" si="60"/>
        <v>0</v>
      </c>
      <c r="BL139" s="99">
        <f t="shared" si="60"/>
        <v>0</v>
      </c>
      <c r="BM139" s="99">
        <f t="shared" si="60"/>
        <v>0</v>
      </c>
      <c r="BN139" s="99">
        <f t="shared" si="60"/>
        <v>1</v>
      </c>
    </row>
    <row r="140" spans="1:66" ht="15">
      <c r="A140" s="146"/>
      <c r="B140" s="47"/>
      <c r="C140" s="93" t="s">
        <v>222</v>
      </c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3"/>
      <c r="O140" s="94"/>
      <c r="P140" s="94"/>
      <c r="Q140" s="94"/>
      <c r="R140" s="94"/>
      <c r="S140" s="94"/>
      <c r="T140" s="93"/>
      <c r="U140" s="93">
        <f>SUM(AA140:BN140)</f>
        <v>4</v>
      </c>
      <c r="V140" s="93"/>
      <c r="W140" s="93"/>
      <c r="X140" s="93"/>
      <c r="Y140" s="93"/>
      <c r="Z140" s="93"/>
      <c r="AA140" s="99">
        <f>COUNTIF($O$132:$R$134,AA128)</f>
        <v>0</v>
      </c>
      <c r="AB140" s="99">
        <f aca="true" t="shared" si="61" ref="AB140:BN140">COUNTIF($O$132:$R$134,AB128)</f>
        <v>0</v>
      </c>
      <c r="AC140" s="99">
        <f t="shared" si="61"/>
        <v>0</v>
      </c>
      <c r="AD140" s="99">
        <f t="shared" si="61"/>
        <v>0</v>
      </c>
      <c r="AE140" s="99">
        <f t="shared" si="61"/>
        <v>0</v>
      </c>
      <c r="AF140" s="99">
        <f t="shared" si="61"/>
        <v>0</v>
      </c>
      <c r="AG140" s="99">
        <f t="shared" si="61"/>
        <v>0</v>
      </c>
      <c r="AH140" s="99">
        <f t="shared" si="61"/>
        <v>0</v>
      </c>
      <c r="AI140" s="99">
        <f t="shared" si="61"/>
        <v>0</v>
      </c>
      <c r="AJ140" s="99">
        <f t="shared" si="61"/>
        <v>0</v>
      </c>
      <c r="AK140" s="99">
        <f t="shared" si="61"/>
        <v>0</v>
      </c>
      <c r="AL140" s="99">
        <f t="shared" si="61"/>
        <v>0</v>
      </c>
      <c r="AM140" s="99">
        <f t="shared" si="61"/>
        <v>0</v>
      </c>
      <c r="AN140" s="99">
        <f t="shared" si="61"/>
        <v>0</v>
      </c>
      <c r="AO140" s="99">
        <f t="shared" si="61"/>
        <v>0</v>
      </c>
      <c r="AP140" s="99">
        <f t="shared" si="61"/>
        <v>0</v>
      </c>
      <c r="AQ140" s="99">
        <f t="shared" si="61"/>
        <v>0</v>
      </c>
      <c r="AR140" s="99">
        <f t="shared" si="61"/>
        <v>0</v>
      </c>
      <c r="AS140" s="99">
        <f t="shared" si="61"/>
        <v>0</v>
      </c>
      <c r="AT140" s="99">
        <f t="shared" si="61"/>
        <v>0</v>
      </c>
      <c r="AU140" s="99">
        <f t="shared" si="61"/>
        <v>0</v>
      </c>
      <c r="AV140" s="99">
        <f t="shared" si="61"/>
        <v>0</v>
      </c>
      <c r="AW140" s="99">
        <f t="shared" si="61"/>
        <v>0</v>
      </c>
      <c r="AX140" s="99">
        <f t="shared" si="61"/>
        <v>0</v>
      </c>
      <c r="AY140" s="99">
        <f t="shared" si="61"/>
        <v>0</v>
      </c>
      <c r="AZ140" s="99">
        <f t="shared" si="61"/>
        <v>0</v>
      </c>
      <c r="BA140" s="99">
        <f t="shared" si="61"/>
        <v>0</v>
      </c>
      <c r="BB140" s="99">
        <f t="shared" si="61"/>
        <v>0</v>
      </c>
      <c r="BC140" s="99">
        <f t="shared" si="61"/>
        <v>0</v>
      </c>
      <c r="BD140" s="99">
        <f t="shared" si="61"/>
        <v>0</v>
      </c>
      <c r="BE140" s="99">
        <f t="shared" si="61"/>
        <v>0</v>
      </c>
      <c r="BF140" s="99">
        <f t="shared" si="61"/>
        <v>0</v>
      </c>
      <c r="BG140" s="99">
        <f t="shared" si="61"/>
        <v>2</v>
      </c>
      <c r="BH140" s="99">
        <f t="shared" si="61"/>
        <v>0</v>
      </c>
      <c r="BI140" s="99">
        <f t="shared" si="61"/>
        <v>0</v>
      </c>
      <c r="BJ140" s="99">
        <f t="shared" si="61"/>
        <v>0</v>
      </c>
      <c r="BK140" s="99">
        <f t="shared" si="61"/>
        <v>0</v>
      </c>
      <c r="BL140" s="99">
        <f t="shared" si="61"/>
        <v>0</v>
      </c>
      <c r="BM140" s="99">
        <f t="shared" si="61"/>
        <v>0</v>
      </c>
      <c r="BN140" s="99">
        <f t="shared" si="61"/>
        <v>2</v>
      </c>
    </row>
    <row r="141" spans="1:66" ht="15">
      <c r="A141" s="115"/>
      <c r="B141" s="116"/>
      <c r="C141" s="117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7"/>
      <c r="O141" s="118"/>
      <c r="P141" s="118"/>
      <c r="Q141" s="118"/>
      <c r="R141" s="118"/>
      <c r="S141" s="118"/>
      <c r="T141" s="117"/>
      <c r="U141" s="117"/>
      <c r="V141" s="117"/>
      <c r="W141" s="117"/>
      <c r="X141" s="117"/>
      <c r="Y141" s="117"/>
      <c r="Z141" s="117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19"/>
      <c r="BC141" s="119"/>
      <c r="BD141" s="119"/>
      <c r="BE141" s="119"/>
      <c r="BF141" s="119"/>
      <c r="BG141" s="119"/>
      <c r="BH141" s="119"/>
      <c r="BI141" s="119"/>
      <c r="BJ141" s="119"/>
      <c r="BK141" s="119"/>
      <c r="BL141" s="119"/>
      <c r="BM141" s="119"/>
      <c r="BN141" s="119"/>
    </row>
    <row r="142" ht="15">
      <c r="B142" s="78" t="s">
        <v>187</v>
      </c>
    </row>
    <row r="143" ht="15">
      <c r="B143" s="78"/>
    </row>
    <row r="144" ht="15">
      <c r="B144" s="44" t="s">
        <v>177</v>
      </c>
    </row>
    <row r="146" ht="15">
      <c r="B146" s="44" t="s">
        <v>178</v>
      </c>
    </row>
    <row r="149" spans="2:21" ht="15">
      <c r="B149" s="120" t="s">
        <v>239</v>
      </c>
      <c r="C149" s="120"/>
      <c r="U149" s="19" t="s">
        <v>246</v>
      </c>
    </row>
    <row r="151" ht="15">
      <c r="B151" s="44" t="s">
        <v>178</v>
      </c>
    </row>
    <row r="152" ht="15">
      <c r="B152" s="78"/>
    </row>
    <row r="153" ht="15">
      <c r="B153" s="78"/>
    </row>
    <row r="154" ht="15">
      <c r="B154" s="78"/>
    </row>
    <row r="155" ht="15">
      <c r="B155" s="78"/>
    </row>
    <row r="156" ht="15">
      <c r="B156" s="78"/>
    </row>
    <row r="157" ht="15">
      <c r="B157" s="78"/>
    </row>
    <row r="158" ht="15">
      <c r="B158" s="78"/>
    </row>
    <row r="159" ht="15">
      <c r="B159" s="78"/>
    </row>
    <row r="160" ht="15">
      <c r="B160" s="78"/>
    </row>
    <row r="161" ht="15">
      <c r="B161" s="78"/>
    </row>
    <row r="162" ht="15">
      <c r="B162" s="78"/>
    </row>
    <row r="163" ht="15">
      <c r="B163" s="78"/>
    </row>
    <row r="164" ht="15">
      <c r="B164" s="78"/>
    </row>
    <row r="165" ht="15">
      <c r="B165" s="78"/>
    </row>
    <row r="166" ht="15">
      <c r="B166" s="78"/>
    </row>
    <row r="167" spans="1:51" ht="15.75">
      <c r="A167" s="157" t="s">
        <v>240</v>
      </c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41"/>
      <c r="AK167" s="41"/>
      <c r="AL167" s="41"/>
      <c r="AM167" s="41"/>
      <c r="AN167" s="41"/>
      <c r="AO167" s="41"/>
      <c r="AY167" s="42"/>
    </row>
    <row r="168" spans="1:26" ht="15.75">
      <c r="A168" s="43"/>
      <c r="C168" s="15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5"/>
      <c r="O168" s="20"/>
      <c r="P168" s="20"/>
      <c r="Q168" s="20"/>
      <c r="R168" s="20"/>
      <c r="S168" s="20"/>
      <c r="T168" s="15"/>
      <c r="U168" s="14"/>
      <c r="V168" s="14"/>
      <c r="W168" s="15"/>
      <c r="X168" s="15"/>
      <c r="Y168" s="15"/>
      <c r="Z168" s="15"/>
    </row>
    <row r="169" spans="1:66" ht="15">
      <c r="A169" s="46"/>
      <c r="B169" s="61"/>
      <c r="C169" s="150" t="s">
        <v>30</v>
      </c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47" t="s">
        <v>191</v>
      </c>
      <c r="V169" s="148"/>
      <c r="W169" s="148"/>
      <c r="X169" s="148"/>
      <c r="Y169" s="148"/>
      <c r="Z169" s="149"/>
      <c r="AA169" s="147" t="s">
        <v>63</v>
      </c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9"/>
    </row>
    <row r="170" spans="1:66" ht="15">
      <c r="A170" s="46"/>
      <c r="B170" s="61"/>
      <c r="C170" s="150" t="s">
        <v>31</v>
      </c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1" t="s">
        <v>21</v>
      </c>
      <c r="V170" s="154" t="s">
        <v>32</v>
      </c>
      <c r="W170" s="155"/>
      <c r="X170" s="155"/>
      <c r="Y170" s="156"/>
      <c r="Z170" s="46"/>
      <c r="AA170" s="147" t="s">
        <v>33</v>
      </c>
      <c r="AB170" s="148"/>
      <c r="AC170" s="148"/>
      <c r="AD170" s="148"/>
      <c r="AE170" s="148"/>
      <c r="AF170" s="148"/>
      <c r="AG170" s="148"/>
      <c r="AH170" s="149"/>
      <c r="AI170" s="147" t="s">
        <v>34</v>
      </c>
      <c r="AJ170" s="148"/>
      <c r="AK170" s="148"/>
      <c r="AL170" s="148"/>
      <c r="AM170" s="148"/>
      <c r="AN170" s="148"/>
      <c r="AO170" s="148"/>
      <c r="AP170" s="149"/>
      <c r="AQ170" s="147" t="s">
        <v>35</v>
      </c>
      <c r="AR170" s="148"/>
      <c r="AS170" s="148"/>
      <c r="AT170" s="148"/>
      <c r="AU170" s="148"/>
      <c r="AV170" s="148"/>
      <c r="AW170" s="148"/>
      <c r="AX170" s="149"/>
      <c r="AY170" s="147" t="s">
        <v>36</v>
      </c>
      <c r="AZ170" s="148"/>
      <c r="BA170" s="148"/>
      <c r="BB170" s="148"/>
      <c r="BC170" s="148"/>
      <c r="BD170" s="148"/>
      <c r="BE170" s="148"/>
      <c r="BF170" s="149"/>
      <c r="BG170" s="147" t="s">
        <v>37</v>
      </c>
      <c r="BH170" s="148"/>
      <c r="BI170" s="148"/>
      <c r="BJ170" s="148"/>
      <c r="BK170" s="148"/>
      <c r="BL170" s="148"/>
      <c r="BM170" s="148"/>
      <c r="BN170" s="149"/>
    </row>
    <row r="171" spans="1:66" ht="15">
      <c r="A171" s="46" t="s">
        <v>38</v>
      </c>
      <c r="B171" s="61" t="s">
        <v>39</v>
      </c>
      <c r="C171" s="46" t="s">
        <v>40</v>
      </c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46" t="s">
        <v>204</v>
      </c>
      <c r="O171" s="63"/>
      <c r="P171" s="63"/>
      <c r="Q171" s="63"/>
      <c r="R171" s="63"/>
      <c r="S171" s="63"/>
      <c r="T171" s="46" t="s">
        <v>41</v>
      </c>
      <c r="U171" s="152"/>
      <c r="V171" s="62" t="s">
        <v>21</v>
      </c>
      <c r="W171" s="46" t="s">
        <v>203</v>
      </c>
      <c r="X171" s="46" t="s">
        <v>42</v>
      </c>
      <c r="Y171" s="46" t="s">
        <v>192</v>
      </c>
      <c r="Z171" s="46" t="s">
        <v>180</v>
      </c>
      <c r="AA171" s="56">
        <v>1</v>
      </c>
      <c r="AB171" s="56" t="s">
        <v>84</v>
      </c>
      <c r="AC171" s="56" t="s">
        <v>193</v>
      </c>
      <c r="AD171" s="56" t="s">
        <v>194</v>
      </c>
      <c r="AE171" s="56" t="s">
        <v>84</v>
      </c>
      <c r="AF171" s="56" t="s">
        <v>85</v>
      </c>
      <c r="AG171" s="56" t="s">
        <v>86</v>
      </c>
      <c r="AH171" s="56">
        <v>2</v>
      </c>
      <c r="AI171" s="56">
        <v>3</v>
      </c>
      <c r="AJ171" s="56" t="s">
        <v>84</v>
      </c>
      <c r="AK171" s="56" t="s">
        <v>85</v>
      </c>
      <c r="AL171" s="56" t="s">
        <v>86</v>
      </c>
      <c r="AM171" s="56" t="s">
        <v>84</v>
      </c>
      <c r="AN171" s="56" t="s">
        <v>85</v>
      </c>
      <c r="AO171" s="56" t="s">
        <v>86</v>
      </c>
      <c r="AP171" s="56">
        <v>4</v>
      </c>
      <c r="AQ171" s="56">
        <v>5</v>
      </c>
      <c r="AR171" s="56" t="s">
        <v>84</v>
      </c>
      <c r="AS171" s="56" t="s">
        <v>85</v>
      </c>
      <c r="AT171" s="56" t="s">
        <v>86</v>
      </c>
      <c r="AU171" s="56" t="s">
        <v>84</v>
      </c>
      <c r="AV171" s="56" t="s">
        <v>85</v>
      </c>
      <c r="AW171" s="56" t="s">
        <v>86</v>
      </c>
      <c r="AX171" s="56">
        <v>6</v>
      </c>
      <c r="AY171" s="56">
        <v>7</v>
      </c>
      <c r="AZ171" s="56" t="s">
        <v>84</v>
      </c>
      <c r="BA171" s="56" t="s">
        <v>85</v>
      </c>
      <c r="BB171" s="56" t="s">
        <v>86</v>
      </c>
      <c r="BC171" s="56" t="s">
        <v>84</v>
      </c>
      <c r="BD171" s="56" t="s">
        <v>85</v>
      </c>
      <c r="BE171" s="56" t="s">
        <v>86</v>
      </c>
      <c r="BF171" s="56">
        <v>8</v>
      </c>
      <c r="BG171" s="56">
        <v>9</v>
      </c>
      <c r="BH171" s="56" t="s">
        <v>84</v>
      </c>
      <c r="BI171" s="56" t="s">
        <v>85</v>
      </c>
      <c r="BJ171" s="56" t="s">
        <v>86</v>
      </c>
      <c r="BK171" s="56" t="s">
        <v>84</v>
      </c>
      <c r="BL171" s="56" t="s">
        <v>85</v>
      </c>
      <c r="BM171" s="56" t="s">
        <v>86</v>
      </c>
      <c r="BN171" s="56">
        <v>10</v>
      </c>
    </row>
    <row r="172" spans="1:66" ht="15">
      <c r="A172" s="46"/>
      <c r="B172" s="61"/>
      <c r="C172" s="46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46"/>
      <c r="O172" s="63"/>
      <c r="P172" s="63"/>
      <c r="Q172" s="63"/>
      <c r="R172" s="63"/>
      <c r="S172" s="63"/>
      <c r="T172" s="46" t="s">
        <v>43</v>
      </c>
      <c r="U172" s="153"/>
      <c r="V172" s="62"/>
      <c r="W172" s="46"/>
      <c r="X172" s="46"/>
      <c r="Y172" s="46"/>
      <c r="Z172" s="46" t="s">
        <v>179</v>
      </c>
      <c r="AA172" s="56">
        <v>18</v>
      </c>
      <c r="AB172" s="56">
        <v>18</v>
      </c>
      <c r="AC172" s="56">
        <v>18</v>
      </c>
      <c r="AD172" s="56">
        <v>18</v>
      </c>
      <c r="AE172" s="56">
        <v>18</v>
      </c>
      <c r="AF172" s="56">
        <v>18</v>
      </c>
      <c r="AG172" s="56">
        <v>18</v>
      </c>
      <c r="AH172" s="56">
        <v>18</v>
      </c>
      <c r="AI172" s="56">
        <v>18</v>
      </c>
      <c r="AJ172" s="56">
        <v>18</v>
      </c>
      <c r="AK172" s="56">
        <v>18</v>
      </c>
      <c r="AL172" s="56">
        <v>18</v>
      </c>
      <c r="AM172" s="56">
        <v>18</v>
      </c>
      <c r="AN172" s="56">
        <v>18</v>
      </c>
      <c r="AO172" s="56">
        <v>18</v>
      </c>
      <c r="AP172" s="56">
        <v>18</v>
      </c>
      <c r="AQ172" s="56">
        <v>18</v>
      </c>
      <c r="AR172" s="56">
        <v>18</v>
      </c>
      <c r="AS172" s="56">
        <v>18</v>
      </c>
      <c r="AT172" s="56">
        <v>18</v>
      </c>
      <c r="AU172" s="56">
        <v>18</v>
      </c>
      <c r="AV172" s="56">
        <v>18</v>
      </c>
      <c r="AW172" s="56">
        <v>18</v>
      </c>
      <c r="AX172" s="56">
        <v>18</v>
      </c>
      <c r="AY172" s="56">
        <v>14</v>
      </c>
      <c r="AZ172" s="56">
        <v>14</v>
      </c>
      <c r="BA172" s="56">
        <v>14</v>
      </c>
      <c r="BB172" s="56">
        <v>14</v>
      </c>
      <c r="BC172" s="56">
        <v>13</v>
      </c>
      <c r="BD172" s="56">
        <v>13</v>
      </c>
      <c r="BE172" s="56">
        <v>13</v>
      </c>
      <c r="BF172" s="56">
        <v>13</v>
      </c>
      <c r="BG172" s="56">
        <v>10</v>
      </c>
      <c r="BH172" s="56">
        <v>10</v>
      </c>
      <c r="BI172" s="56">
        <v>10</v>
      </c>
      <c r="BJ172" s="56">
        <v>10</v>
      </c>
      <c r="BK172" s="56">
        <v>11</v>
      </c>
      <c r="BL172" s="56">
        <v>11</v>
      </c>
      <c r="BM172" s="56">
        <v>11</v>
      </c>
      <c r="BN172" s="56">
        <v>11</v>
      </c>
    </row>
    <row r="173" spans="1:66" ht="15">
      <c r="A173" s="56">
        <v>1</v>
      </c>
      <c r="B173" s="55">
        <v>2</v>
      </c>
      <c r="C173" s="56">
        <v>3</v>
      </c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6">
        <v>4</v>
      </c>
      <c r="O173" s="57"/>
      <c r="P173" s="57"/>
      <c r="Q173" s="57"/>
      <c r="R173" s="57"/>
      <c r="S173" s="57"/>
      <c r="T173" s="56">
        <v>5</v>
      </c>
      <c r="U173" s="58">
        <v>6</v>
      </c>
      <c r="V173" s="58">
        <v>7</v>
      </c>
      <c r="W173" s="56">
        <v>8</v>
      </c>
      <c r="X173" s="56">
        <v>9</v>
      </c>
      <c r="Y173" s="56">
        <v>10</v>
      </c>
      <c r="Z173" s="56">
        <v>11</v>
      </c>
      <c r="AA173" s="56">
        <v>12</v>
      </c>
      <c r="AB173" s="56"/>
      <c r="AC173" s="56"/>
      <c r="AD173" s="56"/>
      <c r="AE173" s="56"/>
      <c r="AF173" s="56"/>
      <c r="AG173" s="56"/>
      <c r="AH173" s="56">
        <v>13</v>
      </c>
      <c r="AI173" s="56">
        <v>14</v>
      </c>
      <c r="AJ173" s="56"/>
      <c r="AK173" s="56"/>
      <c r="AL173" s="56"/>
      <c r="AM173" s="56"/>
      <c r="AN173" s="56"/>
      <c r="AO173" s="56"/>
      <c r="AP173" s="56">
        <v>15</v>
      </c>
      <c r="AQ173" s="56">
        <v>16</v>
      </c>
      <c r="AR173" s="56"/>
      <c r="AS173" s="56"/>
      <c r="AT173" s="56"/>
      <c r="AU173" s="56"/>
      <c r="AV173" s="56"/>
      <c r="AW173" s="56"/>
      <c r="AX173" s="56">
        <v>17</v>
      </c>
      <c r="AY173" s="56">
        <v>18</v>
      </c>
      <c r="AZ173" s="56"/>
      <c r="BA173" s="56"/>
      <c r="BB173" s="56"/>
      <c r="BC173" s="56"/>
      <c r="BD173" s="56"/>
      <c r="BE173" s="56"/>
      <c r="BF173" s="56">
        <v>19</v>
      </c>
      <c r="BG173" s="56">
        <v>20</v>
      </c>
      <c r="BH173" s="56"/>
      <c r="BI173" s="56"/>
      <c r="BJ173" s="56"/>
      <c r="BK173" s="56"/>
      <c r="BL173" s="56"/>
      <c r="BM173" s="56"/>
      <c r="BN173" s="56">
        <v>21</v>
      </c>
    </row>
    <row r="174" spans="1:66" ht="15">
      <c r="A174" s="64" t="s">
        <v>223</v>
      </c>
      <c r="B174" s="114" t="s">
        <v>224</v>
      </c>
      <c r="C174" s="90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0"/>
      <c r="O174" s="91"/>
      <c r="P174" s="91"/>
      <c r="Q174" s="91"/>
      <c r="R174" s="91"/>
      <c r="S174" s="91"/>
      <c r="T174" s="90"/>
      <c r="U174" s="92">
        <f aca="true" t="shared" si="62" ref="U174:Z174">SUM(U175:U177)</f>
        <v>500</v>
      </c>
      <c r="V174" s="92">
        <f t="shared" si="62"/>
        <v>232</v>
      </c>
      <c r="W174" s="92">
        <f t="shared" si="62"/>
        <v>42</v>
      </c>
      <c r="X174" s="92">
        <f t="shared" si="62"/>
        <v>0</v>
      </c>
      <c r="Y174" s="92">
        <f t="shared" si="62"/>
        <v>190</v>
      </c>
      <c r="Z174" s="92">
        <f t="shared" si="62"/>
        <v>268</v>
      </c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</row>
    <row r="175" spans="1:66" ht="25.5">
      <c r="A175" s="67" t="s">
        <v>227</v>
      </c>
      <c r="B175" s="68" t="s">
        <v>248</v>
      </c>
      <c r="C175" s="95" t="str">
        <f>D175&amp;" "&amp;E175&amp;" "&amp;F175&amp;" "&amp;M175</f>
        <v>9 10  </v>
      </c>
      <c r="D175" s="96">
        <v>9</v>
      </c>
      <c r="E175" s="96">
        <v>10</v>
      </c>
      <c r="F175" s="96"/>
      <c r="G175" s="96"/>
      <c r="H175" s="96"/>
      <c r="I175" s="96"/>
      <c r="J175" s="96"/>
      <c r="K175" s="96"/>
      <c r="L175" s="96"/>
      <c r="M175" s="96"/>
      <c r="N175" s="95" t="str">
        <f>O175&amp;" "&amp;P175&amp;" "&amp;Q175&amp;" "&amp;S175</f>
        <v>   </v>
      </c>
      <c r="O175" s="96"/>
      <c r="P175" s="96"/>
      <c r="Q175" s="96"/>
      <c r="R175" s="96"/>
      <c r="S175" s="96"/>
      <c r="T175" s="97"/>
      <c r="U175" s="111">
        <v>200</v>
      </c>
      <c r="V175" s="98">
        <f>W175+X175+Y175</f>
        <v>84</v>
      </c>
      <c r="W175" s="98">
        <f aca="true" t="shared" si="63" ref="W175:Y177">AB175*AB$6+AE175*AE$6+AJ175*AJ$6+AM175*AM$6+AR175*AR$6+AU175*AU$6+AZ175*AZ$6+BC175*BC$6+BH175*BH$6+BK175*BK$6</f>
        <v>0</v>
      </c>
      <c r="X175" s="98">
        <f t="shared" si="63"/>
        <v>0</v>
      </c>
      <c r="Y175" s="98">
        <f t="shared" si="63"/>
        <v>84</v>
      </c>
      <c r="Z175" s="98">
        <f>U175-V175</f>
        <v>116</v>
      </c>
      <c r="AA175" s="99">
        <f>IF(SUM(AB175:AD175)&gt;0,AB175&amp;"/"&amp;AC175&amp;"/"&amp;AD175,"")</f>
      </c>
      <c r="AB175" s="97"/>
      <c r="AC175" s="97"/>
      <c r="AD175" s="97"/>
      <c r="AE175" s="97"/>
      <c r="AF175" s="97"/>
      <c r="AG175" s="97"/>
      <c r="AH175" s="99">
        <f>IF(SUM(AE175:AG175)&gt;0,AE175&amp;"/"&amp;AF175&amp;"/"&amp;AG175,"")</f>
      </c>
      <c r="AI175" s="99">
        <f>IF(SUM(AJ175:AL175)&gt;0,AJ175&amp;"/"&amp;AK175&amp;"/"&amp;AL175,"")</f>
      </c>
      <c r="AJ175" s="97"/>
      <c r="AK175" s="97"/>
      <c r="AL175" s="97"/>
      <c r="AM175" s="97"/>
      <c r="AN175" s="97"/>
      <c r="AO175" s="97"/>
      <c r="AP175" s="99">
        <f>IF(SUM(AM175:AO175)&gt;0,AM175&amp;"/"&amp;AN175&amp;"/"&amp;AO175,"")</f>
      </c>
      <c r="AQ175" s="99">
        <f>IF(SUM(AR175:AT175)&gt;0,AR175&amp;"/"&amp;AS175&amp;"/"&amp;AT175,"")</f>
      </c>
      <c r="AR175" s="97"/>
      <c r="AS175" s="97"/>
      <c r="AT175" s="97"/>
      <c r="AU175" s="97"/>
      <c r="AV175" s="97"/>
      <c r="AW175" s="97"/>
      <c r="AX175" s="99">
        <f>IF(SUM(AU175:AW175)&gt;0,AU175&amp;"/"&amp;AV175&amp;"/"&amp;AW175,"")</f>
      </c>
      <c r="AY175" s="99">
        <f>IF(SUM(AZ175:BB175)&gt;0,AZ175&amp;"/"&amp;BA175&amp;"/"&amp;BB175,"")</f>
      </c>
      <c r="AZ175" s="97"/>
      <c r="BA175" s="97"/>
      <c r="BB175" s="97"/>
      <c r="BC175" s="97"/>
      <c r="BD175" s="97"/>
      <c r="BE175" s="97"/>
      <c r="BF175" s="99">
        <f>IF(SUM(BC175:BE175)&gt;0,BC175&amp;"/"&amp;BD175&amp;"/"&amp;BE175,"")</f>
      </c>
      <c r="BG175" s="99" t="str">
        <f>IF(SUM(BH175:BJ175)&gt;0,BH175&amp;"/"&amp;BI175&amp;"/"&amp;BJ175,"")</f>
        <v>//4</v>
      </c>
      <c r="BH175" s="97"/>
      <c r="BI175" s="97"/>
      <c r="BJ175" s="97">
        <v>4</v>
      </c>
      <c r="BK175" s="97"/>
      <c r="BL175" s="97"/>
      <c r="BM175" s="97">
        <v>4</v>
      </c>
      <c r="BN175" s="99" t="str">
        <f>IF(SUM(BK175:BM175)&gt;0,BK175&amp;"/"&amp;BL175&amp;"/"&amp;BM175,"")</f>
        <v>//4</v>
      </c>
    </row>
    <row r="176" spans="1:66" ht="25.5">
      <c r="A176" s="67" t="s">
        <v>234</v>
      </c>
      <c r="B176" s="68" t="s">
        <v>236</v>
      </c>
      <c r="C176" s="95" t="str">
        <f>D176&amp;" "&amp;E176&amp;" "&amp;F176&amp;" "&amp;M176</f>
        <v>   </v>
      </c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5" t="str">
        <f>O176&amp;" "&amp;P176&amp;" "&amp;Q176&amp;" "&amp;S176</f>
        <v>9 10  </v>
      </c>
      <c r="O176" s="96">
        <v>9</v>
      </c>
      <c r="P176" s="96">
        <v>10</v>
      </c>
      <c r="Q176" s="96"/>
      <c r="R176" s="96"/>
      <c r="S176" s="96"/>
      <c r="T176" s="97"/>
      <c r="U176" s="111">
        <v>170</v>
      </c>
      <c r="V176" s="98">
        <f>W176+X176+Y176</f>
        <v>85</v>
      </c>
      <c r="W176" s="98">
        <f t="shared" si="63"/>
        <v>21</v>
      </c>
      <c r="X176" s="98">
        <f t="shared" si="63"/>
        <v>0</v>
      </c>
      <c r="Y176" s="98">
        <f t="shared" si="63"/>
        <v>64</v>
      </c>
      <c r="Z176" s="98">
        <f>U176-V176</f>
        <v>85</v>
      </c>
      <c r="AA176" s="99">
        <f>IF(SUM(AB176:AD176)&gt;0,AB176&amp;"/"&amp;AC176&amp;"/"&amp;AD176,"")</f>
      </c>
      <c r="AB176" s="97"/>
      <c r="AC176" s="97"/>
      <c r="AD176" s="97"/>
      <c r="AE176" s="97"/>
      <c r="AF176" s="97"/>
      <c r="AG176" s="97"/>
      <c r="AH176" s="99">
        <f>IF(SUM(AE176:AG176)&gt;0,AE176&amp;"/"&amp;AF176&amp;"/"&amp;AG176,"")</f>
      </c>
      <c r="AI176" s="99">
        <f>IF(SUM(AJ176:AL176)&gt;0,AJ176&amp;"/"&amp;AK176&amp;"/"&amp;AL176,"")</f>
      </c>
      <c r="AJ176" s="97"/>
      <c r="AK176" s="97"/>
      <c r="AL176" s="97"/>
      <c r="AM176" s="97"/>
      <c r="AN176" s="97"/>
      <c r="AO176" s="97"/>
      <c r="AP176" s="99">
        <f>IF(SUM(AM176:AO176)&gt;0,AM176&amp;"/"&amp;AN176&amp;"/"&amp;AO176,"")</f>
      </c>
      <c r="AQ176" s="99">
        <f>IF(SUM(AR176:AT176)&gt;0,AR176&amp;"/"&amp;AS176&amp;"/"&amp;AT176,"")</f>
      </c>
      <c r="AR176" s="97"/>
      <c r="AS176" s="97"/>
      <c r="AT176" s="97"/>
      <c r="AU176" s="97"/>
      <c r="AV176" s="97"/>
      <c r="AW176" s="97"/>
      <c r="AX176" s="99">
        <f>IF(SUM(AU176:AW176)&gt;0,AU176&amp;"/"&amp;AV176&amp;"/"&amp;AW176,"")</f>
      </c>
      <c r="AY176" s="99">
        <f>IF(SUM(AZ176:BB176)&gt;0,AZ176&amp;"/"&amp;BA176&amp;"/"&amp;BB176,"")</f>
      </c>
      <c r="AZ176" s="97"/>
      <c r="BA176" s="97"/>
      <c r="BB176" s="97"/>
      <c r="BC176" s="97"/>
      <c r="BD176" s="97"/>
      <c r="BE176" s="97"/>
      <c r="BF176" s="99">
        <f>IF(SUM(BC176:BE176)&gt;0,BC176&amp;"/"&amp;BD176&amp;"/"&amp;BE176,"")</f>
      </c>
      <c r="BG176" s="99" t="str">
        <f>IF(SUM(BH176:BJ176)&gt;0,BH176&amp;"/"&amp;BI176&amp;"/"&amp;BJ176,"")</f>
        <v>1//2</v>
      </c>
      <c r="BH176" s="97">
        <v>1</v>
      </c>
      <c r="BI176" s="97"/>
      <c r="BJ176" s="97">
        <v>2</v>
      </c>
      <c r="BK176" s="97">
        <v>1</v>
      </c>
      <c r="BL176" s="97"/>
      <c r="BM176" s="97">
        <v>4</v>
      </c>
      <c r="BN176" s="99" t="str">
        <f>IF(SUM(BK176:BM176)&gt;0,BK176&amp;"/"&amp;BL176&amp;"/"&amp;BM176,"")</f>
        <v>1//4</v>
      </c>
    </row>
    <row r="177" spans="1:66" ht="15">
      <c r="A177" s="67" t="s">
        <v>235</v>
      </c>
      <c r="B177" s="70" t="s">
        <v>242</v>
      </c>
      <c r="C177" s="95" t="str">
        <f>D177&amp;" "&amp;E177&amp;" "&amp;F177&amp;" "&amp;M177</f>
        <v>   </v>
      </c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5" t="str">
        <f>O177&amp;" "&amp;P177&amp;" "&amp;Q177&amp;" "&amp;S177</f>
        <v>9 10  </v>
      </c>
      <c r="O177" s="96">
        <v>9</v>
      </c>
      <c r="P177" s="96">
        <v>10</v>
      </c>
      <c r="Q177" s="96"/>
      <c r="R177" s="96"/>
      <c r="S177" s="96"/>
      <c r="T177" s="97"/>
      <c r="U177" s="111">
        <v>130</v>
      </c>
      <c r="V177" s="98">
        <f>W177+X177+Y177</f>
        <v>63</v>
      </c>
      <c r="W177" s="98">
        <f t="shared" si="63"/>
        <v>21</v>
      </c>
      <c r="X177" s="98">
        <f t="shared" si="63"/>
        <v>0</v>
      </c>
      <c r="Y177" s="98">
        <f t="shared" si="63"/>
        <v>42</v>
      </c>
      <c r="Z177" s="98">
        <f>U177-V177</f>
        <v>67</v>
      </c>
      <c r="AA177" s="99">
        <f>IF(SUM(AB177:AD177)&gt;0,AB177&amp;"/"&amp;AC177&amp;"/"&amp;AD177,"")</f>
      </c>
      <c r="AB177" s="97"/>
      <c r="AC177" s="97"/>
      <c r="AD177" s="97"/>
      <c r="AE177" s="97"/>
      <c r="AF177" s="97"/>
      <c r="AG177" s="97"/>
      <c r="AH177" s="99">
        <f>IF(SUM(AE177:AG177)&gt;0,AE177&amp;"/"&amp;AF177&amp;"/"&amp;AG177,"")</f>
      </c>
      <c r="AI177" s="99">
        <f>IF(SUM(AJ177:AL177)&gt;0,AJ177&amp;"/"&amp;AK177&amp;"/"&amp;AL177,"")</f>
      </c>
      <c r="AJ177" s="97"/>
      <c r="AK177" s="97"/>
      <c r="AL177" s="97"/>
      <c r="AM177" s="97"/>
      <c r="AN177" s="97"/>
      <c r="AO177" s="97"/>
      <c r="AP177" s="99">
        <f>IF(SUM(AM177:AO177)&gt;0,AM177&amp;"/"&amp;AN177&amp;"/"&amp;AO177,"")</f>
      </c>
      <c r="AQ177" s="99">
        <f>IF(SUM(AR177:AT177)&gt;0,AR177&amp;"/"&amp;AS177&amp;"/"&amp;AT177,"")</f>
      </c>
      <c r="AR177" s="97"/>
      <c r="AS177" s="97"/>
      <c r="AT177" s="97"/>
      <c r="AU177" s="97"/>
      <c r="AV177" s="97"/>
      <c r="AW177" s="97"/>
      <c r="AX177" s="99">
        <f>IF(SUM(AU177:AW177)&gt;0,AU177&amp;"/"&amp;AV177&amp;"/"&amp;AW177,"")</f>
      </c>
      <c r="AY177" s="99">
        <f>IF(SUM(AZ177:BB177)&gt;0,AZ177&amp;"/"&amp;BA177&amp;"/"&amp;BB177,"")</f>
      </c>
      <c r="AZ177" s="97"/>
      <c r="BA177" s="97"/>
      <c r="BB177" s="97"/>
      <c r="BC177" s="97"/>
      <c r="BD177" s="97"/>
      <c r="BE177" s="97"/>
      <c r="BF177" s="99">
        <f>IF(SUM(BC177:BE177)&gt;0,BC177&amp;"/"&amp;BD177&amp;"/"&amp;BE177,"")</f>
      </c>
      <c r="BG177" s="99" t="str">
        <f>IF(SUM(BH177:BJ177)&gt;0,BH177&amp;"/"&amp;BI177&amp;"/"&amp;BJ177,"")</f>
        <v>1//2</v>
      </c>
      <c r="BH177" s="97">
        <v>1</v>
      </c>
      <c r="BI177" s="97"/>
      <c r="BJ177" s="97">
        <v>2</v>
      </c>
      <c r="BK177" s="97">
        <v>1</v>
      </c>
      <c r="BL177" s="97"/>
      <c r="BM177" s="97">
        <v>2</v>
      </c>
      <c r="BN177" s="99" t="str">
        <f>IF(SUM(BK177:BM177)&gt;0,BK177&amp;"/"&amp;BL177&amp;"/"&amp;BM177,"")</f>
        <v>1//2</v>
      </c>
    </row>
    <row r="178" spans="1:66" ht="15">
      <c r="A178" s="69"/>
      <c r="B178" s="47" t="s">
        <v>61</v>
      </c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3"/>
      <c r="O178" s="94"/>
      <c r="P178" s="94"/>
      <c r="Q178" s="94"/>
      <c r="R178" s="94"/>
      <c r="S178" s="94"/>
      <c r="T178" s="93"/>
      <c r="U178" s="100">
        <f aca="true" t="shared" si="64" ref="U178:Z178">U174</f>
        <v>500</v>
      </c>
      <c r="V178" s="100">
        <f t="shared" si="64"/>
        <v>232</v>
      </c>
      <c r="W178" s="100">
        <f t="shared" si="64"/>
        <v>42</v>
      </c>
      <c r="X178" s="100">
        <f t="shared" si="64"/>
        <v>0</v>
      </c>
      <c r="Y178" s="100">
        <f t="shared" si="64"/>
        <v>190</v>
      </c>
      <c r="Z178" s="100">
        <f t="shared" si="64"/>
        <v>268</v>
      </c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</row>
    <row r="179" spans="1:66" ht="15">
      <c r="A179" s="72"/>
      <c r="B179" s="47"/>
      <c r="C179" s="93" t="s">
        <v>167</v>
      </c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3"/>
      <c r="O179" s="94"/>
      <c r="P179" s="94"/>
      <c r="Q179" s="94"/>
      <c r="R179" s="94"/>
      <c r="S179" s="94"/>
      <c r="T179" s="93"/>
      <c r="U179" s="97"/>
      <c r="V179" s="97"/>
      <c r="W179" s="93"/>
      <c r="X179" s="93"/>
      <c r="Y179" s="93"/>
      <c r="Z179" s="93"/>
      <c r="AA179" s="93">
        <f>SUM(AB179:AD179)</f>
        <v>0</v>
      </c>
      <c r="AB179" s="93">
        <f aca="true" t="shared" si="65" ref="AB179:AG179">SUM(AB175:AB177)</f>
        <v>0</v>
      </c>
      <c r="AC179" s="93">
        <f t="shared" si="65"/>
        <v>0</v>
      </c>
      <c r="AD179" s="93">
        <f t="shared" si="65"/>
        <v>0</v>
      </c>
      <c r="AE179" s="93">
        <f t="shared" si="65"/>
        <v>0</v>
      </c>
      <c r="AF179" s="93">
        <f t="shared" si="65"/>
        <v>0</v>
      </c>
      <c r="AG179" s="93">
        <f t="shared" si="65"/>
        <v>0</v>
      </c>
      <c r="AH179" s="93">
        <f>SUM(AE179:AG179)</f>
        <v>0</v>
      </c>
      <c r="AI179" s="93">
        <f>SUM(AJ179:AL179)</f>
        <v>0</v>
      </c>
      <c r="AJ179" s="93">
        <f aca="true" t="shared" si="66" ref="AJ179:AO179">SUM(AJ175:AJ177)</f>
        <v>0</v>
      </c>
      <c r="AK179" s="93">
        <f t="shared" si="66"/>
        <v>0</v>
      </c>
      <c r="AL179" s="93">
        <f t="shared" si="66"/>
        <v>0</v>
      </c>
      <c r="AM179" s="93">
        <f t="shared" si="66"/>
        <v>0</v>
      </c>
      <c r="AN179" s="93">
        <f t="shared" si="66"/>
        <v>0</v>
      </c>
      <c r="AO179" s="93">
        <f t="shared" si="66"/>
        <v>0</v>
      </c>
      <c r="AP179" s="93">
        <f>SUM(AM179:AO179)</f>
        <v>0</v>
      </c>
      <c r="AQ179" s="93">
        <f>SUM(AR179:AT179)</f>
        <v>0</v>
      </c>
      <c r="AR179" s="93">
        <f aca="true" t="shared" si="67" ref="AR179:AW179">SUM(AR175:AR177)</f>
        <v>0</v>
      </c>
      <c r="AS179" s="93">
        <f t="shared" si="67"/>
        <v>0</v>
      </c>
      <c r="AT179" s="93">
        <f t="shared" si="67"/>
        <v>0</v>
      </c>
      <c r="AU179" s="93">
        <f t="shared" si="67"/>
        <v>0</v>
      </c>
      <c r="AV179" s="93">
        <f t="shared" si="67"/>
        <v>0</v>
      </c>
      <c r="AW179" s="93">
        <f t="shared" si="67"/>
        <v>0</v>
      </c>
      <c r="AX179" s="93">
        <f>SUM(AU179:AW179)</f>
        <v>0</v>
      </c>
      <c r="AY179" s="93">
        <f>SUM(AZ179:BB179)</f>
        <v>0</v>
      </c>
      <c r="AZ179" s="93">
        <f aca="true" t="shared" si="68" ref="AZ179:BE179">SUM(AZ175:AZ177)</f>
        <v>0</v>
      </c>
      <c r="BA179" s="93">
        <f t="shared" si="68"/>
        <v>0</v>
      </c>
      <c r="BB179" s="93">
        <f t="shared" si="68"/>
        <v>0</v>
      </c>
      <c r="BC179" s="93">
        <f t="shared" si="68"/>
        <v>0</v>
      </c>
      <c r="BD179" s="93">
        <f t="shared" si="68"/>
        <v>0</v>
      </c>
      <c r="BE179" s="93">
        <f t="shared" si="68"/>
        <v>0</v>
      </c>
      <c r="BF179" s="93">
        <f>SUM(BC179:BE179)</f>
        <v>0</v>
      </c>
      <c r="BG179" s="93">
        <f>SUM(BH179:BJ179)</f>
        <v>10</v>
      </c>
      <c r="BH179" s="93">
        <f aca="true" t="shared" si="69" ref="BH179:BM179">SUM(BH175:BH177)</f>
        <v>2</v>
      </c>
      <c r="BI179" s="93">
        <f t="shared" si="69"/>
        <v>0</v>
      </c>
      <c r="BJ179" s="93">
        <f t="shared" si="69"/>
        <v>8</v>
      </c>
      <c r="BK179" s="93">
        <f t="shared" si="69"/>
        <v>2</v>
      </c>
      <c r="BL179" s="93">
        <f t="shared" si="69"/>
        <v>0</v>
      </c>
      <c r="BM179" s="93">
        <f t="shared" si="69"/>
        <v>10</v>
      </c>
      <c r="BN179" s="93">
        <f>SUM(BK179:BM179)</f>
        <v>12</v>
      </c>
    </row>
    <row r="180" spans="1:66" ht="15">
      <c r="A180" s="146"/>
      <c r="B180" s="76"/>
      <c r="C180" s="105" t="s">
        <v>166</v>
      </c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7"/>
      <c r="O180" s="108"/>
      <c r="P180" s="108"/>
      <c r="Q180" s="108"/>
      <c r="R180" s="108"/>
      <c r="S180" s="108"/>
      <c r="T180" s="109"/>
      <c r="U180" s="93"/>
      <c r="V180" s="97"/>
      <c r="W180" s="97"/>
      <c r="X180" s="97"/>
      <c r="Y180" s="97"/>
      <c r="Z180" s="97"/>
      <c r="AA180" s="93">
        <f>SUM(AB175:AD177)*AA172</f>
        <v>0</v>
      </c>
      <c r="AB180" s="93"/>
      <c r="AC180" s="93"/>
      <c r="AD180" s="93"/>
      <c r="AE180" s="93"/>
      <c r="AF180" s="93"/>
      <c r="AG180" s="93"/>
      <c r="AH180" s="93">
        <f>SUM(AE175:AG177)*AH172</f>
        <v>0</v>
      </c>
      <c r="AI180" s="93">
        <f>SUM(AJ175:AL177)*AI172</f>
        <v>0</v>
      </c>
      <c r="AJ180" s="93"/>
      <c r="AK180" s="93"/>
      <c r="AL180" s="93"/>
      <c r="AM180" s="93"/>
      <c r="AN180" s="93"/>
      <c r="AO180" s="93"/>
      <c r="AP180" s="93">
        <f>SUM(AM175:AO177)*AP172</f>
        <v>0</v>
      </c>
      <c r="AQ180" s="93">
        <f>SUM(AR175:AT177)*AQ172</f>
        <v>0</v>
      </c>
      <c r="AR180" s="93"/>
      <c r="AS180" s="93"/>
      <c r="AT180" s="93"/>
      <c r="AU180" s="93"/>
      <c r="AV180" s="93"/>
      <c r="AW180" s="93"/>
      <c r="AX180" s="93">
        <f>SUM(AU175:AW177)*AX172</f>
        <v>0</v>
      </c>
      <c r="AY180" s="93">
        <f>SUM(AZ175:BB177)*AY172</f>
        <v>0</v>
      </c>
      <c r="AZ180" s="93"/>
      <c r="BA180" s="93"/>
      <c r="BB180" s="93"/>
      <c r="BC180" s="93"/>
      <c r="BD180" s="93"/>
      <c r="BE180" s="93"/>
      <c r="BF180" s="93">
        <f>SUM(BC175:BE177)*BF172</f>
        <v>0</v>
      </c>
      <c r="BG180" s="93">
        <f>SUM(BH175:BJ177)*BG172</f>
        <v>100</v>
      </c>
      <c r="BH180" s="93"/>
      <c r="BI180" s="93"/>
      <c r="BJ180" s="93"/>
      <c r="BK180" s="93"/>
      <c r="BL180" s="93"/>
      <c r="BM180" s="93"/>
      <c r="BN180" s="93">
        <f>SUM(BK175:BM177)*BN172</f>
        <v>132</v>
      </c>
    </row>
    <row r="181" spans="1:66" ht="15">
      <c r="A181" s="146"/>
      <c r="B181" s="47"/>
      <c r="C181" s="93" t="s">
        <v>220</v>
      </c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3"/>
      <c r="O181" s="94"/>
      <c r="P181" s="94"/>
      <c r="Q181" s="94"/>
      <c r="R181" s="94"/>
      <c r="S181" s="94"/>
      <c r="T181" s="93"/>
      <c r="U181" s="93">
        <f>SUM(AA181:BN181)</f>
        <v>0</v>
      </c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</row>
    <row r="182" spans="1:66" ht="15">
      <c r="A182" s="146"/>
      <c r="B182" s="47"/>
      <c r="C182" s="93" t="s">
        <v>221</v>
      </c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3"/>
      <c r="O182" s="94"/>
      <c r="P182" s="94"/>
      <c r="Q182" s="94"/>
      <c r="R182" s="94"/>
      <c r="S182" s="94"/>
      <c r="T182" s="93"/>
      <c r="U182" s="93">
        <f>SUM(AA182:BN182)</f>
        <v>2</v>
      </c>
      <c r="V182" s="93"/>
      <c r="W182" s="93"/>
      <c r="X182" s="93"/>
      <c r="Y182" s="93"/>
      <c r="Z182" s="93"/>
      <c r="AA182" s="99">
        <f>COUNTIF($D$175:$M$177,AA171)</f>
        <v>0</v>
      </c>
      <c r="AB182" s="99">
        <f aca="true" t="shared" si="70" ref="AB182:BN182">COUNTIF($D$175:$M$177,AB171)</f>
        <v>0</v>
      </c>
      <c r="AC182" s="99">
        <f t="shared" si="70"/>
        <v>0</v>
      </c>
      <c r="AD182" s="99">
        <f t="shared" si="70"/>
        <v>0</v>
      </c>
      <c r="AE182" s="99">
        <f t="shared" si="70"/>
        <v>0</v>
      </c>
      <c r="AF182" s="99">
        <f t="shared" si="70"/>
        <v>0</v>
      </c>
      <c r="AG182" s="99">
        <f t="shared" si="70"/>
        <v>0</v>
      </c>
      <c r="AH182" s="99">
        <f t="shared" si="70"/>
        <v>0</v>
      </c>
      <c r="AI182" s="99">
        <f t="shared" si="70"/>
        <v>0</v>
      </c>
      <c r="AJ182" s="99">
        <f t="shared" si="70"/>
        <v>0</v>
      </c>
      <c r="AK182" s="99">
        <f t="shared" si="70"/>
        <v>0</v>
      </c>
      <c r="AL182" s="99">
        <f t="shared" si="70"/>
        <v>0</v>
      </c>
      <c r="AM182" s="99">
        <f t="shared" si="70"/>
        <v>0</v>
      </c>
      <c r="AN182" s="99">
        <f t="shared" si="70"/>
        <v>0</v>
      </c>
      <c r="AO182" s="99">
        <f t="shared" si="70"/>
        <v>0</v>
      </c>
      <c r="AP182" s="99">
        <f t="shared" si="70"/>
        <v>0</v>
      </c>
      <c r="AQ182" s="99">
        <f t="shared" si="70"/>
        <v>0</v>
      </c>
      <c r="AR182" s="99">
        <f t="shared" si="70"/>
        <v>0</v>
      </c>
      <c r="AS182" s="99">
        <f t="shared" si="70"/>
        <v>0</v>
      </c>
      <c r="AT182" s="99">
        <f t="shared" si="70"/>
        <v>0</v>
      </c>
      <c r="AU182" s="99">
        <f t="shared" si="70"/>
        <v>0</v>
      </c>
      <c r="AV182" s="99">
        <f t="shared" si="70"/>
        <v>0</v>
      </c>
      <c r="AW182" s="99">
        <f t="shared" si="70"/>
        <v>0</v>
      </c>
      <c r="AX182" s="99">
        <f t="shared" si="70"/>
        <v>0</v>
      </c>
      <c r="AY182" s="99">
        <f t="shared" si="70"/>
        <v>0</v>
      </c>
      <c r="AZ182" s="99">
        <f t="shared" si="70"/>
        <v>0</v>
      </c>
      <c r="BA182" s="99">
        <f t="shared" si="70"/>
        <v>0</v>
      </c>
      <c r="BB182" s="99">
        <f t="shared" si="70"/>
        <v>0</v>
      </c>
      <c r="BC182" s="99">
        <f t="shared" si="70"/>
        <v>0</v>
      </c>
      <c r="BD182" s="99">
        <f t="shared" si="70"/>
        <v>0</v>
      </c>
      <c r="BE182" s="99">
        <f t="shared" si="70"/>
        <v>0</v>
      </c>
      <c r="BF182" s="99">
        <f t="shared" si="70"/>
        <v>0</v>
      </c>
      <c r="BG182" s="99">
        <f t="shared" si="70"/>
        <v>1</v>
      </c>
      <c r="BH182" s="99">
        <f t="shared" si="70"/>
        <v>0</v>
      </c>
      <c r="BI182" s="99">
        <f t="shared" si="70"/>
        <v>0</v>
      </c>
      <c r="BJ182" s="99">
        <f t="shared" si="70"/>
        <v>0</v>
      </c>
      <c r="BK182" s="99">
        <f t="shared" si="70"/>
        <v>0</v>
      </c>
      <c r="BL182" s="99">
        <f t="shared" si="70"/>
        <v>0</v>
      </c>
      <c r="BM182" s="99">
        <f t="shared" si="70"/>
        <v>0</v>
      </c>
      <c r="BN182" s="99">
        <f t="shared" si="70"/>
        <v>1</v>
      </c>
    </row>
    <row r="183" spans="1:66" ht="15">
      <c r="A183" s="146"/>
      <c r="B183" s="47"/>
      <c r="C183" s="93" t="s">
        <v>222</v>
      </c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3"/>
      <c r="O183" s="94"/>
      <c r="P183" s="94"/>
      <c r="Q183" s="94"/>
      <c r="R183" s="94"/>
      <c r="S183" s="94"/>
      <c r="T183" s="93"/>
      <c r="U183" s="93">
        <f>SUM(AA183:BN183)</f>
        <v>4</v>
      </c>
      <c r="V183" s="93"/>
      <c r="W183" s="93"/>
      <c r="X183" s="93"/>
      <c r="Y183" s="93"/>
      <c r="Z183" s="93"/>
      <c r="AA183" s="99">
        <f>COUNTIF($O$175:$R$177,AA171)</f>
        <v>0</v>
      </c>
      <c r="AB183" s="99">
        <f aca="true" t="shared" si="71" ref="AB183:BN183">COUNTIF($O$175:$R$177,AB171)</f>
        <v>0</v>
      </c>
      <c r="AC183" s="99">
        <f t="shared" si="71"/>
        <v>0</v>
      </c>
      <c r="AD183" s="99">
        <f t="shared" si="71"/>
        <v>0</v>
      </c>
      <c r="AE183" s="99">
        <f t="shared" si="71"/>
        <v>0</v>
      </c>
      <c r="AF183" s="99">
        <f t="shared" si="71"/>
        <v>0</v>
      </c>
      <c r="AG183" s="99">
        <f t="shared" si="71"/>
        <v>0</v>
      </c>
      <c r="AH183" s="99">
        <f t="shared" si="71"/>
        <v>0</v>
      </c>
      <c r="AI183" s="99">
        <f t="shared" si="71"/>
        <v>0</v>
      </c>
      <c r="AJ183" s="99">
        <f t="shared" si="71"/>
        <v>0</v>
      </c>
      <c r="AK183" s="99">
        <f t="shared" si="71"/>
        <v>0</v>
      </c>
      <c r="AL183" s="99">
        <f t="shared" si="71"/>
        <v>0</v>
      </c>
      <c r="AM183" s="99">
        <f t="shared" si="71"/>
        <v>0</v>
      </c>
      <c r="AN183" s="99">
        <f t="shared" si="71"/>
        <v>0</v>
      </c>
      <c r="AO183" s="99">
        <f t="shared" si="71"/>
        <v>0</v>
      </c>
      <c r="AP183" s="99">
        <f t="shared" si="71"/>
        <v>0</v>
      </c>
      <c r="AQ183" s="99">
        <f t="shared" si="71"/>
        <v>0</v>
      </c>
      <c r="AR183" s="99">
        <f t="shared" si="71"/>
        <v>0</v>
      </c>
      <c r="AS183" s="99">
        <f t="shared" si="71"/>
        <v>0</v>
      </c>
      <c r="AT183" s="99">
        <f t="shared" si="71"/>
        <v>0</v>
      </c>
      <c r="AU183" s="99">
        <f t="shared" si="71"/>
        <v>0</v>
      </c>
      <c r="AV183" s="99">
        <f t="shared" si="71"/>
        <v>0</v>
      </c>
      <c r="AW183" s="99">
        <f t="shared" si="71"/>
        <v>0</v>
      </c>
      <c r="AX183" s="99">
        <f t="shared" si="71"/>
        <v>0</v>
      </c>
      <c r="AY183" s="99">
        <f t="shared" si="71"/>
        <v>0</v>
      </c>
      <c r="AZ183" s="99">
        <f t="shared" si="71"/>
        <v>0</v>
      </c>
      <c r="BA183" s="99">
        <f t="shared" si="71"/>
        <v>0</v>
      </c>
      <c r="BB183" s="99">
        <f t="shared" si="71"/>
        <v>0</v>
      </c>
      <c r="BC183" s="99">
        <f t="shared" si="71"/>
        <v>0</v>
      </c>
      <c r="BD183" s="99">
        <f t="shared" si="71"/>
        <v>0</v>
      </c>
      <c r="BE183" s="99">
        <f t="shared" si="71"/>
        <v>0</v>
      </c>
      <c r="BF183" s="99">
        <f t="shared" si="71"/>
        <v>0</v>
      </c>
      <c r="BG183" s="99">
        <f t="shared" si="71"/>
        <v>2</v>
      </c>
      <c r="BH183" s="99">
        <f t="shared" si="71"/>
        <v>0</v>
      </c>
      <c r="BI183" s="99">
        <f t="shared" si="71"/>
        <v>0</v>
      </c>
      <c r="BJ183" s="99">
        <f t="shared" si="71"/>
        <v>0</v>
      </c>
      <c r="BK183" s="99">
        <f t="shared" si="71"/>
        <v>0</v>
      </c>
      <c r="BL183" s="99">
        <f t="shared" si="71"/>
        <v>0</v>
      </c>
      <c r="BM183" s="99">
        <f t="shared" si="71"/>
        <v>0</v>
      </c>
      <c r="BN183" s="99">
        <f t="shared" si="71"/>
        <v>2</v>
      </c>
    </row>
    <row r="184" spans="1:66" ht="15">
      <c r="A184" s="115"/>
      <c r="B184" s="116"/>
      <c r="C184" s="117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7"/>
      <c r="O184" s="118"/>
      <c r="P184" s="118"/>
      <c r="Q184" s="118"/>
      <c r="R184" s="118"/>
      <c r="S184" s="118"/>
      <c r="T184" s="117"/>
      <c r="U184" s="117"/>
      <c r="V184" s="117"/>
      <c r="W184" s="117"/>
      <c r="X184" s="117"/>
      <c r="Y184" s="117"/>
      <c r="Z184" s="117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/>
    </row>
    <row r="185" ht="15">
      <c r="B185" s="78" t="s">
        <v>187</v>
      </c>
    </row>
    <row r="186" ht="15">
      <c r="B186" s="78"/>
    </row>
    <row r="187" ht="15">
      <c r="B187" s="44" t="s">
        <v>177</v>
      </c>
    </row>
    <row r="189" ht="15">
      <c r="B189" s="44" t="s">
        <v>178</v>
      </c>
    </row>
    <row r="192" spans="2:21" ht="15">
      <c r="B192" s="120" t="s">
        <v>239</v>
      </c>
      <c r="C192" s="120"/>
      <c r="U192" s="19" t="s">
        <v>246</v>
      </c>
    </row>
    <row r="194" ht="15">
      <c r="B194" s="44" t="s">
        <v>178</v>
      </c>
    </row>
    <row r="195" ht="15">
      <c r="B195" s="78"/>
    </row>
    <row r="196" ht="15">
      <c r="B196" s="78"/>
    </row>
    <row r="197" ht="15">
      <c r="B197" s="78"/>
    </row>
    <row r="198" ht="15">
      <c r="B198" s="78"/>
    </row>
    <row r="199" ht="15">
      <c r="B199" s="78"/>
    </row>
    <row r="200" ht="15">
      <c r="B200" s="78"/>
    </row>
    <row r="201" ht="15">
      <c r="B201" s="78"/>
    </row>
    <row r="202" ht="15">
      <c r="B202" s="78"/>
    </row>
    <row r="203" ht="15">
      <c r="B203" s="78"/>
    </row>
    <row r="204" ht="15">
      <c r="B204" s="78"/>
    </row>
    <row r="205" ht="15">
      <c r="B205" s="78"/>
    </row>
    <row r="206" ht="15">
      <c r="B206" s="78"/>
    </row>
    <row r="207" ht="15">
      <c r="B207" s="78"/>
    </row>
    <row r="208" ht="15">
      <c r="B208" s="78"/>
    </row>
    <row r="209" spans="1:51" ht="15.75">
      <c r="A209" s="157" t="s">
        <v>237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41"/>
      <c r="AK209" s="41"/>
      <c r="AL209" s="41"/>
      <c r="AM209" s="41"/>
      <c r="AN209" s="41"/>
      <c r="AO209" s="41"/>
      <c r="AY209" s="42"/>
    </row>
    <row r="210" spans="1:26" ht="15.75">
      <c r="A210" s="43"/>
      <c r="C210" s="15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15"/>
      <c r="O210" s="20"/>
      <c r="P210" s="20"/>
      <c r="Q210" s="20"/>
      <c r="R210" s="20"/>
      <c r="S210" s="20"/>
      <c r="T210" s="15"/>
      <c r="U210" s="14"/>
      <c r="V210" s="14"/>
      <c r="W210" s="15"/>
      <c r="X210" s="15"/>
      <c r="Y210" s="15"/>
      <c r="Z210" s="15"/>
    </row>
    <row r="211" spans="1:66" ht="15">
      <c r="A211" s="46"/>
      <c r="B211" s="61"/>
      <c r="C211" s="150" t="s">
        <v>30</v>
      </c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47" t="s">
        <v>191</v>
      </c>
      <c r="V211" s="148"/>
      <c r="W211" s="148"/>
      <c r="X211" s="148"/>
      <c r="Y211" s="148"/>
      <c r="Z211" s="149"/>
      <c r="AA211" s="147" t="s">
        <v>63</v>
      </c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9"/>
    </row>
    <row r="212" spans="1:66" ht="15">
      <c r="A212" s="46"/>
      <c r="B212" s="61"/>
      <c r="C212" s="150" t="s">
        <v>31</v>
      </c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1" t="s">
        <v>21</v>
      </c>
      <c r="V212" s="154" t="s">
        <v>32</v>
      </c>
      <c r="W212" s="155"/>
      <c r="X212" s="155"/>
      <c r="Y212" s="156"/>
      <c r="Z212" s="46"/>
      <c r="AA212" s="147" t="s">
        <v>33</v>
      </c>
      <c r="AB212" s="148"/>
      <c r="AC212" s="148"/>
      <c r="AD212" s="148"/>
      <c r="AE212" s="148"/>
      <c r="AF212" s="148"/>
      <c r="AG212" s="148"/>
      <c r="AH212" s="149"/>
      <c r="AI212" s="147" t="s">
        <v>34</v>
      </c>
      <c r="AJ212" s="148"/>
      <c r="AK212" s="148"/>
      <c r="AL212" s="148"/>
      <c r="AM212" s="148"/>
      <c r="AN212" s="148"/>
      <c r="AO212" s="148"/>
      <c r="AP212" s="149"/>
      <c r="AQ212" s="147" t="s">
        <v>35</v>
      </c>
      <c r="AR212" s="148"/>
      <c r="AS212" s="148"/>
      <c r="AT212" s="148"/>
      <c r="AU212" s="148"/>
      <c r="AV212" s="148"/>
      <c r="AW212" s="148"/>
      <c r="AX212" s="149"/>
      <c r="AY212" s="147" t="s">
        <v>36</v>
      </c>
      <c r="AZ212" s="148"/>
      <c r="BA212" s="148"/>
      <c r="BB212" s="148"/>
      <c r="BC212" s="148"/>
      <c r="BD212" s="148"/>
      <c r="BE212" s="148"/>
      <c r="BF212" s="149"/>
      <c r="BG212" s="147" t="s">
        <v>37</v>
      </c>
      <c r="BH212" s="148"/>
      <c r="BI212" s="148"/>
      <c r="BJ212" s="148"/>
      <c r="BK212" s="148"/>
      <c r="BL212" s="148"/>
      <c r="BM212" s="148"/>
      <c r="BN212" s="149"/>
    </row>
    <row r="213" spans="1:66" ht="15">
      <c r="A213" s="46" t="s">
        <v>38</v>
      </c>
      <c r="B213" s="61" t="s">
        <v>39</v>
      </c>
      <c r="C213" s="46" t="s">
        <v>40</v>
      </c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46" t="s">
        <v>243</v>
      </c>
      <c r="O213" s="63"/>
      <c r="P213" s="63"/>
      <c r="Q213" s="63"/>
      <c r="R213" s="63"/>
      <c r="S213" s="63"/>
      <c r="T213" s="46" t="s">
        <v>41</v>
      </c>
      <c r="U213" s="152"/>
      <c r="V213" s="62" t="s">
        <v>21</v>
      </c>
      <c r="W213" s="46" t="s">
        <v>244</v>
      </c>
      <c r="X213" s="46" t="s">
        <v>42</v>
      </c>
      <c r="Y213" s="46" t="s">
        <v>192</v>
      </c>
      <c r="Z213" s="46" t="s">
        <v>180</v>
      </c>
      <c r="AA213" s="56">
        <v>1</v>
      </c>
      <c r="AB213" s="56" t="s">
        <v>84</v>
      </c>
      <c r="AC213" s="56" t="s">
        <v>193</v>
      </c>
      <c r="AD213" s="56" t="s">
        <v>194</v>
      </c>
      <c r="AE213" s="56" t="s">
        <v>84</v>
      </c>
      <c r="AF213" s="56" t="s">
        <v>193</v>
      </c>
      <c r="AG213" s="56" t="s">
        <v>194</v>
      </c>
      <c r="AH213" s="56">
        <v>2</v>
      </c>
      <c r="AI213" s="56">
        <v>3</v>
      </c>
      <c r="AJ213" s="56" t="s">
        <v>84</v>
      </c>
      <c r="AK213" s="56" t="s">
        <v>85</v>
      </c>
      <c r="AL213" s="56" t="s">
        <v>86</v>
      </c>
      <c r="AM213" s="56" t="s">
        <v>84</v>
      </c>
      <c r="AN213" s="56" t="s">
        <v>85</v>
      </c>
      <c r="AO213" s="56" t="s">
        <v>86</v>
      </c>
      <c r="AP213" s="56">
        <v>4</v>
      </c>
      <c r="AQ213" s="56">
        <v>5</v>
      </c>
      <c r="AR213" s="56" t="s">
        <v>84</v>
      </c>
      <c r="AS213" s="56" t="s">
        <v>85</v>
      </c>
      <c r="AT213" s="56" t="s">
        <v>86</v>
      </c>
      <c r="AU213" s="56" t="s">
        <v>84</v>
      </c>
      <c r="AV213" s="56" t="s">
        <v>85</v>
      </c>
      <c r="AW213" s="56" t="s">
        <v>86</v>
      </c>
      <c r="AX213" s="56">
        <v>6</v>
      </c>
      <c r="AY213" s="56">
        <v>7</v>
      </c>
      <c r="AZ213" s="56" t="s">
        <v>84</v>
      </c>
      <c r="BA213" s="56" t="s">
        <v>85</v>
      </c>
      <c r="BB213" s="56" t="s">
        <v>86</v>
      </c>
      <c r="BC213" s="56" t="s">
        <v>84</v>
      </c>
      <c r="BD213" s="56" t="s">
        <v>85</v>
      </c>
      <c r="BE213" s="56" t="s">
        <v>86</v>
      </c>
      <c r="BF213" s="56">
        <v>8</v>
      </c>
      <c r="BG213" s="56">
        <v>9</v>
      </c>
      <c r="BH213" s="56" t="s">
        <v>84</v>
      </c>
      <c r="BI213" s="56" t="s">
        <v>85</v>
      </c>
      <c r="BJ213" s="56" t="s">
        <v>86</v>
      </c>
      <c r="BK213" s="56" t="s">
        <v>84</v>
      </c>
      <c r="BL213" s="56" t="s">
        <v>85</v>
      </c>
      <c r="BM213" s="56" t="s">
        <v>86</v>
      </c>
      <c r="BN213" s="56">
        <v>10</v>
      </c>
    </row>
    <row r="214" spans="1:66" ht="15">
      <c r="A214" s="46"/>
      <c r="B214" s="61"/>
      <c r="C214" s="46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46"/>
      <c r="O214" s="63"/>
      <c r="P214" s="63"/>
      <c r="Q214" s="63"/>
      <c r="R214" s="63"/>
      <c r="S214" s="63"/>
      <c r="T214" s="46" t="s">
        <v>43</v>
      </c>
      <c r="U214" s="153"/>
      <c r="V214" s="62"/>
      <c r="W214" s="46"/>
      <c r="X214" s="46"/>
      <c r="Y214" s="46"/>
      <c r="Z214" s="46" t="s">
        <v>179</v>
      </c>
      <c r="AA214" s="56">
        <v>18</v>
      </c>
      <c r="AB214" s="56">
        <v>18</v>
      </c>
      <c r="AC214" s="56">
        <v>18</v>
      </c>
      <c r="AD214" s="56">
        <v>18</v>
      </c>
      <c r="AE214" s="56">
        <v>18</v>
      </c>
      <c r="AF214" s="56">
        <v>18</v>
      </c>
      <c r="AG214" s="56">
        <v>18</v>
      </c>
      <c r="AH214" s="56">
        <v>18</v>
      </c>
      <c r="AI214" s="56">
        <v>18</v>
      </c>
      <c r="AJ214" s="56">
        <v>18</v>
      </c>
      <c r="AK214" s="56">
        <v>18</v>
      </c>
      <c r="AL214" s="56">
        <v>18</v>
      </c>
      <c r="AM214" s="56">
        <v>18</v>
      </c>
      <c r="AN214" s="56">
        <v>18</v>
      </c>
      <c r="AO214" s="56">
        <v>18</v>
      </c>
      <c r="AP214" s="56">
        <v>18</v>
      </c>
      <c r="AQ214" s="56">
        <v>18</v>
      </c>
      <c r="AR214" s="56">
        <v>18</v>
      </c>
      <c r="AS214" s="56">
        <v>18</v>
      </c>
      <c r="AT214" s="56">
        <v>18</v>
      </c>
      <c r="AU214" s="56">
        <v>18</v>
      </c>
      <c r="AV214" s="56">
        <v>18</v>
      </c>
      <c r="AW214" s="56">
        <v>18</v>
      </c>
      <c r="AX214" s="56">
        <v>18</v>
      </c>
      <c r="AY214" s="56">
        <v>14</v>
      </c>
      <c r="AZ214" s="56">
        <v>14</v>
      </c>
      <c r="BA214" s="56">
        <v>14</v>
      </c>
      <c r="BB214" s="56">
        <v>14</v>
      </c>
      <c r="BC214" s="56">
        <v>13</v>
      </c>
      <c r="BD214" s="56">
        <v>13</v>
      </c>
      <c r="BE214" s="56">
        <v>13</v>
      </c>
      <c r="BF214" s="56">
        <v>13</v>
      </c>
      <c r="BG214" s="56">
        <v>10</v>
      </c>
      <c r="BH214" s="56">
        <v>10</v>
      </c>
      <c r="BI214" s="56">
        <v>10</v>
      </c>
      <c r="BJ214" s="56">
        <v>10</v>
      </c>
      <c r="BK214" s="56">
        <v>11</v>
      </c>
      <c r="BL214" s="56">
        <v>11</v>
      </c>
      <c r="BM214" s="56">
        <v>11</v>
      </c>
      <c r="BN214" s="56">
        <v>11</v>
      </c>
    </row>
    <row r="215" spans="1:66" ht="15">
      <c r="A215" s="56">
        <v>1</v>
      </c>
      <c r="B215" s="55">
        <v>2</v>
      </c>
      <c r="C215" s="56">
        <v>3</v>
      </c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6">
        <v>4</v>
      </c>
      <c r="O215" s="57"/>
      <c r="P215" s="57"/>
      <c r="Q215" s="57"/>
      <c r="R215" s="57"/>
      <c r="S215" s="57"/>
      <c r="T215" s="56">
        <v>5</v>
      </c>
      <c r="U215" s="58">
        <v>6</v>
      </c>
      <c r="V215" s="58">
        <v>7</v>
      </c>
      <c r="W215" s="56">
        <v>8</v>
      </c>
      <c r="X215" s="56">
        <v>9</v>
      </c>
      <c r="Y215" s="56">
        <v>10</v>
      </c>
      <c r="Z215" s="56">
        <v>11</v>
      </c>
      <c r="AA215" s="56">
        <v>12</v>
      </c>
      <c r="AB215" s="56"/>
      <c r="AC215" s="56"/>
      <c r="AD215" s="56"/>
      <c r="AE215" s="56"/>
      <c r="AF215" s="56"/>
      <c r="AG215" s="56"/>
      <c r="AH215" s="56">
        <v>13</v>
      </c>
      <c r="AI215" s="56">
        <v>14</v>
      </c>
      <c r="AJ215" s="56"/>
      <c r="AK215" s="56"/>
      <c r="AL215" s="56"/>
      <c r="AM215" s="56"/>
      <c r="AN215" s="56"/>
      <c r="AO215" s="56"/>
      <c r="AP215" s="56">
        <v>15</v>
      </c>
      <c r="AQ215" s="56">
        <v>16</v>
      </c>
      <c r="AR215" s="56"/>
      <c r="AS215" s="56"/>
      <c r="AT215" s="56"/>
      <c r="AU215" s="56"/>
      <c r="AV215" s="56"/>
      <c r="AW215" s="56"/>
      <c r="AX215" s="56">
        <v>17</v>
      </c>
      <c r="AY215" s="56">
        <v>18</v>
      </c>
      <c r="AZ215" s="56"/>
      <c r="BA215" s="56"/>
      <c r="BB215" s="56"/>
      <c r="BC215" s="56"/>
      <c r="BD215" s="56"/>
      <c r="BE215" s="56"/>
      <c r="BF215" s="56">
        <v>19</v>
      </c>
      <c r="BG215" s="56">
        <v>20</v>
      </c>
      <c r="BH215" s="56"/>
      <c r="BI215" s="56"/>
      <c r="BJ215" s="56"/>
      <c r="BK215" s="56"/>
      <c r="BL215" s="56"/>
      <c r="BM215" s="56"/>
      <c r="BN215" s="56">
        <v>21</v>
      </c>
    </row>
    <row r="216" spans="1:66" ht="15">
      <c r="A216" s="64" t="s">
        <v>223</v>
      </c>
      <c r="B216" s="114" t="s">
        <v>224</v>
      </c>
      <c r="C216" s="90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0"/>
      <c r="O216" s="91"/>
      <c r="P216" s="91"/>
      <c r="Q216" s="91"/>
      <c r="R216" s="91"/>
      <c r="S216" s="91"/>
      <c r="T216" s="90"/>
      <c r="U216" s="92">
        <f aca="true" t="shared" si="72" ref="U216:Z216">SUM(U217:U219)</f>
        <v>500</v>
      </c>
      <c r="V216" s="92">
        <f t="shared" si="72"/>
        <v>232</v>
      </c>
      <c r="W216" s="92">
        <f t="shared" si="72"/>
        <v>42</v>
      </c>
      <c r="X216" s="92">
        <f t="shared" si="72"/>
        <v>0</v>
      </c>
      <c r="Y216" s="92">
        <f t="shared" si="72"/>
        <v>190</v>
      </c>
      <c r="Z216" s="92">
        <f t="shared" si="72"/>
        <v>268</v>
      </c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</row>
    <row r="217" spans="1:66" ht="15">
      <c r="A217" s="67" t="s">
        <v>227</v>
      </c>
      <c r="B217" s="68" t="s">
        <v>228</v>
      </c>
      <c r="C217" s="95" t="str">
        <f>D217&amp;" "&amp;E217&amp;" "&amp;F217&amp;" "&amp;M217</f>
        <v>9 10  </v>
      </c>
      <c r="D217" s="96">
        <v>9</v>
      </c>
      <c r="E217" s="96">
        <v>10</v>
      </c>
      <c r="F217" s="96"/>
      <c r="G217" s="96"/>
      <c r="H217" s="96"/>
      <c r="I217" s="96"/>
      <c r="J217" s="96"/>
      <c r="K217" s="96"/>
      <c r="L217" s="96"/>
      <c r="M217" s="96"/>
      <c r="N217" s="95" t="str">
        <f>O217&amp;" "&amp;P217&amp;" "&amp;Q217&amp;" "&amp;S217</f>
        <v>   </v>
      </c>
      <c r="O217" s="96"/>
      <c r="P217" s="96"/>
      <c r="Q217" s="96"/>
      <c r="R217" s="96"/>
      <c r="S217" s="96"/>
      <c r="T217" s="97"/>
      <c r="U217" s="111">
        <v>200</v>
      </c>
      <c r="V217" s="98">
        <f>W217+X217+Y217</f>
        <v>84</v>
      </c>
      <c r="W217" s="98">
        <f aca="true" t="shared" si="73" ref="W217:Y219">AB217*AB$6+AE217*AE$6+AJ217*AJ$6+AM217*AM$6+AR217*AR$6+AU217*AU$6+AZ217*AZ$6+BC217*BC$6+BH217*BH$6+BK217*BK$6</f>
        <v>0</v>
      </c>
      <c r="X217" s="98">
        <f t="shared" si="73"/>
        <v>0</v>
      </c>
      <c r="Y217" s="98">
        <f t="shared" si="73"/>
        <v>84</v>
      </c>
      <c r="Z217" s="98">
        <f>U217-V217</f>
        <v>116</v>
      </c>
      <c r="AA217" s="99">
        <f>IF(SUM(AB217:AD217)&gt;0,AB217&amp;"/"&amp;AC217&amp;"/"&amp;AD217,"")</f>
      </c>
      <c r="AB217" s="97"/>
      <c r="AC217" s="97"/>
      <c r="AD217" s="97"/>
      <c r="AE217" s="97"/>
      <c r="AF217" s="97"/>
      <c r="AG217" s="97"/>
      <c r="AH217" s="99">
        <f>IF(SUM(AE217:AG217)&gt;0,AE217&amp;"/"&amp;AF217&amp;"/"&amp;AG217,"")</f>
      </c>
      <c r="AI217" s="99">
        <f>IF(SUM(AJ217:AL217)&gt;0,AJ217&amp;"/"&amp;AK217&amp;"/"&amp;AL217,"")</f>
      </c>
      <c r="AJ217" s="97"/>
      <c r="AK217" s="97"/>
      <c r="AL217" s="97"/>
      <c r="AM217" s="97"/>
      <c r="AN217" s="97"/>
      <c r="AO217" s="97"/>
      <c r="AP217" s="99">
        <f>IF(SUM(AM217:AO217)&gt;0,AM217&amp;"/"&amp;AN217&amp;"/"&amp;AO217,"")</f>
      </c>
      <c r="AQ217" s="99">
        <f>IF(SUM(AR217:AT217)&gt;0,AR217&amp;"/"&amp;AS217&amp;"/"&amp;AT217,"")</f>
      </c>
      <c r="AR217" s="97"/>
      <c r="AS217" s="97"/>
      <c r="AT217" s="97"/>
      <c r="AU217" s="97"/>
      <c r="AV217" s="97"/>
      <c r="AW217" s="97"/>
      <c r="AX217" s="99">
        <f>IF(SUM(AU217:AW217)&gt;0,AU217&amp;"/"&amp;AV217&amp;"/"&amp;AW217,"")</f>
      </c>
      <c r="AY217" s="99">
        <f>IF(SUM(AZ217:BB217)&gt;0,AZ217&amp;"/"&amp;BA217&amp;"/"&amp;BB217,"")</f>
      </c>
      <c r="AZ217" s="97"/>
      <c r="BA217" s="97"/>
      <c r="BB217" s="97"/>
      <c r="BC217" s="97"/>
      <c r="BD217" s="97"/>
      <c r="BE217" s="97"/>
      <c r="BF217" s="99">
        <f>IF(SUM(BC217:BE217)&gt;0,BC217&amp;"/"&amp;BD217&amp;"/"&amp;BE217,"")</f>
      </c>
      <c r="BG217" s="99" t="str">
        <f>IF(SUM(BH217:BJ217)&gt;0,BH217&amp;"/"&amp;BI217&amp;"/"&amp;BJ217,"")</f>
        <v>//4</v>
      </c>
      <c r="BH217" s="97"/>
      <c r="BI217" s="97"/>
      <c r="BJ217" s="97">
        <v>4</v>
      </c>
      <c r="BK217" s="97"/>
      <c r="BL217" s="97"/>
      <c r="BM217" s="97">
        <v>4</v>
      </c>
      <c r="BN217" s="99" t="str">
        <f>IF(SUM(BK217:BM217)&gt;0,BK217&amp;"/"&amp;BL217&amp;"/"&amp;BM217,"")</f>
        <v>//4</v>
      </c>
    </row>
    <row r="218" spans="1:66" ht="15">
      <c r="A218" s="67" t="s">
        <v>234</v>
      </c>
      <c r="B218" s="68" t="s">
        <v>241</v>
      </c>
      <c r="C218" s="95" t="str">
        <f>D218&amp;" "&amp;E218&amp;" "&amp;F218&amp;" "&amp;M218</f>
        <v>   </v>
      </c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5" t="str">
        <f>O218&amp;" "&amp;P218&amp;" "&amp;Q218&amp;" "&amp;S218</f>
        <v>9 10  </v>
      </c>
      <c r="O218" s="96">
        <v>9</v>
      </c>
      <c r="P218" s="96">
        <v>10</v>
      </c>
      <c r="Q218" s="96"/>
      <c r="R218" s="96"/>
      <c r="S218" s="96"/>
      <c r="T218" s="97"/>
      <c r="U218" s="111">
        <v>170</v>
      </c>
      <c r="V218" s="98">
        <f>W218+X218+Y218</f>
        <v>85</v>
      </c>
      <c r="W218" s="98">
        <f t="shared" si="73"/>
        <v>21</v>
      </c>
      <c r="X218" s="98">
        <f t="shared" si="73"/>
        <v>0</v>
      </c>
      <c r="Y218" s="98">
        <f t="shared" si="73"/>
        <v>64</v>
      </c>
      <c r="Z218" s="98">
        <f>U218-V218</f>
        <v>85</v>
      </c>
      <c r="AA218" s="99">
        <f>IF(SUM(AB218:AD218)&gt;0,AB218&amp;"/"&amp;AC218&amp;"/"&amp;AD218,"")</f>
      </c>
      <c r="AB218" s="97"/>
      <c r="AC218" s="97"/>
      <c r="AD218" s="97"/>
      <c r="AE218" s="97"/>
      <c r="AF218" s="97"/>
      <c r="AG218" s="97"/>
      <c r="AH218" s="99">
        <f>IF(SUM(AE218:AG218)&gt;0,AE218&amp;"/"&amp;AF218&amp;"/"&amp;AG218,"")</f>
      </c>
      <c r="AI218" s="99">
        <f>IF(SUM(AJ218:AL218)&gt;0,AJ218&amp;"/"&amp;AK218&amp;"/"&amp;AL218,"")</f>
      </c>
      <c r="AJ218" s="97"/>
      <c r="AK218" s="97"/>
      <c r="AL218" s="97"/>
      <c r="AM218" s="97"/>
      <c r="AN218" s="97"/>
      <c r="AO218" s="97"/>
      <c r="AP218" s="99">
        <f>IF(SUM(AM218:AO218)&gt;0,AM218&amp;"/"&amp;AN218&amp;"/"&amp;AO218,"")</f>
      </c>
      <c r="AQ218" s="99">
        <f>IF(SUM(AR218:AT218)&gt;0,AR218&amp;"/"&amp;AS218&amp;"/"&amp;AT218,"")</f>
      </c>
      <c r="AR218" s="97"/>
      <c r="AS218" s="97"/>
      <c r="AT218" s="97"/>
      <c r="AU218" s="97"/>
      <c r="AV218" s="97"/>
      <c r="AW218" s="97"/>
      <c r="AX218" s="99">
        <f>IF(SUM(AU218:AW218)&gt;0,AU218&amp;"/"&amp;AV218&amp;"/"&amp;AW218,"")</f>
      </c>
      <c r="AY218" s="99">
        <f>IF(SUM(AZ218:BB218)&gt;0,AZ218&amp;"/"&amp;BA218&amp;"/"&amp;BB218,"")</f>
      </c>
      <c r="AZ218" s="97"/>
      <c r="BA218" s="97"/>
      <c r="BB218" s="97"/>
      <c r="BC218" s="97"/>
      <c r="BD218" s="97"/>
      <c r="BE218" s="97"/>
      <c r="BF218" s="99">
        <f>IF(SUM(BC218:BE218)&gt;0,BC218&amp;"/"&amp;BD218&amp;"/"&amp;BE218,"")</f>
      </c>
      <c r="BG218" s="99" t="str">
        <f>IF(SUM(BH218:BJ218)&gt;0,BH218&amp;"/"&amp;BI218&amp;"/"&amp;BJ218,"")</f>
        <v>1//2</v>
      </c>
      <c r="BH218" s="97">
        <v>1</v>
      </c>
      <c r="BI218" s="97"/>
      <c r="BJ218" s="97">
        <v>2</v>
      </c>
      <c r="BK218" s="97">
        <v>1</v>
      </c>
      <c r="BL218" s="97"/>
      <c r="BM218" s="97">
        <v>4</v>
      </c>
      <c r="BN218" s="99" t="str">
        <f>IF(SUM(BK218:BM218)&gt;0,BK218&amp;"/"&amp;BL218&amp;"/"&amp;BM218,"")</f>
        <v>1//4</v>
      </c>
    </row>
    <row r="219" spans="1:66" ht="15">
      <c r="A219" s="67" t="s">
        <v>235</v>
      </c>
      <c r="B219" s="70" t="s">
        <v>233</v>
      </c>
      <c r="C219" s="95" t="str">
        <f>D219&amp;" "&amp;E219&amp;" "&amp;F219&amp;" "&amp;M219</f>
        <v>   </v>
      </c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5" t="str">
        <f>O219&amp;" "&amp;P219&amp;" "&amp;Q219&amp;" "&amp;S219</f>
        <v>9 10  </v>
      </c>
      <c r="O219" s="96">
        <v>9</v>
      </c>
      <c r="P219" s="96">
        <v>10</v>
      </c>
      <c r="Q219" s="96"/>
      <c r="R219" s="96"/>
      <c r="S219" s="96"/>
      <c r="T219" s="97"/>
      <c r="U219" s="111">
        <v>130</v>
      </c>
      <c r="V219" s="98">
        <f>W219+X219+Y219</f>
        <v>63</v>
      </c>
      <c r="W219" s="98">
        <f t="shared" si="73"/>
        <v>21</v>
      </c>
      <c r="X219" s="98">
        <f t="shared" si="73"/>
        <v>0</v>
      </c>
      <c r="Y219" s="98">
        <f t="shared" si="73"/>
        <v>42</v>
      </c>
      <c r="Z219" s="98">
        <f>U219-V219</f>
        <v>67</v>
      </c>
      <c r="AA219" s="99">
        <f>IF(SUM(AB219:AD219)&gt;0,AB219&amp;"/"&amp;AC219&amp;"/"&amp;AD219,"")</f>
      </c>
      <c r="AB219" s="97"/>
      <c r="AC219" s="97"/>
      <c r="AD219" s="97"/>
      <c r="AE219" s="97"/>
      <c r="AF219" s="97"/>
      <c r="AG219" s="97"/>
      <c r="AH219" s="99">
        <f>IF(SUM(AE219:AG219)&gt;0,AE219&amp;"/"&amp;AF219&amp;"/"&amp;AG219,"")</f>
      </c>
      <c r="AI219" s="99">
        <f>IF(SUM(AJ219:AL219)&gt;0,AJ219&amp;"/"&amp;AK219&amp;"/"&amp;AL219,"")</f>
      </c>
      <c r="AJ219" s="97"/>
      <c r="AK219" s="97"/>
      <c r="AL219" s="97"/>
      <c r="AM219" s="97"/>
      <c r="AN219" s="97"/>
      <c r="AO219" s="97"/>
      <c r="AP219" s="99">
        <f>IF(SUM(AM219:AO219)&gt;0,AM219&amp;"/"&amp;AN219&amp;"/"&amp;AO219,"")</f>
      </c>
      <c r="AQ219" s="99">
        <f>IF(SUM(AR219:AT219)&gt;0,AR219&amp;"/"&amp;AS219&amp;"/"&amp;AT219,"")</f>
      </c>
      <c r="AR219" s="97"/>
      <c r="AS219" s="97"/>
      <c r="AT219" s="97"/>
      <c r="AU219" s="97"/>
      <c r="AV219" s="97"/>
      <c r="AW219" s="97"/>
      <c r="AX219" s="99">
        <f>IF(SUM(AU219:AW219)&gt;0,AU219&amp;"/"&amp;AV219&amp;"/"&amp;AW219,"")</f>
      </c>
      <c r="AY219" s="99">
        <f>IF(SUM(AZ219:BB219)&gt;0,AZ219&amp;"/"&amp;BA219&amp;"/"&amp;BB219,"")</f>
      </c>
      <c r="AZ219" s="97"/>
      <c r="BA219" s="97"/>
      <c r="BB219" s="97"/>
      <c r="BC219" s="97"/>
      <c r="BD219" s="97"/>
      <c r="BE219" s="97"/>
      <c r="BF219" s="99">
        <f>IF(SUM(BC219:BE219)&gt;0,BC219&amp;"/"&amp;BD219&amp;"/"&amp;BE219,"")</f>
      </c>
      <c r="BG219" s="99" t="str">
        <f>IF(SUM(BH219:BJ219)&gt;0,BH219&amp;"/"&amp;BI219&amp;"/"&amp;BJ219,"")</f>
        <v>1//2</v>
      </c>
      <c r="BH219" s="97">
        <v>1</v>
      </c>
      <c r="BI219" s="97"/>
      <c r="BJ219" s="97">
        <v>2</v>
      </c>
      <c r="BK219" s="97">
        <v>1</v>
      </c>
      <c r="BL219" s="97"/>
      <c r="BM219" s="97">
        <v>2</v>
      </c>
      <c r="BN219" s="99" t="str">
        <f>IF(SUM(BK219:BM219)&gt;0,BK219&amp;"/"&amp;BL219&amp;"/"&amp;BM219,"")</f>
        <v>1//2</v>
      </c>
    </row>
    <row r="220" spans="1:66" ht="15">
      <c r="A220" s="69"/>
      <c r="B220" s="47" t="s">
        <v>61</v>
      </c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3"/>
      <c r="O220" s="94"/>
      <c r="P220" s="94"/>
      <c r="Q220" s="94"/>
      <c r="R220" s="94"/>
      <c r="S220" s="94"/>
      <c r="T220" s="93"/>
      <c r="U220" s="100">
        <f aca="true" t="shared" si="74" ref="U220:Z220">U216</f>
        <v>500</v>
      </c>
      <c r="V220" s="100">
        <f t="shared" si="74"/>
        <v>232</v>
      </c>
      <c r="W220" s="100">
        <f t="shared" si="74"/>
        <v>42</v>
      </c>
      <c r="X220" s="100">
        <f t="shared" si="74"/>
        <v>0</v>
      </c>
      <c r="Y220" s="100">
        <f t="shared" si="74"/>
        <v>190</v>
      </c>
      <c r="Z220" s="100">
        <f t="shared" si="74"/>
        <v>268</v>
      </c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3"/>
      <c r="BN220" s="93"/>
    </row>
    <row r="221" spans="1:66" ht="15">
      <c r="A221" s="72"/>
      <c r="B221" s="47"/>
      <c r="C221" s="93" t="s">
        <v>167</v>
      </c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3"/>
      <c r="O221" s="94"/>
      <c r="P221" s="94"/>
      <c r="Q221" s="94"/>
      <c r="R221" s="94"/>
      <c r="S221" s="94"/>
      <c r="T221" s="93"/>
      <c r="U221" s="97"/>
      <c r="V221" s="97"/>
      <c r="W221" s="93"/>
      <c r="X221" s="93"/>
      <c r="Y221" s="93"/>
      <c r="Z221" s="93"/>
      <c r="AA221" s="93">
        <f>SUM(AB221:AD221)</f>
        <v>0</v>
      </c>
      <c r="AB221" s="93">
        <f aca="true" t="shared" si="75" ref="AB221:AG221">SUM(AB217:AB219)</f>
        <v>0</v>
      </c>
      <c r="AC221" s="93">
        <f t="shared" si="75"/>
        <v>0</v>
      </c>
      <c r="AD221" s="93">
        <f t="shared" si="75"/>
        <v>0</v>
      </c>
      <c r="AE221" s="93">
        <f t="shared" si="75"/>
        <v>0</v>
      </c>
      <c r="AF221" s="93">
        <f t="shared" si="75"/>
        <v>0</v>
      </c>
      <c r="AG221" s="93">
        <f t="shared" si="75"/>
        <v>0</v>
      </c>
      <c r="AH221" s="93">
        <f>SUM(AE221:AG221)</f>
        <v>0</v>
      </c>
      <c r="AI221" s="93">
        <f>SUM(AJ221:AL221)</f>
        <v>0</v>
      </c>
      <c r="AJ221" s="93">
        <f aca="true" t="shared" si="76" ref="AJ221:AO221">SUM(AJ217:AJ219)</f>
        <v>0</v>
      </c>
      <c r="AK221" s="93">
        <f t="shared" si="76"/>
        <v>0</v>
      </c>
      <c r="AL221" s="93">
        <f t="shared" si="76"/>
        <v>0</v>
      </c>
      <c r="AM221" s="93">
        <f t="shared" si="76"/>
        <v>0</v>
      </c>
      <c r="AN221" s="93">
        <f t="shared" si="76"/>
        <v>0</v>
      </c>
      <c r="AO221" s="93">
        <f t="shared" si="76"/>
        <v>0</v>
      </c>
      <c r="AP221" s="93">
        <f>SUM(AM221:AO221)</f>
        <v>0</v>
      </c>
      <c r="AQ221" s="93">
        <f>SUM(AR221:AT221)</f>
        <v>0</v>
      </c>
      <c r="AR221" s="93">
        <f aca="true" t="shared" si="77" ref="AR221:AW221">SUM(AR217:AR219)</f>
        <v>0</v>
      </c>
      <c r="AS221" s="93">
        <f t="shared" si="77"/>
        <v>0</v>
      </c>
      <c r="AT221" s="93">
        <f t="shared" si="77"/>
        <v>0</v>
      </c>
      <c r="AU221" s="93">
        <f t="shared" si="77"/>
        <v>0</v>
      </c>
      <c r="AV221" s="93">
        <f t="shared" si="77"/>
        <v>0</v>
      </c>
      <c r="AW221" s="93">
        <f t="shared" si="77"/>
        <v>0</v>
      </c>
      <c r="AX221" s="93">
        <f>SUM(AU221:AW221)</f>
        <v>0</v>
      </c>
      <c r="AY221" s="93">
        <f>SUM(AZ221:BB221)</f>
        <v>0</v>
      </c>
      <c r="AZ221" s="93">
        <f aca="true" t="shared" si="78" ref="AZ221:BE221">SUM(AZ217:AZ219)</f>
        <v>0</v>
      </c>
      <c r="BA221" s="93">
        <f t="shared" si="78"/>
        <v>0</v>
      </c>
      <c r="BB221" s="93">
        <f t="shared" si="78"/>
        <v>0</v>
      </c>
      <c r="BC221" s="93">
        <f t="shared" si="78"/>
        <v>0</v>
      </c>
      <c r="BD221" s="93">
        <f t="shared" si="78"/>
        <v>0</v>
      </c>
      <c r="BE221" s="93">
        <f t="shared" si="78"/>
        <v>0</v>
      </c>
      <c r="BF221" s="93">
        <f>SUM(BC221:BE221)</f>
        <v>0</v>
      </c>
      <c r="BG221" s="93">
        <f>SUM(BH221:BJ221)</f>
        <v>10</v>
      </c>
      <c r="BH221" s="93">
        <f aca="true" t="shared" si="79" ref="BH221:BM221">SUM(BH217:BH219)</f>
        <v>2</v>
      </c>
      <c r="BI221" s="93">
        <f t="shared" si="79"/>
        <v>0</v>
      </c>
      <c r="BJ221" s="93">
        <f t="shared" si="79"/>
        <v>8</v>
      </c>
      <c r="BK221" s="93">
        <f t="shared" si="79"/>
        <v>2</v>
      </c>
      <c r="BL221" s="93">
        <f t="shared" si="79"/>
        <v>0</v>
      </c>
      <c r="BM221" s="93">
        <f t="shared" si="79"/>
        <v>10</v>
      </c>
      <c r="BN221" s="93">
        <f>SUM(BK221:BM221)</f>
        <v>12</v>
      </c>
    </row>
    <row r="222" spans="1:66" ht="15">
      <c r="A222" s="146"/>
      <c r="B222" s="76"/>
      <c r="C222" s="105" t="s">
        <v>166</v>
      </c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7"/>
      <c r="O222" s="108"/>
      <c r="P222" s="108"/>
      <c r="Q222" s="108"/>
      <c r="R222" s="108"/>
      <c r="S222" s="108"/>
      <c r="T222" s="109"/>
      <c r="U222" s="93"/>
      <c r="V222" s="97"/>
      <c r="W222" s="97"/>
      <c r="X222" s="97"/>
      <c r="Y222" s="97"/>
      <c r="Z222" s="97"/>
      <c r="AA222" s="93">
        <f>SUM(AB217:AD219)*AA214</f>
        <v>0</v>
      </c>
      <c r="AB222" s="93"/>
      <c r="AC222" s="93"/>
      <c r="AD222" s="93"/>
      <c r="AE222" s="93"/>
      <c r="AF222" s="93"/>
      <c r="AG222" s="93"/>
      <c r="AH222" s="93">
        <f>SUM(AE217:AG219)*AH214</f>
        <v>0</v>
      </c>
      <c r="AI222" s="93">
        <f>SUM(AJ217:AL219)*AI214</f>
        <v>0</v>
      </c>
      <c r="AJ222" s="93"/>
      <c r="AK222" s="93"/>
      <c r="AL222" s="93"/>
      <c r="AM222" s="93"/>
      <c r="AN222" s="93"/>
      <c r="AO222" s="93"/>
      <c r="AP222" s="93">
        <f>SUM(AM217:AO219)*AP214</f>
        <v>0</v>
      </c>
      <c r="AQ222" s="93">
        <f>SUM(AR217:AT219)*AQ214</f>
        <v>0</v>
      </c>
      <c r="AR222" s="93"/>
      <c r="AS222" s="93"/>
      <c r="AT222" s="93"/>
      <c r="AU222" s="93"/>
      <c r="AV222" s="93"/>
      <c r="AW222" s="93"/>
      <c r="AX222" s="93">
        <f>SUM(AU217:AW219)*AX214</f>
        <v>0</v>
      </c>
      <c r="AY222" s="93">
        <f>SUM(AZ217:BB219)*AY214</f>
        <v>0</v>
      </c>
      <c r="AZ222" s="93"/>
      <c r="BA222" s="93"/>
      <c r="BB222" s="93"/>
      <c r="BC222" s="93"/>
      <c r="BD222" s="93"/>
      <c r="BE222" s="93"/>
      <c r="BF222" s="93">
        <f>SUM(BC217:BE219)*BF214</f>
        <v>0</v>
      </c>
      <c r="BG222" s="93">
        <f>SUM(BH217:BJ219)*BG214</f>
        <v>100</v>
      </c>
      <c r="BH222" s="93"/>
      <c r="BI222" s="93"/>
      <c r="BJ222" s="93"/>
      <c r="BK222" s="93"/>
      <c r="BL222" s="93"/>
      <c r="BM222" s="93"/>
      <c r="BN222" s="93">
        <f>SUM(BK217:BM219)*BN214</f>
        <v>132</v>
      </c>
    </row>
    <row r="223" spans="1:66" ht="15">
      <c r="A223" s="146"/>
      <c r="B223" s="47"/>
      <c r="C223" s="93" t="s">
        <v>220</v>
      </c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3"/>
      <c r="O223" s="94"/>
      <c r="P223" s="94"/>
      <c r="Q223" s="94"/>
      <c r="R223" s="94"/>
      <c r="S223" s="94"/>
      <c r="T223" s="93"/>
      <c r="U223" s="93">
        <f>SUM(AA223:BN223)</f>
        <v>0</v>
      </c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</row>
    <row r="224" spans="1:66" ht="15">
      <c r="A224" s="146"/>
      <c r="B224" s="47"/>
      <c r="C224" s="93" t="s">
        <v>221</v>
      </c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3"/>
      <c r="O224" s="94"/>
      <c r="P224" s="94"/>
      <c r="Q224" s="94"/>
      <c r="R224" s="94"/>
      <c r="S224" s="94"/>
      <c r="T224" s="93"/>
      <c r="U224" s="93">
        <f>SUM(AA224:BN224)</f>
        <v>2</v>
      </c>
      <c r="V224" s="93"/>
      <c r="W224" s="93"/>
      <c r="X224" s="93"/>
      <c r="Y224" s="93"/>
      <c r="Z224" s="93"/>
      <c r="AA224" s="99">
        <f>COUNTIF($D$217:$L$219,AA213)</f>
        <v>0</v>
      </c>
      <c r="AB224" s="99">
        <f aca="true" t="shared" si="80" ref="AB224:BN224">COUNTIF($D$217:$L$219,AB213)</f>
        <v>0</v>
      </c>
      <c r="AC224" s="99">
        <f t="shared" si="80"/>
        <v>0</v>
      </c>
      <c r="AD224" s="99">
        <f t="shared" si="80"/>
        <v>0</v>
      </c>
      <c r="AE224" s="99">
        <f t="shared" si="80"/>
        <v>0</v>
      </c>
      <c r="AF224" s="99">
        <f t="shared" si="80"/>
        <v>0</v>
      </c>
      <c r="AG224" s="99">
        <f t="shared" si="80"/>
        <v>0</v>
      </c>
      <c r="AH224" s="99">
        <f t="shared" si="80"/>
        <v>0</v>
      </c>
      <c r="AI224" s="99">
        <f t="shared" si="80"/>
        <v>0</v>
      </c>
      <c r="AJ224" s="99">
        <f t="shared" si="80"/>
        <v>0</v>
      </c>
      <c r="AK224" s="99">
        <f t="shared" si="80"/>
        <v>0</v>
      </c>
      <c r="AL224" s="99">
        <f t="shared" si="80"/>
        <v>0</v>
      </c>
      <c r="AM224" s="99">
        <f t="shared" si="80"/>
        <v>0</v>
      </c>
      <c r="AN224" s="99">
        <f t="shared" si="80"/>
        <v>0</v>
      </c>
      <c r="AO224" s="99">
        <f t="shared" si="80"/>
        <v>0</v>
      </c>
      <c r="AP224" s="99">
        <f t="shared" si="80"/>
        <v>0</v>
      </c>
      <c r="AQ224" s="99">
        <f t="shared" si="80"/>
        <v>0</v>
      </c>
      <c r="AR224" s="99">
        <f t="shared" si="80"/>
        <v>0</v>
      </c>
      <c r="AS224" s="99">
        <f t="shared" si="80"/>
        <v>0</v>
      </c>
      <c r="AT224" s="99">
        <f t="shared" si="80"/>
        <v>0</v>
      </c>
      <c r="AU224" s="99">
        <f t="shared" si="80"/>
        <v>0</v>
      </c>
      <c r="AV224" s="99">
        <f t="shared" si="80"/>
        <v>0</v>
      </c>
      <c r="AW224" s="99">
        <f t="shared" si="80"/>
        <v>0</v>
      </c>
      <c r="AX224" s="99">
        <f t="shared" si="80"/>
        <v>0</v>
      </c>
      <c r="AY224" s="99">
        <f t="shared" si="80"/>
        <v>0</v>
      </c>
      <c r="AZ224" s="99">
        <f t="shared" si="80"/>
        <v>0</v>
      </c>
      <c r="BA224" s="99">
        <f t="shared" si="80"/>
        <v>0</v>
      </c>
      <c r="BB224" s="99">
        <f t="shared" si="80"/>
        <v>0</v>
      </c>
      <c r="BC224" s="99">
        <f t="shared" si="80"/>
        <v>0</v>
      </c>
      <c r="BD224" s="99">
        <f t="shared" si="80"/>
        <v>0</v>
      </c>
      <c r="BE224" s="99">
        <f t="shared" si="80"/>
        <v>0</v>
      </c>
      <c r="BF224" s="99">
        <f t="shared" si="80"/>
        <v>0</v>
      </c>
      <c r="BG224" s="99">
        <f t="shared" si="80"/>
        <v>1</v>
      </c>
      <c r="BH224" s="99">
        <f t="shared" si="80"/>
        <v>0</v>
      </c>
      <c r="BI224" s="99">
        <f t="shared" si="80"/>
        <v>0</v>
      </c>
      <c r="BJ224" s="99">
        <f t="shared" si="80"/>
        <v>0</v>
      </c>
      <c r="BK224" s="99">
        <f t="shared" si="80"/>
        <v>0</v>
      </c>
      <c r="BL224" s="99">
        <f t="shared" si="80"/>
        <v>0</v>
      </c>
      <c r="BM224" s="99">
        <f t="shared" si="80"/>
        <v>0</v>
      </c>
      <c r="BN224" s="99">
        <f t="shared" si="80"/>
        <v>1</v>
      </c>
    </row>
    <row r="225" spans="1:66" ht="15">
      <c r="A225" s="146"/>
      <c r="B225" s="47"/>
      <c r="C225" s="93" t="s">
        <v>222</v>
      </c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3"/>
      <c r="O225" s="94"/>
      <c r="P225" s="94"/>
      <c r="Q225" s="94"/>
      <c r="R225" s="94"/>
      <c r="S225" s="94"/>
      <c r="T225" s="93"/>
      <c r="U225" s="93">
        <f>SUM(AA225:BN225)</f>
        <v>4</v>
      </c>
      <c r="V225" s="93"/>
      <c r="W225" s="93"/>
      <c r="X225" s="93"/>
      <c r="Y225" s="93"/>
      <c r="Z225" s="93"/>
      <c r="AA225" s="99">
        <f>COUNTIF($O$217:$R$219,AA213)</f>
        <v>0</v>
      </c>
      <c r="AB225" s="99">
        <f aca="true" t="shared" si="81" ref="AB225:BN225">COUNTIF($O$217:$R$219,AB213)</f>
        <v>0</v>
      </c>
      <c r="AC225" s="99">
        <f t="shared" si="81"/>
        <v>0</v>
      </c>
      <c r="AD225" s="99">
        <f t="shared" si="81"/>
        <v>0</v>
      </c>
      <c r="AE225" s="99">
        <f t="shared" si="81"/>
        <v>0</v>
      </c>
      <c r="AF225" s="99">
        <f t="shared" si="81"/>
        <v>0</v>
      </c>
      <c r="AG225" s="99">
        <f t="shared" si="81"/>
        <v>0</v>
      </c>
      <c r="AH225" s="99">
        <f t="shared" si="81"/>
        <v>0</v>
      </c>
      <c r="AI225" s="99">
        <f t="shared" si="81"/>
        <v>0</v>
      </c>
      <c r="AJ225" s="99">
        <f t="shared" si="81"/>
        <v>0</v>
      </c>
      <c r="AK225" s="99">
        <f t="shared" si="81"/>
        <v>0</v>
      </c>
      <c r="AL225" s="99">
        <f t="shared" si="81"/>
        <v>0</v>
      </c>
      <c r="AM225" s="99">
        <f t="shared" si="81"/>
        <v>0</v>
      </c>
      <c r="AN225" s="99">
        <f t="shared" si="81"/>
        <v>0</v>
      </c>
      <c r="AO225" s="99">
        <f t="shared" si="81"/>
        <v>0</v>
      </c>
      <c r="AP225" s="99">
        <f t="shared" si="81"/>
        <v>0</v>
      </c>
      <c r="AQ225" s="99">
        <f t="shared" si="81"/>
        <v>0</v>
      </c>
      <c r="AR225" s="99">
        <f t="shared" si="81"/>
        <v>0</v>
      </c>
      <c r="AS225" s="99">
        <f t="shared" si="81"/>
        <v>0</v>
      </c>
      <c r="AT225" s="99">
        <f t="shared" si="81"/>
        <v>0</v>
      </c>
      <c r="AU225" s="99">
        <f t="shared" si="81"/>
        <v>0</v>
      </c>
      <c r="AV225" s="99">
        <f t="shared" si="81"/>
        <v>0</v>
      </c>
      <c r="AW225" s="99">
        <f t="shared" si="81"/>
        <v>0</v>
      </c>
      <c r="AX225" s="99">
        <f t="shared" si="81"/>
        <v>0</v>
      </c>
      <c r="AY225" s="99">
        <f t="shared" si="81"/>
        <v>0</v>
      </c>
      <c r="AZ225" s="99">
        <f t="shared" si="81"/>
        <v>0</v>
      </c>
      <c r="BA225" s="99">
        <f t="shared" si="81"/>
        <v>0</v>
      </c>
      <c r="BB225" s="99">
        <f t="shared" si="81"/>
        <v>0</v>
      </c>
      <c r="BC225" s="99">
        <f t="shared" si="81"/>
        <v>0</v>
      </c>
      <c r="BD225" s="99">
        <f t="shared" si="81"/>
        <v>0</v>
      </c>
      <c r="BE225" s="99">
        <f t="shared" si="81"/>
        <v>0</v>
      </c>
      <c r="BF225" s="99">
        <f t="shared" si="81"/>
        <v>0</v>
      </c>
      <c r="BG225" s="99">
        <f t="shared" si="81"/>
        <v>2</v>
      </c>
      <c r="BH225" s="99">
        <f t="shared" si="81"/>
        <v>0</v>
      </c>
      <c r="BI225" s="99">
        <f t="shared" si="81"/>
        <v>0</v>
      </c>
      <c r="BJ225" s="99">
        <f t="shared" si="81"/>
        <v>0</v>
      </c>
      <c r="BK225" s="99">
        <f t="shared" si="81"/>
        <v>0</v>
      </c>
      <c r="BL225" s="99">
        <f t="shared" si="81"/>
        <v>0</v>
      </c>
      <c r="BM225" s="99">
        <f t="shared" si="81"/>
        <v>0</v>
      </c>
      <c r="BN225" s="99">
        <f t="shared" si="81"/>
        <v>2</v>
      </c>
    </row>
    <row r="226" spans="1:66" ht="15">
      <c r="A226" s="115"/>
      <c r="B226" s="116"/>
      <c r="C226" s="117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7"/>
      <c r="O226" s="118"/>
      <c r="P226" s="118"/>
      <c r="Q226" s="118"/>
      <c r="R226" s="118"/>
      <c r="S226" s="118"/>
      <c r="T226" s="117"/>
      <c r="U226" s="117"/>
      <c r="V226" s="117"/>
      <c r="W226" s="117"/>
      <c r="X226" s="117"/>
      <c r="Y226" s="117"/>
      <c r="Z226" s="117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/>
    </row>
    <row r="227" ht="15">
      <c r="B227" s="78" t="s">
        <v>187</v>
      </c>
    </row>
    <row r="228" ht="15">
      <c r="B228" s="78"/>
    </row>
    <row r="229" ht="15">
      <c r="B229" s="44" t="s">
        <v>177</v>
      </c>
    </row>
    <row r="231" ht="15">
      <c r="B231" s="44" t="s">
        <v>178</v>
      </c>
    </row>
    <row r="234" spans="2:21" ht="15">
      <c r="B234" s="120" t="s">
        <v>239</v>
      </c>
      <c r="C234" s="120"/>
      <c r="U234" s="19" t="s">
        <v>246</v>
      </c>
    </row>
    <row r="236" ht="15">
      <c r="B236" s="44" t="s">
        <v>178</v>
      </c>
    </row>
    <row r="237" ht="15">
      <c r="B237" s="78"/>
    </row>
    <row r="238" ht="15">
      <c r="B238" s="78"/>
    </row>
    <row r="239" ht="15">
      <c r="B239" s="78"/>
    </row>
    <row r="240" ht="15">
      <c r="B240" s="78"/>
    </row>
    <row r="241" ht="15">
      <c r="B241" s="78"/>
    </row>
    <row r="242" ht="15">
      <c r="B242" s="78"/>
    </row>
    <row r="243" ht="15">
      <c r="B243" s="78"/>
    </row>
    <row r="254" spans="2:50" ht="27.75" customHeight="1">
      <c r="B254" s="167" t="s">
        <v>169</v>
      </c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9"/>
      <c r="U254" s="158" t="s">
        <v>173</v>
      </c>
      <c r="V254" s="159"/>
      <c r="W254" s="159"/>
      <c r="X254" s="159"/>
      <c r="Y254" s="159"/>
      <c r="Z254" s="160"/>
      <c r="AA254" s="167" t="s">
        <v>176</v>
      </c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9"/>
    </row>
    <row r="255" spans="2:50" ht="54" customHeight="1">
      <c r="B255" s="59" t="s">
        <v>170</v>
      </c>
      <c r="C255" s="59" t="s">
        <v>171</v>
      </c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164" t="s">
        <v>212</v>
      </c>
      <c r="O255" s="166"/>
      <c r="P255" s="166"/>
      <c r="Q255" s="166"/>
      <c r="R255" s="166"/>
      <c r="S255" s="166"/>
      <c r="T255" s="165"/>
      <c r="U255" s="161" t="s">
        <v>170</v>
      </c>
      <c r="V255" s="162"/>
      <c r="W255" s="163"/>
      <c r="X255" s="164" t="s">
        <v>171</v>
      </c>
      <c r="Y255" s="165"/>
      <c r="Z255" s="59" t="s">
        <v>207</v>
      </c>
      <c r="AA255" s="164" t="s">
        <v>175</v>
      </c>
      <c r="AB255" s="166"/>
      <c r="AC255" s="166"/>
      <c r="AD255" s="166"/>
      <c r="AE255" s="166"/>
      <c r="AF255" s="166"/>
      <c r="AG255" s="166"/>
      <c r="AH255" s="166"/>
      <c r="AI255" s="165"/>
      <c r="AJ255" s="54"/>
      <c r="AK255" s="54"/>
      <c r="AL255" s="54"/>
      <c r="AM255" s="54"/>
      <c r="AN255" s="54"/>
      <c r="AO255" s="54"/>
      <c r="AP255" s="164" t="s">
        <v>218</v>
      </c>
      <c r="AQ255" s="166"/>
      <c r="AR255" s="166"/>
      <c r="AS255" s="166"/>
      <c r="AT255" s="166"/>
      <c r="AU255" s="166"/>
      <c r="AV255" s="166"/>
      <c r="AW255" s="166"/>
      <c r="AX255" s="165"/>
    </row>
    <row r="256" spans="2:50" ht="30" customHeight="1">
      <c r="B256" s="112" t="s">
        <v>172</v>
      </c>
      <c r="C256" s="112">
        <v>7</v>
      </c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170">
        <v>4</v>
      </c>
      <c r="O256" s="171"/>
      <c r="P256" s="171"/>
      <c r="Q256" s="171"/>
      <c r="R256" s="171"/>
      <c r="S256" s="171"/>
      <c r="T256" s="172"/>
      <c r="U256" s="161" t="s">
        <v>225</v>
      </c>
      <c r="V256" s="162"/>
      <c r="W256" s="163"/>
      <c r="X256" s="164" t="s">
        <v>174</v>
      </c>
      <c r="Y256" s="165"/>
      <c r="Z256" s="59">
        <v>16</v>
      </c>
      <c r="AA256" s="170" t="s">
        <v>217</v>
      </c>
      <c r="AB256" s="171"/>
      <c r="AC256" s="171"/>
      <c r="AD256" s="171"/>
      <c r="AE256" s="171"/>
      <c r="AF256" s="171"/>
      <c r="AG256" s="171"/>
      <c r="AH256" s="171"/>
      <c r="AI256" s="172"/>
      <c r="AJ256" s="59"/>
      <c r="AK256" s="59"/>
      <c r="AL256" s="59"/>
      <c r="AM256" s="59"/>
      <c r="AN256" s="59"/>
      <c r="AO256" s="59"/>
      <c r="AP256" s="170" t="s">
        <v>226</v>
      </c>
      <c r="AQ256" s="171"/>
      <c r="AR256" s="171"/>
      <c r="AS256" s="171"/>
      <c r="AT256" s="171"/>
      <c r="AU256" s="171"/>
      <c r="AV256" s="171"/>
      <c r="AW256" s="171"/>
      <c r="AX256" s="172"/>
    </row>
    <row r="257" spans="2:50" ht="15">
      <c r="B257" s="59" t="s">
        <v>21</v>
      </c>
      <c r="C257" s="59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164">
        <v>4</v>
      </c>
      <c r="O257" s="166"/>
      <c r="P257" s="166"/>
      <c r="Q257" s="166"/>
      <c r="R257" s="166"/>
      <c r="S257" s="166"/>
      <c r="T257" s="165"/>
      <c r="U257" s="161" t="s">
        <v>21</v>
      </c>
      <c r="V257" s="162"/>
      <c r="W257" s="163"/>
      <c r="X257" s="164"/>
      <c r="Y257" s="165"/>
      <c r="Z257" s="59">
        <v>16</v>
      </c>
      <c r="AA257" s="173"/>
      <c r="AB257" s="174"/>
      <c r="AC257" s="174"/>
      <c r="AD257" s="174"/>
      <c r="AE257" s="174"/>
      <c r="AF257" s="174"/>
      <c r="AG257" s="174"/>
      <c r="AH257" s="174"/>
      <c r="AI257" s="175"/>
      <c r="AJ257" s="59"/>
      <c r="AK257" s="59"/>
      <c r="AL257" s="59"/>
      <c r="AM257" s="59"/>
      <c r="AN257" s="59"/>
      <c r="AO257" s="59"/>
      <c r="AP257" s="173"/>
      <c r="AQ257" s="174"/>
      <c r="AR257" s="174"/>
      <c r="AS257" s="174"/>
      <c r="AT257" s="174"/>
      <c r="AU257" s="174"/>
      <c r="AV257" s="174"/>
      <c r="AW257" s="174"/>
      <c r="AX257" s="175"/>
    </row>
    <row r="261" ht="15">
      <c r="B261" s="44" t="s">
        <v>177</v>
      </c>
    </row>
    <row r="263" ht="15">
      <c r="B263" s="44" t="s">
        <v>178</v>
      </c>
    </row>
    <row r="266" spans="2:21" ht="15">
      <c r="B266" s="120" t="s">
        <v>239</v>
      </c>
      <c r="C266" s="120"/>
      <c r="U266" s="19" t="s">
        <v>246</v>
      </c>
    </row>
    <row r="268" ht="15">
      <c r="B268" s="44" t="s">
        <v>178</v>
      </c>
    </row>
  </sheetData>
  <mergeCells count="86">
    <mergeCell ref="A137:A140"/>
    <mergeCell ref="B149:C149"/>
    <mergeCell ref="AI127:AP127"/>
    <mergeCell ref="AQ127:AX127"/>
    <mergeCell ref="AY127:BF127"/>
    <mergeCell ref="BG127:BN127"/>
    <mergeCell ref="C127:T127"/>
    <mergeCell ref="U127:U129"/>
    <mergeCell ref="V127:Y127"/>
    <mergeCell ref="AA127:AH127"/>
    <mergeCell ref="A94:A97"/>
    <mergeCell ref="B106:C106"/>
    <mergeCell ref="A124:AI124"/>
    <mergeCell ref="C126:T126"/>
    <mergeCell ref="U126:Z126"/>
    <mergeCell ref="AA126:BN126"/>
    <mergeCell ref="AI84:AP84"/>
    <mergeCell ref="AQ84:AX84"/>
    <mergeCell ref="AY84:BF84"/>
    <mergeCell ref="BG84:BN84"/>
    <mergeCell ref="C84:T84"/>
    <mergeCell ref="U84:U86"/>
    <mergeCell ref="V84:Y84"/>
    <mergeCell ref="AA84:AH84"/>
    <mergeCell ref="A81:AI81"/>
    <mergeCell ref="C83:T83"/>
    <mergeCell ref="U83:Z83"/>
    <mergeCell ref="AA83:BN83"/>
    <mergeCell ref="X256:Y256"/>
    <mergeCell ref="AA256:AI257"/>
    <mergeCell ref="AQ4:AX4"/>
    <mergeCell ref="B266:C266"/>
    <mergeCell ref="N255:T255"/>
    <mergeCell ref="B254:T254"/>
    <mergeCell ref="U255:W255"/>
    <mergeCell ref="N256:T256"/>
    <mergeCell ref="N257:T257"/>
    <mergeCell ref="U257:W257"/>
    <mergeCell ref="AY4:BF4"/>
    <mergeCell ref="U254:Z254"/>
    <mergeCell ref="U256:W256"/>
    <mergeCell ref="X255:Y255"/>
    <mergeCell ref="AP255:AX255"/>
    <mergeCell ref="AA254:AX254"/>
    <mergeCell ref="AP256:AX257"/>
    <mergeCell ref="U4:U6"/>
    <mergeCell ref="X257:Y257"/>
    <mergeCell ref="AA255:AI255"/>
    <mergeCell ref="U3:Z3"/>
    <mergeCell ref="A66:A69"/>
    <mergeCell ref="BG4:BN4"/>
    <mergeCell ref="A1:AI1"/>
    <mergeCell ref="C3:T3"/>
    <mergeCell ref="AA3:BN3"/>
    <mergeCell ref="C4:T4"/>
    <mergeCell ref="V4:Y4"/>
    <mergeCell ref="AA4:AH4"/>
    <mergeCell ref="AI4:AP4"/>
    <mergeCell ref="A167:AI167"/>
    <mergeCell ref="C169:T169"/>
    <mergeCell ref="U169:Z169"/>
    <mergeCell ref="AA169:BN169"/>
    <mergeCell ref="C170:T170"/>
    <mergeCell ref="U170:U172"/>
    <mergeCell ref="V170:Y170"/>
    <mergeCell ref="AA170:AH170"/>
    <mergeCell ref="AI170:AP170"/>
    <mergeCell ref="AQ170:AX170"/>
    <mergeCell ref="AY170:BF170"/>
    <mergeCell ref="BG170:BN170"/>
    <mergeCell ref="A180:A183"/>
    <mergeCell ref="B192:C192"/>
    <mergeCell ref="A209:AI209"/>
    <mergeCell ref="C211:T211"/>
    <mergeCell ref="U211:Z211"/>
    <mergeCell ref="AA211:BN211"/>
    <mergeCell ref="AY212:BF212"/>
    <mergeCell ref="BG212:BN212"/>
    <mergeCell ref="C212:T212"/>
    <mergeCell ref="U212:U214"/>
    <mergeCell ref="V212:Y212"/>
    <mergeCell ref="AA212:AH212"/>
    <mergeCell ref="A222:A225"/>
    <mergeCell ref="B234:C234"/>
    <mergeCell ref="AI212:AP212"/>
    <mergeCell ref="AQ212:AX212"/>
  </mergeCells>
  <printOptions/>
  <pageMargins left="0.18" right="0.16" top="0.18" bottom="0.16" header="0.18" footer="0.16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IPI</cp:lastModifiedBy>
  <cp:lastPrinted>2006-06-15T09:11:32Z</cp:lastPrinted>
  <dcterms:created xsi:type="dcterms:W3CDTF">1997-10-13T08:55:40Z</dcterms:created>
  <dcterms:modified xsi:type="dcterms:W3CDTF">2007-11-20T02:30:24Z</dcterms:modified>
  <cp:category/>
  <cp:version/>
  <cp:contentType/>
  <cp:contentStatus/>
</cp:coreProperties>
</file>