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65" windowWidth="9720" windowHeight="5760" tabRatio="540" activeTab="1"/>
  </bookViews>
  <sheets>
    <sheet name="титул" sheetId="1" r:id="rId1"/>
    <sheet name="план" sheetId="2" r:id="rId2"/>
  </sheets>
  <definedNames>
    <definedName name="_xlnm.Print_Area" localSheetId="0">'титул'!$A$1:$BA$38</definedName>
  </definedNames>
  <calcPr fullCalcOnLoad="1"/>
</workbook>
</file>

<file path=xl/sharedStrings.xml><?xml version="1.0" encoding="utf-8"?>
<sst xmlns="http://schemas.openxmlformats.org/spreadsheetml/2006/main" count="366" uniqueCount="243">
  <si>
    <t>Учебный план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</si>
  <si>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</si>
  <si>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</si>
  <si>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</si>
  <si>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</si>
  <si>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</si>
  <si>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</si>
  <si>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</si>
  <si>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</si>
  <si>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</si>
  <si>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</si>
  <si>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</si>
  <si>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</si>
  <si>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</si>
  <si>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I</t>
  </si>
  <si>
    <t>II</t>
  </si>
  <si>
    <t>III</t>
  </si>
  <si>
    <t>Каникулы</t>
  </si>
  <si>
    <t>Всего</t>
  </si>
  <si>
    <t xml:space="preserve">     Форма </t>
  </si>
  <si>
    <t xml:space="preserve">    контроля</t>
  </si>
  <si>
    <t>Аудиторные занятия</t>
  </si>
  <si>
    <t>1 курс</t>
  </si>
  <si>
    <t>2 курс</t>
  </si>
  <si>
    <t>3 курс</t>
  </si>
  <si>
    <t>Индекс</t>
  </si>
  <si>
    <t>Название дисциплины</t>
  </si>
  <si>
    <t>Экз.</t>
  </si>
  <si>
    <t>Зач.</t>
  </si>
  <si>
    <t>Курс.</t>
  </si>
  <si>
    <t>Лаб.</t>
  </si>
  <si>
    <t>работ.</t>
  </si>
  <si>
    <t>Среднее число часов в неделю</t>
  </si>
  <si>
    <t>ГСЭ</t>
  </si>
  <si>
    <t>ГСЭ.Ф.00</t>
  </si>
  <si>
    <t>Федеральный компонент</t>
  </si>
  <si>
    <t>ГСЭ.Ф.01</t>
  </si>
  <si>
    <t>ГСЭ.Ф.02</t>
  </si>
  <si>
    <t>ГСЭ.Ф.03</t>
  </si>
  <si>
    <t>ГСЭ.Р.00</t>
  </si>
  <si>
    <t>ГСЭ.В.00</t>
  </si>
  <si>
    <t>ЕН</t>
  </si>
  <si>
    <t>ЕН.Ф.00</t>
  </si>
  <si>
    <t>ЕН.Ф.01</t>
  </si>
  <si>
    <t>ЕН.Ф.03</t>
  </si>
  <si>
    <t>ЕН.Р.00</t>
  </si>
  <si>
    <t>ОПД</t>
  </si>
  <si>
    <t>ОПД.Ф.00</t>
  </si>
  <si>
    <t>ОПД.Ф.01</t>
  </si>
  <si>
    <t>ОПД.Ф.02</t>
  </si>
  <si>
    <t>ОПД.Ф.03</t>
  </si>
  <si>
    <t>ОПД.Ф.05</t>
  </si>
  <si>
    <t>ОПД.Ф.06</t>
  </si>
  <si>
    <t>ОПД.Р.00</t>
  </si>
  <si>
    <t>ФТД.00</t>
  </si>
  <si>
    <t>ЕН.Ф.02</t>
  </si>
  <si>
    <t>Итого</t>
  </si>
  <si>
    <t>______________ В.В. Обухов</t>
  </si>
  <si>
    <t>Председатель Ученого совета, ректор</t>
  </si>
  <si>
    <t>I. График  учебного процесса</t>
  </si>
  <si>
    <t>Условные обозначения:</t>
  </si>
  <si>
    <t xml:space="preserve">3. План учебного процесса </t>
  </si>
  <si>
    <t>Итоговая государственная аттестация</t>
  </si>
  <si>
    <t>Государственное образовательное учреждение высшего профессионального образования</t>
  </si>
  <si>
    <t>"Томский  государственный педагогический университет"</t>
  </si>
  <si>
    <t>( Т Г П У )</t>
  </si>
  <si>
    <t>–</t>
  </si>
  <si>
    <t xml:space="preserve">Форма обучения </t>
  </si>
  <si>
    <t>очная</t>
  </si>
  <si>
    <t>Базовое образование</t>
  </si>
  <si>
    <t>среднее</t>
  </si>
  <si>
    <t>Согласовано:</t>
  </si>
  <si>
    <t>__________________________________</t>
  </si>
  <si>
    <t>Производственная практика</t>
  </si>
  <si>
    <t>лек</t>
  </si>
  <si>
    <t>лаб</t>
  </si>
  <si>
    <t>пр</t>
  </si>
  <si>
    <t>ОПД.Ф.04</t>
  </si>
  <si>
    <t>П</t>
  </si>
  <si>
    <t>К - каникулы,</t>
  </si>
  <si>
    <t xml:space="preserve">Квалификация специалиста </t>
  </si>
  <si>
    <t xml:space="preserve">Срок обучения  </t>
  </si>
  <si>
    <t>Концепции современного естествознания</t>
  </si>
  <si>
    <t>Название практики</t>
  </si>
  <si>
    <t>ЕН.Ф.01.01</t>
  </si>
  <si>
    <t>ЕН.Ф.01.02</t>
  </si>
  <si>
    <t>ЕН.В.00</t>
  </si>
  <si>
    <t>ОДП.В.00</t>
  </si>
  <si>
    <t>К</t>
  </si>
  <si>
    <t>Э</t>
  </si>
  <si>
    <t>Г</t>
  </si>
  <si>
    <t>* - лекции/лабораторные/практики</t>
  </si>
  <si>
    <t>Прак.</t>
  </si>
  <si>
    <t>Нед</t>
  </si>
  <si>
    <t>Сем</t>
  </si>
  <si>
    <t>Общие гуманитарные и социально-экономические дисциплины</t>
  </si>
  <si>
    <t>Общие математические и естественнонаучные дисциплины</t>
  </si>
  <si>
    <t>Защита выпускной квалификационной (дипломной) работы</t>
  </si>
  <si>
    <t>ГСЭ.Ф 07</t>
  </si>
  <si>
    <t>ГСЭ.Ф 08</t>
  </si>
  <si>
    <t>ГСЭ.Ф.10</t>
  </si>
  <si>
    <t>Число часов в неделю</t>
  </si>
  <si>
    <t>Сам.</t>
  </si>
  <si>
    <t>зан.</t>
  </si>
  <si>
    <t>Лекц.</t>
  </si>
  <si>
    <t>II. Сводные данные по бюджету времени (в неделях)</t>
  </si>
  <si>
    <t>Теоретическое обучение</t>
  </si>
  <si>
    <t>Экзаменационная сессия</t>
  </si>
  <si>
    <t>Государственная аттестация</t>
  </si>
  <si>
    <t>Число часов учебных занятий</t>
  </si>
  <si>
    <t>Число курсовых работ</t>
  </si>
  <si>
    <t>Число экзаменов</t>
  </si>
  <si>
    <t>Число зачетов</t>
  </si>
  <si>
    <t>** - не входит в число экзаменов, зачетов, среднее число часов в неделю</t>
  </si>
  <si>
    <t>Дисциплины специализации</t>
  </si>
  <si>
    <t>Декан____________________________</t>
  </si>
  <si>
    <t>Объем (час)</t>
  </si>
  <si>
    <t>Утвержден Ученым советом ТГПУ</t>
  </si>
  <si>
    <t>Э - экзаменационные сессии,</t>
  </si>
  <si>
    <t>Государственный экзамен</t>
  </si>
  <si>
    <t>_________________________________</t>
  </si>
  <si>
    <r>
      <t xml:space="preserve">Г - итоговая государственная аттестация, включая подготовку и защиту выпускной квалификационной </t>
    </r>
    <r>
      <rPr>
        <sz val="11"/>
        <rFont val="Times New Roman Cyr"/>
        <family val="0"/>
      </rPr>
      <t>(дипломной)</t>
    </r>
    <r>
      <rPr>
        <sz val="12"/>
        <rFont val="Times New Roman Cyr"/>
        <family val="1"/>
      </rPr>
      <t xml:space="preserve"> работы</t>
    </r>
  </si>
  <si>
    <t xml:space="preserve">  "____" ___________ 2006 г.</t>
  </si>
  <si>
    <t>Федеральное агентство по образованию</t>
  </si>
  <si>
    <t>Факультет экономики и управления</t>
  </si>
  <si>
    <t>Учебная практика</t>
  </si>
  <si>
    <t>У</t>
  </si>
  <si>
    <t>Экология</t>
  </si>
  <si>
    <t>Сервисная деятельность</t>
  </si>
  <si>
    <t>Психологический практикум</t>
  </si>
  <si>
    <t>ОПД.Ф.07</t>
  </si>
  <si>
    <t>ОПД.Ф.08</t>
  </si>
  <si>
    <t>ОПД.Ф.09</t>
  </si>
  <si>
    <t>ОПД.Ф.10</t>
  </si>
  <si>
    <t>ОПД.Ф.11</t>
  </si>
  <si>
    <t>ОПД.Ф.12</t>
  </si>
  <si>
    <t>ОПД.Ф.13</t>
  </si>
  <si>
    <t>ОПД.Ф.14</t>
  </si>
  <si>
    <t>ОПД.Ф.15</t>
  </si>
  <si>
    <t>ОПД.Ф.16</t>
  </si>
  <si>
    <t>Речевая коммуникация</t>
  </si>
  <si>
    <t>ДС.00</t>
  </si>
  <si>
    <t>ДС.01</t>
  </si>
  <si>
    <t>Дисциплины специальности</t>
  </si>
  <si>
    <t>ДС.02</t>
  </si>
  <si>
    <t>Дисциплины специализации (включают в себя и дисциплины специальности)</t>
  </si>
  <si>
    <t>ДС.02.01</t>
  </si>
  <si>
    <t>ДС.02.02</t>
  </si>
  <si>
    <t>ДС.02.03</t>
  </si>
  <si>
    <t>ДС.02.04</t>
  </si>
  <si>
    <t>ДС.02.05</t>
  </si>
  <si>
    <t>ДС.02.06</t>
  </si>
  <si>
    <t>ДС.02.07</t>
  </si>
  <si>
    <t>ДС.02.08</t>
  </si>
  <si>
    <t>ДС.02.09</t>
  </si>
  <si>
    <t>ДС.02.12</t>
  </si>
  <si>
    <t xml:space="preserve">Психодиагностика </t>
  </si>
  <si>
    <t>Проректор по УР        М.П. Войтеховская</t>
  </si>
  <si>
    <t>Зам. проректора по УР А.Ю. Михайличенко</t>
  </si>
  <si>
    <t>Учебная</t>
  </si>
  <si>
    <t xml:space="preserve">Производственная </t>
  </si>
  <si>
    <t>Преддипломная</t>
  </si>
  <si>
    <t>Специальность:  230600 (100110.65) Домоведение</t>
  </si>
  <si>
    <t>Специализация: "Управление делами офиса и дома"</t>
  </si>
  <si>
    <t>менеджер</t>
  </si>
  <si>
    <t>По специальности "Домоведение"</t>
  </si>
  <si>
    <t>Домоведение и социальный менеджмент</t>
  </si>
  <si>
    <t>Человек и его потребности (Сервисология)</t>
  </si>
  <si>
    <t>Социальная педагогика</t>
  </si>
  <si>
    <t xml:space="preserve">Профессиональная этика </t>
  </si>
  <si>
    <t>Кинесика</t>
  </si>
  <si>
    <t>Эргономика</t>
  </si>
  <si>
    <t>ОПД.Ф.17</t>
  </si>
  <si>
    <t>ОПД.Ф.18</t>
  </si>
  <si>
    <t>ОПД.Ф.19</t>
  </si>
  <si>
    <t>Системный анализ в домоведении</t>
  </si>
  <si>
    <t>Информационные технологии в домоведении. Оргтехника</t>
  </si>
  <si>
    <t>Менеджмент и маркетинг в домоведении</t>
  </si>
  <si>
    <t>Метрология, стандартизация и сертификация</t>
  </si>
  <si>
    <t>Концептуальные основы домоведения</t>
  </si>
  <si>
    <t>Теория и практика домоведения</t>
  </si>
  <si>
    <t>Психология делового общения</t>
  </si>
  <si>
    <t>Сервис в домоведении</t>
  </si>
  <si>
    <t>Этикет</t>
  </si>
  <si>
    <t>Конфликтология</t>
  </si>
  <si>
    <t>Логистика</t>
  </si>
  <si>
    <t>Связи с общественностью</t>
  </si>
  <si>
    <t>Традиции и культура питания народов мира</t>
  </si>
  <si>
    <t>Управление персоналом</t>
  </si>
  <si>
    <t>Менеджмент гостеприимства</t>
  </si>
  <si>
    <t>Зарубежный опыт домоведения</t>
  </si>
  <si>
    <t>Организация делопроизводства</t>
  </si>
  <si>
    <t>Теория и практика кулинарии</t>
  </si>
  <si>
    <t>Дизайн и оформление внутреннего пространства</t>
  </si>
  <si>
    <t>Предпринимательская деятельность в домоведении</t>
  </si>
  <si>
    <t>Физиогномика</t>
  </si>
  <si>
    <t>Прогнозирование и планирование в домоведении</t>
  </si>
  <si>
    <t>Экономика домашнего хозяйства и окружающего социума</t>
  </si>
  <si>
    <t>Социальные технологии в социально-бытовой сфере и домашней среде</t>
  </si>
  <si>
    <t>Техника и технологии в домоведении</t>
  </si>
  <si>
    <t>Правовое обеспечение домоведения</t>
  </si>
  <si>
    <t>Менеджмент напитков</t>
  </si>
  <si>
    <r>
      <t xml:space="preserve">Иностранный язык* </t>
    </r>
    <r>
      <rPr>
        <sz val="10"/>
        <rFont val="Times New Roman"/>
        <family val="1"/>
      </rPr>
      <t>•</t>
    </r>
  </si>
  <si>
    <r>
      <t xml:space="preserve">Физическая культура** </t>
    </r>
    <r>
      <rPr>
        <sz val="10"/>
        <rFont val="Times New Roman"/>
        <family val="1"/>
      </rPr>
      <t>•</t>
    </r>
  </si>
  <si>
    <r>
      <t xml:space="preserve">Отечественная история </t>
    </r>
    <r>
      <rPr>
        <sz val="10"/>
        <rFont val="Times New Roman"/>
        <family val="1"/>
      </rPr>
      <t>•</t>
    </r>
  </si>
  <si>
    <r>
      <t xml:space="preserve">Психология и педагогика </t>
    </r>
    <r>
      <rPr>
        <sz val="10"/>
        <rFont val="Times New Roman"/>
        <family val="1"/>
      </rPr>
      <t>•</t>
    </r>
  </si>
  <si>
    <r>
      <t xml:space="preserve">Русский язык и культура речи </t>
    </r>
    <r>
      <rPr>
        <sz val="10"/>
        <rFont val="Times New Roman"/>
        <family val="1"/>
      </rPr>
      <t>•</t>
    </r>
  </si>
  <si>
    <r>
      <t xml:space="preserve">Философия </t>
    </r>
    <r>
      <rPr>
        <sz val="10"/>
        <rFont val="Times New Roman"/>
        <family val="1"/>
      </rPr>
      <t>•</t>
    </r>
  </si>
  <si>
    <r>
      <t xml:space="preserve">Национально-региональный (вузовский) компонент </t>
    </r>
    <r>
      <rPr>
        <b/>
        <sz val="10"/>
        <rFont val="Times New Roman"/>
        <family val="1"/>
      </rPr>
      <t>•</t>
    </r>
  </si>
  <si>
    <r>
      <t xml:space="preserve">Дисциплины и курсы по выбору студента, устанавливаемые вузом </t>
    </r>
    <r>
      <rPr>
        <b/>
        <sz val="10"/>
        <rFont val="Times New Roman"/>
        <family val="1"/>
      </rPr>
      <t>•</t>
    </r>
  </si>
  <si>
    <r>
      <t xml:space="preserve">Математика и информатика </t>
    </r>
    <r>
      <rPr>
        <sz val="10"/>
        <rFont val="Times New Roman"/>
        <family val="1"/>
      </rPr>
      <t>•</t>
    </r>
  </si>
  <si>
    <r>
      <t xml:space="preserve">Математика </t>
    </r>
    <r>
      <rPr>
        <sz val="10"/>
        <rFont val="Times New Roman"/>
        <family val="1"/>
      </rPr>
      <t>•</t>
    </r>
  </si>
  <si>
    <r>
      <t xml:space="preserve">Информатика </t>
    </r>
    <r>
      <rPr>
        <sz val="10"/>
        <rFont val="Times New Roman"/>
        <family val="1"/>
      </rPr>
      <t>•</t>
    </r>
  </si>
  <si>
    <t>Дисциплины и курсы по выбору студента, устанавливаемые вузом •</t>
  </si>
  <si>
    <r>
      <t xml:space="preserve">Безопасность жизнедеятельности </t>
    </r>
    <r>
      <rPr>
        <sz val="10"/>
        <rFont val="Times New Roman"/>
        <family val="1"/>
      </rPr>
      <t>•</t>
    </r>
  </si>
  <si>
    <t>Национально-региональный (вузовский) компонент •</t>
  </si>
  <si>
    <r>
      <t xml:space="preserve">Факультативы** </t>
    </r>
    <r>
      <rPr>
        <b/>
        <sz val="10"/>
        <color indexed="8"/>
        <rFont val="Times New Roman"/>
        <family val="1"/>
      </rPr>
      <t>•</t>
    </r>
  </si>
  <si>
    <t>4.</t>
  </si>
  <si>
    <t>1.</t>
  </si>
  <si>
    <t>2.</t>
  </si>
  <si>
    <t>5.</t>
  </si>
  <si>
    <t>3.</t>
  </si>
  <si>
    <t xml:space="preserve">• - дисциплины могут быть переаттестованы или перезачтены, с учётом предыдущего образования </t>
  </si>
  <si>
    <t>Распределение по семестрам (час/неделю)</t>
  </si>
  <si>
    <t>1-5.</t>
  </si>
  <si>
    <t>Иностранный язык (основной)</t>
  </si>
  <si>
    <t>Деловой иностранный язык</t>
  </si>
  <si>
    <t>профессиональное</t>
  </si>
  <si>
    <t>1-5. 5.</t>
  </si>
  <si>
    <t xml:space="preserve">У -учебная практика, </t>
  </si>
  <si>
    <t xml:space="preserve">П - производственная практика, </t>
  </si>
  <si>
    <t>– 3  года</t>
  </si>
  <si>
    <t>ДС.01.01</t>
  </si>
  <si>
    <t>ДС.01.02</t>
  </si>
  <si>
    <t>ДС.01.03</t>
  </si>
  <si>
    <t>ДС.01.04</t>
  </si>
  <si>
    <t>ДС.01.05</t>
  </si>
  <si>
    <t>ДС.01.06</t>
  </si>
  <si>
    <t>ДС.01.07</t>
  </si>
  <si>
    <t>ДС.01.08</t>
  </si>
  <si>
    <t>ДС.02.10</t>
  </si>
  <si>
    <t>ДС.02.11</t>
  </si>
  <si>
    <t>Общепрофессиональные дисциплины специальности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</si>
</sst>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"/>
    <numFmt numFmtId="189" formatCode="##"/>
    <numFmt numFmtId="190" formatCode="#,##0&quot;руб.&quot;;\-#,##0&quot;руб.&quot;"/>
    <numFmt numFmtId="191" formatCode="#,##0&quot;руб.&quot;;[Red]\-#,##0&quot;руб.&quot;"/>
    <numFmt numFmtId="192" formatCode="#,##0.00&quot;руб.&quot;;\-#,##0.00&quot;руб.&quot;"/>
    <numFmt numFmtId="193" formatCode="#,##0.00&quot;руб.&quot;;[Red]\-#,##0.00&quot;руб.&quot;"/>
    <numFmt numFmtId="194" formatCode="_-* #,##0&quot;руб.&quot;_-;\-* #,##0&quot;руб.&quot;_-;_-* &quot;-&quot;&quot;руб.&quot;_-;_-@_-"/>
    <numFmt numFmtId="195" formatCode="_-* #,##0_р_у_б_._-;\-* #,##0_р_у_б_._-;_-* &quot;-&quot;_р_у_б_._-;_-@_-"/>
    <numFmt numFmtId="196" formatCode="_-* #,##0.00&quot;руб.&quot;_-;\-* #,##0.00&quot;руб.&quot;_-;_-* &quot;-&quot;??&quot;руб.&quot;_-;_-@_-"/>
    <numFmt numFmtId="197" formatCode="_-* #,##0.00_р_у_б_._-;\-* #,##0.00_р_у_б_._-;_-* &quot;-&quot;??_р_у_б_._-;_-@_-"/>
    <numFmt numFmtId="198" formatCode="[$-FC19]d\ mmmm\ yyyy\ &quot;г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000000"/>
    <numFmt numFmtId="203" formatCode="0.0"/>
  </numFmts>
  <fonts count="26">
    <font>
      <sz val="12"/>
      <name val="Academy"/>
      <family val="0"/>
    </font>
    <font>
      <b/>
      <sz val="12"/>
      <name val="Academy"/>
      <family val="0"/>
    </font>
    <font>
      <i/>
      <sz val="12"/>
      <name val="Academy"/>
      <family val="0"/>
    </font>
    <font>
      <b/>
      <i/>
      <sz val="12"/>
      <name val="Academy"/>
      <family val="0"/>
    </font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u val="single"/>
      <sz val="7.2"/>
      <color indexed="12"/>
      <name val="Academy"/>
      <family val="0"/>
    </font>
    <font>
      <u val="single"/>
      <sz val="7.2"/>
      <color indexed="36"/>
      <name val="Academy"/>
      <family val="0"/>
    </font>
    <font>
      <b/>
      <sz val="16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 Cyr"/>
      <family val="1"/>
    </font>
    <font>
      <sz val="8"/>
      <name val="Times New Roman Cyr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sz val="11"/>
      <name val="Times New Roman Cyr"/>
      <family val="0"/>
    </font>
    <font>
      <sz val="14"/>
      <name val="Times New Roman"/>
      <family val="1"/>
    </font>
    <font>
      <sz val="14"/>
      <color indexed="8"/>
      <name val="Times New Roman Cyr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18" applyFont="1">
      <alignment/>
      <protection/>
    </xf>
    <xf numFmtId="0" fontId="7" fillId="0" borderId="0" xfId="18" applyFont="1">
      <alignment/>
      <protection/>
    </xf>
    <xf numFmtId="0" fontId="6" fillId="0" borderId="0" xfId="18" applyFont="1" applyBorder="1">
      <alignment/>
      <protection/>
    </xf>
    <xf numFmtId="0" fontId="8" fillId="0" borderId="0" xfId="18" applyFont="1">
      <alignment/>
      <protection/>
    </xf>
    <xf numFmtId="0" fontId="9" fillId="0" borderId="0" xfId="18" applyFont="1">
      <alignment/>
      <protection/>
    </xf>
    <xf numFmtId="0" fontId="10" fillId="0" borderId="0" xfId="18" applyFont="1">
      <alignment/>
      <protection/>
    </xf>
    <xf numFmtId="0" fontId="6" fillId="0" borderId="1" xfId="18" applyFont="1" applyBorder="1">
      <alignment/>
      <protection/>
    </xf>
    <xf numFmtId="0" fontId="6" fillId="0" borderId="2" xfId="18" applyFont="1" applyBorder="1">
      <alignment/>
      <protection/>
    </xf>
    <xf numFmtId="0" fontId="6" fillId="0" borderId="3" xfId="18" applyFont="1" applyBorder="1">
      <alignment/>
      <protection/>
    </xf>
    <xf numFmtId="0" fontId="6" fillId="0" borderId="4" xfId="18" applyFont="1" applyBorder="1">
      <alignment/>
      <protection/>
    </xf>
    <xf numFmtId="0" fontId="6" fillId="0" borderId="5" xfId="18" applyFont="1" applyBorder="1">
      <alignment/>
      <protection/>
    </xf>
    <xf numFmtId="0" fontId="6" fillId="0" borderId="0" xfId="0" applyNumberFormat="1" applyFont="1" applyBorder="1" applyAlignment="1" applyProtection="1">
      <alignment/>
      <protection locked="0"/>
    </xf>
    <xf numFmtId="0" fontId="7" fillId="0" borderId="0" xfId="18" applyFont="1" applyBorder="1">
      <alignment/>
      <protection/>
    </xf>
    <xf numFmtId="0" fontId="7" fillId="0" borderId="0" xfId="18" applyFont="1" applyAlignment="1">
      <alignment horizontal="center" vertical="top"/>
      <protection/>
    </xf>
    <xf numFmtId="0" fontId="6" fillId="0" borderId="6" xfId="18" applyFont="1" applyBorder="1">
      <alignment/>
      <protection/>
    </xf>
    <xf numFmtId="0" fontId="6" fillId="0" borderId="7" xfId="18" applyFont="1" applyBorder="1">
      <alignment/>
      <protection/>
    </xf>
    <xf numFmtId="1" fontId="6" fillId="0" borderId="0" xfId="18" applyNumberFormat="1" applyFont="1" applyBorder="1">
      <alignment/>
      <protection/>
    </xf>
    <xf numFmtId="0" fontId="6" fillId="0" borderId="8" xfId="0" applyFont="1" applyFill="1" applyBorder="1" applyAlignment="1">
      <alignment/>
    </xf>
    <xf numFmtId="0" fontId="6" fillId="0" borderId="8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7" fillId="0" borderId="0" xfId="18" applyFont="1" applyProtection="1">
      <alignment/>
      <protection locked="0"/>
    </xf>
    <xf numFmtId="0" fontId="6" fillId="0" borderId="0" xfId="18" applyFont="1" applyProtection="1">
      <alignment/>
      <protection locked="0"/>
    </xf>
    <xf numFmtId="0" fontId="7" fillId="0" borderId="0" xfId="18" applyFont="1" applyBorder="1" applyProtection="1">
      <alignment/>
      <protection locked="0"/>
    </xf>
    <xf numFmtId="0" fontId="6" fillId="0" borderId="0" xfId="18" applyFont="1" applyAlignment="1">
      <alignment/>
      <protection/>
    </xf>
    <xf numFmtId="0" fontId="6" fillId="0" borderId="8" xfId="0" applyNumberFormat="1" applyFont="1" applyFill="1" applyBorder="1" applyAlignment="1" applyProtection="1">
      <alignment/>
      <protection locked="0"/>
    </xf>
    <xf numFmtId="0" fontId="6" fillId="0" borderId="8" xfId="0" applyFont="1" applyFill="1" applyBorder="1" applyAlignment="1" applyProtection="1">
      <alignment/>
      <protection/>
    </xf>
    <xf numFmtId="0" fontId="6" fillId="0" borderId="8" xfId="0" applyNumberFormat="1" applyFont="1" applyFill="1" applyBorder="1" applyAlignment="1">
      <alignment/>
    </xf>
    <xf numFmtId="0" fontId="5" fillId="0" borderId="0" xfId="18" applyFont="1" applyAlignment="1">
      <alignment/>
      <protection/>
    </xf>
    <xf numFmtId="0" fontId="14" fillId="0" borderId="0" xfId="18" applyFont="1">
      <alignment/>
      <protection/>
    </xf>
    <xf numFmtId="0" fontId="11" fillId="0" borderId="0" xfId="18" applyFont="1" applyProtection="1">
      <alignment/>
      <protection locked="0"/>
    </xf>
    <xf numFmtId="0" fontId="10" fillId="0" borderId="0" xfId="18" applyFont="1" applyProtection="1">
      <alignment/>
      <protection locked="0"/>
    </xf>
    <xf numFmtId="0" fontId="15" fillId="0" borderId="0" xfId="0" applyFont="1" applyAlignment="1">
      <alignment/>
    </xf>
    <xf numFmtId="0" fontId="6" fillId="0" borderId="8" xfId="0" applyFont="1" applyFill="1" applyBorder="1" applyAlignment="1" applyProtection="1">
      <alignment horizontal="left" wrapText="1"/>
      <protection locked="0"/>
    </xf>
    <xf numFmtId="0" fontId="17" fillId="0" borderId="0" xfId="0" applyFont="1" applyAlignment="1">
      <alignment horizontal="left"/>
    </xf>
    <xf numFmtId="0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Fill="1" applyAlignment="1">
      <alignment/>
    </xf>
    <xf numFmtId="0" fontId="18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 indent="1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8" xfId="0" applyFont="1" applyFill="1" applyBorder="1" applyAlignment="1">
      <alignment horizontal="left"/>
    </xf>
    <xf numFmtId="0" fontId="6" fillId="0" borderId="8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center"/>
      <protection/>
    </xf>
    <xf numFmtId="0" fontId="11" fillId="0" borderId="8" xfId="0" applyFont="1" applyFill="1" applyBorder="1" applyAlignment="1" applyProtection="1">
      <alignment horizontal="center"/>
      <protection/>
    </xf>
    <xf numFmtId="0" fontId="20" fillId="2" borderId="8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>
      <alignment horizontal="left" wrapText="1"/>
    </xf>
    <xf numFmtId="0" fontId="11" fillId="0" borderId="8" xfId="0" applyFont="1" applyFill="1" applyBorder="1" applyAlignment="1">
      <alignment horizontal="left" wrapText="1"/>
    </xf>
    <xf numFmtId="0" fontId="11" fillId="0" borderId="8" xfId="0" applyFont="1" applyFill="1" applyBorder="1" applyAlignment="1" applyProtection="1">
      <alignment horizontal="left" wrapText="1"/>
      <protection locked="0"/>
    </xf>
    <xf numFmtId="0" fontId="6" fillId="3" borderId="8" xfId="0" applyFont="1" applyFill="1" applyBorder="1" applyAlignment="1" applyProtection="1">
      <alignment horizontal="left" wrapText="1"/>
      <protection locked="0"/>
    </xf>
    <xf numFmtId="0" fontId="6" fillId="0" borderId="8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11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11" fillId="0" borderId="8" xfId="0" applyFont="1" applyFill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left" wrapText="1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8" xfId="0" applyNumberFormat="1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8" xfId="0" applyNumberFormat="1" applyFont="1" applyBorder="1" applyAlignment="1" applyProtection="1">
      <alignment horizontal="center"/>
      <protection locked="0"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/>
      <protection locked="0"/>
    </xf>
    <xf numFmtId="0" fontId="6" fillId="2" borderId="8" xfId="0" applyNumberFormat="1" applyFont="1" applyFill="1" applyBorder="1" applyAlignment="1" applyProtection="1">
      <alignment/>
      <protection locked="0"/>
    </xf>
    <xf numFmtId="1" fontId="11" fillId="2" borderId="8" xfId="0" applyNumberFormat="1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/>
      <protection/>
    </xf>
    <xf numFmtId="0" fontId="6" fillId="0" borderId="8" xfId="0" applyFont="1" applyBorder="1" applyAlignment="1" applyProtection="1">
      <alignment/>
      <protection locked="0"/>
    </xf>
    <xf numFmtId="0" fontId="11" fillId="0" borderId="8" xfId="0" applyFont="1" applyBorder="1" applyAlignment="1" applyProtection="1">
      <alignment horizontal="left" wrapText="1"/>
      <protection locked="0"/>
    </xf>
    <xf numFmtId="1" fontId="11" fillId="0" borderId="8" xfId="0" applyNumberFormat="1" applyFont="1" applyFill="1" applyBorder="1" applyAlignment="1">
      <alignment horizontal="center" wrapText="1"/>
    </xf>
    <xf numFmtId="0" fontId="11" fillId="2" borderId="8" xfId="0" applyFont="1" applyFill="1" applyBorder="1" applyAlignment="1" applyProtection="1">
      <alignment horizontal="center"/>
      <protection locked="0"/>
    </xf>
    <xf numFmtId="0" fontId="19" fillId="2" borderId="8" xfId="0" applyFont="1" applyFill="1" applyBorder="1" applyAlignment="1" applyProtection="1">
      <alignment/>
      <protection locked="0"/>
    </xf>
    <xf numFmtId="0" fontId="19" fillId="2" borderId="8" xfId="0" applyNumberFormat="1" applyFont="1" applyFill="1" applyBorder="1" applyAlignment="1" applyProtection="1">
      <alignment/>
      <protection locked="0"/>
    </xf>
    <xf numFmtId="0" fontId="19" fillId="2" borderId="8" xfId="0" applyFont="1" applyFill="1" applyBorder="1" applyAlignment="1" applyProtection="1">
      <alignment/>
      <protection/>
    </xf>
    <xf numFmtId="0" fontId="19" fillId="3" borderId="8" xfId="0" applyFont="1" applyFill="1" applyBorder="1" applyAlignment="1" applyProtection="1">
      <alignment/>
      <protection locked="0"/>
    </xf>
    <xf numFmtId="0" fontId="19" fillId="0" borderId="8" xfId="0" applyFont="1" applyFill="1" applyBorder="1" applyAlignment="1" applyProtection="1">
      <alignment horizontal="left" wrapText="1"/>
      <protection locked="0"/>
    </xf>
    <xf numFmtId="0" fontId="19" fillId="0" borderId="8" xfId="0" applyFont="1" applyFill="1" applyBorder="1" applyAlignment="1" applyProtection="1">
      <alignment/>
      <protection/>
    </xf>
    <xf numFmtId="0" fontId="19" fillId="0" borderId="8" xfId="0" applyNumberFormat="1" applyFont="1" applyFill="1" applyBorder="1" applyAlignment="1" applyProtection="1">
      <alignment/>
      <protection locked="0"/>
    </xf>
    <xf numFmtId="0" fontId="19" fillId="0" borderId="8" xfId="0" applyNumberFormat="1" applyFont="1" applyFill="1" applyBorder="1" applyAlignment="1">
      <alignment/>
    </xf>
    <xf numFmtId="0" fontId="19" fillId="0" borderId="8" xfId="0" applyFont="1" applyFill="1" applyBorder="1" applyAlignment="1">
      <alignment/>
    </xf>
    <xf numFmtId="0" fontId="19" fillId="0" borderId="8" xfId="0" applyFont="1" applyFill="1" applyBorder="1" applyAlignment="1" applyProtection="1">
      <alignment horizontal="center"/>
      <protection/>
    </xf>
    <xf numFmtId="0" fontId="6" fillId="0" borderId="8" xfId="0" applyFont="1" applyFill="1" applyBorder="1" applyAlignment="1" applyProtection="1">
      <alignment horizontal="center"/>
      <protection/>
    </xf>
    <xf numFmtId="0" fontId="6" fillId="2" borderId="8" xfId="0" applyNumberFormat="1" applyFont="1" applyFill="1" applyBorder="1" applyAlignment="1" applyProtection="1">
      <alignment/>
      <protection/>
    </xf>
    <xf numFmtId="1" fontId="11" fillId="0" borderId="8" xfId="0" applyNumberFormat="1" applyFont="1" applyFill="1" applyBorder="1" applyAlignment="1" applyProtection="1">
      <alignment horizontal="center"/>
      <protection/>
    </xf>
    <xf numFmtId="1" fontId="6" fillId="0" borderId="8" xfId="0" applyNumberFormat="1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 wrapText="1"/>
      <protection/>
    </xf>
    <xf numFmtId="2" fontId="6" fillId="0" borderId="8" xfId="0" applyNumberFormat="1" applyFont="1" applyFill="1" applyBorder="1" applyAlignment="1" applyProtection="1">
      <alignment horizontal="left" wrapText="1"/>
      <protection/>
    </xf>
    <xf numFmtId="0" fontId="6" fillId="0" borderId="8" xfId="0" applyFont="1" applyFill="1" applyBorder="1" applyAlignment="1" applyProtection="1">
      <alignment horizontal="left"/>
      <protection/>
    </xf>
    <xf numFmtId="0" fontId="6" fillId="0" borderId="8" xfId="0" applyFont="1" applyFill="1" applyBorder="1" applyAlignment="1" applyProtection="1">
      <alignment wrapText="1"/>
      <protection locked="0"/>
    </xf>
    <xf numFmtId="0" fontId="7" fillId="0" borderId="0" xfId="0" applyFont="1" applyAlignment="1">
      <alignment/>
    </xf>
    <xf numFmtId="0" fontId="6" fillId="0" borderId="8" xfId="18" applyFont="1" applyBorder="1" applyAlignment="1">
      <alignment horizontal="center" vertical="center"/>
      <protection/>
    </xf>
    <xf numFmtId="0" fontId="6" fillId="0" borderId="7" xfId="18" applyFont="1" applyBorder="1" applyAlignment="1">
      <alignment horizontal="center" vertical="center"/>
      <protection/>
    </xf>
    <xf numFmtId="0" fontId="6" fillId="0" borderId="8" xfId="18" applyNumberFormat="1" applyFont="1" applyBorder="1" applyAlignment="1">
      <alignment horizontal="center" vertical="center"/>
      <protection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0" fillId="0" borderId="8" xfId="0" applyFont="1" applyFill="1" applyBorder="1" applyAlignment="1" applyProtection="1">
      <alignment horizontal="left" wrapText="1"/>
      <protection locked="0"/>
    </xf>
    <xf numFmtId="0" fontId="11" fillId="0" borderId="8" xfId="0" applyFont="1" applyFill="1" applyBorder="1" applyAlignment="1" applyProtection="1">
      <alignment horizontal="left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20" fillId="2" borderId="8" xfId="0" applyFont="1" applyFill="1" applyBorder="1" applyAlignment="1" applyProtection="1">
      <alignment horizontal="center" vertical="center" wrapText="1"/>
      <protection locked="0"/>
    </xf>
    <xf numFmtId="0" fontId="19" fillId="2" borderId="8" xfId="0" applyFont="1" applyFill="1" applyBorder="1" applyAlignment="1" applyProtection="1">
      <alignment horizontal="left" vertical="center"/>
      <protection locked="0"/>
    </xf>
    <xf numFmtId="0" fontId="19" fillId="0" borderId="8" xfId="0" applyFont="1" applyFill="1" applyBorder="1" applyAlignment="1" applyProtection="1">
      <alignment/>
      <protection locked="0"/>
    </xf>
    <xf numFmtId="0" fontId="19" fillId="2" borderId="8" xfId="0" applyFont="1" applyFill="1" applyBorder="1" applyAlignment="1" applyProtection="1">
      <alignment wrapText="1"/>
      <protection locked="0"/>
    </xf>
    <xf numFmtId="0" fontId="6" fillId="2" borderId="8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/>
      <protection locked="0"/>
    </xf>
    <xf numFmtId="0" fontId="11" fillId="0" borderId="8" xfId="0" applyFont="1" applyFill="1" applyBorder="1" applyAlignment="1">
      <alignment/>
    </xf>
    <xf numFmtId="0" fontId="11" fillId="0" borderId="8" xfId="0" applyFont="1" applyFill="1" applyBorder="1" applyAlignment="1" applyProtection="1">
      <alignment/>
      <protection locked="0"/>
    </xf>
    <xf numFmtId="0" fontId="20" fillId="0" borderId="8" xfId="0" applyFont="1" applyFill="1" applyBorder="1" applyAlignment="1" applyProtection="1">
      <alignment horizontal="left" vertical="center"/>
      <protection locked="0"/>
    </xf>
    <xf numFmtId="0" fontId="20" fillId="0" borderId="8" xfId="0" applyFont="1" applyFill="1" applyBorder="1" applyAlignment="1" applyProtection="1">
      <alignment/>
      <protection locked="0"/>
    </xf>
    <xf numFmtId="0" fontId="20" fillId="0" borderId="8" xfId="0" applyNumberFormat="1" applyFont="1" applyFill="1" applyBorder="1" applyAlignment="1" applyProtection="1">
      <alignment/>
      <protection locked="0"/>
    </xf>
    <xf numFmtId="0" fontId="23" fillId="0" borderId="0" xfId="0" applyFont="1" applyAlignment="1">
      <alignment horizontal="center"/>
    </xf>
    <xf numFmtId="0" fontId="19" fillId="0" borderId="8" xfId="0" applyFont="1" applyFill="1" applyBorder="1" applyAlignment="1" applyProtection="1">
      <alignment/>
      <protection locked="0"/>
    </xf>
    <xf numFmtId="0" fontId="20" fillId="2" borderId="8" xfId="0" applyFont="1" applyFill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/>
      <protection locked="0"/>
    </xf>
    <xf numFmtId="0" fontId="6" fillId="0" borderId="5" xfId="0" applyFont="1" applyFill="1" applyBorder="1" applyAlignment="1" applyProtection="1">
      <alignment/>
      <protection locked="0"/>
    </xf>
    <xf numFmtId="0" fontId="6" fillId="0" borderId="5" xfId="0" applyFont="1" applyFill="1" applyBorder="1" applyAlignment="1">
      <alignment/>
    </xf>
    <xf numFmtId="0" fontId="19" fillId="2" borderId="5" xfId="0" applyFont="1" applyFill="1" applyBorder="1" applyAlignment="1" applyProtection="1">
      <alignment/>
      <protection locked="0"/>
    </xf>
    <xf numFmtId="0" fontId="19" fillId="0" borderId="5" xfId="0" applyFont="1" applyFill="1" applyBorder="1" applyAlignment="1" applyProtection="1">
      <alignment/>
      <protection locked="0"/>
    </xf>
    <xf numFmtId="0" fontId="6" fillId="2" borderId="5" xfId="0" applyFont="1" applyFill="1" applyBorder="1" applyAlignment="1">
      <alignment/>
    </xf>
    <xf numFmtId="1" fontId="6" fillId="0" borderId="5" xfId="0" applyNumberFormat="1" applyFont="1" applyFill="1" applyBorder="1" applyAlignment="1" applyProtection="1">
      <alignment/>
      <protection/>
    </xf>
    <xf numFmtId="0" fontId="6" fillId="0" borderId="5" xfId="0" applyFont="1" applyFill="1" applyBorder="1" applyAlignment="1" applyProtection="1">
      <alignment/>
      <protection/>
    </xf>
    <xf numFmtId="0" fontId="6" fillId="0" borderId="5" xfId="0" applyNumberFormat="1" applyFont="1" applyFill="1" applyBorder="1" applyAlignment="1" applyProtection="1">
      <alignment/>
      <protection/>
    </xf>
    <xf numFmtId="0" fontId="16" fillId="0" borderId="0" xfId="0" applyFont="1" applyAlignment="1" applyProtection="1">
      <alignment horizontal="left"/>
      <protection locked="0"/>
    </xf>
    <xf numFmtId="0" fontId="19" fillId="2" borderId="8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/>
    </xf>
    <xf numFmtId="0" fontId="6" fillId="0" borderId="8" xfId="18" applyFont="1" applyFill="1" applyBorder="1" applyAlignment="1" applyProtection="1">
      <alignment horizontal="center"/>
      <protection/>
    </xf>
    <xf numFmtId="0" fontId="6" fillId="0" borderId="8" xfId="0" applyNumberFormat="1" applyFont="1" applyFill="1" applyBorder="1" applyAlignment="1" applyProtection="1">
      <alignment horizontal="center"/>
      <protection/>
    </xf>
    <xf numFmtId="1" fontId="6" fillId="0" borderId="8" xfId="18" applyNumberFormat="1" applyFont="1" applyFill="1" applyBorder="1" applyAlignment="1" applyProtection="1">
      <alignment horizontal="center"/>
      <protection/>
    </xf>
    <xf numFmtId="0" fontId="7" fillId="0" borderId="0" xfId="18" applyFont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0" fontId="6" fillId="0" borderId="6" xfId="18" applyFont="1" applyBorder="1" applyAlignment="1">
      <alignment horizontal="center"/>
      <protection/>
    </xf>
    <xf numFmtId="0" fontId="6" fillId="0" borderId="7" xfId="18" applyFont="1" applyBorder="1" applyAlignment="1">
      <alignment horizontal="center"/>
      <protection/>
    </xf>
    <xf numFmtId="0" fontId="6" fillId="0" borderId="8" xfId="18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7" fillId="0" borderId="0" xfId="18" applyFont="1" applyAlignment="1">
      <alignment horizontal="center" vertical="top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1" xfId="18" applyFont="1" applyFill="1" applyBorder="1" applyAlignment="1" applyProtection="1">
      <alignment horizontal="center" vertical="center" wrapText="1"/>
      <protection/>
    </xf>
    <xf numFmtId="0" fontId="6" fillId="0" borderId="2" xfId="18" applyFont="1" applyFill="1" applyBorder="1" applyAlignment="1" applyProtection="1">
      <alignment horizontal="center" vertical="center" wrapText="1"/>
      <protection/>
    </xf>
    <xf numFmtId="0" fontId="6" fillId="0" borderId="3" xfId="18" applyFont="1" applyFill="1" applyBorder="1" applyAlignment="1" applyProtection="1">
      <alignment horizontal="center" vertical="center" wrapText="1"/>
      <protection/>
    </xf>
    <xf numFmtId="0" fontId="6" fillId="0" borderId="4" xfId="18" applyFont="1" applyFill="1" applyBorder="1" applyAlignment="1" applyProtection="1">
      <alignment horizontal="center" vertical="center" wrapText="1"/>
      <protection/>
    </xf>
    <xf numFmtId="0" fontId="6" fillId="0" borderId="11" xfId="18" applyFont="1" applyFill="1" applyBorder="1" applyAlignment="1" applyProtection="1">
      <alignment horizontal="center" vertical="center" wrapText="1"/>
      <protection/>
    </xf>
    <xf numFmtId="0" fontId="6" fillId="0" borderId="10" xfId="18" applyFont="1" applyFill="1" applyBorder="1" applyAlignment="1" applyProtection="1">
      <alignment horizontal="center" vertical="center" wrapText="1"/>
      <protection/>
    </xf>
    <xf numFmtId="1" fontId="6" fillId="0" borderId="5" xfId="18" applyNumberFormat="1" applyFont="1" applyFill="1" applyBorder="1" applyAlignment="1" applyProtection="1">
      <alignment horizontal="center"/>
      <protection/>
    </xf>
    <xf numFmtId="1" fontId="6" fillId="0" borderId="6" xfId="18" applyNumberFormat="1" applyFont="1" applyFill="1" applyBorder="1" applyAlignment="1" applyProtection="1">
      <alignment horizontal="center"/>
      <protection/>
    </xf>
    <xf numFmtId="1" fontId="6" fillId="0" borderId="7" xfId="18" applyNumberFormat="1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 wrapText="1"/>
      <protection locked="0"/>
    </xf>
    <xf numFmtId="0" fontId="7" fillId="0" borderId="0" xfId="0" applyFont="1" applyAlignment="1">
      <alignment horizontal="left" wrapText="1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11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6"/>
  <sheetViews>
    <sheetView zoomScale="75" zoomScaleNormal="75" workbookViewId="0" topLeftCell="A4">
      <selection activeCell="Y12" sqref="Y12"/>
    </sheetView>
  </sheetViews>
  <sheetFormatPr defaultColWidth="8.796875" defaultRowHeight="15"/>
  <cols>
    <col min="1" max="1" width="5.19921875" style="2" customWidth="1"/>
    <col min="2" max="53" width="3.09765625" style="2" customWidth="1"/>
    <col min="54" max="58" width="2.296875" style="2" customWidth="1"/>
    <col min="59" max="16384" width="9" style="2" customWidth="1"/>
  </cols>
  <sheetData>
    <row r="1" spans="1:44" ht="18.75">
      <c r="A1" s="14"/>
      <c r="B1" s="3"/>
      <c r="C1" s="3"/>
      <c r="D1" s="3"/>
      <c r="E1" s="3"/>
      <c r="F1" s="3"/>
      <c r="G1" s="3"/>
      <c r="M1" s="1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</row>
    <row r="2" spans="1:53" ht="18.75" customHeight="1">
      <c r="A2" s="148" t="s">
        <v>123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</row>
    <row r="3" spans="1:53" ht="18.75" customHeight="1">
      <c r="A3" s="148" t="s">
        <v>63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</row>
    <row r="4" spans="1:53" ht="18.75" customHeight="1">
      <c r="A4" s="148" t="s">
        <v>64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</row>
    <row r="5" spans="1:53" ht="18.75" customHeight="1">
      <c r="A5" s="148" t="s">
        <v>65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</row>
    <row r="6" spans="1:53" ht="18.75" customHeight="1">
      <c r="A6" s="153" t="s">
        <v>124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</row>
    <row r="7" spans="1:38" ht="18.75">
      <c r="A7" s="14"/>
      <c r="B7" s="3"/>
      <c r="C7" s="3"/>
      <c r="D7" s="3"/>
      <c r="E7" s="3"/>
      <c r="F7" s="3"/>
      <c r="G7" s="3"/>
      <c r="M7" s="1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7" ht="15.75">
      <c r="A8" s="14"/>
      <c r="B8" s="3"/>
      <c r="C8" s="3"/>
      <c r="D8" s="3"/>
      <c r="E8" s="3"/>
      <c r="F8" s="3"/>
      <c r="G8" s="3"/>
    </row>
    <row r="9" spans="1:23" ht="20.25">
      <c r="A9" s="14"/>
      <c r="B9" s="14"/>
      <c r="C9" s="14"/>
      <c r="D9" s="14"/>
      <c r="E9" s="14"/>
      <c r="F9" s="14"/>
      <c r="G9" s="14"/>
      <c r="S9" s="5"/>
      <c r="T9" s="30"/>
      <c r="W9" s="30" t="s">
        <v>0</v>
      </c>
    </row>
    <row r="10" spans="1:34" ht="18.75">
      <c r="A10" s="3"/>
      <c r="B10" s="14"/>
      <c r="C10" s="14"/>
      <c r="D10" s="14"/>
      <c r="E10" s="3"/>
      <c r="F10" s="3"/>
      <c r="G10" s="3"/>
      <c r="K10" s="6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</row>
    <row r="11" spans="1:49" ht="18.75">
      <c r="A11" s="3" t="s">
        <v>117</v>
      </c>
      <c r="B11" s="14"/>
      <c r="C11" s="14"/>
      <c r="D11" s="14"/>
      <c r="E11" s="3"/>
      <c r="F11" s="3"/>
      <c r="G11" s="3"/>
      <c r="K11" s="6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N11" s="3" t="s">
        <v>80</v>
      </c>
      <c r="AP11" s="3"/>
      <c r="AV11" s="6" t="s">
        <v>66</v>
      </c>
      <c r="AW11" s="6"/>
    </row>
    <row r="12" spans="1:40" ht="18.75">
      <c r="A12" s="14" t="s">
        <v>122</v>
      </c>
      <c r="B12" s="14"/>
      <c r="C12" s="14"/>
      <c r="D12" s="14"/>
      <c r="E12" s="14"/>
      <c r="F12" s="14"/>
      <c r="G12" s="14"/>
      <c r="H12" s="4"/>
      <c r="N12" s="25"/>
      <c r="Y12" s="121" t="s">
        <v>162</v>
      </c>
      <c r="AN12" s="33" t="s">
        <v>164</v>
      </c>
    </row>
    <row r="13" spans="1:46" ht="18.75">
      <c r="A13" s="14" t="s">
        <v>58</v>
      </c>
      <c r="P13" s="6"/>
      <c r="Y13" s="129" t="s">
        <v>163</v>
      </c>
      <c r="AD13" s="6"/>
      <c r="AF13" s="6"/>
      <c r="AN13" s="3" t="s">
        <v>81</v>
      </c>
      <c r="AS13" s="3" t="s">
        <v>231</v>
      </c>
      <c r="AT13" s="3"/>
    </row>
    <row r="14" spans="1:46" ht="18.75">
      <c r="A14" s="3" t="s">
        <v>57</v>
      </c>
      <c r="L14" s="6"/>
      <c r="Z14" s="6"/>
      <c r="AB14" s="6"/>
      <c r="AN14" s="3" t="s">
        <v>67</v>
      </c>
      <c r="AS14" s="6" t="s">
        <v>66</v>
      </c>
      <c r="AT14" s="3" t="s">
        <v>68</v>
      </c>
    </row>
    <row r="15" spans="1:47" ht="18.75">
      <c r="A15" s="14"/>
      <c r="L15" s="6"/>
      <c r="Z15" s="6"/>
      <c r="AB15" s="6"/>
      <c r="AN15" s="3" t="s">
        <v>69</v>
      </c>
      <c r="AT15" s="6" t="s">
        <v>66</v>
      </c>
      <c r="AU15" s="3" t="s">
        <v>70</v>
      </c>
    </row>
    <row r="16" spans="23:43" ht="15.75">
      <c r="W16" s="7" t="s">
        <v>59</v>
      </c>
      <c r="AN16" s="3" t="s">
        <v>227</v>
      </c>
      <c r="AQ16" s="3"/>
    </row>
    <row r="18" spans="1:53" ht="12.75">
      <c r="A18" s="8"/>
      <c r="B18" s="149" t="s">
        <v>1</v>
      </c>
      <c r="C18" s="150"/>
      <c r="D18" s="150"/>
      <c r="E18" s="151"/>
      <c r="F18" s="12"/>
      <c r="G18" s="9" t="s">
        <v>2</v>
      </c>
      <c r="H18" s="9"/>
      <c r="I18" s="10"/>
      <c r="J18" s="16"/>
      <c r="K18" s="9" t="s">
        <v>3</v>
      </c>
      <c r="L18" s="9"/>
      <c r="M18" s="17"/>
      <c r="N18" s="12"/>
      <c r="O18" s="9" t="s">
        <v>4</v>
      </c>
      <c r="P18" s="9"/>
      <c r="Q18" s="9"/>
      <c r="R18" s="17"/>
      <c r="S18" s="16"/>
      <c r="T18" s="9" t="s">
        <v>5</v>
      </c>
      <c r="U18" s="9"/>
      <c r="V18" s="17"/>
      <c r="W18" s="12"/>
      <c r="X18" s="9" t="s">
        <v>6</v>
      </c>
      <c r="Y18" s="9"/>
      <c r="Z18" s="17"/>
      <c r="AA18" s="149" t="s">
        <v>7</v>
      </c>
      <c r="AB18" s="150"/>
      <c r="AC18" s="150"/>
      <c r="AD18" s="150"/>
      <c r="AE18" s="151"/>
      <c r="AF18" s="16"/>
      <c r="AG18" s="9" t="s">
        <v>8</v>
      </c>
      <c r="AH18" s="9"/>
      <c r="AI18" s="17"/>
      <c r="AJ18" s="12"/>
      <c r="AK18" s="9" t="s">
        <v>9</v>
      </c>
      <c r="AL18" s="9"/>
      <c r="AM18" s="17"/>
      <c r="AN18" s="149" t="s">
        <v>10</v>
      </c>
      <c r="AO18" s="150"/>
      <c r="AP18" s="150"/>
      <c r="AQ18" s="150"/>
      <c r="AR18" s="151"/>
      <c r="AS18" s="149" t="s">
        <v>11</v>
      </c>
      <c r="AT18" s="150"/>
      <c r="AU18" s="150"/>
      <c r="AV18" s="151"/>
      <c r="AW18" s="149" t="s">
        <v>12</v>
      </c>
      <c r="AX18" s="150"/>
      <c r="AY18" s="150"/>
      <c r="AZ18" s="150"/>
      <c r="BA18" s="151"/>
    </row>
    <row r="19" spans="1:53" ht="12.75">
      <c r="A19" s="11" t="s">
        <v>13</v>
      </c>
      <c r="B19" s="101">
        <v>1</v>
      </c>
      <c r="C19" s="101">
        <v>2</v>
      </c>
      <c r="D19" s="101">
        <v>3</v>
      </c>
      <c r="E19" s="101">
        <v>4</v>
      </c>
      <c r="F19" s="101">
        <v>5</v>
      </c>
      <c r="G19" s="101">
        <v>6</v>
      </c>
      <c r="H19" s="101">
        <v>7</v>
      </c>
      <c r="I19" s="101">
        <v>8</v>
      </c>
      <c r="J19" s="102">
        <v>9</v>
      </c>
      <c r="K19" s="101">
        <v>10</v>
      </c>
      <c r="L19" s="101">
        <v>11</v>
      </c>
      <c r="M19" s="101">
        <v>12</v>
      </c>
      <c r="N19" s="101">
        <v>13</v>
      </c>
      <c r="O19" s="101">
        <v>14</v>
      </c>
      <c r="P19" s="101">
        <v>15</v>
      </c>
      <c r="Q19" s="101">
        <v>16</v>
      </c>
      <c r="R19" s="101">
        <v>17</v>
      </c>
      <c r="S19" s="101">
        <v>18</v>
      </c>
      <c r="T19" s="101">
        <v>19</v>
      </c>
      <c r="U19" s="103">
        <v>20</v>
      </c>
      <c r="V19" s="101">
        <v>21</v>
      </c>
      <c r="W19" s="101">
        <v>22</v>
      </c>
      <c r="X19" s="101">
        <v>23</v>
      </c>
      <c r="Y19" s="101">
        <v>24</v>
      </c>
      <c r="Z19" s="101">
        <v>25</v>
      </c>
      <c r="AA19" s="101">
        <v>26</v>
      </c>
      <c r="AB19" s="101">
        <v>27</v>
      </c>
      <c r="AC19" s="101">
        <v>28</v>
      </c>
      <c r="AD19" s="101">
        <v>29</v>
      </c>
      <c r="AE19" s="101">
        <v>30</v>
      </c>
      <c r="AF19" s="101">
        <v>31</v>
      </c>
      <c r="AG19" s="101">
        <v>32</v>
      </c>
      <c r="AH19" s="101">
        <v>33</v>
      </c>
      <c r="AI19" s="101">
        <v>34</v>
      </c>
      <c r="AJ19" s="101">
        <v>35</v>
      </c>
      <c r="AK19" s="101">
        <v>36</v>
      </c>
      <c r="AL19" s="101">
        <v>37</v>
      </c>
      <c r="AM19" s="101">
        <v>38</v>
      </c>
      <c r="AN19" s="101">
        <v>39</v>
      </c>
      <c r="AO19" s="101">
        <v>40</v>
      </c>
      <c r="AP19" s="101">
        <v>41</v>
      </c>
      <c r="AQ19" s="101">
        <v>42</v>
      </c>
      <c r="AR19" s="101">
        <v>43</v>
      </c>
      <c r="AS19" s="101">
        <v>44</v>
      </c>
      <c r="AT19" s="101">
        <v>45</v>
      </c>
      <c r="AU19" s="101">
        <v>46</v>
      </c>
      <c r="AV19" s="101">
        <v>47</v>
      </c>
      <c r="AW19" s="101">
        <v>48</v>
      </c>
      <c r="AX19" s="101">
        <v>49</v>
      </c>
      <c r="AY19" s="101">
        <v>50</v>
      </c>
      <c r="AZ19" s="101">
        <v>51</v>
      </c>
      <c r="BA19" s="101">
        <v>52</v>
      </c>
    </row>
    <row r="20" spans="1:53" ht="12.75">
      <c r="A20" s="11" t="s">
        <v>14</v>
      </c>
      <c r="B20" s="104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 t="s">
        <v>89</v>
      </c>
      <c r="U20" s="105" t="s">
        <v>89</v>
      </c>
      <c r="V20" s="105" t="s">
        <v>89</v>
      </c>
      <c r="W20" s="105" t="s">
        <v>88</v>
      </c>
      <c r="X20" s="105" t="s">
        <v>88</v>
      </c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7"/>
      <c r="AQ20" s="105" t="s">
        <v>89</v>
      </c>
      <c r="AR20" s="105" t="s">
        <v>89</v>
      </c>
      <c r="AS20" s="105" t="s">
        <v>89</v>
      </c>
      <c r="AT20" s="107" t="s">
        <v>126</v>
      </c>
      <c r="AU20" s="107" t="s">
        <v>126</v>
      </c>
      <c r="AV20" s="105" t="s">
        <v>88</v>
      </c>
      <c r="AW20" s="105" t="s">
        <v>88</v>
      </c>
      <c r="AX20" s="105" t="s">
        <v>88</v>
      </c>
      <c r="AY20" s="105" t="s">
        <v>88</v>
      </c>
      <c r="AZ20" s="105" t="s">
        <v>88</v>
      </c>
      <c r="BA20" s="105" t="s">
        <v>88</v>
      </c>
    </row>
    <row r="21" spans="1:53" ht="12.75">
      <c r="A21" s="11" t="s">
        <v>15</v>
      </c>
      <c r="B21" s="106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5"/>
      <c r="T21" s="105" t="s">
        <v>89</v>
      </c>
      <c r="U21" s="105" t="s">
        <v>89</v>
      </c>
      <c r="V21" s="105" t="s">
        <v>89</v>
      </c>
      <c r="W21" s="105" t="s">
        <v>88</v>
      </c>
      <c r="X21" s="105" t="s">
        <v>88</v>
      </c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 t="s">
        <v>89</v>
      </c>
      <c r="AR21" s="107" t="s">
        <v>89</v>
      </c>
      <c r="AS21" s="107" t="s">
        <v>89</v>
      </c>
      <c r="AT21" s="107" t="s">
        <v>126</v>
      </c>
      <c r="AU21" s="107" t="s">
        <v>126</v>
      </c>
      <c r="AV21" s="107" t="s">
        <v>88</v>
      </c>
      <c r="AW21" s="107" t="s">
        <v>88</v>
      </c>
      <c r="AX21" s="107" t="s">
        <v>88</v>
      </c>
      <c r="AY21" s="107" t="s">
        <v>88</v>
      </c>
      <c r="AZ21" s="107" t="s">
        <v>88</v>
      </c>
      <c r="BA21" s="107" t="s">
        <v>88</v>
      </c>
    </row>
    <row r="22" spans="1:53" ht="12.75">
      <c r="A22" s="11" t="s">
        <v>16</v>
      </c>
      <c r="B22" s="104" t="s">
        <v>78</v>
      </c>
      <c r="C22" s="104" t="s">
        <v>78</v>
      </c>
      <c r="D22" s="104" t="s">
        <v>78</v>
      </c>
      <c r="E22" s="104" t="s">
        <v>78</v>
      </c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5"/>
      <c r="T22" s="105" t="s">
        <v>89</v>
      </c>
      <c r="U22" s="105" t="s">
        <v>89</v>
      </c>
      <c r="V22" s="105" t="s">
        <v>88</v>
      </c>
      <c r="W22" s="105" t="s">
        <v>88</v>
      </c>
      <c r="X22" s="105" t="s">
        <v>78</v>
      </c>
      <c r="Y22" s="105" t="s">
        <v>78</v>
      </c>
      <c r="Z22" s="105" t="s">
        <v>78</v>
      </c>
      <c r="AA22" s="105" t="s">
        <v>78</v>
      </c>
      <c r="AB22" s="105" t="s">
        <v>78</v>
      </c>
      <c r="AC22" s="105" t="s">
        <v>78</v>
      </c>
      <c r="AD22" s="107" t="s">
        <v>90</v>
      </c>
      <c r="AE22" s="107" t="s">
        <v>90</v>
      </c>
      <c r="AF22" s="107" t="s">
        <v>90</v>
      </c>
      <c r="AG22" s="107" t="s">
        <v>90</v>
      </c>
      <c r="AH22" s="107" t="s">
        <v>90</v>
      </c>
      <c r="AI22" s="107" t="s">
        <v>90</v>
      </c>
      <c r="AJ22" s="107" t="s">
        <v>90</v>
      </c>
      <c r="AK22" s="107" t="s">
        <v>90</v>
      </c>
      <c r="AL22" s="107" t="s">
        <v>90</v>
      </c>
      <c r="AM22" s="107" t="s">
        <v>90</v>
      </c>
      <c r="AN22" s="107" t="s">
        <v>90</v>
      </c>
      <c r="AO22" s="107" t="s">
        <v>90</v>
      </c>
      <c r="AP22" s="107" t="s">
        <v>90</v>
      </c>
      <c r="AQ22" s="107" t="s">
        <v>90</v>
      </c>
      <c r="AR22" s="107" t="s">
        <v>90</v>
      </c>
      <c r="AS22" s="107" t="s">
        <v>90</v>
      </c>
      <c r="AT22" s="107" t="s">
        <v>88</v>
      </c>
      <c r="AU22" s="107" t="s">
        <v>88</v>
      </c>
      <c r="AV22" s="107" t="s">
        <v>88</v>
      </c>
      <c r="AW22" s="107" t="s">
        <v>88</v>
      </c>
      <c r="AX22" s="107" t="s">
        <v>88</v>
      </c>
      <c r="AY22" s="107" t="s">
        <v>88</v>
      </c>
      <c r="AZ22" s="107" t="s">
        <v>88</v>
      </c>
      <c r="BA22" s="107" t="s">
        <v>88</v>
      </c>
    </row>
    <row r="23" ht="15.75">
      <c r="C23" s="3" t="s">
        <v>60</v>
      </c>
    </row>
    <row r="24" spans="1:53" ht="15.75">
      <c r="A24" s="22" t="s">
        <v>118</v>
      </c>
      <c r="B24" s="23"/>
      <c r="C24" s="23"/>
      <c r="D24" s="23"/>
      <c r="E24" s="22"/>
      <c r="F24" s="23"/>
      <c r="G24" s="23"/>
      <c r="H24" s="22"/>
      <c r="I24" s="22" t="s">
        <v>229</v>
      </c>
      <c r="J24" s="22"/>
      <c r="K24" s="22"/>
      <c r="L24" s="23"/>
      <c r="M24" s="23"/>
      <c r="N24" s="24"/>
      <c r="O24" s="24"/>
      <c r="P24" s="22" t="s">
        <v>230</v>
      </c>
      <c r="Q24" s="23"/>
      <c r="R24" s="23"/>
      <c r="S24" s="22"/>
      <c r="T24" s="22"/>
      <c r="U24" s="23"/>
      <c r="V24" s="23"/>
      <c r="W24" s="24"/>
      <c r="X24" s="24"/>
      <c r="Y24" s="24"/>
      <c r="Z24" s="24" t="s">
        <v>79</v>
      </c>
      <c r="AA24" s="23"/>
      <c r="AB24" s="22"/>
      <c r="AC24" s="23"/>
      <c r="AD24" s="32"/>
      <c r="AE24" s="23"/>
      <c r="AF24" s="23"/>
      <c r="AG24" s="23"/>
      <c r="AH24" s="23"/>
      <c r="AI24" s="23"/>
      <c r="AJ24" s="23"/>
      <c r="AK24" s="23"/>
      <c r="AL24" s="22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</row>
    <row r="25" spans="1:53" ht="15.75">
      <c r="A25" s="22" t="s">
        <v>121</v>
      </c>
      <c r="B25" s="23"/>
      <c r="C25" s="23"/>
      <c r="D25" s="23"/>
      <c r="E25" s="23"/>
      <c r="F25" s="23"/>
      <c r="G25" s="23"/>
      <c r="H25" s="23"/>
      <c r="I25" s="24"/>
      <c r="J25" s="22"/>
      <c r="K25" s="23"/>
      <c r="L25" s="23"/>
      <c r="M25" s="23"/>
      <c r="N25" s="23"/>
      <c r="O25" s="23"/>
      <c r="P25" s="23"/>
      <c r="Q25" s="23"/>
      <c r="R25" s="23"/>
      <c r="S25" s="23"/>
      <c r="T25" s="22"/>
      <c r="U25" s="23"/>
      <c r="V25" s="23"/>
      <c r="W25" s="24"/>
      <c r="X25" s="23"/>
      <c r="Y25" s="23"/>
      <c r="Z25" s="31"/>
      <c r="AA25" s="23"/>
      <c r="AB25" s="22"/>
      <c r="AC25" s="23"/>
      <c r="AD25" s="32"/>
      <c r="AE25" s="23"/>
      <c r="AF25" s="23"/>
      <c r="AG25" s="23"/>
      <c r="AH25" s="23"/>
      <c r="AI25" s="23"/>
      <c r="AJ25" s="23"/>
      <c r="AK25" s="23"/>
      <c r="AL25" s="22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</row>
    <row r="26" spans="1:53" ht="15.75">
      <c r="A26" s="22"/>
      <c r="B26" s="23"/>
      <c r="C26" s="23"/>
      <c r="D26" s="23"/>
      <c r="E26" s="23"/>
      <c r="F26" s="23"/>
      <c r="G26" s="23"/>
      <c r="H26" s="23"/>
      <c r="I26" s="24"/>
      <c r="J26" s="22"/>
      <c r="K26" s="23"/>
      <c r="L26" s="23"/>
      <c r="M26" s="23"/>
      <c r="N26" s="23"/>
      <c r="O26" s="23"/>
      <c r="P26" s="23"/>
      <c r="Q26" s="23"/>
      <c r="R26" s="23"/>
      <c r="S26" s="23"/>
      <c r="T26" s="22"/>
      <c r="U26" s="23"/>
      <c r="V26" s="23"/>
      <c r="W26" s="24"/>
      <c r="X26" s="23"/>
      <c r="Y26" s="23"/>
      <c r="Z26" s="31"/>
      <c r="AA26" s="23"/>
      <c r="AB26" s="22"/>
      <c r="AC26" s="23"/>
      <c r="AD26" s="32"/>
      <c r="AE26" s="23"/>
      <c r="AF26" s="23"/>
      <c r="AG26" s="23"/>
      <c r="AH26" s="23"/>
      <c r="AI26" s="23"/>
      <c r="AJ26" s="23"/>
      <c r="AK26" s="23"/>
      <c r="AL26" s="22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</row>
    <row r="27" ht="15.75">
      <c r="N27" s="24"/>
    </row>
    <row r="28" ht="15.75">
      <c r="O28" s="7" t="s">
        <v>105</v>
      </c>
    </row>
    <row r="30" spans="7:37" ht="15" customHeight="1">
      <c r="G30" s="152" t="s">
        <v>106</v>
      </c>
      <c r="H30" s="152"/>
      <c r="I30" s="152"/>
      <c r="J30" s="152"/>
      <c r="K30" s="152" t="s">
        <v>107</v>
      </c>
      <c r="L30" s="152"/>
      <c r="M30" s="152"/>
      <c r="N30" s="152"/>
      <c r="O30" s="158" t="s">
        <v>125</v>
      </c>
      <c r="P30" s="159"/>
      <c r="Q30" s="159"/>
      <c r="R30" s="160"/>
      <c r="S30" s="158" t="s">
        <v>73</v>
      </c>
      <c r="T30" s="159"/>
      <c r="U30" s="159"/>
      <c r="V30" s="160"/>
      <c r="W30" s="158" t="s">
        <v>108</v>
      </c>
      <c r="X30" s="159"/>
      <c r="Y30" s="159"/>
      <c r="Z30" s="160"/>
      <c r="AA30" s="152" t="s">
        <v>17</v>
      </c>
      <c r="AB30" s="152"/>
      <c r="AC30" s="152"/>
      <c r="AD30" s="152"/>
      <c r="AE30" s="152" t="s">
        <v>18</v>
      </c>
      <c r="AF30" s="152"/>
      <c r="AG30" s="152"/>
      <c r="AH30" s="152"/>
      <c r="AI30" s="152" t="s">
        <v>13</v>
      </c>
      <c r="AJ30" s="152"/>
      <c r="AK30" s="152"/>
    </row>
    <row r="31" spans="7:37" ht="12.75">
      <c r="G31" s="152"/>
      <c r="H31" s="152"/>
      <c r="I31" s="152"/>
      <c r="J31" s="152"/>
      <c r="K31" s="152"/>
      <c r="L31" s="152"/>
      <c r="M31" s="152"/>
      <c r="N31" s="152"/>
      <c r="O31" s="161"/>
      <c r="P31" s="162"/>
      <c r="Q31" s="162"/>
      <c r="R31" s="163"/>
      <c r="S31" s="161"/>
      <c r="T31" s="162"/>
      <c r="U31" s="162"/>
      <c r="V31" s="163"/>
      <c r="W31" s="161"/>
      <c r="X31" s="162"/>
      <c r="Y31" s="162"/>
      <c r="Z31" s="163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</row>
    <row r="32" spans="7:37" ht="15" customHeight="1">
      <c r="G32" s="147">
        <f>AE32-SUM(K32:AD32)</f>
        <v>36</v>
      </c>
      <c r="H32" s="147"/>
      <c r="I32" s="147"/>
      <c r="J32" s="147"/>
      <c r="K32" s="146">
        <f>COUNTIF(B20:BA20,"Э")</f>
        <v>6</v>
      </c>
      <c r="L32" s="146"/>
      <c r="M32" s="146"/>
      <c r="N32" s="146"/>
      <c r="O32" s="146">
        <f>COUNTIF(B20:BA20,"У")</f>
        <v>2</v>
      </c>
      <c r="P32" s="146"/>
      <c r="Q32" s="146"/>
      <c r="R32" s="146"/>
      <c r="S32" s="155">
        <f>COUNTIF(B20:BA20,"П")</f>
        <v>0</v>
      </c>
      <c r="T32" s="156"/>
      <c r="U32" s="156"/>
      <c r="V32" s="157"/>
      <c r="W32" s="155">
        <f>COUNTIF(B20:BA20,"Г")</f>
        <v>0</v>
      </c>
      <c r="X32" s="156"/>
      <c r="Y32" s="156"/>
      <c r="Z32" s="157"/>
      <c r="AA32" s="146">
        <f>COUNTIF(B20:BA20,"К")</f>
        <v>8</v>
      </c>
      <c r="AB32" s="146"/>
      <c r="AC32" s="146"/>
      <c r="AD32" s="146"/>
      <c r="AE32" s="147">
        <v>52</v>
      </c>
      <c r="AF32" s="147"/>
      <c r="AG32" s="147"/>
      <c r="AH32" s="147"/>
      <c r="AI32" s="145" t="s">
        <v>14</v>
      </c>
      <c r="AJ32" s="145"/>
      <c r="AK32" s="145"/>
    </row>
    <row r="33" spans="7:37" ht="15" customHeight="1">
      <c r="G33" s="147">
        <f>AE33-SUM(K33:AD33)</f>
        <v>36</v>
      </c>
      <c r="H33" s="147"/>
      <c r="I33" s="147"/>
      <c r="J33" s="147"/>
      <c r="K33" s="146">
        <f>COUNTIF(B21:BA21,"Э")</f>
        <v>6</v>
      </c>
      <c r="L33" s="146"/>
      <c r="M33" s="146"/>
      <c r="N33" s="146"/>
      <c r="O33" s="146">
        <f>COUNTIF(B21:BA21,"У")</f>
        <v>2</v>
      </c>
      <c r="P33" s="146"/>
      <c r="Q33" s="146"/>
      <c r="R33" s="146"/>
      <c r="S33" s="155">
        <f>COUNTIF(B21:BA21,"П")</f>
        <v>0</v>
      </c>
      <c r="T33" s="156"/>
      <c r="U33" s="156"/>
      <c r="V33" s="157"/>
      <c r="W33" s="155">
        <f>COUNTIF(B21:BA21,"Г")</f>
        <v>0</v>
      </c>
      <c r="X33" s="156"/>
      <c r="Y33" s="156"/>
      <c r="Z33" s="157"/>
      <c r="AA33" s="146">
        <f>COUNTIF(B21:BA21,"К")</f>
        <v>8</v>
      </c>
      <c r="AB33" s="146"/>
      <c r="AC33" s="146"/>
      <c r="AD33" s="146"/>
      <c r="AE33" s="147">
        <v>52</v>
      </c>
      <c r="AF33" s="147"/>
      <c r="AG33" s="147"/>
      <c r="AH33" s="147"/>
      <c r="AI33" s="145" t="s">
        <v>15</v>
      </c>
      <c r="AJ33" s="145"/>
      <c r="AK33" s="145"/>
    </row>
    <row r="34" spans="7:37" ht="15" customHeight="1">
      <c r="G34" s="147">
        <f>AE34-SUM(K34:AD34)</f>
        <v>14</v>
      </c>
      <c r="H34" s="147"/>
      <c r="I34" s="147"/>
      <c r="J34" s="147"/>
      <c r="K34" s="146">
        <f>COUNTIF(B22:BA22,"Э")</f>
        <v>2</v>
      </c>
      <c r="L34" s="146"/>
      <c r="M34" s="146"/>
      <c r="N34" s="146"/>
      <c r="O34" s="146">
        <f>COUNTIF(B22:BA22,"У")</f>
        <v>0</v>
      </c>
      <c r="P34" s="146"/>
      <c r="Q34" s="146"/>
      <c r="R34" s="146"/>
      <c r="S34" s="155">
        <f>COUNTIF(B22:BA22,"П")</f>
        <v>10</v>
      </c>
      <c r="T34" s="156"/>
      <c r="U34" s="156"/>
      <c r="V34" s="157"/>
      <c r="W34" s="155">
        <f>COUNTIF(B22:BA22,"Г")</f>
        <v>16</v>
      </c>
      <c r="X34" s="156"/>
      <c r="Y34" s="156"/>
      <c r="Z34" s="157"/>
      <c r="AA34" s="146">
        <f>COUNTIF(B22:BA22,"К")</f>
        <v>10</v>
      </c>
      <c r="AB34" s="146"/>
      <c r="AC34" s="146"/>
      <c r="AD34" s="146"/>
      <c r="AE34" s="147">
        <v>52</v>
      </c>
      <c r="AF34" s="147"/>
      <c r="AG34" s="147"/>
      <c r="AH34" s="147"/>
      <c r="AI34" s="145" t="s">
        <v>16</v>
      </c>
      <c r="AJ34" s="145"/>
      <c r="AK34" s="145"/>
    </row>
    <row r="35" spans="7:37" ht="15" customHeight="1">
      <c r="G35" s="147">
        <f>SUM(G32:J34)</f>
        <v>86</v>
      </c>
      <c r="H35" s="147"/>
      <c r="I35" s="147"/>
      <c r="J35" s="147"/>
      <c r="K35" s="147">
        <f>SUM(K32:N34)</f>
        <v>14</v>
      </c>
      <c r="L35" s="147"/>
      <c r="M35" s="147"/>
      <c r="N35" s="147"/>
      <c r="O35" s="147">
        <f>SUM(O32:R34)</f>
        <v>4</v>
      </c>
      <c r="P35" s="147"/>
      <c r="Q35" s="147"/>
      <c r="R35" s="147"/>
      <c r="S35" s="164">
        <f>SUM(S32:V34)</f>
        <v>10</v>
      </c>
      <c r="T35" s="165"/>
      <c r="U35" s="165"/>
      <c r="V35" s="166"/>
      <c r="W35" s="164">
        <f>SUM(W32:Z34)</f>
        <v>16</v>
      </c>
      <c r="X35" s="165"/>
      <c r="Y35" s="165"/>
      <c r="Z35" s="166"/>
      <c r="AA35" s="147">
        <f>SUM(AA32:AD34)</f>
        <v>26</v>
      </c>
      <c r="AB35" s="147"/>
      <c r="AC35" s="147"/>
      <c r="AD35" s="147"/>
      <c r="AE35" s="147">
        <f>SUM(AE32:AH34)</f>
        <v>156</v>
      </c>
      <c r="AF35" s="147"/>
      <c r="AG35" s="147"/>
      <c r="AH35" s="147"/>
      <c r="AI35" s="145" t="s">
        <v>18</v>
      </c>
      <c r="AJ35" s="145"/>
      <c r="AK35" s="145"/>
    </row>
    <row r="36" spans="7:37" ht="12.75">
      <c r="G36" s="4"/>
      <c r="H36" s="18"/>
      <c r="I36" s="4"/>
      <c r="J36" s="4"/>
      <c r="K36" s="4"/>
      <c r="L36" s="18"/>
      <c r="M36" s="4"/>
      <c r="N36" s="4"/>
      <c r="O36" s="4"/>
      <c r="P36" s="4"/>
      <c r="Q36" s="4"/>
      <c r="R36" s="18"/>
      <c r="S36" s="4"/>
      <c r="T36" s="4"/>
      <c r="U36" s="4"/>
      <c r="V36" s="18"/>
      <c r="W36" s="4"/>
      <c r="X36" s="4"/>
      <c r="Y36" s="18"/>
      <c r="Z36" s="4"/>
      <c r="AA36" s="4"/>
      <c r="AB36" s="18"/>
      <c r="AC36" s="18"/>
      <c r="AD36" s="4"/>
      <c r="AE36" s="4"/>
      <c r="AF36" s="18"/>
      <c r="AG36" s="4"/>
      <c r="AH36" s="4"/>
      <c r="AI36" s="4"/>
      <c r="AJ36" s="4"/>
      <c r="AK36" s="4"/>
    </row>
  </sheetData>
  <mergeCells count="52">
    <mergeCell ref="G35:J35"/>
    <mergeCell ref="K30:N31"/>
    <mergeCell ref="K32:N32"/>
    <mergeCell ref="K33:N33"/>
    <mergeCell ref="K34:N34"/>
    <mergeCell ref="K35:N35"/>
    <mergeCell ref="G30:J31"/>
    <mergeCell ref="G32:J32"/>
    <mergeCell ref="G33:J33"/>
    <mergeCell ref="G34:J34"/>
    <mergeCell ref="W35:Z35"/>
    <mergeCell ref="S30:V31"/>
    <mergeCell ref="S32:V32"/>
    <mergeCell ref="S33:V33"/>
    <mergeCell ref="S34:V34"/>
    <mergeCell ref="S35:V35"/>
    <mergeCell ref="W30:Z31"/>
    <mergeCell ref="O35:R35"/>
    <mergeCell ref="O30:R31"/>
    <mergeCell ref="AI35:AK35"/>
    <mergeCell ref="AA35:AD35"/>
    <mergeCell ref="AE35:AH35"/>
    <mergeCell ref="AE33:AH33"/>
    <mergeCell ref="O33:R33"/>
    <mergeCell ref="O34:R34"/>
    <mergeCell ref="W33:Z33"/>
    <mergeCell ref="W34:Z34"/>
    <mergeCell ref="A6:BA6"/>
    <mergeCell ref="AA32:AD32"/>
    <mergeCell ref="S10:Z10"/>
    <mergeCell ref="AA10:AH10"/>
    <mergeCell ref="B18:E18"/>
    <mergeCell ref="AE32:AH32"/>
    <mergeCell ref="AN18:AR18"/>
    <mergeCell ref="AA30:AD31"/>
    <mergeCell ref="O32:R32"/>
    <mergeCell ref="W32:Z32"/>
    <mergeCell ref="AA18:AE18"/>
    <mergeCell ref="AS18:AV18"/>
    <mergeCell ref="AW18:BA18"/>
    <mergeCell ref="AE30:AH31"/>
    <mergeCell ref="AI30:AK31"/>
    <mergeCell ref="A2:BA2"/>
    <mergeCell ref="A3:BA3"/>
    <mergeCell ref="A4:BA4"/>
    <mergeCell ref="A5:BA5"/>
    <mergeCell ref="AI32:AK32"/>
    <mergeCell ref="AI33:AK33"/>
    <mergeCell ref="AI34:AK34"/>
    <mergeCell ref="AA33:AD33"/>
    <mergeCell ref="AA34:AD34"/>
    <mergeCell ref="AE34:AH34"/>
  </mergeCells>
  <printOptions horizontalCentered="1" verticalCentered="1"/>
  <pageMargins left="0.28" right="0.46" top="0.984251968503937" bottom="0.984251968503937" header="0.5118110236220472" footer="0.5118110236220472"/>
  <pageSetup blackAndWhite="1" fitToHeight="1" fitToWidth="1" horizontalDpi="300" verticalDpi="300" orientation="landscape" paperSize="9" scale="70" r:id="rId1"/>
  <colBreaks count="1" manualBreakCount="1"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1"/>
  <sheetViews>
    <sheetView tabSelected="1" zoomScale="75" zoomScaleNormal="75" workbookViewId="0" topLeftCell="A1">
      <selection activeCell="U6" sqref="U6"/>
    </sheetView>
  </sheetViews>
  <sheetFormatPr defaultColWidth="8.796875" defaultRowHeight="13.5" customHeight="1" outlineLevelCol="1"/>
  <cols>
    <col min="1" max="1" width="8" style="39" customWidth="1"/>
    <col min="2" max="2" width="44.19921875" style="43" customWidth="1"/>
    <col min="3" max="3" width="5" style="39" customWidth="1" collapsed="1"/>
    <col min="4" max="7" width="4.09765625" style="45" hidden="1" customWidth="1" outlineLevel="1"/>
    <col min="8" max="8" width="5.3984375" style="39" customWidth="1" collapsed="1"/>
    <col min="9" max="14" width="4.19921875" style="45" hidden="1" customWidth="1" outlineLevel="1"/>
    <col min="15" max="15" width="5" style="39" customWidth="1" collapsed="1"/>
    <col min="16" max="16" width="5" style="46" customWidth="1"/>
    <col min="17" max="17" width="4.69921875" style="41" customWidth="1"/>
    <col min="18" max="20" width="4.69921875" style="39" customWidth="1"/>
    <col min="21" max="21" width="4.59765625" style="39" customWidth="1"/>
    <col min="22" max="22" width="4.796875" style="39" customWidth="1" collapsed="1"/>
    <col min="23" max="27" width="4.19921875" style="39" hidden="1" customWidth="1" outlineLevel="1"/>
    <col min="28" max="28" width="5" style="39" hidden="1" customWidth="1" outlineLevel="1"/>
    <col min="29" max="30" width="4.796875" style="39" customWidth="1" collapsed="1"/>
    <col min="31" max="35" width="3.796875" style="39" hidden="1" customWidth="1" outlineLevel="1"/>
    <col min="36" max="36" width="2.69921875" style="39" hidden="1" customWidth="1" outlineLevel="1"/>
    <col min="37" max="38" width="4.796875" style="39" customWidth="1" collapsed="1"/>
    <col min="39" max="44" width="3.796875" style="39" hidden="1" customWidth="1" outlineLevel="1"/>
    <col min="45" max="45" width="4.796875" style="39" customWidth="1" collapsed="1"/>
    <col min="46" max="16384" width="9" style="0" customWidth="1"/>
  </cols>
  <sheetData>
    <row r="1" spans="1:21" ht="15.75">
      <c r="A1" s="42" t="s">
        <v>61</v>
      </c>
      <c r="C1" s="44"/>
      <c r="D1" s="13"/>
      <c r="E1" s="13"/>
      <c r="F1" s="13"/>
      <c r="G1" s="13"/>
      <c r="H1" s="44"/>
      <c r="I1" s="13"/>
      <c r="J1" s="13"/>
      <c r="K1" s="13"/>
      <c r="L1" s="13"/>
      <c r="M1" s="13"/>
      <c r="N1" s="13"/>
      <c r="O1" s="44"/>
      <c r="P1" s="21"/>
      <c r="Q1" s="40"/>
      <c r="R1" s="44"/>
      <c r="S1" s="44"/>
      <c r="T1" s="44"/>
      <c r="U1" s="44"/>
    </row>
    <row r="2" spans="1:21" ht="0.75" customHeight="1">
      <c r="A2" s="42"/>
      <c r="C2" s="44"/>
      <c r="D2" s="13"/>
      <c r="E2" s="13"/>
      <c r="F2" s="13"/>
      <c r="G2" s="13"/>
      <c r="H2" s="44"/>
      <c r="I2" s="13"/>
      <c r="J2" s="13"/>
      <c r="K2" s="13"/>
      <c r="L2" s="13"/>
      <c r="M2" s="13"/>
      <c r="N2" s="13"/>
      <c r="O2" s="44"/>
      <c r="P2" s="21"/>
      <c r="Q2" s="40"/>
      <c r="R2" s="44"/>
      <c r="S2" s="44"/>
      <c r="T2" s="44"/>
      <c r="U2" s="44"/>
    </row>
    <row r="3" spans="1:45" ht="12.75" customHeight="1">
      <c r="A3" s="49"/>
      <c r="B3" s="67"/>
      <c r="C3" s="49" t="s">
        <v>19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169" t="s">
        <v>116</v>
      </c>
      <c r="Q3" s="170"/>
      <c r="R3" s="170"/>
      <c r="S3" s="170"/>
      <c r="T3" s="170"/>
      <c r="U3" s="171"/>
      <c r="V3" s="172" t="s">
        <v>223</v>
      </c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</row>
    <row r="4" spans="1:45" ht="12.75" customHeight="1">
      <c r="A4" s="49"/>
      <c r="B4" s="67"/>
      <c r="C4" s="49" t="s">
        <v>20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174" t="s">
        <v>18</v>
      </c>
      <c r="Q4" s="181" t="s">
        <v>21</v>
      </c>
      <c r="R4" s="182"/>
      <c r="S4" s="182"/>
      <c r="T4" s="183"/>
      <c r="U4" s="51"/>
      <c r="V4" s="177" t="s">
        <v>22</v>
      </c>
      <c r="W4" s="177"/>
      <c r="X4" s="177"/>
      <c r="Y4" s="177"/>
      <c r="Z4" s="177"/>
      <c r="AA4" s="177"/>
      <c r="AB4" s="177"/>
      <c r="AC4" s="177"/>
      <c r="AD4" s="177" t="s">
        <v>23</v>
      </c>
      <c r="AE4" s="177"/>
      <c r="AF4" s="177"/>
      <c r="AG4" s="177"/>
      <c r="AH4" s="177"/>
      <c r="AI4" s="177"/>
      <c r="AJ4" s="177"/>
      <c r="AK4" s="177"/>
      <c r="AL4" s="177" t="s">
        <v>24</v>
      </c>
      <c r="AM4" s="177"/>
      <c r="AN4" s="177"/>
      <c r="AO4" s="177"/>
      <c r="AP4" s="177"/>
      <c r="AQ4" s="177"/>
      <c r="AR4" s="177"/>
      <c r="AS4" s="178"/>
    </row>
    <row r="5" spans="1:45" ht="12.75" customHeight="1">
      <c r="A5" s="49" t="s">
        <v>25</v>
      </c>
      <c r="B5" s="67" t="s">
        <v>26</v>
      </c>
      <c r="C5" s="49" t="s">
        <v>27</v>
      </c>
      <c r="D5" s="69"/>
      <c r="E5" s="69"/>
      <c r="F5" s="69"/>
      <c r="G5" s="69"/>
      <c r="H5" s="49" t="s">
        <v>28</v>
      </c>
      <c r="I5" s="69"/>
      <c r="J5" s="69"/>
      <c r="K5" s="69"/>
      <c r="L5" s="69"/>
      <c r="M5" s="69"/>
      <c r="N5" s="69"/>
      <c r="O5" s="49" t="s">
        <v>29</v>
      </c>
      <c r="P5" s="175"/>
      <c r="Q5" s="50" t="s">
        <v>18</v>
      </c>
      <c r="R5" s="51" t="s">
        <v>104</v>
      </c>
      <c r="S5" s="51" t="s">
        <v>30</v>
      </c>
      <c r="T5" s="51" t="s">
        <v>92</v>
      </c>
      <c r="U5" s="51" t="s">
        <v>102</v>
      </c>
      <c r="V5" s="110">
        <v>1</v>
      </c>
      <c r="W5" s="110" t="s">
        <v>74</v>
      </c>
      <c r="X5" s="110" t="s">
        <v>75</v>
      </c>
      <c r="Y5" s="110" t="s">
        <v>76</v>
      </c>
      <c r="Z5" s="110" t="s">
        <v>74</v>
      </c>
      <c r="AA5" s="110" t="s">
        <v>75</v>
      </c>
      <c r="AB5" s="110" t="s">
        <v>76</v>
      </c>
      <c r="AC5" s="110">
        <v>2</v>
      </c>
      <c r="AD5" s="110">
        <v>3</v>
      </c>
      <c r="AE5" s="110" t="s">
        <v>74</v>
      </c>
      <c r="AF5" s="110" t="s">
        <v>75</v>
      </c>
      <c r="AG5" s="110" t="s">
        <v>76</v>
      </c>
      <c r="AH5" s="110" t="s">
        <v>74</v>
      </c>
      <c r="AI5" s="110" t="s">
        <v>75</v>
      </c>
      <c r="AJ5" s="110" t="s">
        <v>76</v>
      </c>
      <c r="AK5" s="110">
        <v>4</v>
      </c>
      <c r="AL5" s="110">
        <v>5</v>
      </c>
      <c r="AM5" s="110" t="s">
        <v>74</v>
      </c>
      <c r="AN5" s="110" t="s">
        <v>75</v>
      </c>
      <c r="AO5" s="110" t="s">
        <v>76</v>
      </c>
      <c r="AP5" s="110" t="s">
        <v>74</v>
      </c>
      <c r="AQ5" s="110" t="s">
        <v>75</v>
      </c>
      <c r="AR5" s="132" t="s">
        <v>76</v>
      </c>
      <c r="AS5" s="110">
        <v>6</v>
      </c>
    </row>
    <row r="6" spans="1:45" ht="12.75" customHeight="1">
      <c r="A6" s="49"/>
      <c r="B6" s="67"/>
      <c r="C6" s="49"/>
      <c r="D6" s="69"/>
      <c r="E6" s="69"/>
      <c r="F6" s="69"/>
      <c r="G6" s="69"/>
      <c r="H6" s="49"/>
      <c r="I6" s="69"/>
      <c r="J6" s="69"/>
      <c r="K6" s="69"/>
      <c r="L6" s="69"/>
      <c r="M6" s="69"/>
      <c r="N6" s="69"/>
      <c r="O6" s="49" t="s">
        <v>31</v>
      </c>
      <c r="P6" s="176"/>
      <c r="Q6" s="50"/>
      <c r="R6" s="51"/>
      <c r="S6" s="51"/>
      <c r="T6" s="51"/>
      <c r="U6" s="51" t="s">
        <v>103</v>
      </c>
      <c r="V6" s="110">
        <v>18</v>
      </c>
      <c r="W6" s="110">
        <v>18</v>
      </c>
      <c r="X6" s="110">
        <v>18</v>
      </c>
      <c r="Y6" s="110">
        <v>18</v>
      </c>
      <c r="Z6" s="110">
        <v>18</v>
      </c>
      <c r="AA6" s="110">
        <v>18</v>
      </c>
      <c r="AB6" s="110">
        <v>18</v>
      </c>
      <c r="AC6" s="110">
        <v>18</v>
      </c>
      <c r="AD6" s="110">
        <v>18</v>
      </c>
      <c r="AE6" s="110">
        <v>18</v>
      </c>
      <c r="AF6" s="110">
        <v>18</v>
      </c>
      <c r="AG6" s="110">
        <v>18</v>
      </c>
      <c r="AH6" s="110">
        <v>18</v>
      </c>
      <c r="AI6" s="110">
        <v>18</v>
      </c>
      <c r="AJ6" s="110">
        <v>18</v>
      </c>
      <c r="AK6" s="110">
        <v>18</v>
      </c>
      <c r="AL6" s="110">
        <v>14</v>
      </c>
      <c r="AM6" s="110">
        <v>14</v>
      </c>
      <c r="AN6" s="110">
        <v>14</v>
      </c>
      <c r="AO6" s="110">
        <v>14</v>
      </c>
      <c r="AP6" s="110"/>
      <c r="AQ6" s="110"/>
      <c r="AR6" s="132"/>
      <c r="AS6" s="110"/>
    </row>
    <row r="7" spans="1:45" ht="12.75" customHeight="1">
      <c r="A7" s="68">
        <v>1</v>
      </c>
      <c r="B7" s="70">
        <v>2</v>
      </c>
      <c r="C7" s="68">
        <v>3</v>
      </c>
      <c r="D7" s="71"/>
      <c r="E7" s="71"/>
      <c r="F7" s="71"/>
      <c r="G7" s="71"/>
      <c r="H7" s="68">
        <v>4</v>
      </c>
      <c r="I7" s="71"/>
      <c r="J7" s="71"/>
      <c r="K7" s="71"/>
      <c r="L7" s="71"/>
      <c r="M7" s="71"/>
      <c r="N7" s="71"/>
      <c r="O7" s="68">
        <v>5</v>
      </c>
      <c r="P7" s="72">
        <v>6</v>
      </c>
      <c r="Q7" s="72">
        <v>7</v>
      </c>
      <c r="R7" s="73">
        <v>8</v>
      </c>
      <c r="S7" s="73">
        <v>9</v>
      </c>
      <c r="T7" s="73">
        <v>10</v>
      </c>
      <c r="U7" s="73">
        <v>11</v>
      </c>
      <c r="V7" s="110">
        <v>12</v>
      </c>
      <c r="W7" s="110"/>
      <c r="X7" s="110"/>
      <c r="Y7" s="110"/>
      <c r="Z7" s="110"/>
      <c r="AA7" s="110"/>
      <c r="AB7" s="110"/>
      <c r="AC7" s="110">
        <v>13</v>
      </c>
      <c r="AD7" s="110">
        <v>14</v>
      </c>
      <c r="AE7" s="110"/>
      <c r="AF7" s="110"/>
      <c r="AG7" s="110"/>
      <c r="AH7" s="110"/>
      <c r="AI7" s="110"/>
      <c r="AJ7" s="110"/>
      <c r="AK7" s="110">
        <v>15</v>
      </c>
      <c r="AL7" s="110">
        <v>16</v>
      </c>
      <c r="AM7" s="110"/>
      <c r="AN7" s="110"/>
      <c r="AO7" s="110"/>
      <c r="AP7" s="110"/>
      <c r="AQ7" s="110"/>
      <c r="AR7" s="132"/>
      <c r="AS7" s="110">
        <v>17</v>
      </c>
    </row>
    <row r="8" spans="1:45" ht="22.5" customHeight="1">
      <c r="A8" s="122" t="s">
        <v>33</v>
      </c>
      <c r="B8" s="115" t="s">
        <v>95</v>
      </c>
      <c r="C8" s="74"/>
      <c r="D8" s="75"/>
      <c r="E8" s="75"/>
      <c r="F8" s="75"/>
      <c r="G8" s="75"/>
      <c r="H8" s="74"/>
      <c r="I8" s="75"/>
      <c r="J8" s="75"/>
      <c r="K8" s="75"/>
      <c r="L8" s="75"/>
      <c r="M8" s="75"/>
      <c r="N8" s="75"/>
      <c r="O8" s="74"/>
      <c r="P8" s="76">
        <f aca="true" t="shared" si="0" ref="P8:U8">SUM(P9,P16,P17)</f>
        <v>1800</v>
      </c>
      <c r="Q8" s="76">
        <f t="shared" si="0"/>
        <v>0</v>
      </c>
      <c r="R8" s="76">
        <f t="shared" si="0"/>
        <v>0</v>
      </c>
      <c r="S8" s="76">
        <f t="shared" si="0"/>
        <v>0</v>
      </c>
      <c r="T8" s="76">
        <f t="shared" si="0"/>
        <v>0</v>
      </c>
      <c r="U8" s="76">
        <f t="shared" si="0"/>
        <v>1800</v>
      </c>
      <c r="V8" s="77"/>
      <c r="W8" s="74"/>
      <c r="X8" s="74"/>
      <c r="Y8" s="74"/>
      <c r="Z8" s="74"/>
      <c r="AA8" s="74"/>
      <c r="AB8" s="74"/>
      <c r="AC8" s="77"/>
      <c r="AD8" s="77"/>
      <c r="AE8" s="74"/>
      <c r="AF8" s="74"/>
      <c r="AG8" s="74"/>
      <c r="AH8" s="74"/>
      <c r="AI8" s="74"/>
      <c r="AJ8" s="74"/>
      <c r="AK8" s="77"/>
      <c r="AL8" s="77"/>
      <c r="AM8" s="74"/>
      <c r="AN8" s="74"/>
      <c r="AO8" s="74"/>
      <c r="AP8" s="74"/>
      <c r="AQ8" s="74"/>
      <c r="AR8" s="133"/>
      <c r="AS8" s="77"/>
    </row>
    <row r="9" spans="1:45" ht="13.5" customHeight="1">
      <c r="A9" s="123" t="s">
        <v>34</v>
      </c>
      <c r="B9" s="79" t="s">
        <v>35</v>
      </c>
      <c r="C9" s="27"/>
      <c r="D9" s="26"/>
      <c r="E9" s="26"/>
      <c r="F9" s="26"/>
      <c r="G9" s="26"/>
      <c r="H9" s="27"/>
      <c r="I9" s="26"/>
      <c r="J9" s="26"/>
      <c r="K9" s="26"/>
      <c r="L9" s="26"/>
      <c r="M9" s="26"/>
      <c r="N9" s="26"/>
      <c r="O9" s="20"/>
      <c r="P9" s="80">
        <f aca="true" t="shared" si="1" ref="P9:U9">SUM(P10:P15)</f>
        <v>1260</v>
      </c>
      <c r="Q9" s="80">
        <f t="shared" si="1"/>
        <v>0</v>
      </c>
      <c r="R9" s="80">
        <f t="shared" si="1"/>
        <v>0</v>
      </c>
      <c r="S9" s="80">
        <f t="shared" si="1"/>
        <v>0</v>
      </c>
      <c r="T9" s="80">
        <f t="shared" si="1"/>
        <v>0</v>
      </c>
      <c r="U9" s="80">
        <f t="shared" si="1"/>
        <v>1260</v>
      </c>
      <c r="V9" s="27"/>
      <c r="W9" s="20"/>
      <c r="X9" s="20"/>
      <c r="Y9" s="20"/>
      <c r="Z9" s="20"/>
      <c r="AA9" s="20"/>
      <c r="AB9" s="20"/>
      <c r="AC9" s="27"/>
      <c r="AD9" s="27"/>
      <c r="AE9" s="20"/>
      <c r="AF9" s="20"/>
      <c r="AG9" s="20"/>
      <c r="AH9" s="20"/>
      <c r="AI9" s="20"/>
      <c r="AJ9" s="20"/>
      <c r="AK9" s="27"/>
      <c r="AL9" s="27"/>
      <c r="AM9" s="20"/>
      <c r="AN9" s="20"/>
      <c r="AO9" s="20"/>
      <c r="AP9" s="20"/>
      <c r="AQ9" s="20"/>
      <c r="AR9" s="134"/>
      <c r="AS9" s="27"/>
    </row>
    <row r="10" spans="1:45" ht="13.5" customHeight="1">
      <c r="A10" s="19" t="s">
        <v>36</v>
      </c>
      <c r="B10" s="55" t="s">
        <v>202</v>
      </c>
      <c r="C10" s="27" t="str">
        <f>D10&amp;" "&amp;E10&amp;" "&amp;F10&amp;" "&amp;G10</f>
        <v>1. 4.  </v>
      </c>
      <c r="D10" s="26" t="s">
        <v>218</v>
      </c>
      <c r="E10" s="26" t="s">
        <v>217</v>
      </c>
      <c r="F10" s="26"/>
      <c r="G10" s="26"/>
      <c r="H10" s="27" t="str">
        <f>I10&amp;" "&amp;J10&amp;" "&amp;K10&amp;" "&amp;N10</f>
        <v> 2. 3. </v>
      </c>
      <c r="I10" s="28"/>
      <c r="J10" s="28" t="s">
        <v>219</v>
      </c>
      <c r="K10" s="28" t="s">
        <v>221</v>
      </c>
      <c r="L10" s="28"/>
      <c r="M10" s="28"/>
      <c r="N10" s="28"/>
      <c r="O10" s="19"/>
      <c r="P10" s="52">
        <v>340</v>
      </c>
      <c r="Q10" s="52">
        <f>R10+S10+T10</f>
        <v>0</v>
      </c>
      <c r="R10" s="52">
        <f>W10*W$6+Z10*Z$6+AE10*AE$6+AH10*AH$6+AM10*AM$6+AP10*AP$6</f>
        <v>0</v>
      </c>
      <c r="S10" s="52">
        <f>X10*X$6+AA10*AA$6+AF10*AF$6+AI10*AI$6+AN10*AN$6+AQ10*AQ$6</f>
        <v>0</v>
      </c>
      <c r="T10" s="52">
        <f>Y10*Y$6+AB10*AB$6+AG10*AG$6+AJ10*AJ$6+AO10*AO$6+AR10*AR$6</f>
        <v>0</v>
      </c>
      <c r="U10" s="52">
        <f aca="true" t="shared" si="2" ref="U10:U15">P10-Q10</f>
        <v>340</v>
      </c>
      <c r="V10" s="59">
        <f>IF(SUM(W10:Y10)&gt;0,W10&amp;"/"&amp;X10&amp;"/"&amp;Y10,"")</f>
      </c>
      <c r="W10" s="19"/>
      <c r="X10" s="19"/>
      <c r="Y10" s="19"/>
      <c r="Z10" s="19"/>
      <c r="AA10" s="19"/>
      <c r="AB10" s="19"/>
      <c r="AC10" s="59">
        <f>IF(SUM(Z10:AB10)&gt;0,Z10&amp;"/"&amp;AA10&amp;"/"&amp;AB10,"")</f>
      </c>
      <c r="AD10" s="59">
        <f>IF(SUM(AE10:AG10)&gt;0,AE10&amp;"/"&amp;AF10&amp;"/"&amp;AG10,"")</f>
      </c>
      <c r="AE10" s="19"/>
      <c r="AF10" s="19"/>
      <c r="AG10" s="19"/>
      <c r="AH10" s="19"/>
      <c r="AI10" s="19"/>
      <c r="AJ10" s="19"/>
      <c r="AK10" s="59">
        <f>IF(SUM(AH10:AJ10)&gt;0,AH10&amp;"/"&amp;AI10&amp;"/"&amp;AJ10,"")</f>
      </c>
      <c r="AL10" s="59">
        <f>IF(SUM(AM10:AO10)&gt;0,AM10&amp;"/"&amp;AN10&amp;"/"&amp;AO10,"")</f>
      </c>
      <c r="AM10" s="19"/>
      <c r="AN10" s="19"/>
      <c r="AO10" s="19"/>
      <c r="AP10" s="19"/>
      <c r="AQ10" s="19"/>
      <c r="AR10" s="135"/>
      <c r="AS10" s="59">
        <f>IF(SUM(AP10:AR10)&gt;0,AP10&amp;"/"&amp;AQ10&amp;"/"&amp;AR10,"")</f>
      </c>
    </row>
    <row r="11" spans="1:45" ht="13.5" customHeight="1">
      <c r="A11" s="19" t="s">
        <v>37</v>
      </c>
      <c r="B11" s="55" t="s">
        <v>203</v>
      </c>
      <c r="C11" s="27" t="str">
        <f aca="true" t="shared" si="3" ref="C11:C73">D11&amp;" "&amp;E11&amp;" "&amp;F11&amp;" "&amp;G11</f>
        <v>   </v>
      </c>
      <c r="D11" s="26"/>
      <c r="E11" s="26"/>
      <c r="F11" s="26"/>
      <c r="G11" s="26"/>
      <c r="H11" s="27" t="str">
        <f>I11&amp;" "&amp;J11&amp;" "&amp;K11&amp;" "&amp;N11</f>
        <v>1-5. 5.   </v>
      </c>
      <c r="I11" s="28" t="s">
        <v>228</v>
      </c>
      <c r="J11" s="28"/>
      <c r="K11" s="28"/>
      <c r="L11" s="28"/>
      <c r="M11" s="28"/>
      <c r="N11" s="28"/>
      <c r="O11" s="19"/>
      <c r="P11" s="52">
        <v>408</v>
      </c>
      <c r="Q11" s="52">
        <f aca="true" t="shared" si="4" ref="Q11:Q73">R11+S11+T11</f>
        <v>0</v>
      </c>
      <c r="R11" s="52">
        <f aca="true" t="shared" si="5" ref="R11:R73">W11*W$6+Z11*Z$6+AE11*AE$6+AH11*AH$6+AM11*AM$6+AP11*AP$6</f>
        <v>0</v>
      </c>
      <c r="S11" s="52">
        <f aca="true" t="shared" si="6" ref="S11:S73">X11*X$6+AA11*AA$6+AF11*AF$6+AI11*AI$6+AN11*AN$6+AQ11*AQ$6</f>
        <v>0</v>
      </c>
      <c r="T11" s="52">
        <f aca="true" t="shared" si="7" ref="T11:T73">Y11*Y$6+AB11*AB$6+AG11*AG$6+AJ11*AJ$6+AO11*AO$6+AR11*AR$6</f>
        <v>0</v>
      </c>
      <c r="U11" s="52">
        <f t="shared" si="2"/>
        <v>408</v>
      </c>
      <c r="V11" s="59">
        <f aca="true" t="shared" si="8" ref="V11:V57">IF(SUM(W11:Y11)&gt;0,W11&amp;"/"&amp;X11&amp;"/"&amp;Y11,"")</f>
      </c>
      <c r="W11" s="19"/>
      <c r="X11" s="19"/>
      <c r="Y11" s="19"/>
      <c r="Z11" s="19"/>
      <c r="AA11" s="19"/>
      <c r="AB11" s="19"/>
      <c r="AC11" s="59">
        <f aca="true" t="shared" si="9" ref="AC11:AC57">IF(SUM(Z11:AB11)&gt;0,Z11&amp;"/"&amp;AA11&amp;"/"&amp;AB11,"")</f>
      </c>
      <c r="AD11" s="59">
        <f aca="true" t="shared" si="10" ref="AD11:AD57">IF(SUM(AE11:AG11)&gt;0,AE11&amp;"/"&amp;AF11&amp;"/"&amp;AG11,"")</f>
      </c>
      <c r="AE11" s="19"/>
      <c r="AF11" s="19"/>
      <c r="AG11" s="19"/>
      <c r="AH11" s="19"/>
      <c r="AI11" s="19"/>
      <c r="AJ11" s="19"/>
      <c r="AK11" s="59">
        <f aca="true" t="shared" si="11" ref="AK11:AK57">IF(SUM(AH11:AJ11)&gt;0,AH11&amp;"/"&amp;AI11&amp;"/"&amp;AJ11,"")</f>
      </c>
      <c r="AL11" s="59">
        <f aca="true" t="shared" si="12" ref="AL11:AL70">IF(SUM(AM11:AO11)&gt;0,AM11&amp;"/"&amp;AN11&amp;"/"&amp;AO11,"")</f>
      </c>
      <c r="AM11" s="19"/>
      <c r="AN11" s="19"/>
      <c r="AO11" s="19"/>
      <c r="AP11" s="19"/>
      <c r="AQ11" s="19"/>
      <c r="AR11" s="135"/>
      <c r="AS11" s="59">
        <f aca="true" t="shared" si="13" ref="AS11:AS57">IF(SUM(AP11:AR11)&gt;0,AP11&amp;"/"&amp;AQ11&amp;"/"&amp;AR11,"")</f>
      </c>
    </row>
    <row r="12" spans="1:45" ht="13.5" customHeight="1">
      <c r="A12" s="19" t="s">
        <v>38</v>
      </c>
      <c r="B12" s="55" t="s">
        <v>204</v>
      </c>
      <c r="C12" s="27" t="str">
        <f t="shared" si="3"/>
        <v>2.   </v>
      </c>
      <c r="D12" s="26" t="s">
        <v>219</v>
      </c>
      <c r="E12" s="26"/>
      <c r="F12" s="26"/>
      <c r="G12" s="26"/>
      <c r="H12" s="27" t="str">
        <f aca="true" t="shared" si="14" ref="H12:H70">I12&amp;" "&amp;J12&amp;" "&amp;K12&amp;" "&amp;N12</f>
        <v>1.   </v>
      </c>
      <c r="I12" s="28" t="s">
        <v>218</v>
      </c>
      <c r="J12" s="28"/>
      <c r="K12" s="28"/>
      <c r="L12" s="28"/>
      <c r="M12" s="28"/>
      <c r="N12" s="28"/>
      <c r="O12" s="19"/>
      <c r="P12" s="52">
        <v>100</v>
      </c>
      <c r="Q12" s="52">
        <f t="shared" si="4"/>
        <v>0</v>
      </c>
      <c r="R12" s="52">
        <f t="shared" si="5"/>
        <v>0</v>
      </c>
      <c r="S12" s="52">
        <f t="shared" si="6"/>
        <v>0</v>
      </c>
      <c r="T12" s="52">
        <f t="shared" si="7"/>
        <v>0</v>
      </c>
      <c r="U12" s="52">
        <f t="shared" si="2"/>
        <v>100</v>
      </c>
      <c r="V12" s="59">
        <f t="shared" si="8"/>
      </c>
      <c r="W12" s="19"/>
      <c r="X12" s="19"/>
      <c r="Y12" s="19"/>
      <c r="Z12" s="19"/>
      <c r="AA12" s="19"/>
      <c r="AB12" s="19"/>
      <c r="AC12" s="59">
        <f t="shared" si="9"/>
      </c>
      <c r="AD12" s="59">
        <f t="shared" si="10"/>
      </c>
      <c r="AE12" s="19"/>
      <c r="AF12" s="19"/>
      <c r="AG12" s="19"/>
      <c r="AH12" s="19"/>
      <c r="AI12" s="19"/>
      <c r="AJ12" s="19"/>
      <c r="AK12" s="59">
        <f t="shared" si="11"/>
      </c>
      <c r="AL12" s="59">
        <f t="shared" si="12"/>
      </c>
      <c r="AM12" s="19"/>
      <c r="AN12" s="19"/>
      <c r="AO12" s="19"/>
      <c r="AP12" s="19"/>
      <c r="AQ12" s="19"/>
      <c r="AR12" s="135"/>
      <c r="AS12" s="59">
        <f t="shared" si="13"/>
      </c>
    </row>
    <row r="13" spans="1:45" ht="13.5" customHeight="1">
      <c r="A13" s="19" t="s">
        <v>98</v>
      </c>
      <c r="B13" s="55" t="s">
        <v>205</v>
      </c>
      <c r="C13" s="27" t="str">
        <f t="shared" si="3"/>
        <v>4.   </v>
      </c>
      <c r="D13" s="26" t="s">
        <v>217</v>
      </c>
      <c r="E13" s="26"/>
      <c r="F13" s="26"/>
      <c r="G13" s="26"/>
      <c r="H13" s="27" t="str">
        <f t="shared" si="14"/>
        <v>3.   </v>
      </c>
      <c r="I13" s="28" t="s">
        <v>221</v>
      </c>
      <c r="J13" s="28"/>
      <c r="K13" s="28"/>
      <c r="L13" s="28"/>
      <c r="M13" s="28"/>
      <c r="N13" s="28"/>
      <c r="O13" s="19"/>
      <c r="P13" s="52">
        <v>210</v>
      </c>
      <c r="Q13" s="52">
        <f t="shared" si="4"/>
        <v>0</v>
      </c>
      <c r="R13" s="52">
        <f t="shared" si="5"/>
        <v>0</v>
      </c>
      <c r="S13" s="52">
        <f t="shared" si="6"/>
        <v>0</v>
      </c>
      <c r="T13" s="52">
        <f t="shared" si="7"/>
        <v>0</v>
      </c>
      <c r="U13" s="52">
        <f t="shared" si="2"/>
        <v>210</v>
      </c>
      <c r="V13" s="59">
        <f t="shared" si="8"/>
      </c>
      <c r="W13" s="19"/>
      <c r="X13" s="19"/>
      <c r="Y13" s="19"/>
      <c r="Z13" s="19"/>
      <c r="AA13" s="19"/>
      <c r="AB13" s="19"/>
      <c r="AC13" s="59">
        <f t="shared" si="9"/>
      </c>
      <c r="AD13" s="59">
        <f t="shared" si="10"/>
      </c>
      <c r="AE13" s="19"/>
      <c r="AF13" s="19"/>
      <c r="AG13" s="19"/>
      <c r="AH13" s="19"/>
      <c r="AI13" s="19"/>
      <c r="AJ13" s="19"/>
      <c r="AK13" s="59">
        <f t="shared" si="11"/>
      </c>
      <c r="AL13" s="59">
        <f t="shared" si="12"/>
      </c>
      <c r="AM13" s="19"/>
      <c r="AN13" s="19"/>
      <c r="AO13" s="19"/>
      <c r="AP13" s="19"/>
      <c r="AQ13" s="19"/>
      <c r="AR13" s="135"/>
      <c r="AS13" s="59">
        <f t="shared" si="13"/>
      </c>
    </row>
    <row r="14" spans="1:45" ht="13.5" customHeight="1">
      <c r="A14" s="19" t="s">
        <v>99</v>
      </c>
      <c r="B14" s="55" t="s">
        <v>206</v>
      </c>
      <c r="C14" s="27" t="str">
        <f t="shared" si="3"/>
        <v>   </v>
      </c>
      <c r="D14" s="26"/>
      <c r="E14" s="26"/>
      <c r="F14" s="26"/>
      <c r="G14" s="26"/>
      <c r="H14" s="27" t="str">
        <f t="shared" si="14"/>
        <v>1. 2.  </v>
      </c>
      <c r="I14" s="28" t="s">
        <v>218</v>
      </c>
      <c r="J14" s="28" t="s">
        <v>219</v>
      </c>
      <c r="K14" s="28"/>
      <c r="L14" s="28"/>
      <c r="M14" s="28"/>
      <c r="N14" s="28"/>
      <c r="O14" s="19"/>
      <c r="P14" s="52">
        <v>100</v>
      </c>
      <c r="Q14" s="52">
        <f t="shared" si="4"/>
        <v>0</v>
      </c>
      <c r="R14" s="52">
        <f t="shared" si="5"/>
        <v>0</v>
      </c>
      <c r="S14" s="52">
        <f t="shared" si="6"/>
        <v>0</v>
      </c>
      <c r="T14" s="52">
        <f t="shared" si="7"/>
        <v>0</v>
      </c>
      <c r="U14" s="52">
        <f t="shared" si="2"/>
        <v>100</v>
      </c>
      <c r="V14" s="59">
        <f t="shared" si="8"/>
      </c>
      <c r="W14" s="19"/>
      <c r="X14" s="19"/>
      <c r="Y14" s="19"/>
      <c r="Z14" s="19"/>
      <c r="AA14" s="19"/>
      <c r="AB14" s="19"/>
      <c r="AC14" s="59">
        <f t="shared" si="9"/>
      </c>
      <c r="AD14" s="59">
        <f t="shared" si="10"/>
      </c>
      <c r="AE14" s="19"/>
      <c r="AF14" s="19"/>
      <c r="AG14" s="19"/>
      <c r="AH14" s="19"/>
      <c r="AI14" s="19"/>
      <c r="AJ14" s="19"/>
      <c r="AK14" s="59">
        <f t="shared" si="11"/>
      </c>
      <c r="AL14" s="59">
        <f t="shared" si="12"/>
      </c>
      <c r="AM14" s="19"/>
      <c r="AN14" s="19"/>
      <c r="AO14" s="19"/>
      <c r="AP14" s="19"/>
      <c r="AQ14" s="19"/>
      <c r="AR14" s="135"/>
      <c r="AS14" s="59">
        <f t="shared" si="13"/>
      </c>
    </row>
    <row r="15" spans="1:45" ht="14.25" customHeight="1">
      <c r="A15" s="20" t="s">
        <v>100</v>
      </c>
      <c r="B15" s="34" t="s">
        <v>207</v>
      </c>
      <c r="C15" s="27" t="str">
        <f t="shared" si="3"/>
        <v>5.   </v>
      </c>
      <c r="D15" s="26" t="s">
        <v>220</v>
      </c>
      <c r="E15" s="26"/>
      <c r="F15" s="26"/>
      <c r="G15" s="26"/>
      <c r="H15" s="27" t="str">
        <f t="shared" si="14"/>
        <v>   </v>
      </c>
      <c r="I15" s="28"/>
      <c r="J15" s="28"/>
      <c r="K15" s="28"/>
      <c r="L15" s="28"/>
      <c r="M15" s="28"/>
      <c r="N15" s="28"/>
      <c r="O15" s="19"/>
      <c r="P15" s="52">
        <v>102</v>
      </c>
      <c r="Q15" s="52">
        <f t="shared" si="4"/>
        <v>0</v>
      </c>
      <c r="R15" s="52">
        <f t="shared" si="5"/>
        <v>0</v>
      </c>
      <c r="S15" s="52">
        <f t="shared" si="6"/>
        <v>0</v>
      </c>
      <c r="T15" s="52">
        <f t="shared" si="7"/>
        <v>0</v>
      </c>
      <c r="U15" s="52">
        <f t="shared" si="2"/>
        <v>102</v>
      </c>
      <c r="V15" s="59">
        <f t="shared" si="8"/>
      </c>
      <c r="W15" s="19"/>
      <c r="X15" s="19"/>
      <c r="Y15" s="19"/>
      <c r="Z15" s="19"/>
      <c r="AA15" s="19"/>
      <c r="AB15" s="19"/>
      <c r="AC15" s="59">
        <f t="shared" si="9"/>
      </c>
      <c r="AD15" s="59">
        <f t="shared" si="10"/>
      </c>
      <c r="AE15" s="19"/>
      <c r="AF15" s="19"/>
      <c r="AG15" s="19"/>
      <c r="AH15" s="19"/>
      <c r="AI15" s="19"/>
      <c r="AJ15" s="19"/>
      <c r="AK15" s="59">
        <f t="shared" si="11"/>
      </c>
      <c r="AL15" s="59">
        <f t="shared" si="12"/>
      </c>
      <c r="AM15" s="19"/>
      <c r="AN15" s="19"/>
      <c r="AO15" s="19"/>
      <c r="AP15" s="19"/>
      <c r="AQ15" s="19"/>
      <c r="AR15" s="135"/>
      <c r="AS15" s="59">
        <f t="shared" si="13"/>
      </c>
    </row>
    <row r="16" spans="1:45" ht="14.25" customHeight="1">
      <c r="A16" s="124" t="s">
        <v>39</v>
      </c>
      <c r="B16" s="56" t="s">
        <v>208</v>
      </c>
      <c r="C16" s="27" t="str">
        <f>D16&amp;" "&amp;E16&amp;" "&amp;F16&amp;" "&amp;G16</f>
        <v>   </v>
      </c>
      <c r="D16" s="26"/>
      <c r="E16" s="26"/>
      <c r="F16" s="26"/>
      <c r="G16" s="26"/>
      <c r="H16" s="27" t="str">
        <f>I16&amp;" "&amp;J16&amp;" "&amp;K16&amp;" "&amp;N16</f>
        <v>2. 3. 4. </v>
      </c>
      <c r="I16" s="28" t="s">
        <v>219</v>
      </c>
      <c r="J16" s="28" t="s">
        <v>221</v>
      </c>
      <c r="K16" s="28" t="s">
        <v>217</v>
      </c>
      <c r="L16" s="28"/>
      <c r="M16" s="28"/>
      <c r="N16" s="28"/>
      <c r="O16" s="19"/>
      <c r="P16" s="66">
        <v>270</v>
      </c>
      <c r="Q16" s="66">
        <f t="shared" si="4"/>
        <v>0</v>
      </c>
      <c r="R16" s="66">
        <f t="shared" si="5"/>
        <v>0</v>
      </c>
      <c r="S16" s="66">
        <f t="shared" si="6"/>
        <v>0</v>
      </c>
      <c r="T16" s="66">
        <f t="shared" si="7"/>
        <v>0</v>
      </c>
      <c r="U16" s="66">
        <f>P16-Q16</f>
        <v>270</v>
      </c>
      <c r="V16" s="59">
        <f>IF(SUM(W16:Y16)&gt;0,W16&amp;"/"&amp;X16&amp;"/"&amp;Y16,"")</f>
      </c>
      <c r="W16" s="19"/>
      <c r="X16" s="19"/>
      <c r="Y16" s="19"/>
      <c r="Z16" s="19"/>
      <c r="AA16" s="19"/>
      <c r="AB16" s="19"/>
      <c r="AC16" s="59">
        <f>IF(SUM(Z16:AB16)&gt;0,Z16&amp;"/"&amp;AA16&amp;"/"&amp;AB16,"")</f>
      </c>
      <c r="AD16" s="59">
        <f>IF(SUM(AE16:AG16)&gt;0,AE16&amp;"/"&amp;AF16&amp;"/"&amp;AG16,"")</f>
      </c>
      <c r="AE16" s="19"/>
      <c r="AF16" s="19"/>
      <c r="AG16" s="19"/>
      <c r="AH16" s="19"/>
      <c r="AI16" s="19"/>
      <c r="AJ16" s="19"/>
      <c r="AK16" s="59">
        <f>IF(SUM(AH16:AJ16)&gt;0,AH16&amp;"/"&amp;AI16&amp;"/"&amp;AJ16,"")</f>
      </c>
      <c r="AL16" s="59">
        <f>IF(SUM(AM16:AO16)&gt;0,AM16&amp;"/"&amp;AN16&amp;"/"&amp;AO16,"")</f>
      </c>
      <c r="AM16" s="19"/>
      <c r="AN16" s="19"/>
      <c r="AO16" s="19"/>
      <c r="AP16" s="19"/>
      <c r="AQ16" s="19"/>
      <c r="AR16" s="135"/>
      <c r="AS16" s="59">
        <f>IF(SUM(AP16:AR16)&gt;0,AP16&amp;"/"&amp;AQ16&amp;"/"&amp;AR16,"")</f>
      </c>
    </row>
    <row r="17" spans="1:45" ht="25.5">
      <c r="A17" s="125" t="s">
        <v>40</v>
      </c>
      <c r="B17" s="57" t="s">
        <v>209</v>
      </c>
      <c r="C17" s="27" t="str">
        <f t="shared" si="3"/>
        <v>   </v>
      </c>
      <c r="D17" s="26"/>
      <c r="E17" s="26"/>
      <c r="F17" s="26"/>
      <c r="G17" s="26"/>
      <c r="H17" s="96" t="str">
        <f t="shared" si="14"/>
        <v>3. 5. 5. </v>
      </c>
      <c r="I17" s="28" t="s">
        <v>221</v>
      </c>
      <c r="J17" s="28" t="s">
        <v>220</v>
      </c>
      <c r="K17" s="28" t="s">
        <v>220</v>
      </c>
      <c r="L17" s="28"/>
      <c r="M17" s="28"/>
      <c r="N17" s="28"/>
      <c r="O17" s="19"/>
      <c r="P17" s="66">
        <v>270</v>
      </c>
      <c r="Q17" s="66">
        <f t="shared" si="4"/>
        <v>0</v>
      </c>
      <c r="R17" s="66">
        <f t="shared" si="5"/>
        <v>0</v>
      </c>
      <c r="S17" s="66">
        <f t="shared" si="6"/>
        <v>0</v>
      </c>
      <c r="T17" s="66">
        <f t="shared" si="7"/>
        <v>0</v>
      </c>
      <c r="U17" s="66">
        <f>P17-Q17</f>
        <v>270</v>
      </c>
      <c r="V17" s="59">
        <f t="shared" si="8"/>
      </c>
      <c r="W17" s="19"/>
      <c r="X17" s="19"/>
      <c r="Y17" s="19"/>
      <c r="Z17" s="19"/>
      <c r="AA17" s="19"/>
      <c r="AB17" s="19"/>
      <c r="AC17" s="59">
        <f t="shared" si="9"/>
      </c>
      <c r="AD17" s="59">
        <f t="shared" si="10"/>
      </c>
      <c r="AE17" s="19"/>
      <c r="AF17" s="19"/>
      <c r="AG17" s="19"/>
      <c r="AH17" s="19"/>
      <c r="AI17" s="19"/>
      <c r="AJ17" s="19"/>
      <c r="AK17" s="59">
        <f t="shared" si="11"/>
      </c>
      <c r="AL17" s="59">
        <f t="shared" si="12"/>
      </c>
      <c r="AM17" s="19"/>
      <c r="AN17" s="19"/>
      <c r="AO17" s="19"/>
      <c r="AP17" s="19"/>
      <c r="AQ17" s="19"/>
      <c r="AR17" s="135"/>
      <c r="AS17" s="59">
        <f t="shared" si="13"/>
      </c>
    </row>
    <row r="18" spans="1:45" ht="22.5" customHeight="1">
      <c r="A18" s="122" t="s">
        <v>41</v>
      </c>
      <c r="B18" s="115" t="s">
        <v>96</v>
      </c>
      <c r="C18" s="74" t="str">
        <f t="shared" si="3"/>
        <v>   </v>
      </c>
      <c r="D18" s="75"/>
      <c r="E18" s="75"/>
      <c r="F18" s="75"/>
      <c r="G18" s="75"/>
      <c r="H18" s="74" t="str">
        <f t="shared" si="14"/>
        <v>   </v>
      </c>
      <c r="I18" s="75"/>
      <c r="J18" s="75"/>
      <c r="K18" s="75"/>
      <c r="L18" s="75"/>
      <c r="M18" s="75"/>
      <c r="N18" s="75"/>
      <c r="O18" s="74"/>
      <c r="P18" s="81">
        <f aca="true" t="shared" si="15" ref="P18:U18">SUM(P19,P25,P26)</f>
        <v>600</v>
      </c>
      <c r="Q18" s="81">
        <f t="shared" si="15"/>
        <v>90</v>
      </c>
      <c r="R18" s="81">
        <f t="shared" si="15"/>
        <v>72</v>
      </c>
      <c r="S18" s="81">
        <f t="shared" si="15"/>
        <v>0</v>
      </c>
      <c r="T18" s="81">
        <f t="shared" si="15"/>
        <v>18</v>
      </c>
      <c r="U18" s="81">
        <f t="shared" si="15"/>
        <v>510</v>
      </c>
      <c r="V18" s="77">
        <f t="shared" si="8"/>
      </c>
      <c r="W18" s="74"/>
      <c r="X18" s="74"/>
      <c r="Y18" s="74"/>
      <c r="Z18" s="74"/>
      <c r="AA18" s="74"/>
      <c r="AB18" s="74"/>
      <c r="AC18" s="77">
        <f t="shared" si="9"/>
      </c>
      <c r="AD18" s="77">
        <f t="shared" si="10"/>
      </c>
      <c r="AE18" s="74"/>
      <c r="AF18" s="74"/>
      <c r="AG18" s="74"/>
      <c r="AH18" s="74"/>
      <c r="AI18" s="74"/>
      <c r="AJ18" s="74"/>
      <c r="AK18" s="77">
        <f t="shared" si="11"/>
      </c>
      <c r="AL18" s="77">
        <f t="shared" si="12"/>
      </c>
      <c r="AM18" s="74"/>
      <c r="AN18" s="74"/>
      <c r="AO18" s="74"/>
      <c r="AP18" s="74"/>
      <c r="AQ18" s="74"/>
      <c r="AR18" s="133"/>
      <c r="AS18" s="77">
        <f t="shared" si="13"/>
      </c>
    </row>
    <row r="19" spans="1:45" ht="13.5" customHeight="1">
      <c r="A19" s="125" t="s">
        <v>42</v>
      </c>
      <c r="B19" s="57" t="s">
        <v>35</v>
      </c>
      <c r="C19" s="27" t="str">
        <f t="shared" si="3"/>
        <v>   </v>
      </c>
      <c r="D19" s="26"/>
      <c r="E19" s="26"/>
      <c r="F19" s="26"/>
      <c r="G19" s="26"/>
      <c r="H19" s="27" t="str">
        <f t="shared" si="14"/>
        <v>   </v>
      </c>
      <c r="I19" s="28"/>
      <c r="J19" s="28"/>
      <c r="K19" s="28"/>
      <c r="L19" s="28"/>
      <c r="M19" s="28"/>
      <c r="N19" s="28"/>
      <c r="O19" s="19"/>
      <c r="P19" s="66">
        <f aca="true" t="shared" si="16" ref="P19:U19">SUM(P20,P23:P24)</f>
        <v>500</v>
      </c>
      <c r="Q19" s="66">
        <f t="shared" si="16"/>
        <v>90</v>
      </c>
      <c r="R19" s="66">
        <f t="shared" si="16"/>
        <v>72</v>
      </c>
      <c r="S19" s="66">
        <f t="shared" si="16"/>
        <v>0</v>
      </c>
      <c r="T19" s="66">
        <f t="shared" si="16"/>
        <v>18</v>
      </c>
      <c r="U19" s="66">
        <f t="shared" si="16"/>
        <v>410</v>
      </c>
      <c r="V19" s="59">
        <f t="shared" si="8"/>
      </c>
      <c r="W19" s="19"/>
      <c r="X19" s="19"/>
      <c r="Y19" s="19"/>
      <c r="Z19" s="19"/>
      <c r="AA19" s="19"/>
      <c r="AB19" s="19"/>
      <c r="AC19" s="59">
        <f t="shared" si="9"/>
      </c>
      <c r="AD19" s="59">
        <f t="shared" si="10"/>
      </c>
      <c r="AE19" s="19"/>
      <c r="AF19" s="19"/>
      <c r="AG19" s="19"/>
      <c r="AH19" s="19"/>
      <c r="AI19" s="19"/>
      <c r="AJ19" s="19"/>
      <c r="AK19" s="59">
        <f t="shared" si="11"/>
      </c>
      <c r="AL19" s="59">
        <f t="shared" si="12"/>
      </c>
      <c r="AM19" s="19"/>
      <c r="AN19" s="19"/>
      <c r="AO19" s="19"/>
      <c r="AP19" s="19"/>
      <c r="AQ19" s="19"/>
      <c r="AR19" s="135"/>
      <c r="AS19" s="59">
        <f t="shared" si="13"/>
      </c>
    </row>
    <row r="20" spans="1:45" ht="13.5" customHeight="1">
      <c r="A20" s="20" t="s">
        <v>43</v>
      </c>
      <c r="B20" s="34" t="s">
        <v>210</v>
      </c>
      <c r="C20" s="27" t="str">
        <f t="shared" si="3"/>
        <v>   </v>
      </c>
      <c r="D20" s="26"/>
      <c r="E20" s="26"/>
      <c r="F20" s="26"/>
      <c r="G20" s="26"/>
      <c r="H20" s="27" t="str">
        <f t="shared" si="14"/>
        <v>   </v>
      </c>
      <c r="I20" s="28"/>
      <c r="J20" s="28"/>
      <c r="K20" s="28"/>
      <c r="L20" s="28"/>
      <c r="M20" s="28"/>
      <c r="N20" s="28"/>
      <c r="O20" s="19"/>
      <c r="P20" s="52">
        <f>SUM(P21:P22)</f>
        <v>270</v>
      </c>
      <c r="Q20" s="52">
        <f t="shared" si="4"/>
        <v>0</v>
      </c>
      <c r="R20" s="52">
        <f t="shared" si="5"/>
        <v>0</v>
      </c>
      <c r="S20" s="52">
        <f t="shared" si="6"/>
        <v>0</v>
      </c>
      <c r="T20" s="52">
        <f t="shared" si="7"/>
        <v>0</v>
      </c>
      <c r="U20" s="52">
        <f>SUM(U21:U22)</f>
        <v>270</v>
      </c>
      <c r="V20" s="59">
        <f t="shared" si="8"/>
      </c>
      <c r="W20" s="19"/>
      <c r="X20" s="19"/>
      <c r="Y20" s="19"/>
      <c r="Z20" s="19"/>
      <c r="AA20" s="19"/>
      <c r="AB20" s="19"/>
      <c r="AC20" s="59">
        <f t="shared" si="9"/>
      </c>
      <c r="AD20" s="59">
        <f t="shared" si="10"/>
      </c>
      <c r="AE20" s="19"/>
      <c r="AF20" s="19"/>
      <c r="AG20" s="19"/>
      <c r="AH20" s="19"/>
      <c r="AI20" s="19"/>
      <c r="AJ20" s="19"/>
      <c r="AK20" s="59">
        <f t="shared" si="11"/>
      </c>
      <c r="AL20" s="59">
        <f t="shared" si="12"/>
      </c>
      <c r="AM20" s="19"/>
      <c r="AN20" s="19"/>
      <c r="AO20" s="19"/>
      <c r="AP20" s="19"/>
      <c r="AQ20" s="19"/>
      <c r="AR20" s="135"/>
      <c r="AS20" s="59">
        <f t="shared" si="13"/>
      </c>
    </row>
    <row r="21" spans="1:45" ht="13.5" customHeight="1">
      <c r="A21" s="20" t="s">
        <v>84</v>
      </c>
      <c r="B21" s="34" t="s">
        <v>211</v>
      </c>
      <c r="C21" s="27" t="str">
        <f t="shared" si="3"/>
        <v>   </v>
      </c>
      <c r="D21" s="26"/>
      <c r="E21" s="26"/>
      <c r="F21" s="26"/>
      <c r="G21" s="26"/>
      <c r="H21" s="27" t="str">
        <f t="shared" si="14"/>
        <v>1.   </v>
      </c>
      <c r="I21" s="28" t="s">
        <v>218</v>
      </c>
      <c r="J21" s="28"/>
      <c r="K21" s="28"/>
      <c r="L21" s="28"/>
      <c r="M21" s="28"/>
      <c r="N21" s="28"/>
      <c r="O21" s="19"/>
      <c r="P21" s="52">
        <v>100</v>
      </c>
      <c r="Q21" s="52">
        <f t="shared" si="4"/>
        <v>0</v>
      </c>
      <c r="R21" s="52">
        <f t="shared" si="5"/>
        <v>0</v>
      </c>
      <c r="S21" s="52">
        <f t="shared" si="6"/>
        <v>0</v>
      </c>
      <c r="T21" s="52">
        <f t="shared" si="7"/>
        <v>0</v>
      </c>
      <c r="U21" s="52">
        <f aca="true" t="shared" si="17" ref="U21:U26">P21-Q21</f>
        <v>100</v>
      </c>
      <c r="V21" s="59">
        <f t="shared" si="8"/>
      </c>
      <c r="W21" s="19"/>
      <c r="X21" s="19"/>
      <c r="Y21" s="19"/>
      <c r="Z21" s="19"/>
      <c r="AA21" s="19"/>
      <c r="AB21" s="19"/>
      <c r="AC21" s="59">
        <f t="shared" si="9"/>
      </c>
      <c r="AD21" s="59">
        <f t="shared" si="10"/>
      </c>
      <c r="AE21" s="19"/>
      <c r="AF21" s="19"/>
      <c r="AG21" s="19"/>
      <c r="AH21" s="19"/>
      <c r="AI21" s="19"/>
      <c r="AJ21" s="19"/>
      <c r="AK21" s="59">
        <f t="shared" si="11"/>
      </c>
      <c r="AL21" s="59">
        <f t="shared" si="12"/>
      </c>
      <c r="AM21" s="19"/>
      <c r="AN21" s="19"/>
      <c r="AO21" s="19"/>
      <c r="AP21" s="19"/>
      <c r="AQ21" s="19"/>
      <c r="AR21" s="135"/>
      <c r="AS21" s="59">
        <f t="shared" si="13"/>
      </c>
    </row>
    <row r="22" spans="1:45" ht="14.25" customHeight="1">
      <c r="A22" s="20" t="s">
        <v>85</v>
      </c>
      <c r="B22" s="34" t="s">
        <v>212</v>
      </c>
      <c r="C22" s="27" t="str">
        <f t="shared" si="3"/>
        <v>2.   </v>
      </c>
      <c r="D22" s="26" t="s">
        <v>219</v>
      </c>
      <c r="E22" s="26"/>
      <c r="F22" s="26"/>
      <c r="G22" s="26"/>
      <c r="H22" s="27" t="str">
        <f t="shared" si="14"/>
        <v>1.   </v>
      </c>
      <c r="I22" s="28" t="s">
        <v>218</v>
      </c>
      <c r="J22" s="28"/>
      <c r="K22" s="28"/>
      <c r="L22" s="28"/>
      <c r="M22" s="28"/>
      <c r="N22" s="28"/>
      <c r="O22" s="19"/>
      <c r="P22" s="52">
        <v>170</v>
      </c>
      <c r="Q22" s="52">
        <f t="shared" si="4"/>
        <v>0</v>
      </c>
      <c r="R22" s="52">
        <f t="shared" si="5"/>
        <v>0</v>
      </c>
      <c r="S22" s="52">
        <f t="shared" si="6"/>
        <v>0</v>
      </c>
      <c r="T22" s="52">
        <f t="shared" si="7"/>
        <v>0</v>
      </c>
      <c r="U22" s="52">
        <f t="shared" si="17"/>
        <v>170</v>
      </c>
      <c r="V22" s="59">
        <f t="shared" si="8"/>
      </c>
      <c r="W22" s="19"/>
      <c r="X22" s="19"/>
      <c r="Y22" s="19"/>
      <c r="Z22" s="19"/>
      <c r="AA22" s="19"/>
      <c r="AB22" s="19"/>
      <c r="AC22" s="59">
        <f t="shared" si="9"/>
      </c>
      <c r="AD22" s="59">
        <f t="shared" si="10"/>
      </c>
      <c r="AE22" s="19"/>
      <c r="AF22" s="19"/>
      <c r="AG22" s="19"/>
      <c r="AH22" s="19"/>
      <c r="AI22" s="19"/>
      <c r="AJ22" s="19"/>
      <c r="AK22" s="59">
        <f t="shared" si="11"/>
      </c>
      <c r="AL22" s="59">
        <f t="shared" si="12"/>
      </c>
      <c r="AM22" s="19"/>
      <c r="AN22" s="19"/>
      <c r="AO22" s="19"/>
      <c r="AP22" s="19"/>
      <c r="AQ22" s="19"/>
      <c r="AR22" s="135"/>
      <c r="AS22" s="59">
        <f t="shared" si="13"/>
      </c>
    </row>
    <row r="23" spans="1:45" ht="13.5" customHeight="1">
      <c r="A23" s="20" t="s">
        <v>55</v>
      </c>
      <c r="B23" s="34" t="s">
        <v>82</v>
      </c>
      <c r="C23" s="27" t="str">
        <f t="shared" si="3"/>
        <v>   </v>
      </c>
      <c r="D23" s="26"/>
      <c r="E23" s="26"/>
      <c r="F23" s="26"/>
      <c r="G23" s="26"/>
      <c r="H23" s="27" t="str">
        <f t="shared" si="14"/>
        <v>2   </v>
      </c>
      <c r="I23" s="28">
        <v>2</v>
      </c>
      <c r="J23" s="28"/>
      <c r="K23" s="28"/>
      <c r="L23" s="28"/>
      <c r="M23" s="28"/>
      <c r="N23" s="28"/>
      <c r="O23" s="19"/>
      <c r="P23" s="52">
        <v>130</v>
      </c>
      <c r="Q23" s="52">
        <f t="shared" si="4"/>
        <v>36</v>
      </c>
      <c r="R23" s="52">
        <f t="shared" si="5"/>
        <v>36</v>
      </c>
      <c r="S23" s="52">
        <f t="shared" si="6"/>
        <v>0</v>
      </c>
      <c r="T23" s="52">
        <f t="shared" si="7"/>
        <v>0</v>
      </c>
      <c r="U23" s="52">
        <f t="shared" si="17"/>
        <v>94</v>
      </c>
      <c r="V23" s="59">
        <f t="shared" si="8"/>
      </c>
      <c r="W23" s="19"/>
      <c r="X23" s="19"/>
      <c r="Y23" s="19"/>
      <c r="Z23" s="19">
        <v>2</v>
      </c>
      <c r="AA23" s="19"/>
      <c r="AB23" s="19"/>
      <c r="AC23" s="59" t="str">
        <f t="shared" si="9"/>
        <v>2//</v>
      </c>
      <c r="AD23" s="59">
        <f t="shared" si="10"/>
      </c>
      <c r="AE23" s="19"/>
      <c r="AF23" s="19"/>
      <c r="AG23" s="19"/>
      <c r="AH23" s="19"/>
      <c r="AI23" s="19"/>
      <c r="AJ23" s="19"/>
      <c r="AK23" s="59">
        <f t="shared" si="11"/>
      </c>
      <c r="AL23" s="59">
        <f t="shared" si="12"/>
      </c>
      <c r="AM23" s="19"/>
      <c r="AN23" s="19"/>
      <c r="AO23" s="19"/>
      <c r="AP23" s="19"/>
      <c r="AQ23" s="19"/>
      <c r="AR23" s="135"/>
      <c r="AS23" s="59">
        <f t="shared" si="13"/>
      </c>
    </row>
    <row r="24" spans="1:45" ht="13.5" customHeight="1">
      <c r="A24" s="20" t="s">
        <v>44</v>
      </c>
      <c r="B24" s="34" t="s">
        <v>127</v>
      </c>
      <c r="C24" s="27" t="str">
        <f>D24&amp;" "&amp;E24&amp;" "&amp;F24&amp;" "&amp;G24</f>
        <v>1   </v>
      </c>
      <c r="D24" s="26">
        <v>1</v>
      </c>
      <c r="E24" s="26"/>
      <c r="F24" s="26"/>
      <c r="G24" s="26"/>
      <c r="H24" s="27" t="str">
        <f>I24&amp;" "&amp;J24&amp;" "&amp;K24&amp;" "&amp;N24</f>
        <v>   </v>
      </c>
      <c r="I24" s="28"/>
      <c r="J24" s="28"/>
      <c r="K24" s="28"/>
      <c r="L24" s="28"/>
      <c r="M24" s="28"/>
      <c r="N24" s="28"/>
      <c r="O24" s="19"/>
      <c r="P24" s="52">
        <v>100</v>
      </c>
      <c r="Q24" s="52">
        <f t="shared" si="4"/>
        <v>54</v>
      </c>
      <c r="R24" s="52">
        <f t="shared" si="5"/>
        <v>36</v>
      </c>
      <c r="S24" s="52">
        <f t="shared" si="6"/>
        <v>0</v>
      </c>
      <c r="T24" s="52">
        <f t="shared" si="7"/>
        <v>18</v>
      </c>
      <c r="U24" s="52">
        <f t="shared" si="17"/>
        <v>46</v>
      </c>
      <c r="V24" s="59" t="str">
        <f>IF(SUM(W24:Y24)&gt;0,W24&amp;"/"&amp;X24&amp;"/"&amp;Y24,"")</f>
        <v>2//1</v>
      </c>
      <c r="W24" s="19">
        <v>2</v>
      </c>
      <c r="X24" s="19"/>
      <c r="Y24" s="19">
        <v>1</v>
      </c>
      <c r="Z24" s="19"/>
      <c r="AA24" s="19"/>
      <c r="AB24" s="19"/>
      <c r="AC24" s="59">
        <f>IF(SUM(Z24:AB24)&gt;0,Z24&amp;"/"&amp;AA24&amp;"/"&amp;AB24,"")</f>
      </c>
      <c r="AD24" s="59">
        <f>IF(SUM(AE24:AG24)&gt;0,AE24&amp;"/"&amp;AF24&amp;"/"&amp;AG24,"")</f>
      </c>
      <c r="AE24" s="19"/>
      <c r="AF24" s="19"/>
      <c r="AG24" s="19"/>
      <c r="AH24" s="19"/>
      <c r="AI24" s="19"/>
      <c r="AJ24" s="19"/>
      <c r="AK24" s="59">
        <f>IF(SUM(AH24:AJ24)&gt;0,AH24&amp;"/"&amp;AI24&amp;"/"&amp;AJ24,"")</f>
      </c>
      <c r="AL24" s="59">
        <f>IF(SUM(AM24:AO24)&gt;0,AM24&amp;"/"&amp;AN24&amp;"/"&amp;AO24,"")</f>
      </c>
      <c r="AM24" s="19"/>
      <c r="AN24" s="19"/>
      <c r="AO24" s="19"/>
      <c r="AP24" s="19"/>
      <c r="AQ24" s="19"/>
      <c r="AR24" s="135"/>
      <c r="AS24" s="59">
        <f>IF(SUM(AP24:AR24)&gt;0,AP24&amp;"/"&amp;AQ24&amp;"/"&amp;AR24,"")</f>
      </c>
    </row>
    <row r="25" spans="1:45" ht="13.5" customHeight="1">
      <c r="A25" s="125" t="s">
        <v>45</v>
      </c>
      <c r="B25" s="56" t="s">
        <v>208</v>
      </c>
      <c r="C25" s="27" t="str">
        <f>D25&amp;" "&amp;E25&amp;" "&amp;F25&amp;" "&amp;G25</f>
        <v>   </v>
      </c>
      <c r="D25" s="26"/>
      <c r="E25" s="26"/>
      <c r="F25" s="26"/>
      <c r="G25" s="26"/>
      <c r="H25" s="27" t="str">
        <f>I25&amp;" "&amp;J25&amp;" "&amp;K25&amp;" "&amp;N25</f>
        <v>2.   </v>
      </c>
      <c r="I25" s="28" t="s">
        <v>219</v>
      </c>
      <c r="J25" s="28"/>
      <c r="K25" s="28"/>
      <c r="L25" s="28"/>
      <c r="M25" s="28"/>
      <c r="N25" s="28"/>
      <c r="O25" s="19"/>
      <c r="P25" s="66">
        <v>50</v>
      </c>
      <c r="Q25" s="66">
        <f t="shared" si="4"/>
        <v>0</v>
      </c>
      <c r="R25" s="66">
        <f t="shared" si="5"/>
        <v>0</v>
      </c>
      <c r="S25" s="66">
        <f t="shared" si="6"/>
        <v>0</v>
      </c>
      <c r="T25" s="66">
        <f t="shared" si="7"/>
        <v>0</v>
      </c>
      <c r="U25" s="66">
        <f t="shared" si="17"/>
        <v>50</v>
      </c>
      <c r="V25" s="59">
        <f>IF(SUM(W25:Y25)&gt;0,W25&amp;"/"&amp;X25&amp;"/"&amp;Y25,"")</f>
      </c>
      <c r="W25" s="19"/>
      <c r="X25" s="19"/>
      <c r="Y25" s="19"/>
      <c r="Z25" s="19"/>
      <c r="AA25" s="19"/>
      <c r="AB25" s="19"/>
      <c r="AC25" s="59">
        <f>IF(SUM(Z25:AB25)&gt;0,Z25&amp;"/"&amp;AA25&amp;"/"&amp;AB25,"")</f>
      </c>
      <c r="AD25" s="59">
        <f>IF(SUM(AE25:AG25)&gt;0,AE25&amp;"/"&amp;AF25&amp;"/"&amp;AG25,"")</f>
      </c>
      <c r="AE25" s="19"/>
      <c r="AF25" s="19"/>
      <c r="AG25" s="19"/>
      <c r="AH25" s="19"/>
      <c r="AI25" s="19"/>
      <c r="AJ25" s="19"/>
      <c r="AK25" s="59">
        <f>IF(SUM(AH25:AJ25)&gt;0,AH25&amp;"/"&amp;AI25&amp;"/"&amp;AJ25,"")</f>
      </c>
      <c r="AL25" s="59">
        <f>IF(SUM(AM25:AO25)&gt;0,AM25&amp;"/"&amp;AN25&amp;"/"&amp;AO25,"")</f>
      </c>
      <c r="AM25" s="19"/>
      <c r="AN25" s="19"/>
      <c r="AO25" s="19"/>
      <c r="AP25" s="19"/>
      <c r="AQ25" s="19"/>
      <c r="AR25" s="135"/>
      <c r="AS25" s="59">
        <f>IF(SUM(AP25:AR25)&gt;0,AP25&amp;"/"&amp;AQ25&amp;"/"&amp;AR25,"")</f>
      </c>
    </row>
    <row r="26" spans="1:45" ht="25.5">
      <c r="A26" s="125" t="s">
        <v>86</v>
      </c>
      <c r="B26" s="57" t="s">
        <v>213</v>
      </c>
      <c r="C26" s="27" t="str">
        <f t="shared" si="3"/>
        <v>   </v>
      </c>
      <c r="D26" s="26"/>
      <c r="E26" s="26"/>
      <c r="F26" s="26"/>
      <c r="G26" s="26"/>
      <c r="H26" s="27" t="str">
        <f t="shared" si="14"/>
        <v>2.   </v>
      </c>
      <c r="I26" s="28" t="s">
        <v>219</v>
      </c>
      <c r="J26" s="28"/>
      <c r="K26" s="28"/>
      <c r="L26" s="28"/>
      <c r="M26" s="28"/>
      <c r="N26" s="28"/>
      <c r="O26" s="19"/>
      <c r="P26" s="92">
        <v>50</v>
      </c>
      <c r="Q26" s="92">
        <f t="shared" si="4"/>
        <v>0</v>
      </c>
      <c r="R26" s="92">
        <f t="shared" si="5"/>
        <v>0</v>
      </c>
      <c r="S26" s="92">
        <f t="shared" si="6"/>
        <v>0</v>
      </c>
      <c r="T26" s="92">
        <f t="shared" si="7"/>
        <v>0</v>
      </c>
      <c r="U26" s="92">
        <f t="shared" si="17"/>
        <v>50</v>
      </c>
      <c r="V26" s="59">
        <f t="shared" si="8"/>
      </c>
      <c r="W26" s="19"/>
      <c r="X26" s="19"/>
      <c r="Y26" s="19"/>
      <c r="Z26" s="19"/>
      <c r="AA26" s="19"/>
      <c r="AB26" s="19"/>
      <c r="AC26" s="59">
        <f t="shared" si="9"/>
      </c>
      <c r="AD26" s="59">
        <f t="shared" si="10"/>
      </c>
      <c r="AE26" s="19"/>
      <c r="AF26" s="19"/>
      <c r="AG26" s="19"/>
      <c r="AH26" s="19"/>
      <c r="AI26" s="19"/>
      <c r="AJ26" s="19"/>
      <c r="AK26" s="59">
        <f t="shared" si="11"/>
      </c>
      <c r="AL26" s="59">
        <f t="shared" si="12"/>
      </c>
      <c r="AM26" s="19"/>
      <c r="AN26" s="19"/>
      <c r="AO26" s="19"/>
      <c r="AP26" s="19"/>
      <c r="AQ26" s="19"/>
      <c r="AR26" s="135"/>
      <c r="AS26" s="59">
        <f t="shared" si="13"/>
      </c>
    </row>
    <row r="27" spans="1:45" ht="21.75" customHeight="1">
      <c r="A27" s="122" t="s">
        <v>46</v>
      </c>
      <c r="B27" s="115" t="s">
        <v>242</v>
      </c>
      <c r="C27" s="74" t="str">
        <f t="shared" si="3"/>
        <v>   </v>
      </c>
      <c r="D27" s="75"/>
      <c r="E27" s="75"/>
      <c r="F27" s="75"/>
      <c r="G27" s="75"/>
      <c r="H27" s="74" t="str">
        <f t="shared" si="14"/>
        <v>   </v>
      </c>
      <c r="I27" s="75"/>
      <c r="J27" s="75"/>
      <c r="K27" s="75"/>
      <c r="L27" s="75"/>
      <c r="M27" s="75"/>
      <c r="N27" s="75"/>
      <c r="O27" s="74"/>
      <c r="P27" s="81">
        <f aca="true" t="shared" si="18" ref="P27:U27">SUM(P28,P48,P49)</f>
        <v>2400</v>
      </c>
      <c r="Q27" s="81">
        <f t="shared" si="18"/>
        <v>880</v>
      </c>
      <c r="R27" s="81">
        <f t="shared" si="18"/>
        <v>524</v>
      </c>
      <c r="S27" s="81">
        <f t="shared" si="18"/>
        <v>36</v>
      </c>
      <c r="T27" s="81">
        <f t="shared" si="18"/>
        <v>320</v>
      </c>
      <c r="U27" s="81">
        <f t="shared" si="18"/>
        <v>1520</v>
      </c>
      <c r="V27" s="77">
        <f t="shared" si="8"/>
      </c>
      <c r="W27" s="74"/>
      <c r="X27" s="74"/>
      <c r="Y27" s="74"/>
      <c r="Z27" s="74"/>
      <c r="AA27" s="74"/>
      <c r="AB27" s="74"/>
      <c r="AC27" s="77">
        <f t="shared" si="9"/>
      </c>
      <c r="AD27" s="77">
        <f t="shared" si="10"/>
      </c>
      <c r="AE27" s="74"/>
      <c r="AF27" s="74"/>
      <c r="AG27" s="74"/>
      <c r="AH27" s="74"/>
      <c r="AI27" s="74"/>
      <c r="AJ27" s="74"/>
      <c r="AK27" s="77">
        <f t="shared" si="11"/>
      </c>
      <c r="AL27" s="77">
        <f t="shared" si="12"/>
      </c>
      <c r="AM27" s="74"/>
      <c r="AN27" s="74"/>
      <c r="AO27" s="74"/>
      <c r="AP27" s="74"/>
      <c r="AQ27" s="74"/>
      <c r="AR27" s="133"/>
      <c r="AS27" s="77">
        <f t="shared" si="13"/>
      </c>
    </row>
    <row r="28" spans="1:45" ht="15">
      <c r="A28" s="124" t="s">
        <v>47</v>
      </c>
      <c r="B28" s="56" t="s">
        <v>35</v>
      </c>
      <c r="C28" s="27" t="str">
        <f t="shared" si="3"/>
        <v>   </v>
      </c>
      <c r="D28" s="26"/>
      <c r="E28" s="26"/>
      <c r="F28" s="26"/>
      <c r="G28" s="26"/>
      <c r="H28" s="27" t="str">
        <f t="shared" si="14"/>
        <v>   </v>
      </c>
      <c r="I28" s="28"/>
      <c r="J28" s="28"/>
      <c r="K28" s="28"/>
      <c r="L28" s="28"/>
      <c r="M28" s="28"/>
      <c r="N28" s="28"/>
      <c r="O28" s="19">
        <v>2</v>
      </c>
      <c r="P28" s="66">
        <f aca="true" t="shared" si="19" ref="P28:U28">SUM(P29:P47)</f>
        <v>2000</v>
      </c>
      <c r="Q28" s="66">
        <f t="shared" si="19"/>
        <v>880</v>
      </c>
      <c r="R28" s="66">
        <f t="shared" si="19"/>
        <v>524</v>
      </c>
      <c r="S28" s="66">
        <f t="shared" si="19"/>
        <v>36</v>
      </c>
      <c r="T28" s="66">
        <f t="shared" si="19"/>
        <v>320</v>
      </c>
      <c r="U28" s="66">
        <f t="shared" si="19"/>
        <v>1120</v>
      </c>
      <c r="V28" s="59">
        <f t="shared" si="8"/>
      </c>
      <c r="W28" s="19"/>
      <c r="X28" s="19"/>
      <c r="Y28" s="19"/>
      <c r="Z28" s="19"/>
      <c r="AA28" s="19"/>
      <c r="AB28" s="19"/>
      <c r="AC28" s="59">
        <f t="shared" si="9"/>
      </c>
      <c r="AD28" s="59">
        <f t="shared" si="10"/>
      </c>
      <c r="AE28" s="19"/>
      <c r="AF28" s="19"/>
      <c r="AG28" s="19"/>
      <c r="AH28" s="19"/>
      <c r="AI28" s="19"/>
      <c r="AJ28" s="19"/>
      <c r="AK28" s="59">
        <f t="shared" si="11"/>
      </c>
      <c r="AL28" s="59">
        <f t="shared" si="12"/>
      </c>
      <c r="AM28" s="19"/>
      <c r="AN28" s="19"/>
      <c r="AO28" s="19"/>
      <c r="AP28" s="19"/>
      <c r="AQ28" s="19"/>
      <c r="AR28" s="135"/>
      <c r="AS28" s="59">
        <f t="shared" si="13"/>
      </c>
    </row>
    <row r="29" spans="1:45" ht="15">
      <c r="A29" s="19" t="s">
        <v>48</v>
      </c>
      <c r="B29" s="55" t="s">
        <v>167</v>
      </c>
      <c r="C29" s="27" t="str">
        <f t="shared" si="3"/>
        <v>1   </v>
      </c>
      <c r="D29" s="26">
        <v>1</v>
      </c>
      <c r="E29" s="26"/>
      <c r="F29" s="26"/>
      <c r="G29" s="26"/>
      <c r="H29" s="27" t="str">
        <f t="shared" si="14"/>
        <v>   </v>
      </c>
      <c r="I29" s="28"/>
      <c r="J29" s="28"/>
      <c r="K29" s="28"/>
      <c r="L29" s="28"/>
      <c r="M29" s="28"/>
      <c r="N29" s="28"/>
      <c r="O29" s="19"/>
      <c r="P29" s="52">
        <v>100</v>
      </c>
      <c r="Q29" s="52">
        <f t="shared" si="4"/>
        <v>54</v>
      </c>
      <c r="R29" s="52">
        <f t="shared" si="5"/>
        <v>36</v>
      </c>
      <c r="S29" s="52">
        <f t="shared" si="6"/>
        <v>0</v>
      </c>
      <c r="T29" s="52">
        <f t="shared" si="7"/>
        <v>18</v>
      </c>
      <c r="U29" s="52">
        <f aca="true" t="shared" si="20" ref="U29:U47">P29-Q29</f>
        <v>46</v>
      </c>
      <c r="V29" s="59" t="str">
        <f t="shared" si="8"/>
        <v>2//1</v>
      </c>
      <c r="W29" s="19">
        <v>2</v>
      </c>
      <c r="X29" s="19"/>
      <c r="Y29" s="19">
        <v>1</v>
      </c>
      <c r="Z29" s="19"/>
      <c r="AA29" s="19"/>
      <c r="AB29" s="19"/>
      <c r="AC29" s="59">
        <f t="shared" si="9"/>
      </c>
      <c r="AD29" s="59">
        <f t="shared" si="10"/>
      </c>
      <c r="AE29" s="19"/>
      <c r="AF29" s="19"/>
      <c r="AG29" s="19"/>
      <c r="AH29" s="19"/>
      <c r="AI29" s="19"/>
      <c r="AJ29" s="19"/>
      <c r="AK29" s="59">
        <f t="shared" si="11"/>
      </c>
      <c r="AL29" s="59">
        <f t="shared" si="12"/>
      </c>
      <c r="AM29" s="19"/>
      <c r="AN29" s="19"/>
      <c r="AO29" s="19"/>
      <c r="AP29" s="19"/>
      <c r="AQ29" s="19"/>
      <c r="AR29" s="135"/>
      <c r="AS29" s="59">
        <f t="shared" si="13"/>
      </c>
    </row>
    <row r="30" spans="1:45" ht="15">
      <c r="A30" s="19" t="s">
        <v>49</v>
      </c>
      <c r="B30" s="55" t="s">
        <v>128</v>
      </c>
      <c r="C30" s="27" t="str">
        <f t="shared" si="3"/>
        <v>2   </v>
      </c>
      <c r="D30" s="26">
        <v>2</v>
      </c>
      <c r="E30" s="26"/>
      <c r="F30" s="26"/>
      <c r="G30" s="26"/>
      <c r="H30" s="27" t="str">
        <f t="shared" si="14"/>
        <v>   </v>
      </c>
      <c r="I30" s="28"/>
      <c r="J30" s="28"/>
      <c r="K30" s="28"/>
      <c r="L30" s="28"/>
      <c r="M30" s="28"/>
      <c r="N30" s="28"/>
      <c r="O30" s="19"/>
      <c r="P30" s="52">
        <v>100</v>
      </c>
      <c r="Q30" s="52">
        <f t="shared" si="4"/>
        <v>54</v>
      </c>
      <c r="R30" s="52">
        <f t="shared" si="5"/>
        <v>36</v>
      </c>
      <c r="S30" s="52">
        <f t="shared" si="6"/>
        <v>0</v>
      </c>
      <c r="T30" s="52">
        <f t="shared" si="7"/>
        <v>18</v>
      </c>
      <c r="U30" s="52">
        <f t="shared" si="20"/>
        <v>46</v>
      </c>
      <c r="V30" s="59">
        <f t="shared" si="8"/>
      </c>
      <c r="W30" s="19"/>
      <c r="X30" s="19"/>
      <c r="Y30" s="19"/>
      <c r="Z30" s="19">
        <v>2</v>
      </c>
      <c r="AA30" s="19"/>
      <c r="AB30" s="19">
        <v>1</v>
      </c>
      <c r="AC30" s="59" t="str">
        <f t="shared" si="9"/>
        <v>2//1</v>
      </c>
      <c r="AD30" s="59">
        <f t="shared" si="10"/>
      </c>
      <c r="AE30" s="19"/>
      <c r="AF30" s="19"/>
      <c r="AG30" s="19"/>
      <c r="AH30" s="19"/>
      <c r="AI30" s="19"/>
      <c r="AJ30" s="19"/>
      <c r="AK30" s="59">
        <f t="shared" si="11"/>
      </c>
      <c r="AL30" s="59">
        <f t="shared" si="12"/>
      </c>
      <c r="AM30" s="19"/>
      <c r="AN30" s="19"/>
      <c r="AO30" s="19"/>
      <c r="AP30" s="19"/>
      <c r="AQ30" s="19"/>
      <c r="AR30" s="135"/>
      <c r="AS30" s="59">
        <f t="shared" si="13"/>
      </c>
    </row>
    <row r="31" spans="1:45" ht="15">
      <c r="A31" s="19" t="s">
        <v>50</v>
      </c>
      <c r="B31" s="55" t="s">
        <v>156</v>
      </c>
      <c r="C31" s="27" t="str">
        <f t="shared" si="3"/>
        <v>   </v>
      </c>
      <c r="D31" s="26"/>
      <c r="E31" s="26"/>
      <c r="F31" s="26"/>
      <c r="G31" s="26"/>
      <c r="H31" s="27" t="str">
        <f t="shared" si="14"/>
        <v>1   </v>
      </c>
      <c r="I31" s="28">
        <v>1</v>
      </c>
      <c r="J31" s="28"/>
      <c r="K31" s="28"/>
      <c r="L31" s="28"/>
      <c r="M31" s="28"/>
      <c r="N31" s="28"/>
      <c r="O31" s="19"/>
      <c r="P31" s="52">
        <v>80</v>
      </c>
      <c r="Q31" s="52">
        <f t="shared" si="4"/>
        <v>36</v>
      </c>
      <c r="R31" s="52">
        <f t="shared" si="5"/>
        <v>18</v>
      </c>
      <c r="S31" s="52">
        <f t="shared" si="6"/>
        <v>0</v>
      </c>
      <c r="T31" s="52">
        <f t="shared" si="7"/>
        <v>18</v>
      </c>
      <c r="U31" s="52">
        <f t="shared" si="20"/>
        <v>44</v>
      </c>
      <c r="V31" s="59" t="str">
        <f t="shared" si="8"/>
        <v>1//1</v>
      </c>
      <c r="W31" s="19">
        <v>1</v>
      </c>
      <c r="X31" s="19"/>
      <c r="Y31" s="19">
        <v>1</v>
      </c>
      <c r="Z31" s="19"/>
      <c r="AA31" s="19"/>
      <c r="AB31" s="19"/>
      <c r="AC31" s="59">
        <f t="shared" si="9"/>
      </c>
      <c r="AD31" s="59">
        <f t="shared" si="10"/>
      </c>
      <c r="AE31" s="19"/>
      <c r="AF31" s="19"/>
      <c r="AG31" s="19"/>
      <c r="AH31" s="19"/>
      <c r="AI31" s="19"/>
      <c r="AJ31" s="19"/>
      <c r="AK31" s="59">
        <f t="shared" si="11"/>
      </c>
      <c r="AL31" s="59">
        <f t="shared" si="12"/>
      </c>
      <c r="AM31" s="19"/>
      <c r="AN31" s="19"/>
      <c r="AO31" s="19"/>
      <c r="AP31" s="19"/>
      <c r="AQ31" s="19"/>
      <c r="AR31" s="135"/>
      <c r="AS31" s="59">
        <f t="shared" si="13"/>
      </c>
    </row>
    <row r="32" spans="1:45" ht="15">
      <c r="A32" s="20" t="s">
        <v>77</v>
      </c>
      <c r="B32" s="34" t="s">
        <v>129</v>
      </c>
      <c r="C32" s="27" t="str">
        <f t="shared" si="3"/>
        <v>   </v>
      </c>
      <c r="D32" s="26"/>
      <c r="E32" s="26"/>
      <c r="F32" s="26"/>
      <c r="G32" s="26"/>
      <c r="H32" s="27" t="str">
        <f t="shared" si="14"/>
        <v>1   </v>
      </c>
      <c r="I32" s="28">
        <v>1</v>
      </c>
      <c r="J32" s="28"/>
      <c r="K32" s="28"/>
      <c r="L32" s="28"/>
      <c r="M32" s="28"/>
      <c r="N32" s="28"/>
      <c r="O32" s="19"/>
      <c r="P32" s="52">
        <v>100</v>
      </c>
      <c r="Q32" s="52">
        <f t="shared" si="4"/>
        <v>54</v>
      </c>
      <c r="R32" s="52">
        <f t="shared" si="5"/>
        <v>0</v>
      </c>
      <c r="S32" s="52">
        <f t="shared" si="6"/>
        <v>0</v>
      </c>
      <c r="T32" s="52">
        <f t="shared" si="7"/>
        <v>54</v>
      </c>
      <c r="U32" s="52">
        <f t="shared" si="20"/>
        <v>46</v>
      </c>
      <c r="V32" s="59" t="str">
        <f t="shared" si="8"/>
        <v>//3</v>
      </c>
      <c r="W32" s="19"/>
      <c r="X32" s="19"/>
      <c r="Y32" s="19">
        <v>3</v>
      </c>
      <c r="Z32" s="19"/>
      <c r="AA32" s="19"/>
      <c r="AB32" s="19"/>
      <c r="AC32" s="59">
        <f t="shared" si="9"/>
      </c>
      <c r="AD32" s="59">
        <f t="shared" si="10"/>
      </c>
      <c r="AE32" s="19"/>
      <c r="AF32" s="19"/>
      <c r="AG32" s="19"/>
      <c r="AH32" s="19"/>
      <c r="AI32" s="19"/>
      <c r="AJ32" s="19"/>
      <c r="AK32" s="59">
        <f t="shared" si="11"/>
      </c>
      <c r="AL32" s="59">
        <f t="shared" si="12"/>
      </c>
      <c r="AM32" s="19"/>
      <c r="AN32" s="19"/>
      <c r="AO32" s="19"/>
      <c r="AP32" s="19"/>
      <c r="AQ32" s="19"/>
      <c r="AR32" s="135"/>
      <c r="AS32" s="59">
        <f t="shared" si="13"/>
      </c>
    </row>
    <row r="33" spans="1:45" ht="15">
      <c r="A33" s="19" t="s">
        <v>51</v>
      </c>
      <c r="B33" s="55" t="s">
        <v>169</v>
      </c>
      <c r="C33" s="27" t="str">
        <f t="shared" si="3"/>
        <v>   </v>
      </c>
      <c r="D33" s="26"/>
      <c r="E33" s="26"/>
      <c r="F33" s="26"/>
      <c r="G33" s="26"/>
      <c r="H33" s="27" t="str">
        <f t="shared" si="14"/>
        <v>2   </v>
      </c>
      <c r="I33" s="28">
        <v>2</v>
      </c>
      <c r="J33" s="28"/>
      <c r="K33" s="28"/>
      <c r="L33" s="28"/>
      <c r="M33" s="28"/>
      <c r="N33" s="28"/>
      <c r="O33" s="19"/>
      <c r="P33" s="52">
        <v>70</v>
      </c>
      <c r="Q33" s="52">
        <f t="shared" si="4"/>
        <v>36</v>
      </c>
      <c r="R33" s="52">
        <f t="shared" si="5"/>
        <v>36</v>
      </c>
      <c r="S33" s="52">
        <f t="shared" si="6"/>
        <v>0</v>
      </c>
      <c r="T33" s="52">
        <f t="shared" si="7"/>
        <v>0</v>
      </c>
      <c r="U33" s="52">
        <f t="shared" si="20"/>
        <v>34</v>
      </c>
      <c r="V33" s="59">
        <f t="shared" si="8"/>
      </c>
      <c r="W33" s="19"/>
      <c r="X33" s="19"/>
      <c r="Y33" s="19"/>
      <c r="Z33" s="19">
        <v>2</v>
      </c>
      <c r="AA33" s="19"/>
      <c r="AB33" s="19"/>
      <c r="AC33" s="59" t="str">
        <f t="shared" si="9"/>
        <v>2//</v>
      </c>
      <c r="AD33" s="59">
        <f t="shared" si="10"/>
      </c>
      <c r="AE33" s="19"/>
      <c r="AF33" s="19"/>
      <c r="AG33" s="19"/>
      <c r="AH33" s="19"/>
      <c r="AI33" s="19"/>
      <c r="AJ33" s="19"/>
      <c r="AK33" s="59">
        <f t="shared" si="11"/>
      </c>
      <c r="AL33" s="59">
        <f t="shared" si="12"/>
      </c>
      <c r="AM33" s="19"/>
      <c r="AN33" s="19"/>
      <c r="AO33" s="19"/>
      <c r="AP33" s="19"/>
      <c r="AQ33" s="19"/>
      <c r="AR33" s="135"/>
      <c r="AS33" s="59">
        <f t="shared" si="13"/>
      </c>
    </row>
    <row r="34" spans="1:45" ht="15">
      <c r="A34" s="19" t="s">
        <v>52</v>
      </c>
      <c r="B34" s="55" t="s">
        <v>168</v>
      </c>
      <c r="C34" s="27" t="str">
        <f t="shared" si="3"/>
        <v>2   </v>
      </c>
      <c r="D34" s="26">
        <v>2</v>
      </c>
      <c r="E34" s="26"/>
      <c r="F34" s="26"/>
      <c r="G34" s="26"/>
      <c r="H34" s="27" t="str">
        <f t="shared" si="14"/>
        <v>   </v>
      </c>
      <c r="I34" s="28"/>
      <c r="J34" s="28"/>
      <c r="K34" s="28"/>
      <c r="L34" s="28"/>
      <c r="M34" s="28"/>
      <c r="N34" s="28"/>
      <c r="O34" s="19"/>
      <c r="P34" s="52">
        <v>100</v>
      </c>
      <c r="Q34" s="52">
        <f t="shared" si="4"/>
        <v>36</v>
      </c>
      <c r="R34" s="52">
        <f t="shared" si="5"/>
        <v>36</v>
      </c>
      <c r="S34" s="52">
        <f t="shared" si="6"/>
        <v>0</v>
      </c>
      <c r="T34" s="52">
        <f t="shared" si="7"/>
        <v>0</v>
      </c>
      <c r="U34" s="52">
        <f t="shared" si="20"/>
        <v>64</v>
      </c>
      <c r="V34" s="59">
        <f>IF(SUM(W34:Y34)&gt;0,W34&amp;"/"&amp;X34&amp;"/"&amp;Y34,"")</f>
      </c>
      <c r="W34" s="19"/>
      <c r="X34" s="19"/>
      <c r="Y34" s="19"/>
      <c r="Z34" s="19">
        <v>2</v>
      </c>
      <c r="AA34" s="19"/>
      <c r="AB34" s="19"/>
      <c r="AC34" s="59" t="str">
        <f>IF(SUM(Z34:AB34)&gt;0,Z34&amp;"/"&amp;AA34&amp;"/"&amp;AB34,"")</f>
        <v>2//</v>
      </c>
      <c r="AD34" s="59">
        <f>IF(SUM(AE34:AG34)&gt;0,AE34&amp;"/"&amp;AF34&amp;"/"&amp;AG34,"")</f>
      </c>
      <c r="AE34" s="19"/>
      <c r="AF34" s="19"/>
      <c r="AG34" s="19"/>
      <c r="AH34" s="19"/>
      <c r="AI34" s="19"/>
      <c r="AJ34" s="19"/>
      <c r="AK34" s="59">
        <f>IF(SUM(AH34:AJ34)&gt;0,AH34&amp;"/"&amp;AI34&amp;"/"&amp;AJ34,"")</f>
      </c>
      <c r="AL34" s="59">
        <f>IF(SUM(AM34:AO34)&gt;0,AM34&amp;"/"&amp;AN34&amp;"/"&amp;AO34,"")</f>
      </c>
      <c r="AM34" s="19"/>
      <c r="AN34" s="19"/>
      <c r="AO34" s="19"/>
      <c r="AP34" s="19"/>
      <c r="AQ34" s="19"/>
      <c r="AR34" s="135"/>
      <c r="AS34" s="59">
        <f>IF(SUM(AP34:AR34)&gt;0,AP34&amp;"/"&amp;AQ34&amp;"/"&amp;AR34,"")</f>
      </c>
    </row>
    <row r="35" spans="1:45" ht="15">
      <c r="A35" s="19" t="s">
        <v>130</v>
      </c>
      <c r="B35" s="55" t="s">
        <v>195</v>
      </c>
      <c r="C35" s="27" t="str">
        <f t="shared" si="3"/>
        <v>   </v>
      </c>
      <c r="D35" s="26"/>
      <c r="E35" s="26"/>
      <c r="F35" s="26"/>
      <c r="G35" s="26"/>
      <c r="H35" s="27" t="str">
        <f t="shared" si="14"/>
        <v>1   </v>
      </c>
      <c r="I35" s="28">
        <v>1</v>
      </c>
      <c r="J35" s="28"/>
      <c r="K35" s="28"/>
      <c r="L35" s="28"/>
      <c r="M35" s="28"/>
      <c r="N35" s="28"/>
      <c r="O35" s="19"/>
      <c r="P35" s="52">
        <v>80</v>
      </c>
      <c r="Q35" s="52">
        <f t="shared" si="4"/>
        <v>36</v>
      </c>
      <c r="R35" s="52">
        <f t="shared" si="5"/>
        <v>36</v>
      </c>
      <c r="S35" s="52">
        <f t="shared" si="6"/>
        <v>0</v>
      </c>
      <c r="T35" s="52">
        <f t="shared" si="7"/>
        <v>0</v>
      </c>
      <c r="U35" s="52">
        <f t="shared" si="20"/>
        <v>44</v>
      </c>
      <c r="V35" s="59" t="str">
        <f>IF(SUM(W35:Y35)&gt;0,W35&amp;"/"&amp;X35&amp;"/"&amp;Y35,"")</f>
        <v>2//</v>
      </c>
      <c r="W35" s="19">
        <v>2</v>
      </c>
      <c r="X35" s="19"/>
      <c r="Y35" s="19"/>
      <c r="Z35" s="19"/>
      <c r="AA35" s="19"/>
      <c r="AB35" s="19"/>
      <c r="AC35" s="59">
        <f>IF(SUM(Z35:AB35)&gt;0,Z35&amp;"/"&amp;AA35&amp;"/"&amp;AB35,"")</f>
      </c>
      <c r="AD35" s="59">
        <f>IF(SUM(AE35:AG35)&gt;0,AE35&amp;"/"&amp;AF35&amp;"/"&amp;AG35,"")</f>
      </c>
      <c r="AE35" s="19"/>
      <c r="AF35" s="19"/>
      <c r="AG35" s="19"/>
      <c r="AH35" s="19"/>
      <c r="AI35" s="19"/>
      <c r="AJ35" s="19"/>
      <c r="AK35" s="59">
        <f>IF(SUM(AH35:AJ35)&gt;0,AH35&amp;"/"&amp;AI35&amp;"/"&amp;AJ35,"")</f>
      </c>
      <c r="AL35" s="59">
        <f>IF(SUM(AM35:AO35)&gt;0,AM35&amp;"/"&amp;AN35&amp;"/"&amp;AO35,"")</f>
      </c>
      <c r="AM35" s="19"/>
      <c r="AN35" s="19"/>
      <c r="AO35" s="19"/>
      <c r="AP35" s="19"/>
      <c r="AQ35" s="19"/>
      <c r="AR35" s="135"/>
      <c r="AS35" s="59">
        <f>IF(SUM(AP35:AR35)&gt;0,AP35&amp;"/"&amp;AQ35&amp;"/"&amp;AR35,"")</f>
      </c>
    </row>
    <row r="36" spans="1:45" ht="15">
      <c r="A36" s="19" t="s">
        <v>131</v>
      </c>
      <c r="B36" s="55" t="s">
        <v>170</v>
      </c>
      <c r="C36" s="27" t="str">
        <f t="shared" si="3"/>
        <v>1   </v>
      </c>
      <c r="D36" s="26">
        <v>1</v>
      </c>
      <c r="E36" s="26"/>
      <c r="F36" s="26"/>
      <c r="G36" s="26"/>
      <c r="H36" s="27" t="str">
        <f t="shared" si="14"/>
        <v>   </v>
      </c>
      <c r="I36" s="28"/>
      <c r="J36" s="28"/>
      <c r="K36" s="28"/>
      <c r="L36" s="28"/>
      <c r="M36" s="28"/>
      <c r="N36" s="28"/>
      <c r="O36" s="19"/>
      <c r="P36" s="52">
        <v>80</v>
      </c>
      <c r="Q36" s="52">
        <f t="shared" si="4"/>
        <v>36</v>
      </c>
      <c r="R36" s="52">
        <f t="shared" si="5"/>
        <v>36</v>
      </c>
      <c r="S36" s="52">
        <f t="shared" si="6"/>
        <v>0</v>
      </c>
      <c r="T36" s="52">
        <f t="shared" si="7"/>
        <v>0</v>
      </c>
      <c r="U36" s="52">
        <f t="shared" si="20"/>
        <v>44</v>
      </c>
      <c r="V36" s="59" t="str">
        <f>IF(SUM(W36:Y36)&gt;0,W36&amp;"/"&amp;X36&amp;"/"&amp;Y36,"")</f>
        <v>2//</v>
      </c>
      <c r="W36" s="19">
        <v>2</v>
      </c>
      <c r="X36" s="19"/>
      <c r="Y36" s="19"/>
      <c r="Z36" s="19"/>
      <c r="AA36" s="19"/>
      <c r="AB36" s="19"/>
      <c r="AC36" s="59">
        <f>IF(SUM(Z36:AB36)&gt;0,Z36&amp;"/"&amp;AA36&amp;"/"&amp;AB36,"")</f>
      </c>
      <c r="AD36" s="59">
        <f>IF(SUM(AE36:AG36)&gt;0,AE36&amp;"/"&amp;AF36&amp;"/"&amp;AG36,"")</f>
      </c>
      <c r="AE36" s="19"/>
      <c r="AF36" s="19"/>
      <c r="AG36" s="19"/>
      <c r="AH36" s="19"/>
      <c r="AI36" s="19"/>
      <c r="AJ36" s="19"/>
      <c r="AK36" s="59">
        <f>IF(SUM(AH36:AJ36)&gt;0,AH36&amp;"/"&amp;AI36&amp;"/"&amp;AJ36,"")</f>
      </c>
      <c r="AL36" s="59">
        <f>IF(SUM(AM36:AO36)&gt;0,AM36&amp;"/"&amp;AN36&amp;"/"&amp;AO36,"")</f>
      </c>
      <c r="AM36" s="19"/>
      <c r="AN36" s="19"/>
      <c r="AO36" s="19"/>
      <c r="AP36" s="19"/>
      <c r="AQ36" s="19"/>
      <c r="AR36" s="135"/>
      <c r="AS36" s="59">
        <f>IF(SUM(AP36:AR36)&gt;0,AP36&amp;"/"&amp;AQ36&amp;"/"&amp;AR36,"")</f>
      </c>
    </row>
    <row r="37" spans="1:45" ht="15">
      <c r="A37" s="19" t="s">
        <v>132</v>
      </c>
      <c r="B37" s="55" t="s">
        <v>171</v>
      </c>
      <c r="C37" s="27" t="str">
        <f t="shared" si="3"/>
        <v>   </v>
      </c>
      <c r="D37" s="26"/>
      <c r="E37" s="26"/>
      <c r="F37" s="26"/>
      <c r="G37" s="26"/>
      <c r="H37" s="27" t="str">
        <f t="shared" si="14"/>
        <v>2   </v>
      </c>
      <c r="I37" s="28">
        <v>2</v>
      </c>
      <c r="J37" s="28"/>
      <c r="K37" s="28"/>
      <c r="L37" s="28"/>
      <c r="M37" s="28"/>
      <c r="N37" s="28"/>
      <c r="O37" s="19"/>
      <c r="P37" s="52">
        <v>80</v>
      </c>
      <c r="Q37" s="52">
        <f t="shared" si="4"/>
        <v>36</v>
      </c>
      <c r="R37" s="52">
        <f t="shared" si="5"/>
        <v>36</v>
      </c>
      <c r="S37" s="52">
        <f t="shared" si="6"/>
        <v>0</v>
      </c>
      <c r="T37" s="52">
        <f t="shared" si="7"/>
        <v>0</v>
      </c>
      <c r="U37" s="52">
        <f t="shared" si="20"/>
        <v>44</v>
      </c>
      <c r="V37" s="59">
        <f>IF(SUM(W37:Y37)&gt;0,W37&amp;"/"&amp;X37&amp;"/"&amp;Y37,"")</f>
      </c>
      <c r="W37" s="19"/>
      <c r="X37" s="19"/>
      <c r="Y37" s="19"/>
      <c r="Z37" s="19">
        <v>2</v>
      </c>
      <c r="AA37" s="19"/>
      <c r="AB37" s="19"/>
      <c r="AC37" s="59" t="str">
        <f>IF(SUM(Z37:AB37)&gt;0,Z37&amp;"/"&amp;AA37&amp;"/"&amp;AB37,"")</f>
        <v>2//</v>
      </c>
      <c r="AD37" s="59">
        <f>IF(SUM(AE37:AG37)&gt;0,AE37&amp;"/"&amp;AF37&amp;"/"&amp;AG37,"")</f>
      </c>
      <c r="AE37" s="19"/>
      <c r="AF37" s="19"/>
      <c r="AG37" s="19"/>
      <c r="AH37" s="19"/>
      <c r="AI37" s="19"/>
      <c r="AJ37" s="19"/>
      <c r="AK37" s="59">
        <f>IF(SUM(AH37:AJ37)&gt;0,AH37&amp;"/"&amp;AI37&amp;"/"&amp;AJ37,"")</f>
      </c>
      <c r="AL37" s="59">
        <f>IF(SUM(AM37:AO37)&gt;0,AM37&amp;"/"&amp;AN37&amp;"/"&amp;AO37,"")</f>
      </c>
      <c r="AM37" s="19"/>
      <c r="AN37" s="19"/>
      <c r="AO37" s="19"/>
      <c r="AP37" s="19"/>
      <c r="AQ37" s="19"/>
      <c r="AR37" s="135"/>
      <c r="AS37" s="59">
        <f>IF(SUM(AP37:AR37)&gt;0,AP37&amp;"/"&amp;AQ37&amp;"/"&amp;AR37,"")</f>
      </c>
    </row>
    <row r="38" spans="1:45" ht="15">
      <c r="A38" s="19" t="s">
        <v>133</v>
      </c>
      <c r="B38" s="55" t="s">
        <v>140</v>
      </c>
      <c r="C38" s="27" t="str">
        <f t="shared" si="3"/>
        <v>   </v>
      </c>
      <c r="D38" s="26"/>
      <c r="E38" s="26"/>
      <c r="F38" s="26"/>
      <c r="G38" s="26"/>
      <c r="H38" s="27" t="str">
        <f t="shared" si="14"/>
        <v>1   </v>
      </c>
      <c r="I38" s="28">
        <v>1</v>
      </c>
      <c r="J38" s="28"/>
      <c r="K38" s="28"/>
      <c r="L38" s="28"/>
      <c r="M38" s="28"/>
      <c r="N38" s="28"/>
      <c r="O38" s="19"/>
      <c r="P38" s="52">
        <v>100</v>
      </c>
      <c r="Q38" s="52">
        <f t="shared" si="4"/>
        <v>54</v>
      </c>
      <c r="R38" s="52">
        <f t="shared" si="5"/>
        <v>36</v>
      </c>
      <c r="S38" s="52">
        <f t="shared" si="6"/>
        <v>0</v>
      </c>
      <c r="T38" s="52">
        <f t="shared" si="7"/>
        <v>18</v>
      </c>
      <c r="U38" s="52">
        <f t="shared" si="20"/>
        <v>46</v>
      </c>
      <c r="V38" s="59" t="str">
        <f t="shared" si="8"/>
        <v>2//1</v>
      </c>
      <c r="W38" s="19">
        <v>2</v>
      </c>
      <c r="X38" s="19"/>
      <c r="Y38" s="19">
        <v>1</v>
      </c>
      <c r="Z38" s="19"/>
      <c r="AA38" s="19"/>
      <c r="AB38" s="19"/>
      <c r="AC38" s="59">
        <f t="shared" si="9"/>
      </c>
      <c r="AD38" s="59">
        <f t="shared" si="10"/>
      </c>
      <c r="AE38" s="19"/>
      <c r="AF38" s="19"/>
      <c r="AG38" s="19"/>
      <c r="AH38" s="19"/>
      <c r="AI38" s="19"/>
      <c r="AJ38" s="19"/>
      <c r="AK38" s="59">
        <f t="shared" si="11"/>
      </c>
      <c r="AL38" s="59">
        <f t="shared" si="12"/>
      </c>
      <c r="AM38" s="19"/>
      <c r="AN38" s="19"/>
      <c r="AO38" s="19"/>
      <c r="AP38" s="19"/>
      <c r="AQ38" s="19"/>
      <c r="AR38" s="135"/>
      <c r="AS38" s="59">
        <f t="shared" si="13"/>
      </c>
    </row>
    <row r="39" spans="1:45" ht="15">
      <c r="A39" s="19" t="s">
        <v>134</v>
      </c>
      <c r="B39" s="55" t="s">
        <v>225</v>
      </c>
      <c r="C39" s="27" t="str">
        <f t="shared" si="3"/>
        <v>3 4  </v>
      </c>
      <c r="D39" s="26">
        <v>3</v>
      </c>
      <c r="E39" s="26">
        <v>4</v>
      </c>
      <c r="F39" s="26"/>
      <c r="G39" s="26"/>
      <c r="H39" s="27" t="str">
        <f t="shared" si="14"/>
        <v>2   </v>
      </c>
      <c r="I39" s="28">
        <v>2</v>
      </c>
      <c r="J39" s="28"/>
      <c r="K39" s="28"/>
      <c r="L39" s="28"/>
      <c r="M39" s="28"/>
      <c r="N39" s="28"/>
      <c r="O39" s="19"/>
      <c r="P39" s="52">
        <v>370</v>
      </c>
      <c r="Q39" s="52">
        <f t="shared" si="4"/>
        <v>144</v>
      </c>
      <c r="R39" s="52">
        <f t="shared" si="5"/>
        <v>0</v>
      </c>
      <c r="S39" s="52">
        <f t="shared" si="6"/>
        <v>0</v>
      </c>
      <c r="T39" s="52">
        <f t="shared" si="7"/>
        <v>144</v>
      </c>
      <c r="U39" s="52">
        <f t="shared" si="20"/>
        <v>226</v>
      </c>
      <c r="V39" s="59">
        <f t="shared" si="8"/>
      </c>
      <c r="W39" s="19"/>
      <c r="X39" s="19"/>
      <c r="Y39" s="19"/>
      <c r="Z39" s="19"/>
      <c r="AA39" s="19"/>
      <c r="AB39" s="19">
        <v>3</v>
      </c>
      <c r="AC39" s="59" t="str">
        <f t="shared" si="9"/>
        <v>//3</v>
      </c>
      <c r="AD39" s="59" t="str">
        <f t="shared" si="10"/>
        <v>//3</v>
      </c>
      <c r="AE39" s="19"/>
      <c r="AF39" s="19"/>
      <c r="AG39" s="19">
        <v>3</v>
      </c>
      <c r="AH39" s="19"/>
      <c r="AI39" s="19"/>
      <c r="AJ39" s="19">
        <v>2</v>
      </c>
      <c r="AK39" s="59" t="str">
        <f t="shared" si="11"/>
        <v>//2</v>
      </c>
      <c r="AL39" s="59">
        <f t="shared" si="12"/>
      </c>
      <c r="AM39" s="19"/>
      <c r="AN39" s="19"/>
      <c r="AO39" s="19"/>
      <c r="AP39" s="19"/>
      <c r="AQ39" s="19"/>
      <c r="AR39" s="135"/>
      <c r="AS39" s="59">
        <f t="shared" si="13"/>
      </c>
    </row>
    <row r="40" spans="1:45" ht="15">
      <c r="A40" s="19" t="s">
        <v>135</v>
      </c>
      <c r="B40" s="55" t="s">
        <v>175</v>
      </c>
      <c r="C40" s="27" t="str">
        <f t="shared" si="3"/>
        <v>   </v>
      </c>
      <c r="D40" s="26"/>
      <c r="E40" s="26"/>
      <c r="F40" s="26"/>
      <c r="G40" s="26"/>
      <c r="H40" s="27" t="str">
        <f t="shared" si="14"/>
        <v>3   </v>
      </c>
      <c r="I40" s="28">
        <v>3</v>
      </c>
      <c r="J40" s="28"/>
      <c r="K40" s="28"/>
      <c r="L40" s="28"/>
      <c r="M40" s="28"/>
      <c r="N40" s="28"/>
      <c r="O40" s="19"/>
      <c r="P40" s="52">
        <v>70</v>
      </c>
      <c r="Q40" s="52">
        <f t="shared" si="4"/>
        <v>36</v>
      </c>
      <c r="R40" s="52">
        <f t="shared" si="5"/>
        <v>36</v>
      </c>
      <c r="S40" s="52">
        <f t="shared" si="6"/>
        <v>0</v>
      </c>
      <c r="T40" s="52">
        <f t="shared" si="7"/>
        <v>0</v>
      </c>
      <c r="U40" s="52">
        <f t="shared" si="20"/>
        <v>34</v>
      </c>
      <c r="V40" s="59">
        <f t="shared" si="8"/>
      </c>
      <c r="W40" s="19"/>
      <c r="X40" s="19"/>
      <c r="Y40" s="19"/>
      <c r="Z40" s="19"/>
      <c r="AA40" s="19"/>
      <c r="AB40" s="19"/>
      <c r="AC40" s="59">
        <f t="shared" si="9"/>
      </c>
      <c r="AD40" s="59" t="str">
        <f t="shared" si="10"/>
        <v>2//</v>
      </c>
      <c r="AE40" s="19">
        <v>2</v>
      </c>
      <c r="AF40" s="19"/>
      <c r="AG40" s="19"/>
      <c r="AH40" s="19"/>
      <c r="AI40" s="19"/>
      <c r="AJ40" s="19"/>
      <c r="AK40" s="59">
        <f t="shared" si="11"/>
      </c>
      <c r="AL40" s="59">
        <f t="shared" si="12"/>
      </c>
      <c r="AM40" s="19"/>
      <c r="AN40" s="19"/>
      <c r="AO40" s="19"/>
      <c r="AP40" s="19"/>
      <c r="AQ40" s="19"/>
      <c r="AR40" s="135"/>
      <c r="AS40" s="59">
        <f t="shared" si="13"/>
      </c>
    </row>
    <row r="41" spans="1:45" ht="15">
      <c r="A41" s="19" t="s">
        <v>136</v>
      </c>
      <c r="B41" s="55" t="s">
        <v>176</v>
      </c>
      <c r="C41" s="27" t="str">
        <f>D41&amp;" "&amp;E41&amp;" "&amp;F41&amp;" "&amp;G41</f>
        <v>1   </v>
      </c>
      <c r="D41" s="26">
        <v>1</v>
      </c>
      <c r="E41" s="26"/>
      <c r="F41" s="26"/>
      <c r="G41" s="26"/>
      <c r="H41" s="27" t="str">
        <f>I41&amp;" "&amp;J41&amp;" "&amp;K41&amp;" "&amp;N41</f>
        <v>   </v>
      </c>
      <c r="I41" s="28"/>
      <c r="J41" s="28"/>
      <c r="K41" s="28"/>
      <c r="L41" s="28"/>
      <c r="M41" s="28"/>
      <c r="N41" s="28"/>
      <c r="O41" s="19"/>
      <c r="P41" s="52">
        <v>120</v>
      </c>
      <c r="Q41" s="52">
        <f t="shared" si="4"/>
        <v>54</v>
      </c>
      <c r="R41" s="52">
        <f t="shared" si="5"/>
        <v>18</v>
      </c>
      <c r="S41" s="52">
        <f t="shared" si="6"/>
        <v>36</v>
      </c>
      <c r="T41" s="52">
        <f t="shared" si="7"/>
        <v>0</v>
      </c>
      <c r="U41" s="52">
        <f t="shared" si="20"/>
        <v>66</v>
      </c>
      <c r="V41" s="59" t="str">
        <f>IF(SUM(W41:Y41)&gt;0,W41&amp;"/"&amp;X41&amp;"/"&amp;Y41,"")</f>
        <v>1/2/</v>
      </c>
      <c r="W41" s="19">
        <v>1</v>
      </c>
      <c r="X41" s="19">
        <v>2</v>
      </c>
      <c r="Y41" s="19"/>
      <c r="Z41" s="19"/>
      <c r="AA41" s="19"/>
      <c r="AB41" s="19"/>
      <c r="AC41" s="59">
        <f>IF(SUM(Z41:AB41)&gt;0,Z41&amp;"/"&amp;AA41&amp;"/"&amp;AB41,"")</f>
      </c>
      <c r="AD41" s="59">
        <f>IF(SUM(AE41:AG41)&gt;0,AE41&amp;"/"&amp;AF41&amp;"/"&amp;AG41,"")</f>
      </c>
      <c r="AE41" s="19"/>
      <c r="AF41" s="19"/>
      <c r="AG41" s="19"/>
      <c r="AH41" s="19"/>
      <c r="AI41" s="19"/>
      <c r="AJ41" s="19"/>
      <c r="AK41" s="59">
        <f>IF(SUM(AH41:AJ41)&gt;0,AH41&amp;"/"&amp;AI41&amp;"/"&amp;AJ41,"")</f>
      </c>
      <c r="AL41" s="59">
        <f>IF(SUM(AM41:AO41)&gt;0,AM41&amp;"/"&amp;AN41&amp;"/"&amp;AO41,"")</f>
      </c>
      <c r="AM41" s="19"/>
      <c r="AN41" s="19"/>
      <c r="AO41" s="19"/>
      <c r="AP41" s="19"/>
      <c r="AQ41" s="19"/>
      <c r="AR41" s="135"/>
      <c r="AS41" s="59">
        <f>IF(SUM(AP41:AR41)&gt;0,AP41&amp;"/"&amp;AQ41&amp;"/"&amp;AR41,"")</f>
      </c>
    </row>
    <row r="42" spans="1:45" ht="15">
      <c r="A42" s="19" t="s">
        <v>137</v>
      </c>
      <c r="B42" s="55" t="s">
        <v>177</v>
      </c>
      <c r="C42" s="27" t="str">
        <f t="shared" si="3"/>
        <v>3   </v>
      </c>
      <c r="D42" s="26">
        <v>3</v>
      </c>
      <c r="E42" s="26"/>
      <c r="F42" s="26"/>
      <c r="G42" s="26"/>
      <c r="H42" s="27" t="str">
        <f t="shared" si="14"/>
        <v>   </v>
      </c>
      <c r="I42" s="28"/>
      <c r="J42" s="28"/>
      <c r="K42" s="28"/>
      <c r="L42" s="28"/>
      <c r="M42" s="28"/>
      <c r="N42" s="28"/>
      <c r="O42" s="19"/>
      <c r="P42" s="52">
        <v>100</v>
      </c>
      <c r="Q42" s="52">
        <f t="shared" si="4"/>
        <v>54</v>
      </c>
      <c r="R42" s="52">
        <f t="shared" si="5"/>
        <v>36</v>
      </c>
      <c r="S42" s="52">
        <f t="shared" si="6"/>
        <v>0</v>
      </c>
      <c r="T42" s="52">
        <f t="shared" si="7"/>
        <v>18</v>
      </c>
      <c r="U42" s="52">
        <f t="shared" si="20"/>
        <v>46</v>
      </c>
      <c r="V42" s="59">
        <f t="shared" si="8"/>
      </c>
      <c r="W42" s="19"/>
      <c r="X42" s="19"/>
      <c r="Y42" s="19"/>
      <c r="Z42" s="19"/>
      <c r="AA42" s="19"/>
      <c r="AB42" s="19"/>
      <c r="AC42" s="59">
        <f t="shared" si="9"/>
      </c>
      <c r="AD42" s="59" t="str">
        <f t="shared" si="10"/>
        <v>2//1</v>
      </c>
      <c r="AE42" s="19">
        <v>2</v>
      </c>
      <c r="AF42" s="19"/>
      <c r="AG42" s="19">
        <v>1</v>
      </c>
      <c r="AH42" s="19"/>
      <c r="AI42" s="19"/>
      <c r="AJ42" s="19"/>
      <c r="AK42" s="59">
        <f t="shared" si="11"/>
      </c>
      <c r="AL42" s="59">
        <f t="shared" si="12"/>
      </c>
      <c r="AM42" s="19"/>
      <c r="AN42" s="19"/>
      <c r="AO42" s="19"/>
      <c r="AP42" s="19"/>
      <c r="AQ42" s="19"/>
      <c r="AR42" s="135"/>
      <c r="AS42" s="59">
        <f t="shared" si="13"/>
      </c>
    </row>
    <row r="43" spans="1:45" ht="15">
      <c r="A43" s="19" t="s">
        <v>138</v>
      </c>
      <c r="B43" s="55" t="s">
        <v>194</v>
      </c>
      <c r="C43" s="27" t="str">
        <f t="shared" si="3"/>
        <v>4   </v>
      </c>
      <c r="D43" s="26">
        <v>4</v>
      </c>
      <c r="E43" s="26"/>
      <c r="F43" s="26"/>
      <c r="G43" s="26"/>
      <c r="H43" s="27" t="str">
        <f t="shared" si="14"/>
        <v>   </v>
      </c>
      <c r="I43" s="28"/>
      <c r="J43" s="28"/>
      <c r="K43" s="28"/>
      <c r="L43" s="28"/>
      <c r="M43" s="28"/>
      <c r="N43" s="28"/>
      <c r="O43" s="19"/>
      <c r="P43" s="52">
        <v>80</v>
      </c>
      <c r="Q43" s="52">
        <f t="shared" si="4"/>
        <v>36</v>
      </c>
      <c r="R43" s="52">
        <f t="shared" si="5"/>
        <v>36</v>
      </c>
      <c r="S43" s="52">
        <f t="shared" si="6"/>
        <v>0</v>
      </c>
      <c r="T43" s="52">
        <f t="shared" si="7"/>
        <v>0</v>
      </c>
      <c r="U43" s="52">
        <f t="shared" si="20"/>
        <v>44</v>
      </c>
      <c r="V43" s="59">
        <f t="shared" si="8"/>
      </c>
      <c r="W43" s="19"/>
      <c r="X43" s="19"/>
      <c r="Y43" s="19"/>
      <c r="Z43" s="19"/>
      <c r="AA43" s="19"/>
      <c r="AB43" s="19"/>
      <c r="AC43" s="59">
        <f t="shared" si="9"/>
      </c>
      <c r="AD43" s="59">
        <f t="shared" si="10"/>
      </c>
      <c r="AE43" s="19"/>
      <c r="AF43" s="19"/>
      <c r="AG43" s="19"/>
      <c r="AH43" s="19">
        <v>2</v>
      </c>
      <c r="AI43" s="19"/>
      <c r="AJ43" s="19"/>
      <c r="AK43" s="59" t="str">
        <f t="shared" si="11"/>
        <v>2//</v>
      </c>
      <c r="AL43" s="59">
        <f t="shared" si="12"/>
      </c>
      <c r="AM43" s="19"/>
      <c r="AN43" s="19"/>
      <c r="AO43" s="19"/>
      <c r="AP43" s="19"/>
      <c r="AQ43" s="19"/>
      <c r="AR43" s="135"/>
      <c r="AS43" s="59">
        <f t="shared" si="13"/>
      </c>
    </row>
    <row r="44" spans="1:45" ht="15">
      <c r="A44" s="19" t="s">
        <v>139</v>
      </c>
      <c r="B44" s="55" t="s">
        <v>196</v>
      </c>
      <c r="C44" s="27" t="str">
        <f t="shared" si="3"/>
        <v>5   </v>
      </c>
      <c r="D44" s="26">
        <v>5</v>
      </c>
      <c r="E44" s="26"/>
      <c r="F44" s="26"/>
      <c r="G44" s="26"/>
      <c r="H44" s="27" t="str">
        <f t="shared" si="14"/>
        <v>   </v>
      </c>
      <c r="I44" s="28"/>
      <c r="J44" s="28"/>
      <c r="K44" s="28"/>
      <c r="L44" s="28"/>
      <c r="M44" s="28"/>
      <c r="N44" s="28"/>
      <c r="O44" s="19"/>
      <c r="P44" s="52">
        <v>100</v>
      </c>
      <c r="Q44" s="52">
        <f t="shared" si="4"/>
        <v>42</v>
      </c>
      <c r="R44" s="52">
        <f t="shared" si="5"/>
        <v>28</v>
      </c>
      <c r="S44" s="52">
        <f t="shared" si="6"/>
        <v>0</v>
      </c>
      <c r="T44" s="52">
        <f t="shared" si="7"/>
        <v>14</v>
      </c>
      <c r="U44" s="52">
        <f t="shared" si="20"/>
        <v>58</v>
      </c>
      <c r="V44" s="59">
        <f t="shared" si="8"/>
      </c>
      <c r="W44" s="19"/>
      <c r="X44" s="19"/>
      <c r="Y44" s="19"/>
      <c r="Z44" s="19"/>
      <c r="AA44" s="19"/>
      <c r="AB44" s="19"/>
      <c r="AC44" s="59">
        <f t="shared" si="9"/>
      </c>
      <c r="AD44" s="59">
        <f t="shared" si="10"/>
      </c>
      <c r="AE44" s="19"/>
      <c r="AF44" s="19"/>
      <c r="AG44" s="19"/>
      <c r="AH44" s="19"/>
      <c r="AI44" s="19"/>
      <c r="AJ44" s="19"/>
      <c r="AK44" s="59">
        <f t="shared" si="11"/>
      </c>
      <c r="AL44" s="59" t="str">
        <f t="shared" si="12"/>
        <v>2//1</v>
      </c>
      <c r="AM44" s="19">
        <v>2</v>
      </c>
      <c r="AN44" s="19"/>
      <c r="AO44" s="19">
        <v>1</v>
      </c>
      <c r="AP44" s="19"/>
      <c r="AQ44" s="19"/>
      <c r="AR44" s="135"/>
      <c r="AS44" s="59">
        <f t="shared" si="13"/>
      </c>
    </row>
    <row r="45" spans="1:45" ht="15">
      <c r="A45" s="19" t="s">
        <v>172</v>
      </c>
      <c r="B45" s="55" t="s">
        <v>197</v>
      </c>
      <c r="C45" s="27" t="str">
        <f>D45&amp;" "&amp;E45&amp;" "&amp;F45&amp;" "&amp;G45</f>
        <v>3   </v>
      </c>
      <c r="D45" s="26">
        <v>3</v>
      </c>
      <c r="E45" s="26"/>
      <c r="F45" s="26"/>
      <c r="G45" s="26"/>
      <c r="H45" s="27" t="str">
        <f>I45&amp;" "&amp;J45&amp;" "&amp;K45&amp;" "&amp;N45</f>
        <v>   </v>
      </c>
      <c r="I45" s="28"/>
      <c r="J45" s="28"/>
      <c r="K45" s="28"/>
      <c r="L45" s="28"/>
      <c r="M45" s="28"/>
      <c r="N45" s="28"/>
      <c r="O45" s="19"/>
      <c r="P45" s="52">
        <v>100</v>
      </c>
      <c r="Q45" s="52">
        <f t="shared" si="4"/>
        <v>54</v>
      </c>
      <c r="R45" s="52">
        <f t="shared" si="5"/>
        <v>36</v>
      </c>
      <c r="S45" s="52">
        <f t="shared" si="6"/>
        <v>0</v>
      </c>
      <c r="T45" s="52">
        <f t="shared" si="7"/>
        <v>18</v>
      </c>
      <c r="U45" s="52">
        <f t="shared" si="20"/>
        <v>46</v>
      </c>
      <c r="V45" s="59">
        <f>IF(SUM(W45:Y45)&gt;0,W45&amp;"/"&amp;X45&amp;"/"&amp;Y45,"")</f>
      </c>
      <c r="W45" s="19"/>
      <c r="X45" s="19"/>
      <c r="Y45" s="19"/>
      <c r="Z45" s="19"/>
      <c r="AA45" s="19"/>
      <c r="AB45" s="19"/>
      <c r="AC45" s="59">
        <f>IF(SUM(Z45:AB45)&gt;0,Z45&amp;"/"&amp;AA45&amp;"/"&amp;AB45,"")</f>
      </c>
      <c r="AD45" s="59" t="str">
        <f>IF(SUM(AE45:AG45)&gt;0,AE45&amp;"/"&amp;AF45&amp;"/"&amp;AG45,"")</f>
        <v>2//1</v>
      </c>
      <c r="AE45" s="19">
        <v>2</v>
      </c>
      <c r="AF45" s="19"/>
      <c r="AG45" s="19">
        <v>1</v>
      </c>
      <c r="AH45" s="19"/>
      <c r="AI45" s="19"/>
      <c r="AJ45" s="19"/>
      <c r="AK45" s="59">
        <f>IF(SUM(AH45:AJ45)&gt;0,AH45&amp;"/"&amp;AI45&amp;"/"&amp;AJ45,"")</f>
      </c>
      <c r="AL45" s="59">
        <f t="shared" si="12"/>
      </c>
      <c r="AM45" s="19"/>
      <c r="AN45" s="19"/>
      <c r="AO45" s="19"/>
      <c r="AP45" s="19"/>
      <c r="AQ45" s="19"/>
      <c r="AR45" s="135"/>
      <c r="AS45" s="59">
        <f>IF(SUM(AP45:AR45)&gt;0,AP45&amp;"/"&amp;AQ45&amp;"/"&amp;AR45,"")</f>
      </c>
    </row>
    <row r="46" spans="1:45" ht="15">
      <c r="A46" s="19" t="s">
        <v>173</v>
      </c>
      <c r="B46" s="55" t="s">
        <v>178</v>
      </c>
      <c r="C46" s="27" t="str">
        <f>D46&amp;" "&amp;E46&amp;" "&amp;F46&amp;" "&amp;G46</f>
        <v>5   </v>
      </c>
      <c r="D46" s="26">
        <v>5</v>
      </c>
      <c r="E46" s="26"/>
      <c r="F46" s="26"/>
      <c r="G46" s="26"/>
      <c r="H46" s="27" t="str">
        <f>I46&amp;" "&amp;J46&amp;" "&amp;K46&amp;" "&amp;N46</f>
        <v>   </v>
      </c>
      <c r="I46" s="28"/>
      <c r="J46" s="28"/>
      <c r="K46" s="28"/>
      <c r="L46" s="28"/>
      <c r="M46" s="28"/>
      <c r="N46" s="28"/>
      <c r="O46" s="19"/>
      <c r="P46" s="52">
        <v>70</v>
      </c>
      <c r="Q46" s="52">
        <f t="shared" si="4"/>
        <v>28</v>
      </c>
      <c r="R46" s="52">
        <f t="shared" si="5"/>
        <v>28</v>
      </c>
      <c r="S46" s="52">
        <f t="shared" si="6"/>
        <v>0</v>
      </c>
      <c r="T46" s="52">
        <f t="shared" si="7"/>
        <v>0</v>
      </c>
      <c r="U46" s="52">
        <f t="shared" si="20"/>
        <v>42</v>
      </c>
      <c r="V46" s="59">
        <f>IF(SUM(W46:Y46)&gt;0,W46&amp;"/"&amp;X46&amp;"/"&amp;Y46,"")</f>
      </c>
      <c r="W46" s="19"/>
      <c r="X46" s="19"/>
      <c r="Y46" s="19"/>
      <c r="Z46" s="19"/>
      <c r="AA46" s="19"/>
      <c r="AB46" s="19"/>
      <c r="AC46" s="59">
        <f>IF(SUM(Z46:AB46)&gt;0,Z46&amp;"/"&amp;AA46&amp;"/"&amp;AB46,"")</f>
      </c>
      <c r="AD46" s="59">
        <f>IF(SUM(AE46:AG46)&gt;0,AE46&amp;"/"&amp;AF46&amp;"/"&amp;AG46,"")</f>
      </c>
      <c r="AE46" s="19"/>
      <c r="AF46" s="19"/>
      <c r="AG46" s="19"/>
      <c r="AH46" s="19"/>
      <c r="AI46" s="19"/>
      <c r="AJ46" s="19"/>
      <c r="AK46" s="59">
        <f>IF(SUM(AH46:AJ46)&gt;0,AH46&amp;"/"&amp;AI46&amp;"/"&amp;AJ46,"")</f>
      </c>
      <c r="AL46" s="59" t="str">
        <f t="shared" si="12"/>
        <v>2//</v>
      </c>
      <c r="AM46" s="19">
        <v>2</v>
      </c>
      <c r="AN46" s="19"/>
      <c r="AO46" s="19"/>
      <c r="AP46" s="19"/>
      <c r="AQ46" s="19"/>
      <c r="AR46" s="135"/>
      <c r="AS46" s="59">
        <f>IF(SUM(AP46:AR46)&gt;0,AP46&amp;"/"&amp;AQ46&amp;"/"&amp;AR46,"")</f>
      </c>
    </row>
    <row r="47" spans="1:45" ht="15">
      <c r="A47" s="19" t="s">
        <v>174</v>
      </c>
      <c r="B47" s="55" t="s">
        <v>214</v>
      </c>
      <c r="C47" s="27" t="str">
        <f>D47&amp;" "&amp;E47&amp;" "&amp;F47&amp;" "&amp;G47</f>
        <v>   </v>
      </c>
      <c r="D47" s="26"/>
      <c r="E47" s="26"/>
      <c r="F47" s="26"/>
      <c r="G47" s="26"/>
      <c r="H47" s="27" t="str">
        <f>I47&amp;" "&amp;J47&amp;" "&amp;K47&amp;" "&amp;N47</f>
        <v>4.   </v>
      </c>
      <c r="I47" s="28" t="s">
        <v>217</v>
      </c>
      <c r="J47" s="28"/>
      <c r="K47" s="28"/>
      <c r="L47" s="28"/>
      <c r="M47" s="28"/>
      <c r="N47" s="28"/>
      <c r="O47" s="19"/>
      <c r="P47" s="52">
        <v>100</v>
      </c>
      <c r="Q47" s="52">
        <f t="shared" si="4"/>
        <v>0</v>
      </c>
      <c r="R47" s="52">
        <f t="shared" si="5"/>
        <v>0</v>
      </c>
      <c r="S47" s="52">
        <f t="shared" si="6"/>
        <v>0</v>
      </c>
      <c r="T47" s="52">
        <f t="shared" si="7"/>
        <v>0</v>
      </c>
      <c r="U47" s="52">
        <f t="shared" si="20"/>
        <v>100</v>
      </c>
      <c r="V47" s="59">
        <f>IF(SUM(W47:Y47)&gt;0,W47&amp;"/"&amp;X47&amp;"/"&amp;Y47,"")</f>
      </c>
      <c r="W47" s="19"/>
      <c r="X47" s="19"/>
      <c r="Y47" s="19"/>
      <c r="Z47" s="19"/>
      <c r="AA47" s="19"/>
      <c r="AB47" s="19"/>
      <c r="AC47" s="59">
        <f>IF(SUM(Z47:AB47)&gt;0,Z47&amp;"/"&amp;AA47&amp;"/"&amp;AB47,"")</f>
      </c>
      <c r="AD47" s="59">
        <f>IF(SUM(AE47:AG47)&gt;0,AE47&amp;"/"&amp;AF47&amp;"/"&amp;AG47,"")</f>
      </c>
      <c r="AE47" s="19"/>
      <c r="AF47" s="19"/>
      <c r="AG47" s="19"/>
      <c r="AH47" s="19"/>
      <c r="AI47" s="19"/>
      <c r="AJ47" s="19"/>
      <c r="AK47" s="59">
        <f>IF(SUM(AH47:AJ47)&gt;0,AH47&amp;"/"&amp;AI47&amp;"/"&amp;AJ47,"")</f>
      </c>
      <c r="AL47" s="59">
        <f>IF(SUM(AM47:AO47)&gt;0,AM47&amp;"/"&amp;AN47&amp;"/"&amp;AO47,"")</f>
      </c>
      <c r="AM47" s="19"/>
      <c r="AN47" s="19"/>
      <c r="AO47" s="19"/>
      <c r="AP47" s="19"/>
      <c r="AQ47" s="19"/>
      <c r="AR47" s="135"/>
      <c r="AS47" s="59">
        <f>IF(SUM(AP47:AR47)&gt;0,AP47&amp;"/"&amp;AQ47&amp;"/"&amp;AR47,"")</f>
      </c>
    </row>
    <row r="48" spans="1:45" ht="13.5" customHeight="1">
      <c r="A48" s="124" t="s">
        <v>53</v>
      </c>
      <c r="B48" s="56" t="s">
        <v>215</v>
      </c>
      <c r="C48" s="27" t="str">
        <f>D48&amp;" "&amp;E48&amp;" "&amp;F48&amp;" "&amp;G48</f>
        <v>1.   </v>
      </c>
      <c r="D48" s="26" t="s">
        <v>218</v>
      </c>
      <c r="E48" s="26"/>
      <c r="F48" s="26"/>
      <c r="G48" s="26"/>
      <c r="H48" s="27" t="str">
        <f>I48&amp;" "&amp;J48&amp;" "&amp;K48&amp;" "&amp;N48</f>
        <v>4. 5.  </v>
      </c>
      <c r="I48" s="28" t="s">
        <v>217</v>
      </c>
      <c r="J48" s="28" t="s">
        <v>220</v>
      </c>
      <c r="K48" s="28"/>
      <c r="L48" s="28"/>
      <c r="M48" s="28"/>
      <c r="N48" s="28"/>
      <c r="O48" s="19"/>
      <c r="P48" s="66">
        <v>200</v>
      </c>
      <c r="Q48" s="66">
        <f t="shared" si="4"/>
        <v>0</v>
      </c>
      <c r="R48" s="66">
        <f t="shared" si="5"/>
        <v>0</v>
      </c>
      <c r="S48" s="66">
        <f t="shared" si="6"/>
        <v>0</v>
      </c>
      <c r="T48" s="66">
        <f t="shared" si="7"/>
        <v>0</v>
      </c>
      <c r="U48" s="66">
        <f>P48-Q48</f>
        <v>200</v>
      </c>
      <c r="V48" s="59">
        <f>IF(SUM(W48:Y48)&gt;0,W48&amp;"/"&amp;X48&amp;"/"&amp;Y48,"")</f>
      </c>
      <c r="W48" s="19"/>
      <c r="X48" s="19"/>
      <c r="Y48" s="19"/>
      <c r="Z48" s="19"/>
      <c r="AA48" s="19"/>
      <c r="AB48" s="19"/>
      <c r="AC48" s="59">
        <f>IF(SUM(Z48:AB48)&gt;0,Z48&amp;"/"&amp;AA48&amp;"/"&amp;AB48,"")</f>
      </c>
      <c r="AD48" s="59">
        <f>IF(SUM(AE48:AG48)&gt;0,AE48&amp;"/"&amp;AF48&amp;"/"&amp;AG48,"")</f>
      </c>
      <c r="AE48" s="19"/>
      <c r="AF48" s="19"/>
      <c r="AG48" s="19"/>
      <c r="AH48" s="19"/>
      <c r="AI48" s="19"/>
      <c r="AJ48" s="19"/>
      <c r="AK48" s="59">
        <f>IF(SUM(AH48:AJ48)&gt;0,AH48&amp;"/"&amp;AI48&amp;"/"&amp;AJ48,"")</f>
      </c>
      <c r="AL48" s="59">
        <f>IF(SUM(AM48:AO48)&gt;0,AM48&amp;"/"&amp;AN48&amp;"/"&amp;AO48,"")</f>
      </c>
      <c r="AM48" s="19"/>
      <c r="AN48" s="19"/>
      <c r="AO48" s="19"/>
      <c r="AP48" s="19"/>
      <c r="AQ48" s="19"/>
      <c r="AR48" s="135"/>
      <c r="AS48" s="59">
        <f>IF(SUM(AP48:AR48)&gt;0,AP48&amp;"/"&amp;AQ48&amp;"/"&amp;AR48,"")</f>
      </c>
    </row>
    <row r="49" spans="1:45" ht="25.5">
      <c r="A49" s="125" t="s">
        <v>87</v>
      </c>
      <c r="B49" s="57" t="s">
        <v>213</v>
      </c>
      <c r="C49" s="27" t="str">
        <f t="shared" si="3"/>
        <v>   </v>
      </c>
      <c r="D49" s="26"/>
      <c r="E49" s="26"/>
      <c r="F49" s="26"/>
      <c r="G49" s="26"/>
      <c r="H49" s="96" t="str">
        <f t="shared" si="14"/>
        <v>4. 5.  </v>
      </c>
      <c r="I49" s="28" t="s">
        <v>217</v>
      </c>
      <c r="J49" s="28" t="s">
        <v>220</v>
      </c>
      <c r="K49" s="28"/>
      <c r="L49" s="28"/>
      <c r="M49" s="28"/>
      <c r="N49" s="28"/>
      <c r="O49" s="19"/>
      <c r="P49" s="92">
        <v>200</v>
      </c>
      <c r="Q49" s="92">
        <f t="shared" si="4"/>
        <v>0</v>
      </c>
      <c r="R49" s="92">
        <f t="shared" si="5"/>
        <v>0</v>
      </c>
      <c r="S49" s="92">
        <f t="shared" si="6"/>
        <v>0</v>
      </c>
      <c r="T49" s="92">
        <f t="shared" si="7"/>
        <v>0</v>
      </c>
      <c r="U49" s="92">
        <f>P49-Q49</f>
        <v>200</v>
      </c>
      <c r="V49" s="59">
        <f t="shared" si="8"/>
      </c>
      <c r="W49" s="19"/>
      <c r="X49" s="19"/>
      <c r="Y49" s="19"/>
      <c r="Z49" s="19"/>
      <c r="AA49" s="19"/>
      <c r="AB49" s="19"/>
      <c r="AC49" s="59">
        <f t="shared" si="9"/>
      </c>
      <c r="AD49" s="59">
        <f t="shared" si="10"/>
      </c>
      <c r="AE49" s="19"/>
      <c r="AF49" s="19"/>
      <c r="AG49" s="19"/>
      <c r="AH49" s="19"/>
      <c r="AI49" s="19"/>
      <c r="AJ49" s="19"/>
      <c r="AK49" s="59">
        <f t="shared" si="11"/>
      </c>
      <c r="AL49" s="59">
        <f t="shared" si="12"/>
      </c>
      <c r="AM49" s="19"/>
      <c r="AN49" s="19"/>
      <c r="AO49" s="19"/>
      <c r="AP49" s="19"/>
      <c r="AQ49" s="19"/>
      <c r="AR49" s="135"/>
      <c r="AS49" s="59">
        <f t="shared" si="13"/>
      </c>
    </row>
    <row r="50" spans="1:45" ht="26.25" customHeight="1">
      <c r="A50" s="131" t="s">
        <v>141</v>
      </c>
      <c r="B50" s="116" t="s">
        <v>145</v>
      </c>
      <c r="C50" s="82" t="str">
        <f t="shared" si="3"/>
        <v>   </v>
      </c>
      <c r="D50" s="83"/>
      <c r="E50" s="83"/>
      <c r="F50" s="83"/>
      <c r="G50" s="83"/>
      <c r="H50" s="82" t="str">
        <f t="shared" si="14"/>
        <v>   </v>
      </c>
      <c r="I50" s="83"/>
      <c r="J50" s="83"/>
      <c r="K50" s="83"/>
      <c r="L50" s="83"/>
      <c r="M50" s="83"/>
      <c r="N50" s="83"/>
      <c r="O50" s="82"/>
      <c r="P50" s="54">
        <f aca="true" t="shared" si="21" ref="P50:U50">SUM(P51+P60)</f>
        <v>3012</v>
      </c>
      <c r="Q50" s="54">
        <f t="shared" si="21"/>
        <v>1352</v>
      </c>
      <c r="R50" s="54">
        <f t="shared" si="21"/>
        <v>720</v>
      </c>
      <c r="S50" s="54">
        <f t="shared" si="21"/>
        <v>0</v>
      </c>
      <c r="T50" s="54">
        <f t="shared" si="21"/>
        <v>632</v>
      </c>
      <c r="U50" s="54">
        <f t="shared" si="21"/>
        <v>1660</v>
      </c>
      <c r="V50" s="84">
        <f t="shared" si="8"/>
      </c>
      <c r="W50" s="82"/>
      <c r="X50" s="82"/>
      <c r="Y50" s="82"/>
      <c r="Z50" s="82"/>
      <c r="AA50" s="82"/>
      <c r="AB50" s="82"/>
      <c r="AC50" s="84">
        <f t="shared" si="9"/>
      </c>
      <c r="AD50" s="84">
        <f t="shared" si="10"/>
      </c>
      <c r="AE50" s="82"/>
      <c r="AF50" s="82"/>
      <c r="AG50" s="82"/>
      <c r="AH50" s="82"/>
      <c r="AI50" s="82"/>
      <c r="AJ50" s="82"/>
      <c r="AK50" s="84">
        <f t="shared" si="11"/>
      </c>
      <c r="AL50" s="84">
        <f t="shared" si="12"/>
      </c>
      <c r="AM50" s="82"/>
      <c r="AN50" s="82"/>
      <c r="AO50" s="82"/>
      <c r="AP50" s="82"/>
      <c r="AQ50" s="82"/>
      <c r="AR50" s="136"/>
      <c r="AS50" s="84">
        <f t="shared" si="13"/>
      </c>
    </row>
    <row r="51" spans="1:45" ht="15">
      <c r="A51" s="126" t="s">
        <v>142</v>
      </c>
      <c r="B51" s="109" t="s">
        <v>143</v>
      </c>
      <c r="C51" s="27" t="str">
        <f t="shared" si="3"/>
        <v>   </v>
      </c>
      <c r="D51" s="26"/>
      <c r="E51" s="26"/>
      <c r="F51" s="26"/>
      <c r="G51" s="26"/>
      <c r="H51" s="27" t="str">
        <f t="shared" si="14"/>
        <v>   </v>
      </c>
      <c r="I51" s="28"/>
      <c r="J51" s="28"/>
      <c r="K51" s="28"/>
      <c r="L51" s="28"/>
      <c r="M51" s="28"/>
      <c r="N51" s="28"/>
      <c r="O51" s="19">
        <v>3</v>
      </c>
      <c r="P51" s="53">
        <f aca="true" t="shared" si="22" ref="P51:U51">SUM(P52:P59)</f>
        <v>1230</v>
      </c>
      <c r="Q51" s="53">
        <f t="shared" si="22"/>
        <v>586</v>
      </c>
      <c r="R51" s="53">
        <f t="shared" si="22"/>
        <v>338</v>
      </c>
      <c r="S51" s="53">
        <f t="shared" si="22"/>
        <v>0</v>
      </c>
      <c r="T51" s="53">
        <f t="shared" si="22"/>
        <v>248</v>
      </c>
      <c r="U51" s="53">
        <f t="shared" si="22"/>
        <v>644</v>
      </c>
      <c r="V51" s="59">
        <f t="shared" si="8"/>
      </c>
      <c r="W51" s="19"/>
      <c r="X51" s="19"/>
      <c r="Y51" s="19"/>
      <c r="Z51" s="19"/>
      <c r="AA51" s="19"/>
      <c r="AB51" s="19"/>
      <c r="AC51" s="59">
        <f t="shared" si="9"/>
      </c>
      <c r="AD51" s="59">
        <f t="shared" si="10"/>
      </c>
      <c r="AE51" s="19"/>
      <c r="AF51" s="19"/>
      <c r="AG51" s="19"/>
      <c r="AH51" s="19"/>
      <c r="AI51" s="19"/>
      <c r="AJ51" s="19"/>
      <c r="AK51" s="59">
        <f t="shared" si="11"/>
      </c>
      <c r="AL51" s="59">
        <f t="shared" si="12"/>
      </c>
      <c r="AM51" s="19"/>
      <c r="AN51" s="19"/>
      <c r="AO51" s="19"/>
      <c r="AP51" s="19"/>
      <c r="AQ51" s="19"/>
      <c r="AR51" s="135"/>
      <c r="AS51" s="59">
        <f t="shared" si="13"/>
      </c>
    </row>
    <row r="52" spans="1:45" ht="15">
      <c r="A52" s="20" t="s">
        <v>232</v>
      </c>
      <c r="B52" s="34" t="s">
        <v>179</v>
      </c>
      <c r="C52" s="27" t="str">
        <f t="shared" si="3"/>
        <v>   </v>
      </c>
      <c r="D52" s="26"/>
      <c r="E52" s="26"/>
      <c r="F52" s="26"/>
      <c r="G52" s="26"/>
      <c r="H52" s="27" t="str">
        <f t="shared" si="14"/>
        <v>1   </v>
      </c>
      <c r="I52" s="28">
        <v>1</v>
      </c>
      <c r="J52" s="28"/>
      <c r="K52" s="28"/>
      <c r="L52" s="28"/>
      <c r="M52" s="28"/>
      <c r="N52" s="28"/>
      <c r="O52" s="19"/>
      <c r="P52" s="52">
        <v>70</v>
      </c>
      <c r="Q52" s="52">
        <f t="shared" si="4"/>
        <v>36</v>
      </c>
      <c r="R52" s="52">
        <f t="shared" si="5"/>
        <v>36</v>
      </c>
      <c r="S52" s="52">
        <f t="shared" si="6"/>
        <v>0</v>
      </c>
      <c r="T52" s="52">
        <f t="shared" si="7"/>
        <v>0</v>
      </c>
      <c r="U52" s="52">
        <f aca="true" t="shared" si="23" ref="U52:U59">P52-Q52</f>
        <v>34</v>
      </c>
      <c r="V52" s="59" t="str">
        <f t="shared" si="8"/>
        <v>2//</v>
      </c>
      <c r="W52" s="19">
        <v>2</v>
      </c>
      <c r="X52" s="19"/>
      <c r="Y52" s="19"/>
      <c r="Z52" s="19"/>
      <c r="AA52" s="19"/>
      <c r="AB52" s="19"/>
      <c r="AC52" s="59">
        <f t="shared" si="9"/>
      </c>
      <c r="AD52" s="59">
        <f t="shared" si="10"/>
      </c>
      <c r="AE52" s="19"/>
      <c r="AF52" s="19"/>
      <c r="AG52" s="19"/>
      <c r="AH52" s="19"/>
      <c r="AI52" s="19"/>
      <c r="AJ52" s="19"/>
      <c r="AK52" s="59">
        <f t="shared" si="11"/>
      </c>
      <c r="AL52" s="59">
        <f t="shared" si="12"/>
      </c>
      <c r="AM52" s="19"/>
      <c r="AN52" s="19"/>
      <c r="AO52" s="19"/>
      <c r="AP52" s="19"/>
      <c r="AQ52" s="19"/>
      <c r="AR52" s="135"/>
      <c r="AS52" s="59">
        <f t="shared" si="13"/>
      </c>
    </row>
    <row r="53" spans="1:45" ht="15">
      <c r="A53" s="20" t="s">
        <v>233</v>
      </c>
      <c r="B53" s="34" t="s">
        <v>180</v>
      </c>
      <c r="C53" s="27" t="str">
        <f t="shared" si="3"/>
        <v>3   </v>
      </c>
      <c r="D53" s="26">
        <v>3</v>
      </c>
      <c r="E53" s="26"/>
      <c r="F53" s="26"/>
      <c r="G53" s="26"/>
      <c r="H53" s="27" t="str">
        <f t="shared" si="14"/>
        <v>2   </v>
      </c>
      <c r="I53" s="28">
        <v>2</v>
      </c>
      <c r="J53" s="28"/>
      <c r="K53" s="28"/>
      <c r="L53" s="28"/>
      <c r="M53" s="28"/>
      <c r="N53" s="28"/>
      <c r="O53" s="19"/>
      <c r="P53" s="52">
        <v>270</v>
      </c>
      <c r="Q53" s="52">
        <f t="shared" si="4"/>
        <v>126</v>
      </c>
      <c r="R53" s="52">
        <f t="shared" si="5"/>
        <v>72</v>
      </c>
      <c r="S53" s="52">
        <f t="shared" si="6"/>
        <v>0</v>
      </c>
      <c r="T53" s="52">
        <f t="shared" si="7"/>
        <v>54</v>
      </c>
      <c r="U53" s="52">
        <f t="shared" si="23"/>
        <v>144</v>
      </c>
      <c r="V53" s="59">
        <f t="shared" si="8"/>
      </c>
      <c r="W53" s="19"/>
      <c r="X53" s="19"/>
      <c r="Y53" s="19"/>
      <c r="Z53" s="19">
        <v>2</v>
      </c>
      <c r="AA53" s="19"/>
      <c r="AB53" s="19">
        <v>1</v>
      </c>
      <c r="AC53" s="59" t="str">
        <f t="shared" si="9"/>
        <v>2//1</v>
      </c>
      <c r="AD53" s="59" t="str">
        <f t="shared" si="10"/>
        <v>2//2</v>
      </c>
      <c r="AE53" s="19">
        <v>2</v>
      </c>
      <c r="AF53" s="19"/>
      <c r="AG53" s="19">
        <v>2</v>
      </c>
      <c r="AH53" s="19"/>
      <c r="AI53" s="19"/>
      <c r="AJ53" s="19"/>
      <c r="AK53" s="59">
        <f t="shared" si="11"/>
      </c>
      <c r="AL53" s="59">
        <f t="shared" si="12"/>
      </c>
      <c r="AM53" s="19"/>
      <c r="AN53" s="19"/>
      <c r="AO53" s="19"/>
      <c r="AP53" s="19"/>
      <c r="AQ53" s="19"/>
      <c r="AR53" s="135"/>
      <c r="AS53" s="59">
        <f t="shared" si="13"/>
      </c>
    </row>
    <row r="54" spans="1:45" ht="25.5">
      <c r="A54" s="20" t="s">
        <v>234</v>
      </c>
      <c r="B54" s="34" t="s">
        <v>198</v>
      </c>
      <c r="C54" s="27" t="str">
        <f t="shared" si="3"/>
        <v>4   </v>
      </c>
      <c r="D54" s="26">
        <v>4</v>
      </c>
      <c r="E54" s="26"/>
      <c r="F54" s="26"/>
      <c r="G54" s="26"/>
      <c r="H54" s="27" t="str">
        <f t="shared" si="14"/>
        <v>   </v>
      </c>
      <c r="I54" s="28"/>
      <c r="J54" s="28"/>
      <c r="K54" s="28"/>
      <c r="L54" s="28"/>
      <c r="M54" s="28"/>
      <c r="N54" s="28"/>
      <c r="O54" s="19"/>
      <c r="P54" s="52">
        <v>180</v>
      </c>
      <c r="Q54" s="52">
        <f t="shared" si="4"/>
        <v>90</v>
      </c>
      <c r="R54" s="52">
        <f t="shared" si="5"/>
        <v>54</v>
      </c>
      <c r="S54" s="52">
        <f t="shared" si="6"/>
        <v>0</v>
      </c>
      <c r="T54" s="52">
        <f t="shared" si="7"/>
        <v>36</v>
      </c>
      <c r="U54" s="52">
        <f t="shared" si="23"/>
        <v>90</v>
      </c>
      <c r="V54" s="59">
        <f t="shared" si="8"/>
      </c>
      <c r="W54" s="19"/>
      <c r="X54" s="19"/>
      <c r="Y54" s="19"/>
      <c r="Z54" s="19"/>
      <c r="AA54" s="19"/>
      <c r="AB54" s="19"/>
      <c r="AC54" s="59">
        <f t="shared" si="9"/>
      </c>
      <c r="AD54" s="59">
        <f t="shared" si="10"/>
      </c>
      <c r="AE54" s="19"/>
      <c r="AF54" s="19"/>
      <c r="AG54" s="19"/>
      <c r="AH54" s="19">
        <v>3</v>
      </c>
      <c r="AI54" s="19"/>
      <c r="AJ54" s="19">
        <v>2</v>
      </c>
      <c r="AK54" s="59" t="str">
        <f t="shared" si="11"/>
        <v>3//2</v>
      </c>
      <c r="AL54" s="59">
        <f t="shared" si="12"/>
      </c>
      <c r="AM54" s="19"/>
      <c r="AN54" s="19"/>
      <c r="AO54" s="19"/>
      <c r="AP54" s="19"/>
      <c r="AQ54" s="19"/>
      <c r="AR54" s="135"/>
      <c r="AS54" s="59">
        <f t="shared" si="13"/>
      </c>
    </row>
    <row r="55" spans="1:45" ht="15">
      <c r="A55" s="20" t="s">
        <v>235</v>
      </c>
      <c r="B55" s="34" t="s">
        <v>181</v>
      </c>
      <c r="C55" s="27" t="str">
        <f t="shared" si="3"/>
        <v>2   </v>
      </c>
      <c r="D55" s="26">
        <v>2</v>
      </c>
      <c r="E55" s="26"/>
      <c r="F55" s="26"/>
      <c r="G55" s="26"/>
      <c r="H55" s="27" t="str">
        <f t="shared" si="14"/>
        <v>   </v>
      </c>
      <c r="I55" s="28"/>
      <c r="J55" s="28"/>
      <c r="K55" s="28"/>
      <c r="L55" s="28"/>
      <c r="M55" s="28"/>
      <c r="N55" s="28"/>
      <c r="O55" s="19"/>
      <c r="P55" s="52">
        <v>150</v>
      </c>
      <c r="Q55" s="52">
        <f t="shared" si="4"/>
        <v>72</v>
      </c>
      <c r="R55" s="52">
        <f t="shared" si="5"/>
        <v>36</v>
      </c>
      <c r="S55" s="52">
        <f t="shared" si="6"/>
        <v>0</v>
      </c>
      <c r="T55" s="52">
        <f t="shared" si="7"/>
        <v>36</v>
      </c>
      <c r="U55" s="52">
        <f t="shared" si="23"/>
        <v>78</v>
      </c>
      <c r="V55" s="59">
        <f t="shared" si="8"/>
      </c>
      <c r="W55" s="19"/>
      <c r="X55" s="19"/>
      <c r="Y55" s="19"/>
      <c r="Z55" s="19">
        <v>2</v>
      </c>
      <c r="AA55" s="19"/>
      <c r="AB55" s="19">
        <v>2</v>
      </c>
      <c r="AC55" s="59" t="str">
        <f t="shared" si="9"/>
        <v>2//2</v>
      </c>
      <c r="AD55" s="59">
        <f t="shared" si="10"/>
      </c>
      <c r="AE55" s="19"/>
      <c r="AF55" s="19"/>
      <c r="AG55" s="19"/>
      <c r="AH55" s="19"/>
      <c r="AI55" s="19"/>
      <c r="AJ55" s="19"/>
      <c r="AK55" s="59">
        <f t="shared" si="11"/>
      </c>
      <c r="AL55" s="59">
        <f t="shared" si="12"/>
      </c>
      <c r="AM55" s="19"/>
      <c r="AN55" s="19"/>
      <c r="AO55" s="19"/>
      <c r="AP55" s="19"/>
      <c r="AQ55" s="19"/>
      <c r="AR55" s="135"/>
      <c r="AS55" s="59">
        <f t="shared" si="13"/>
      </c>
    </row>
    <row r="56" spans="1:45" ht="15">
      <c r="A56" s="20" t="s">
        <v>236</v>
      </c>
      <c r="B56" s="34" t="s">
        <v>200</v>
      </c>
      <c r="C56" s="27" t="str">
        <f t="shared" si="3"/>
        <v>2   </v>
      </c>
      <c r="D56" s="26">
        <v>2</v>
      </c>
      <c r="E56" s="26"/>
      <c r="F56" s="26"/>
      <c r="G56" s="26"/>
      <c r="H56" s="27" t="str">
        <f t="shared" si="14"/>
        <v>   </v>
      </c>
      <c r="I56" s="28"/>
      <c r="J56" s="28"/>
      <c r="K56" s="28"/>
      <c r="L56" s="28"/>
      <c r="M56" s="28"/>
      <c r="N56" s="28"/>
      <c r="O56" s="19"/>
      <c r="P56" s="52">
        <v>100</v>
      </c>
      <c r="Q56" s="52">
        <f t="shared" si="4"/>
        <v>54</v>
      </c>
      <c r="R56" s="52">
        <f t="shared" si="5"/>
        <v>36</v>
      </c>
      <c r="S56" s="52">
        <f t="shared" si="6"/>
        <v>0</v>
      </c>
      <c r="T56" s="52">
        <f t="shared" si="7"/>
        <v>18</v>
      </c>
      <c r="U56" s="52">
        <f t="shared" si="23"/>
        <v>46</v>
      </c>
      <c r="V56" s="59">
        <f t="shared" si="8"/>
      </c>
      <c r="W56" s="19"/>
      <c r="X56" s="19"/>
      <c r="Y56" s="19"/>
      <c r="Z56" s="19">
        <v>2</v>
      </c>
      <c r="AA56" s="19"/>
      <c r="AB56" s="19">
        <v>1</v>
      </c>
      <c r="AC56" s="59" t="str">
        <f t="shared" si="9"/>
        <v>2//1</v>
      </c>
      <c r="AD56" s="59">
        <f t="shared" si="10"/>
      </c>
      <c r="AE56" s="19"/>
      <c r="AF56" s="19"/>
      <c r="AG56" s="19"/>
      <c r="AH56" s="19"/>
      <c r="AI56" s="19"/>
      <c r="AJ56" s="19"/>
      <c r="AK56" s="59">
        <f t="shared" si="11"/>
      </c>
      <c r="AL56" s="59">
        <f t="shared" si="12"/>
      </c>
      <c r="AM56" s="19"/>
      <c r="AN56" s="19"/>
      <c r="AO56" s="19"/>
      <c r="AP56" s="19"/>
      <c r="AQ56" s="19"/>
      <c r="AR56" s="135"/>
      <c r="AS56" s="59">
        <f t="shared" si="13"/>
      </c>
    </row>
    <row r="57" spans="1:45" ht="15">
      <c r="A57" s="20" t="s">
        <v>237</v>
      </c>
      <c r="B57" s="34" t="s">
        <v>199</v>
      </c>
      <c r="C57" s="27" t="str">
        <f t="shared" si="3"/>
        <v>1   </v>
      </c>
      <c r="D57" s="26">
        <v>1</v>
      </c>
      <c r="E57" s="26"/>
      <c r="F57" s="26"/>
      <c r="G57" s="26"/>
      <c r="H57" s="27" t="str">
        <f t="shared" si="14"/>
        <v>   </v>
      </c>
      <c r="I57" s="28"/>
      <c r="J57" s="28"/>
      <c r="K57" s="28"/>
      <c r="L57" s="28"/>
      <c r="M57" s="28"/>
      <c r="N57" s="28"/>
      <c r="O57" s="19"/>
      <c r="P57" s="52">
        <v>140</v>
      </c>
      <c r="Q57" s="52">
        <f t="shared" si="4"/>
        <v>72</v>
      </c>
      <c r="R57" s="52">
        <f t="shared" si="5"/>
        <v>36</v>
      </c>
      <c r="S57" s="52">
        <f t="shared" si="6"/>
        <v>0</v>
      </c>
      <c r="T57" s="52">
        <f t="shared" si="7"/>
        <v>36</v>
      </c>
      <c r="U57" s="52">
        <f t="shared" si="23"/>
        <v>68</v>
      </c>
      <c r="V57" s="59" t="str">
        <f t="shared" si="8"/>
        <v>2//2</v>
      </c>
      <c r="W57" s="19">
        <v>2</v>
      </c>
      <c r="X57" s="19"/>
      <c r="Y57" s="19">
        <v>2</v>
      </c>
      <c r="Z57" s="19"/>
      <c r="AA57" s="19"/>
      <c r="AB57" s="19"/>
      <c r="AC57" s="59">
        <f t="shared" si="9"/>
      </c>
      <c r="AD57" s="59">
        <f t="shared" si="10"/>
      </c>
      <c r="AE57" s="19"/>
      <c r="AF57" s="19"/>
      <c r="AG57" s="19"/>
      <c r="AH57" s="19"/>
      <c r="AI57" s="19"/>
      <c r="AJ57" s="19"/>
      <c r="AK57" s="59">
        <f t="shared" si="11"/>
      </c>
      <c r="AL57" s="59">
        <f t="shared" si="12"/>
      </c>
      <c r="AM57" s="19"/>
      <c r="AN57" s="19"/>
      <c r="AO57" s="19"/>
      <c r="AP57" s="19"/>
      <c r="AQ57" s="19"/>
      <c r="AR57" s="135"/>
      <c r="AS57" s="59">
        <f t="shared" si="13"/>
      </c>
    </row>
    <row r="58" spans="1:45" ht="15">
      <c r="A58" s="20" t="s">
        <v>238</v>
      </c>
      <c r="B58" s="34" t="s">
        <v>182</v>
      </c>
      <c r="C58" s="27" t="str">
        <f>D58&amp;" "&amp;E58&amp;" "&amp;F58&amp;" "&amp;G58</f>
        <v>5   </v>
      </c>
      <c r="D58" s="26">
        <v>5</v>
      </c>
      <c r="E58" s="26"/>
      <c r="F58" s="26"/>
      <c r="G58" s="26"/>
      <c r="H58" s="27" t="str">
        <f>I58&amp;" "&amp;J58&amp;" "&amp;K58&amp;" "&amp;N58</f>
        <v>4   </v>
      </c>
      <c r="I58" s="28">
        <v>4</v>
      </c>
      <c r="J58" s="28"/>
      <c r="K58" s="28"/>
      <c r="L58" s="28"/>
      <c r="M58" s="28"/>
      <c r="N58" s="28"/>
      <c r="O58" s="19"/>
      <c r="P58" s="52">
        <v>140</v>
      </c>
      <c r="Q58" s="52">
        <f t="shared" si="4"/>
        <v>64</v>
      </c>
      <c r="R58" s="52">
        <f t="shared" si="5"/>
        <v>32</v>
      </c>
      <c r="S58" s="52">
        <f t="shared" si="6"/>
        <v>0</v>
      </c>
      <c r="T58" s="52">
        <f t="shared" si="7"/>
        <v>32</v>
      </c>
      <c r="U58" s="52">
        <f t="shared" si="23"/>
        <v>76</v>
      </c>
      <c r="V58" s="59">
        <f>IF(SUM(W58:Y58)&gt;0,W58&amp;"/"&amp;X58&amp;"/"&amp;Y58,"")</f>
      </c>
      <c r="W58" s="19"/>
      <c r="X58" s="19"/>
      <c r="Y58" s="19"/>
      <c r="Z58" s="19"/>
      <c r="AA58" s="19"/>
      <c r="AB58" s="19"/>
      <c r="AC58" s="59">
        <f>IF(SUM(Z58:AB58)&gt;0,Z58&amp;"/"&amp;AA58&amp;"/"&amp;AB58,"")</f>
      </c>
      <c r="AD58" s="59">
        <f>IF(SUM(AE58:AG58)&gt;0,AE58&amp;"/"&amp;AF58&amp;"/"&amp;AG58,"")</f>
      </c>
      <c r="AE58" s="19"/>
      <c r="AF58" s="19"/>
      <c r="AG58" s="19"/>
      <c r="AH58" s="19">
        <v>1</v>
      </c>
      <c r="AI58" s="19"/>
      <c r="AJ58" s="19">
        <v>1</v>
      </c>
      <c r="AK58" s="59" t="str">
        <f>IF(SUM(AH58:AJ58)&gt;0,AH58&amp;"/"&amp;AI58&amp;"/"&amp;AJ58,"")</f>
        <v>1//1</v>
      </c>
      <c r="AL58" s="59" t="str">
        <f>IF(SUM(AM58:AO58)&gt;0,AM58&amp;"/"&amp;AN58&amp;"/"&amp;AO58,"")</f>
        <v>1//1</v>
      </c>
      <c r="AM58" s="19">
        <v>1</v>
      </c>
      <c r="AN58" s="19"/>
      <c r="AO58" s="19">
        <v>1</v>
      </c>
      <c r="AP58" s="19"/>
      <c r="AQ58" s="19"/>
      <c r="AR58" s="135"/>
      <c r="AS58" s="59">
        <f>IF(SUM(AP58:AR58)&gt;0,AP58&amp;"/"&amp;AQ58&amp;"/"&amp;AR58,"")</f>
      </c>
    </row>
    <row r="59" spans="1:45" ht="15">
      <c r="A59" s="20" t="s">
        <v>239</v>
      </c>
      <c r="B59" s="34" t="s">
        <v>183</v>
      </c>
      <c r="C59" s="27" t="str">
        <f>D59&amp;" "&amp;E59&amp;" "&amp;F59&amp;" "&amp;G59</f>
        <v>2   </v>
      </c>
      <c r="D59" s="26">
        <v>2</v>
      </c>
      <c r="E59" s="26"/>
      <c r="F59" s="26"/>
      <c r="G59" s="26"/>
      <c r="H59" s="27" t="str">
        <f>I59&amp;" "&amp;J59&amp;" "&amp;K59&amp;" "&amp;N59</f>
        <v>   </v>
      </c>
      <c r="I59" s="28"/>
      <c r="J59" s="28"/>
      <c r="K59" s="28"/>
      <c r="L59" s="28"/>
      <c r="M59" s="28"/>
      <c r="N59" s="28"/>
      <c r="O59" s="19"/>
      <c r="P59" s="52">
        <v>180</v>
      </c>
      <c r="Q59" s="52">
        <f t="shared" si="4"/>
        <v>72</v>
      </c>
      <c r="R59" s="52">
        <f t="shared" si="5"/>
        <v>36</v>
      </c>
      <c r="S59" s="52">
        <f t="shared" si="6"/>
        <v>0</v>
      </c>
      <c r="T59" s="52">
        <f t="shared" si="7"/>
        <v>36</v>
      </c>
      <c r="U59" s="52">
        <f t="shared" si="23"/>
        <v>108</v>
      </c>
      <c r="V59" s="59">
        <f>IF(SUM(W59:Y59)&gt;0,W59&amp;"/"&amp;X59&amp;"/"&amp;Y59,"")</f>
      </c>
      <c r="W59" s="19"/>
      <c r="X59" s="19"/>
      <c r="Y59" s="19"/>
      <c r="Z59" s="19">
        <v>2</v>
      </c>
      <c r="AA59" s="19"/>
      <c r="AB59" s="19">
        <v>2</v>
      </c>
      <c r="AC59" s="59" t="str">
        <f>IF(SUM(Z59:AB59)&gt;0,Z59&amp;"/"&amp;AA59&amp;"/"&amp;AB59,"")</f>
        <v>2//2</v>
      </c>
      <c r="AD59" s="59">
        <f>IF(SUM(AE59:AG59)&gt;0,AE59&amp;"/"&amp;AF59&amp;"/"&amp;AG59,"")</f>
      </c>
      <c r="AE59" s="19"/>
      <c r="AF59" s="19"/>
      <c r="AG59" s="19"/>
      <c r="AH59" s="19"/>
      <c r="AI59" s="19"/>
      <c r="AJ59" s="19"/>
      <c r="AK59" s="59">
        <f>IF(SUM(AH59:AJ59)&gt;0,AH59&amp;"/"&amp;AI59&amp;"/"&amp;AJ59,"")</f>
      </c>
      <c r="AL59" s="59">
        <f>IF(SUM(AM59:AO59)&gt;0,AM59&amp;"/"&amp;AN59&amp;"/"&amp;AO59,"")</f>
      </c>
      <c r="AM59" s="19"/>
      <c r="AN59" s="19"/>
      <c r="AO59" s="19"/>
      <c r="AP59" s="19"/>
      <c r="AQ59" s="19"/>
      <c r="AR59" s="135"/>
      <c r="AS59" s="59">
        <f>IF(SUM(AP59:AR59)&gt;0,AP59&amp;"/"&amp;AQ59&amp;"/"&amp;AR59,"")</f>
      </c>
    </row>
    <row r="60" spans="1:45" ht="15">
      <c r="A60" s="125" t="s">
        <v>144</v>
      </c>
      <c r="B60" s="108" t="s">
        <v>114</v>
      </c>
      <c r="C60" s="127" t="str">
        <f t="shared" si="3"/>
        <v>   </v>
      </c>
      <c r="D60" s="128"/>
      <c r="E60" s="128"/>
      <c r="F60" s="128"/>
      <c r="G60" s="128"/>
      <c r="H60" s="127" t="str">
        <f t="shared" si="14"/>
        <v>   </v>
      </c>
      <c r="I60" s="128"/>
      <c r="J60" s="128"/>
      <c r="K60" s="128"/>
      <c r="L60" s="128"/>
      <c r="M60" s="128"/>
      <c r="N60" s="128"/>
      <c r="O60" s="130">
        <v>4</v>
      </c>
      <c r="P60" s="53">
        <f aca="true" t="shared" si="24" ref="P60:U60">SUM(P61:P72)</f>
        <v>1782</v>
      </c>
      <c r="Q60" s="53">
        <f t="shared" si="24"/>
        <v>766</v>
      </c>
      <c r="R60" s="53">
        <f t="shared" si="24"/>
        <v>382</v>
      </c>
      <c r="S60" s="53">
        <f t="shared" si="24"/>
        <v>0</v>
      </c>
      <c r="T60" s="53">
        <f t="shared" si="24"/>
        <v>384</v>
      </c>
      <c r="U60" s="53">
        <f t="shared" si="24"/>
        <v>1016</v>
      </c>
      <c r="V60" s="87">
        <f aca="true" t="shared" si="25" ref="V60:V70">IF(SUM(W60:Y60)&gt;0,W60&amp;"/"&amp;X60&amp;"/"&amp;Y60,"")</f>
      </c>
      <c r="W60" s="118"/>
      <c r="X60" s="118"/>
      <c r="Y60" s="118"/>
      <c r="Z60" s="118"/>
      <c r="AA60" s="118"/>
      <c r="AB60" s="118"/>
      <c r="AC60" s="87">
        <f aca="true" t="shared" si="26" ref="AC60:AC70">IF(SUM(Z60:AB60)&gt;0,Z60&amp;"/"&amp;AA60&amp;"/"&amp;AB60,"")</f>
      </c>
      <c r="AD60" s="87">
        <f aca="true" t="shared" si="27" ref="AD60:AD70">IF(SUM(AE60:AG60)&gt;0,AE60&amp;"/"&amp;AF60&amp;"/"&amp;AG60,"")</f>
      </c>
      <c r="AE60" s="118"/>
      <c r="AF60" s="118"/>
      <c r="AG60" s="118"/>
      <c r="AH60" s="118"/>
      <c r="AI60" s="118"/>
      <c r="AJ60" s="118"/>
      <c r="AK60" s="87">
        <f aca="true" t="shared" si="28" ref="AK60:AK70">IF(SUM(AH60:AJ60)&gt;0,AH60&amp;"/"&amp;AI60&amp;"/"&amp;AJ60,"")</f>
      </c>
      <c r="AL60" s="87">
        <f t="shared" si="12"/>
      </c>
      <c r="AM60" s="118"/>
      <c r="AN60" s="118"/>
      <c r="AO60" s="118"/>
      <c r="AP60" s="118"/>
      <c r="AQ60" s="118"/>
      <c r="AR60" s="137"/>
      <c r="AS60" s="87">
        <f aca="true" t="shared" si="29" ref="AS60:AS70">IF(SUM(AP60:AR60)&gt;0,AP60&amp;"/"&amp;AQ60&amp;"/"&amp;AR60,"")</f>
      </c>
    </row>
    <row r="61" spans="1:45" ht="15">
      <c r="A61" s="85" t="s">
        <v>146</v>
      </c>
      <c r="B61" s="86" t="s">
        <v>184</v>
      </c>
      <c r="C61" s="27" t="str">
        <f t="shared" si="3"/>
        <v>   </v>
      </c>
      <c r="D61" s="88"/>
      <c r="E61" s="88"/>
      <c r="F61" s="88"/>
      <c r="G61" s="88"/>
      <c r="H61" s="27" t="str">
        <f t="shared" si="14"/>
        <v>3   </v>
      </c>
      <c r="I61" s="89">
        <v>3</v>
      </c>
      <c r="J61" s="89"/>
      <c r="K61" s="89"/>
      <c r="L61" s="89"/>
      <c r="M61" s="89"/>
      <c r="N61" s="89"/>
      <c r="O61" s="90"/>
      <c r="P61" s="91">
        <v>100</v>
      </c>
      <c r="Q61" s="52">
        <f t="shared" si="4"/>
        <v>54</v>
      </c>
      <c r="R61" s="52">
        <f t="shared" si="5"/>
        <v>36</v>
      </c>
      <c r="S61" s="52">
        <f t="shared" si="6"/>
        <v>0</v>
      </c>
      <c r="T61" s="52">
        <f t="shared" si="7"/>
        <v>18</v>
      </c>
      <c r="U61" s="92">
        <f aca="true" t="shared" si="30" ref="U61:U70">P61-Q61</f>
        <v>46</v>
      </c>
      <c r="V61" s="59">
        <f t="shared" si="25"/>
      </c>
      <c r="W61" s="19"/>
      <c r="X61" s="19"/>
      <c r="Y61" s="19"/>
      <c r="Z61" s="19"/>
      <c r="AA61" s="19"/>
      <c r="AB61" s="19"/>
      <c r="AC61" s="59">
        <f t="shared" si="26"/>
      </c>
      <c r="AD61" s="59" t="str">
        <f t="shared" si="27"/>
        <v>2//1</v>
      </c>
      <c r="AE61" s="19">
        <v>2</v>
      </c>
      <c r="AF61" s="19"/>
      <c r="AG61" s="19">
        <v>1</v>
      </c>
      <c r="AH61" s="19"/>
      <c r="AI61" s="19"/>
      <c r="AJ61" s="19"/>
      <c r="AK61" s="59">
        <f t="shared" si="28"/>
      </c>
      <c r="AL61" s="59">
        <f t="shared" si="12"/>
      </c>
      <c r="AM61" s="19"/>
      <c r="AN61" s="19"/>
      <c r="AO61" s="19"/>
      <c r="AP61" s="19"/>
      <c r="AQ61" s="19"/>
      <c r="AR61" s="135"/>
      <c r="AS61" s="59">
        <f t="shared" si="29"/>
      </c>
    </row>
    <row r="62" spans="1:45" ht="15">
      <c r="A62" s="85" t="s">
        <v>147</v>
      </c>
      <c r="B62" s="58" t="s">
        <v>185</v>
      </c>
      <c r="C62" s="27" t="str">
        <f t="shared" si="3"/>
        <v>   </v>
      </c>
      <c r="D62" s="26"/>
      <c r="E62" s="26"/>
      <c r="F62" s="26"/>
      <c r="G62" s="26"/>
      <c r="H62" s="27" t="str">
        <f t="shared" si="14"/>
        <v>3   </v>
      </c>
      <c r="I62" s="28">
        <v>3</v>
      </c>
      <c r="J62" s="28"/>
      <c r="K62" s="28"/>
      <c r="L62" s="28"/>
      <c r="M62" s="28"/>
      <c r="N62" s="28"/>
      <c r="O62" s="19"/>
      <c r="P62" s="92">
        <v>140</v>
      </c>
      <c r="Q62" s="52">
        <f t="shared" si="4"/>
        <v>54</v>
      </c>
      <c r="R62" s="52">
        <f t="shared" si="5"/>
        <v>36</v>
      </c>
      <c r="S62" s="52">
        <f t="shared" si="6"/>
        <v>0</v>
      </c>
      <c r="T62" s="52">
        <f t="shared" si="7"/>
        <v>18</v>
      </c>
      <c r="U62" s="92">
        <f t="shared" si="30"/>
        <v>86</v>
      </c>
      <c r="V62" s="59">
        <f t="shared" si="25"/>
      </c>
      <c r="W62" s="19"/>
      <c r="X62" s="19"/>
      <c r="Y62" s="19"/>
      <c r="Z62" s="19"/>
      <c r="AA62" s="19"/>
      <c r="AB62" s="19"/>
      <c r="AC62" s="59">
        <f t="shared" si="26"/>
      </c>
      <c r="AD62" s="59" t="str">
        <f t="shared" si="27"/>
        <v>2//1</v>
      </c>
      <c r="AE62" s="19">
        <v>2</v>
      </c>
      <c r="AF62" s="19"/>
      <c r="AG62" s="19">
        <v>1</v>
      </c>
      <c r="AH62" s="19"/>
      <c r="AI62" s="19"/>
      <c r="AJ62" s="19"/>
      <c r="AK62" s="59">
        <f t="shared" si="28"/>
      </c>
      <c r="AL62" s="59">
        <f t="shared" si="12"/>
      </c>
      <c r="AM62" s="19"/>
      <c r="AN62" s="19"/>
      <c r="AO62" s="19"/>
      <c r="AP62" s="19"/>
      <c r="AQ62" s="19"/>
      <c r="AR62" s="135"/>
      <c r="AS62" s="59">
        <f t="shared" si="29"/>
      </c>
    </row>
    <row r="63" spans="1:45" ht="15">
      <c r="A63" s="85" t="s">
        <v>148</v>
      </c>
      <c r="B63" s="58" t="s">
        <v>186</v>
      </c>
      <c r="C63" s="27" t="str">
        <f t="shared" si="3"/>
        <v>   </v>
      </c>
      <c r="D63" s="26"/>
      <c r="E63" s="26"/>
      <c r="F63" s="26"/>
      <c r="G63" s="26"/>
      <c r="H63" s="27" t="str">
        <f t="shared" si="14"/>
        <v>3   </v>
      </c>
      <c r="I63" s="28">
        <v>3</v>
      </c>
      <c r="J63" s="28"/>
      <c r="K63" s="28"/>
      <c r="L63" s="28"/>
      <c r="M63" s="28"/>
      <c r="N63" s="28"/>
      <c r="O63" s="19"/>
      <c r="P63" s="92">
        <v>140</v>
      </c>
      <c r="Q63" s="52">
        <f t="shared" si="4"/>
        <v>54</v>
      </c>
      <c r="R63" s="52">
        <f t="shared" si="5"/>
        <v>36</v>
      </c>
      <c r="S63" s="52">
        <f t="shared" si="6"/>
        <v>0</v>
      </c>
      <c r="T63" s="52">
        <f t="shared" si="7"/>
        <v>18</v>
      </c>
      <c r="U63" s="92">
        <f t="shared" si="30"/>
        <v>86</v>
      </c>
      <c r="V63" s="59">
        <f t="shared" si="25"/>
      </c>
      <c r="W63" s="19"/>
      <c r="X63" s="19"/>
      <c r="Y63" s="19"/>
      <c r="Z63" s="19"/>
      <c r="AA63" s="19"/>
      <c r="AB63" s="19"/>
      <c r="AC63" s="59">
        <f t="shared" si="26"/>
      </c>
      <c r="AD63" s="59" t="str">
        <f t="shared" si="27"/>
        <v>2//1</v>
      </c>
      <c r="AE63" s="19">
        <v>2</v>
      </c>
      <c r="AF63" s="19"/>
      <c r="AG63" s="19">
        <v>1</v>
      </c>
      <c r="AH63" s="19"/>
      <c r="AI63" s="19"/>
      <c r="AJ63" s="19"/>
      <c r="AK63" s="59">
        <f t="shared" si="28"/>
      </c>
      <c r="AL63" s="59">
        <f t="shared" si="12"/>
      </c>
      <c r="AM63" s="19"/>
      <c r="AN63" s="19"/>
      <c r="AO63" s="19"/>
      <c r="AP63" s="19"/>
      <c r="AQ63" s="19"/>
      <c r="AR63" s="135"/>
      <c r="AS63" s="59">
        <f t="shared" si="29"/>
      </c>
    </row>
    <row r="64" spans="1:45" ht="15">
      <c r="A64" s="85" t="s">
        <v>149</v>
      </c>
      <c r="B64" s="58" t="s">
        <v>188</v>
      </c>
      <c r="C64" s="27" t="str">
        <f t="shared" si="3"/>
        <v>3   </v>
      </c>
      <c r="D64" s="26">
        <v>3</v>
      </c>
      <c r="E64" s="26"/>
      <c r="F64" s="26"/>
      <c r="G64" s="26"/>
      <c r="H64" s="27" t="str">
        <f t="shared" si="14"/>
        <v>   </v>
      </c>
      <c r="I64" s="28"/>
      <c r="J64" s="28"/>
      <c r="K64" s="28"/>
      <c r="L64" s="28"/>
      <c r="M64" s="28"/>
      <c r="N64" s="28"/>
      <c r="O64" s="19"/>
      <c r="P64" s="92">
        <v>120</v>
      </c>
      <c r="Q64" s="52">
        <f t="shared" si="4"/>
        <v>54</v>
      </c>
      <c r="R64" s="52">
        <f t="shared" si="5"/>
        <v>36</v>
      </c>
      <c r="S64" s="52">
        <f t="shared" si="6"/>
        <v>0</v>
      </c>
      <c r="T64" s="52">
        <f t="shared" si="7"/>
        <v>18</v>
      </c>
      <c r="U64" s="92">
        <f t="shared" si="30"/>
        <v>66</v>
      </c>
      <c r="V64" s="59">
        <f t="shared" si="25"/>
      </c>
      <c r="W64" s="19"/>
      <c r="X64" s="19"/>
      <c r="Y64" s="19"/>
      <c r="Z64" s="19"/>
      <c r="AA64" s="19"/>
      <c r="AB64" s="19"/>
      <c r="AC64" s="59">
        <f t="shared" si="26"/>
      </c>
      <c r="AD64" s="59" t="str">
        <f t="shared" si="27"/>
        <v>2//1</v>
      </c>
      <c r="AE64" s="19">
        <v>2</v>
      </c>
      <c r="AF64" s="19"/>
      <c r="AG64" s="19">
        <v>1</v>
      </c>
      <c r="AH64" s="19"/>
      <c r="AI64" s="19"/>
      <c r="AJ64" s="19"/>
      <c r="AK64" s="59">
        <f t="shared" si="28"/>
      </c>
      <c r="AL64" s="59">
        <f t="shared" si="12"/>
      </c>
      <c r="AM64" s="19"/>
      <c r="AN64" s="19"/>
      <c r="AO64" s="19"/>
      <c r="AP64" s="19"/>
      <c r="AQ64" s="19"/>
      <c r="AR64" s="135"/>
      <c r="AS64" s="59">
        <f t="shared" si="29"/>
      </c>
    </row>
    <row r="65" spans="1:45" ht="15">
      <c r="A65" s="85" t="s">
        <v>150</v>
      </c>
      <c r="B65" s="58" t="s">
        <v>189</v>
      </c>
      <c r="C65" s="27" t="str">
        <f>D65&amp;" "&amp;E65&amp;" "&amp;F65&amp;" "&amp;G65</f>
        <v>   </v>
      </c>
      <c r="D65" s="26"/>
      <c r="E65" s="26"/>
      <c r="F65" s="26"/>
      <c r="G65" s="26"/>
      <c r="H65" s="27" t="str">
        <f>I65&amp;" "&amp;J65&amp;" "&amp;K65&amp;" "&amp;N65</f>
        <v>4   </v>
      </c>
      <c r="I65" s="28">
        <v>4</v>
      </c>
      <c r="J65" s="28"/>
      <c r="K65" s="28"/>
      <c r="L65" s="28"/>
      <c r="M65" s="28"/>
      <c r="N65" s="28"/>
      <c r="O65" s="19"/>
      <c r="P65" s="92">
        <v>140</v>
      </c>
      <c r="Q65" s="52">
        <f t="shared" si="4"/>
        <v>72</v>
      </c>
      <c r="R65" s="52">
        <f t="shared" si="5"/>
        <v>36</v>
      </c>
      <c r="S65" s="52">
        <f t="shared" si="6"/>
        <v>0</v>
      </c>
      <c r="T65" s="52">
        <f t="shared" si="7"/>
        <v>36</v>
      </c>
      <c r="U65" s="92">
        <f>P65-Q65</f>
        <v>68</v>
      </c>
      <c r="V65" s="59">
        <f>IF(SUM(W65:Y65)&gt;0,W65&amp;"/"&amp;X65&amp;"/"&amp;Y65,"")</f>
      </c>
      <c r="W65" s="19"/>
      <c r="X65" s="19"/>
      <c r="Y65" s="19"/>
      <c r="Z65" s="19"/>
      <c r="AA65" s="19"/>
      <c r="AB65" s="19"/>
      <c r="AC65" s="59">
        <f>IF(SUM(Z65:AB65)&gt;0,Z65&amp;"/"&amp;AA65&amp;"/"&amp;AB65,"")</f>
      </c>
      <c r="AD65" s="59">
        <f>IF(SUM(AE65:AG65)&gt;0,AE65&amp;"/"&amp;AF65&amp;"/"&amp;AG65,"")</f>
      </c>
      <c r="AE65" s="19"/>
      <c r="AF65" s="19"/>
      <c r="AG65" s="19"/>
      <c r="AH65" s="19">
        <v>2</v>
      </c>
      <c r="AI65" s="19"/>
      <c r="AJ65" s="19">
        <v>2</v>
      </c>
      <c r="AK65" s="59" t="str">
        <f>IF(SUM(AH65:AJ65)&gt;0,AH65&amp;"/"&amp;AI65&amp;"/"&amp;AJ65,"")</f>
        <v>2//2</v>
      </c>
      <c r="AL65" s="59">
        <f>IF(SUM(AM65:AO65)&gt;0,AM65&amp;"/"&amp;AN65&amp;"/"&amp;AO65,"")</f>
      </c>
      <c r="AM65" s="19"/>
      <c r="AN65" s="19"/>
      <c r="AO65" s="19"/>
      <c r="AP65" s="19"/>
      <c r="AQ65" s="19"/>
      <c r="AR65" s="135"/>
      <c r="AS65" s="59">
        <f>IF(SUM(AP65:AR65)&gt;0,AP65&amp;"/"&amp;AQ65&amp;"/"&amp;AR65,"")</f>
      </c>
    </row>
    <row r="66" spans="1:45" ht="15">
      <c r="A66" s="85" t="s">
        <v>151</v>
      </c>
      <c r="B66" s="58" t="s">
        <v>190</v>
      </c>
      <c r="C66" s="27" t="str">
        <f>D66&amp;" "&amp;E66&amp;" "&amp;F66&amp;" "&amp;G66</f>
        <v>   </v>
      </c>
      <c r="D66" s="26"/>
      <c r="E66" s="26"/>
      <c r="F66" s="26"/>
      <c r="G66" s="26"/>
      <c r="H66" s="27" t="str">
        <f>I66&amp;" "&amp;J66&amp;" "&amp;K66&amp;" "&amp;N66</f>
        <v>4   </v>
      </c>
      <c r="I66" s="28">
        <v>4</v>
      </c>
      <c r="J66" s="28"/>
      <c r="K66" s="28"/>
      <c r="L66" s="28"/>
      <c r="M66" s="28"/>
      <c r="N66" s="28"/>
      <c r="O66" s="19"/>
      <c r="P66" s="92">
        <v>150</v>
      </c>
      <c r="Q66" s="52">
        <f t="shared" si="4"/>
        <v>72</v>
      </c>
      <c r="R66" s="52">
        <f t="shared" si="5"/>
        <v>36</v>
      </c>
      <c r="S66" s="52">
        <f t="shared" si="6"/>
        <v>0</v>
      </c>
      <c r="T66" s="52">
        <f t="shared" si="7"/>
        <v>36</v>
      </c>
      <c r="U66" s="92">
        <f>P66-Q66</f>
        <v>78</v>
      </c>
      <c r="V66" s="59">
        <f>IF(SUM(W66:Y66)&gt;0,W66&amp;"/"&amp;X66&amp;"/"&amp;Y66,"")</f>
      </c>
      <c r="W66" s="19"/>
      <c r="X66" s="19"/>
      <c r="Y66" s="19"/>
      <c r="Z66" s="19"/>
      <c r="AA66" s="19"/>
      <c r="AB66" s="19"/>
      <c r="AC66" s="59">
        <f>IF(SUM(Z66:AB66)&gt;0,Z66&amp;"/"&amp;AA66&amp;"/"&amp;AB66,"")</f>
      </c>
      <c r="AD66" s="59">
        <f>IF(SUM(AE66:AG66)&gt;0,AE66&amp;"/"&amp;AF66&amp;"/"&amp;AG66,"")</f>
      </c>
      <c r="AE66" s="19"/>
      <c r="AF66" s="19"/>
      <c r="AG66" s="19"/>
      <c r="AH66" s="19">
        <v>2</v>
      </c>
      <c r="AI66" s="19"/>
      <c r="AJ66" s="19">
        <v>2</v>
      </c>
      <c r="AK66" s="59" t="str">
        <f>IF(SUM(AH66:AJ66)&gt;0,AH66&amp;"/"&amp;AI66&amp;"/"&amp;AJ66,"")</f>
        <v>2//2</v>
      </c>
      <c r="AL66" s="59">
        <f>IF(SUM(AM66:AO66)&gt;0,AM66&amp;"/"&amp;AN66&amp;"/"&amp;AO66,"")</f>
      </c>
      <c r="AM66" s="19"/>
      <c r="AN66" s="19"/>
      <c r="AO66" s="19"/>
      <c r="AP66" s="19"/>
      <c r="AQ66" s="19"/>
      <c r="AR66" s="135"/>
      <c r="AS66" s="59">
        <f>IF(SUM(AP66:AR66)&gt;0,AP66&amp;"/"&amp;AQ66&amp;"/"&amp;AR66,"")</f>
      </c>
    </row>
    <row r="67" spans="1:45" ht="15">
      <c r="A67" s="85" t="s">
        <v>152</v>
      </c>
      <c r="B67" s="58" t="s">
        <v>191</v>
      </c>
      <c r="C67" s="27" t="str">
        <f>D67&amp;" "&amp;E67&amp;" "&amp;F67&amp;" "&amp;G67</f>
        <v>   </v>
      </c>
      <c r="D67" s="26"/>
      <c r="E67" s="26"/>
      <c r="F67" s="26"/>
      <c r="G67" s="26"/>
      <c r="H67" s="27" t="str">
        <f>I67&amp;" "&amp;J67&amp;" "&amp;K67&amp;" "&amp;N67</f>
        <v>4 5  </v>
      </c>
      <c r="I67" s="28">
        <v>4</v>
      </c>
      <c r="J67" s="28">
        <v>5</v>
      </c>
      <c r="K67" s="28"/>
      <c r="L67" s="28"/>
      <c r="M67" s="28"/>
      <c r="N67" s="28"/>
      <c r="O67" s="19"/>
      <c r="P67" s="92">
        <v>190</v>
      </c>
      <c r="Q67" s="52">
        <f t="shared" si="4"/>
        <v>92</v>
      </c>
      <c r="R67" s="52">
        <f t="shared" si="5"/>
        <v>46</v>
      </c>
      <c r="S67" s="52">
        <f t="shared" si="6"/>
        <v>0</v>
      </c>
      <c r="T67" s="52">
        <f t="shared" si="7"/>
        <v>46</v>
      </c>
      <c r="U67" s="92">
        <f>P67-Q67</f>
        <v>98</v>
      </c>
      <c r="V67" s="59">
        <f>IF(SUM(W67:Y67)&gt;0,W67&amp;"/"&amp;X67&amp;"/"&amp;Y67,"")</f>
      </c>
      <c r="W67" s="19"/>
      <c r="X67" s="19"/>
      <c r="Y67" s="19"/>
      <c r="Z67" s="19"/>
      <c r="AA67" s="19"/>
      <c r="AB67" s="19"/>
      <c r="AC67" s="59">
        <f>IF(SUM(Z67:AB67)&gt;0,Z67&amp;"/"&amp;AA67&amp;"/"&amp;AB67,"")</f>
      </c>
      <c r="AD67" s="59">
        <f>IF(SUM(AE67:AG67)&gt;0,AE67&amp;"/"&amp;AF67&amp;"/"&amp;AG67,"")</f>
      </c>
      <c r="AE67" s="19"/>
      <c r="AF67" s="19"/>
      <c r="AG67" s="19"/>
      <c r="AH67" s="19">
        <v>1</v>
      </c>
      <c r="AI67" s="19"/>
      <c r="AJ67" s="19">
        <v>1</v>
      </c>
      <c r="AK67" s="59" t="str">
        <f>IF(SUM(AH67:AJ67)&gt;0,AH67&amp;"/"&amp;AI67&amp;"/"&amp;AJ67,"")</f>
        <v>1//1</v>
      </c>
      <c r="AL67" s="59" t="str">
        <f>IF(SUM(AM67:AO67)&gt;0,AM67&amp;"/"&amp;AN67&amp;"/"&amp;AO67,"")</f>
        <v>2//2</v>
      </c>
      <c r="AM67" s="19">
        <v>2</v>
      </c>
      <c r="AN67" s="19"/>
      <c r="AO67" s="19">
        <v>2</v>
      </c>
      <c r="AP67" s="19"/>
      <c r="AQ67" s="19"/>
      <c r="AR67" s="135"/>
      <c r="AS67" s="59">
        <f>IF(SUM(AP67:AR67)&gt;0,AP67&amp;"/"&amp;AQ67&amp;"/"&amp;AR67,"")</f>
      </c>
    </row>
    <row r="68" spans="1:45" ht="15">
      <c r="A68" s="85" t="s">
        <v>153</v>
      </c>
      <c r="B68" s="58" t="s">
        <v>187</v>
      </c>
      <c r="C68" s="27" t="str">
        <f>D68&amp;" "&amp;E68&amp;" "&amp;F68&amp;" "&amp;G68</f>
        <v>   </v>
      </c>
      <c r="D68" s="26"/>
      <c r="E68" s="26"/>
      <c r="F68" s="26"/>
      <c r="G68" s="26"/>
      <c r="H68" s="27" t="str">
        <f>I68&amp;" "&amp;J68&amp;" "&amp;K68&amp;" "&amp;N68</f>
        <v>4   </v>
      </c>
      <c r="I68" s="28">
        <v>4</v>
      </c>
      <c r="J68" s="28"/>
      <c r="K68" s="28"/>
      <c r="L68" s="28"/>
      <c r="M68" s="28"/>
      <c r="N68" s="28"/>
      <c r="O68" s="19"/>
      <c r="P68" s="92">
        <v>120</v>
      </c>
      <c r="Q68" s="52">
        <f t="shared" si="4"/>
        <v>54</v>
      </c>
      <c r="R68" s="52">
        <f t="shared" si="5"/>
        <v>36</v>
      </c>
      <c r="S68" s="52">
        <f t="shared" si="6"/>
        <v>0</v>
      </c>
      <c r="T68" s="52">
        <f t="shared" si="7"/>
        <v>18</v>
      </c>
      <c r="U68" s="92">
        <f>P68-Q68</f>
        <v>66</v>
      </c>
      <c r="V68" s="59">
        <f>IF(SUM(W68:Y68)&gt;0,W68&amp;"/"&amp;X68&amp;"/"&amp;Y68,"")</f>
      </c>
      <c r="W68" s="19"/>
      <c r="X68" s="19"/>
      <c r="Y68" s="19"/>
      <c r="Z68" s="19"/>
      <c r="AA68" s="19"/>
      <c r="AB68" s="19"/>
      <c r="AC68" s="59">
        <f>IF(SUM(Z68:AB68)&gt;0,Z68&amp;"/"&amp;AA68&amp;"/"&amp;AB68,"")</f>
      </c>
      <c r="AD68" s="59">
        <f>IF(SUM(AE68:AG68)&gt;0,AE68&amp;"/"&amp;AF68&amp;"/"&amp;AG68,"")</f>
      </c>
      <c r="AE68" s="19"/>
      <c r="AF68" s="19"/>
      <c r="AG68" s="19"/>
      <c r="AH68" s="19">
        <v>2</v>
      </c>
      <c r="AI68" s="19"/>
      <c r="AJ68" s="19">
        <v>1</v>
      </c>
      <c r="AK68" s="59" t="str">
        <f>IF(SUM(AH68:AJ68)&gt;0,AH68&amp;"/"&amp;AI68&amp;"/"&amp;AJ68,"")</f>
        <v>2//1</v>
      </c>
      <c r="AL68" s="59">
        <f>IF(SUM(AM68:AO68)&gt;0,AM68&amp;"/"&amp;AN68&amp;"/"&amp;AO68,"")</f>
      </c>
      <c r="AM68" s="19"/>
      <c r="AN68" s="19"/>
      <c r="AO68" s="19"/>
      <c r="AP68" s="19"/>
      <c r="AQ68" s="19"/>
      <c r="AR68" s="135"/>
      <c r="AS68" s="59">
        <f>IF(SUM(AP68:AR68)&gt;0,AP68&amp;"/"&amp;AQ68&amp;"/"&amp;AR68,"")</f>
      </c>
    </row>
    <row r="69" spans="1:45" ht="15">
      <c r="A69" s="85" t="s">
        <v>154</v>
      </c>
      <c r="B69" s="58" t="s">
        <v>192</v>
      </c>
      <c r="C69" s="27" t="str">
        <f>D69&amp;" "&amp;E69&amp;" "&amp;F69&amp;" "&amp;G69</f>
        <v>   </v>
      </c>
      <c r="D69" s="26"/>
      <c r="E69" s="26"/>
      <c r="F69" s="26"/>
      <c r="G69" s="26"/>
      <c r="H69" s="27" t="str">
        <f>I69&amp;" "&amp;J69&amp;" "&amp;K69&amp;" "&amp;N69</f>
        <v>5   </v>
      </c>
      <c r="I69" s="28">
        <v>5</v>
      </c>
      <c r="J69" s="28"/>
      <c r="K69" s="28"/>
      <c r="L69" s="28"/>
      <c r="M69" s="28"/>
      <c r="N69" s="28"/>
      <c r="O69" s="19"/>
      <c r="P69" s="92">
        <v>170</v>
      </c>
      <c r="Q69" s="52">
        <f t="shared" si="4"/>
        <v>56</v>
      </c>
      <c r="R69" s="52">
        <f t="shared" si="5"/>
        <v>28</v>
      </c>
      <c r="S69" s="52">
        <f t="shared" si="6"/>
        <v>0</v>
      </c>
      <c r="T69" s="52">
        <f t="shared" si="7"/>
        <v>28</v>
      </c>
      <c r="U69" s="92">
        <f>P69-Q69</f>
        <v>114</v>
      </c>
      <c r="V69" s="59">
        <f>IF(SUM(W69:Y69)&gt;0,W69&amp;"/"&amp;X69&amp;"/"&amp;Y69,"")</f>
      </c>
      <c r="W69" s="19"/>
      <c r="X69" s="19"/>
      <c r="Y69" s="19"/>
      <c r="Z69" s="19"/>
      <c r="AA69" s="19"/>
      <c r="AB69" s="19"/>
      <c r="AC69" s="59">
        <f>IF(SUM(Z69:AB69)&gt;0,Z69&amp;"/"&amp;AA69&amp;"/"&amp;AB69,"")</f>
      </c>
      <c r="AD69" s="59">
        <f>IF(SUM(AE69:AG69)&gt;0,AE69&amp;"/"&amp;AF69&amp;"/"&amp;AG69,"")</f>
      </c>
      <c r="AE69" s="19"/>
      <c r="AF69" s="19"/>
      <c r="AG69" s="19"/>
      <c r="AH69" s="19"/>
      <c r="AI69" s="19"/>
      <c r="AJ69" s="19"/>
      <c r="AK69" s="59">
        <f>IF(SUM(AH69:AJ69)&gt;0,AH69&amp;"/"&amp;AI69&amp;"/"&amp;AJ69,"")</f>
      </c>
      <c r="AL69" s="59" t="str">
        <f>IF(SUM(AM69:AO69)&gt;0,AM69&amp;"/"&amp;AN69&amp;"/"&amp;AO69,"")</f>
        <v>2//2</v>
      </c>
      <c r="AM69" s="19">
        <v>2</v>
      </c>
      <c r="AN69" s="19"/>
      <c r="AO69" s="19">
        <v>2</v>
      </c>
      <c r="AP69" s="19"/>
      <c r="AQ69" s="19"/>
      <c r="AR69" s="135"/>
      <c r="AS69" s="59">
        <f>IF(SUM(AP69:AR69)&gt;0,AP69&amp;"/"&amp;AQ69&amp;"/"&amp;AR69,"")</f>
      </c>
    </row>
    <row r="70" spans="1:45" ht="15">
      <c r="A70" s="85" t="s">
        <v>240</v>
      </c>
      <c r="B70" s="34" t="s">
        <v>201</v>
      </c>
      <c r="C70" s="27" t="str">
        <f t="shared" si="3"/>
        <v>   </v>
      </c>
      <c r="D70" s="26"/>
      <c r="E70" s="26"/>
      <c r="F70" s="26"/>
      <c r="G70" s="26"/>
      <c r="H70" s="27" t="str">
        <f t="shared" si="14"/>
        <v>5   </v>
      </c>
      <c r="I70" s="28">
        <v>5</v>
      </c>
      <c r="J70" s="28"/>
      <c r="K70" s="28"/>
      <c r="L70" s="28"/>
      <c r="M70" s="28"/>
      <c r="N70" s="28"/>
      <c r="O70" s="19"/>
      <c r="P70" s="92">
        <v>150</v>
      </c>
      <c r="Q70" s="52">
        <f t="shared" si="4"/>
        <v>56</v>
      </c>
      <c r="R70" s="52">
        <f t="shared" si="5"/>
        <v>28</v>
      </c>
      <c r="S70" s="52">
        <f t="shared" si="6"/>
        <v>0</v>
      </c>
      <c r="T70" s="52">
        <f t="shared" si="7"/>
        <v>28</v>
      </c>
      <c r="U70" s="92">
        <f t="shared" si="30"/>
        <v>94</v>
      </c>
      <c r="V70" s="59">
        <f t="shared" si="25"/>
      </c>
      <c r="W70" s="19"/>
      <c r="X70" s="19"/>
      <c r="Y70" s="19"/>
      <c r="Z70" s="19"/>
      <c r="AA70" s="19"/>
      <c r="AB70" s="19"/>
      <c r="AC70" s="59">
        <f t="shared" si="26"/>
      </c>
      <c r="AD70" s="59">
        <f t="shared" si="27"/>
      </c>
      <c r="AE70" s="19"/>
      <c r="AF70" s="19"/>
      <c r="AG70" s="19"/>
      <c r="AH70" s="19"/>
      <c r="AI70" s="19"/>
      <c r="AJ70" s="19"/>
      <c r="AK70" s="59">
        <f t="shared" si="28"/>
      </c>
      <c r="AL70" s="59" t="str">
        <f t="shared" si="12"/>
        <v>2//2</v>
      </c>
      <c r="AM70" s="19">
        <v>2</v>
      </c>
      <c r="AN70" s="19"/>
      <c r="AO70" s="19">
        <v>2</v>
      </c>
      <c r="AP70" s="19"/>
      <c r="AQ70" s="19"/>
      <c r="AR70" s="135"/>
      <c r="AS70" s="59">
        <f t="shared" si="29"/>
      </c>
    </row>
    <row r="71" spans="1:45" ht="15">
      <c r="A71" s="85" t="s">
        <v>241</v>
      </c>
      <c r="B71" s="34" t="s">
        <v>193</v>
      </c>
      <c r="C71" s="27" t="str">
        <f>D71&amp;" "&amp;E71&amp;" "&amp;F71&amp;" "&amp;G71</f>
        <v>   </v>
      </c>
      <c r="D71" s="26"/>
      <c r="E71" s="26"/>
      <c r="F71" s="26"/>
      <c r="G71" s="26"/>
      <c r="H71" s="27" t="str">
        <f>I71&amp;" "&amp;J71&amp;" "&amp;K71&amp;" "&amp;N71</f>
        <v>5   </v>
      </c>
      <c r="I71" s="28">
        <v>5</v>
      </c>
      <c r="J71" s="28"/>
      <c r="K71" s="28"/>
      <c r="L71" s="28"/>
      <c r="M71" s="28"/>
      <c r="N71" s="28"/>
      <c r="O71" s="19"/>
      <c r="P71" s="92">
        <v>150</v>
      </c>
      <c r="Q71" s="52">
        <f t="shared" si="4"/>
        <v>56</v>
      </c>
      <c r="R71" s="52">
        <f t="shared" si="5"/>
        <v>28</v>
      </c>
      <c r="S71" s="52">
        <f t="shared" si="6"/>
        <v>0</v>
      </c>
      <c r="T71" s="52">
        <f t="shared" si="7"/>
        <v>28</v>
      </c>
      <c r="U71" s="92">
        <f>P71-Q71</f>
        <v>94</v>
      </c>
      <c r="V71" s="59">
        <f>IF(SUM(W71:Y71)&gt;0,W71&amp;"/"&amp;X71&amp;"/"&amp;Y71,"")</f>
      </c>
      <c r="W71" s="19"/>
      <c r="X71" s="19"/>
      <c r="Y71" s="19"/>
      <c r="Z71" s="19"/>
      <c r="AA71" s="19"/>
      <c r="AB71" s="19"/>
      <c r="AC71" s="59">
        <f>IF(SUM(Z71:AB71)&gt;0,Z71&amp;"/"&amp;AA71&amp;"/"&amp;AB71,"")</f>
      </c>
      <c r="AD71" s="59">
        <f>IF(SUM(AE71:AG71)&gt;0,AE71&amp;"/"&amp;AF71&amp;"/"&amp;AG71,"")</f>
      </c>
      <c r="AE71" s="19"/>
      <c r="AF71" s="19"/>
      <c r="AG71" s="19"/>
      <c r="AH71" s="19"/>
      <c r="AI71" s="19"/>
      <c r="AJ71" s="19"/>
      <c r="AK71" s="59">
        <f>IF(SUM(AH71:AJ71)&gt;0,AH71&amp;"/"&amp;AI71&amp;"/"&amp;AJ71,"")</f>
      </c>
      <c r="AL71" s="59" t="str">
        <f>IF(SUM(AM71:AO71)&gt;0,AM71&amp;"/"&amp;AN71&amp;"/"&amp;AO71,"")</f>
        <v>2//2</v>
      </c>
      <c r="AM71" s="19">
        <v>2</v>
      </c>
      <c r="AN71" s="19"/>
      <c r="AO71" s="19">
        <v>2</v>
      </c>
      <c r="AP71" s="19"/>
      <c r="AQ71" s="19"/>
      <c r="AR71" s="135"/>
      <c r="AS71" s="59">
        <f>IF(SUM(AP71:AR71)&gt;0,AP71&amp;"/"&amp;AQ71&amp;"/"&amp;AR71,"")</f>
      </c>
    </row>
    <row r="72" spans="1:45" ht="15">
      <c r="A72" s="85" t="s">
        <v>155</v>
      </c>
      <c r="B72" s="34" t="s">
        <v>226</v>
      </c>
      <c r="C72" s="27" t="str">
        <f>D72&amp;" "&amp;E72&amp;" "&amp;F72&amp;" "&amp;G72</f>
        <v>   </v>
      </c>
      <c r="D72" s="26"/>
      <c r="E72" s="26"/>
      <c r="F72" s="26"/>
      <c r="G72" s="26"/>
      <c r="H72" s="27" t="str">
        <f>I72&amp;" "&amp;J72&amp;" "&amp;K72&amp;" "&amp;N72</f>
        <v>4 5  </v>
      </c>
      <c r="I72" s="28">
        <v>4</v>
      </c>
      <c r="J72" s="28">
        <v>5</v>
      </c>
      <c r="K72" s="28"/>
      <c r="L72" s="28"/>
      <c r="M72" s="28"/>
      <c r="N72" s="28"/>
      <c r="O72" s="19"/>
      <c r="P72" s="92">
        <v>212</v>
      </c>
      <c r="Q72" s="52">
        <f t="shared" si="4"/>
        <v>92</v>
      </c>
      <c r="R72" s="52">
        <f t="shared" si="5"/>
        <v>0</v>
      </c>
      <c r="S72" s="52">
        <f t="shared" si="6"/>
        <v>0</v>
      </c>
      <c r="T72" s="52">
        <f t="shared" si="7"/>
        <v>92</v>
      </c>
      <c r="U72" s="92">
        <f>P72-Q72</f>
        <v>120</v>
      </c>
      <c r="V72" s="59">
        <f>IF(SUM(W72:Y72)&gt;0,W72&amp;"/"&amp;X72&amp;"/"&amp;Y72,"")</f>
      </c>
      <c r="W72" s="19"/>
      <c r="X72" s="19"/>
      <c r="Y72" s="19"/>
      <c r="Z72" s="19"/>
      <c r="AA72" s="19"/>
      <c r="AB72" s="19"/>
      <c r="AC72" s="59">
        <f>IF(SUM(Z72:AB72)&gt;0,Z72&amp;"/"&amp;AA72&amp;"/"&amp;AB72,"")</f>
      </c>
      <c r="AD72" s="59">
        <f>IF(SUM(AE72:AG72)&gt;0,AE72&amp;"/"&amp;AF72&amp;"/"&amp;AG72,"")</f>
      </c>
      <c r="AE72" s="19"/>
      <c r="AF72" s="19"/>
      <c r="AG72" s="19"/>
      <c r="AH72" s="19"/>
      <c r="AI72" s="19"/>
      <c r="AJ72" s="19">
        <v>2</v>
      </c>
      <c r="AK72" s="59" t="str">
        <f>IF(SUM(AH72:AJ72)&gt;0,AH72&amp;"/"&amp;AI72&amp;"/"&amp;AJ72,"")</f>
        <v>//2</v>
      </c>
      <c r="AL72" s="59" t="str">
        <f>IF(SUM(AM72:AO72)&gt;0,AM72&amp;"/"&amp;AN72&amp;"/"&amp;AO72,"")</f>
        <v>//4</v>
      </c>
      <c r="AM72" s="19"/>
      <c r="AN72" s="19"/>
      <c r="AO72" s="19">
        <v>4</v>
      </c>
      <c r="AP72" s="19"/>
      <c r="AQ72" s="19"/>
      <c r="AR72" s="135"/>
      <c r="AS72" s="59">
        <f>IF(SUM(AP72:AR72)&gt;0,AP72&amp;"/"&amp;AQ72&amp;"/"&amp;AR72,"")</f>
      </c>
    </row>
    <row r="73" spans="1:45" ht="21.75" customHeight="1">
      <c r="A73" s="117" t="s">
        <v>54</v>
      </c>
      <c r="B73" s="116" t="s">
        <v>216</v>
      </c>
      <c r="C73" s="82" t="str">
        <f t="shared" si="3"/>
        <v>   </v>
      </c>
      <c r="D73" s="83"/>
      <c r="E73" s="83"/>
      <c r="F73" s="83"/>
      <c r="G73" s="83"/>
      <c r="H73" s="119" t="str">
        <f>I73&amp;" "&amp;J73&amp;" "&amp;K73&amp;" "&amp;L73&amp;" "&amp;M73&amp;" "&amp;N73</f>
        <v>1-5.     </v>
      </c>
      <c r="I73" s="83" t="s">
        <v>224</v>
      </c>
      <c r="J73" s="83"/>
      <c r="K73" s="83"/>
      <c r="L73" s="83"/>
      <c r="M73" s="83"/>
      <c r="N73" s="83"/>
      <c r="O73" s="82"/>
      <c r="P73" s="143">
        <v>450</v>
      </c>
      <c r="Q73" s="144">
        <f t="shared" si="4"/>
        <v>0</v>
      </c>
      <c r="R73" s="144">
        <f t="shared" si="5"/>
        <v>0</v>
      </c>
      <c r="S73" s="144">
        <f t="shared" si="6"/>
        <v>0</v>
      </c>
      <c r="T73" s="144">
        <f t="shared" si="7"/>
        <v>0</v>
      </c>
      <c r="U73" s="143">
        <f>P73-Q73</f>
        <v>450</v>
      </c>
      <c r="V73" s="93">
        <f>IF(SUM(W73:Y73)&gt;0,W73&amp;"/"&amp;X73&amp;"/"&amp;Y73,"")</f>
      </c>
      <c r="W73" s="120"/>
      <c r="X73" s="120"/>
      <c r="Y73" s="120"/>
      <c r="Z73" s="120"/>
      <c r="AA73" s="120"/>
      <c r="AB73" s="120"/>
      <c r="AC73" s="93">
        <f>IF(SUM(Z73:AB73)&gt;0,Z73&amp;"/"&amp;AA73&amp;"/"&amp;AB73,"")</f>
      </c>
      <c r="AD73" s="93">
        <f>IF(SUM(AE73:AG73)&gt;0,AE73&amp;"/"&amp;AF73&amp;"/"&amp;AG73,"")</f>
      </c>
      <c r="AE73" s="120"/>
      <c r="AF73" s="120"/>
      <c r="AG73" s="120"/>
      <c r="AH73" s="120"/>
      <c r="AI73" s="120"/>
      <c r="AJ73" s="120"/>
      <c r="AK73" s="93">
        <f>IF(SUM(AH73:AJ73)&gt;0,AH73&amp;"/"&amp;AI73&amp;"/"&amp;AJ73,"")</f>
      </c>
      <c r="AL73" s="93">
        <f>IF(SUM(AM73:AO73)&gt;0,AM73&amp;"/"&amp;AN73&amp;"/"&amp;AO73,"")</f>
      </c>
      <c r="AM73" s="120"/>
      <c r="AN73" s="120"/>
      <c r="AO73" s="120"/>
      <c r="AP73" s="120"/>
      <c r="AQ73" s="120"/>
      <c r="AR73" s="138"/>
      <c r="AS73" s="93">
        <f>IF(SUM(AP73:AR73)&gt;0,AP73&amp;"/"&amp;AQ73&amp;"/"&amp;AR73,"")</f>
      </c>
    </row>
    <row r="74" spans="1:45" ht="13.5" customHeight="1">
      <c r="A74" s="78"/>
      <c r="B74" s="34" t="s">
        <v>56</v>
      </c>
      <c r="C74" s="20"/>
      <c r="D74" s="26"/>
      <c r="E74" s="26"/>
      <c r="F74" s="26"/>
      <c r="G74" s="26"/>
      <c r="H74" s="20"/>
      <c r="I74" s="26"/>
      <c r="J74" s="26"/>
      <c r="K74" s="26"/>
      <c r="L74" s="26"/>
      <c r="M74" s="26"/>
      <c r="N74" s="26"/>
      <c r="O74" s="20"/>
      <c r="P74" s="94">
        <f aca="true" t="shared" si="31" ref="P74:U74">P73+P50+P27+P18+P8</f>
        <v>8262</v>
      </c>
      <c r="Q74" s="94">
        <f t="shared" si="31"/>
        <v>2322</v>
      </c>
      <c r="R74" s="94">
        <f t="shared" si="31"/>
        <v>1316</v>
      </c>
      <c r="S74" s="94">
        <f t="shared" si="31"/>
        <v>36</v>
      </c>
      <c r="T74" s="94">
        <f t="shared" si="31"/>
        <v>970</v>
      </c>
      <c r="U74" s="94">
        <f t="shared" si="31"/>
        <v>5940</v>
      </c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139"/>
      <c r="AS74" s="95"/>
    </row>
    <row r="75" spans="1:45" ht="13.5" customHeight="1">
      <c r="A75" s="78"/>
      <c r="B75" s="96" t="s">
        <v>32</v>
      </c>
      <c r="C75" s="27" t="s">
        <v>101</v>
      </c>
      <c r="D75" s="59"/>
      <c r="E75" s="59"/>
      <c r="F75" s="59"/>
      <c r="G75" s="59"/>
      <c r="H75" s="27"/>
      <c r="I75" s="26"/>
      <c r="J75" s="26"/>
      <c r="K75" s="26"/>
      <c r="L75" s="26"/>
      <c r="M75" s="26"/>
      <c r="N75" s="26"/>
      <c r="O75" s="20"/>
      <c r="P75" s="27"/>
      <c r="Q75" s="27"/>
      <c r="R75" s="27"/>
      <c r="S75" s="27"/>
      <c r="T75" s="27"/>
      <c r="U75" s="27"/>
      <c r="V75" s="95">
        <f>SUM(W75:Y75)</f>
        <v>27</v>
      </c>
      <c r="W75" s="95">
        <f aca="true" t="shared" si="32" ref="W75:AB75">SUM(W9:W72)-W11</f>
        <v>16</v>
      </c>
      <c r="X75" s="95">
        <f t="shared" si="32"/>
        <v>2</v>
      </c>
      <c r="Y75" s="95">
        <f t="shared" si="32"/>
        <v>9</v>
      </c>
      <c r="Z75" s="95">
        <f t="shared" si="32"/>
        <v>18</v>
      </c>
      <c r="AA75" s="95">
        <f t="shared" si="32"/>
        <v>0</v>
      </c>
      <c r="AB75" s="95">
        <f t="shared" si="32"/>
        <v>10</v>
      </c>
      <c r="AC75" s="95">
        <f>SUM(Z75:AB75)</f>
        <v>28</v>
      </c>
      <c r="AD75" s="95">
        <f>SUM(AE75:AG75)</f>
        <v>27</v>
      </c>
      <c r="AE75" s="95">
        <f aca="true" t="shared" si="33" ref="AE75:AJ75">SUM(AE9:AE72)-AE11</f>
        <v>16</v>
      </c>
      <c r="AF75" s="95">
        <f t="shared" si="33"/>
        <v>0</v>
      </c>
      <c r="AG75" s="95">
        <f t="shared" si="33"/>
        <v>11</v>
      </c>
      <c r="AH75" s="95">
        <f t="shared" si="33"/>
        <v>13</v>
      </c>
      <c r="AI75" s="95">
        <f t="shared" si="33"/>
        <v>0</v>
      </c>
      <c r="AJ75" s="95">
        <f t="shared" si="33"/>
        <v>13</v>
      </c>
      <c r="AK75" s="95">
        <f>SUM(AH75:AJ75)</f>
        <v>26</v>
      </c>
      <c r="AL75" s="95">
        <f>SUM(AM75:AO75)</f>
        <v>27</v>
      </c>
      <c r="AM75" s="95">
        <f aca="true" t="shared" si="34" ref="AM75:AR75">SUM(AM9:AM72)-AM11</f>
        <v>13</v>
      </c>
      <c r="AN75" s="95">
        <f t="shared" si="34"/>
        <v>0</v>
      </c>
      <c r="AO75" s="95">
        <f t="shared" si="34"/>
        <v>14</v>
      </c>
      <c r="AP75" s="95">
        <f t="shared" si="34"/>
        <v>0</v>
      </c>
      <c r="AQ75" s="95">
        <f t="shared" si="34"/>
        <v>0</v>
      </c>
      <c r="AR75" s="139">
        <f t="shared" si="34"/>
        <v>0</v>
      </c>
      <c r="AS75" s="95">
        <f>SUM(AP75:AR75)</f>
        <v>0</v>
      </c>
    </row>
    <row r="76" spans="1:45" ht="13.5" customHeight="1">
      <c r="A76" s="78"/>
      <c r="B76" s="97">
        <f>(Q74-Q73-Q11)/86</f>
        <v>27</v>
      </c>
      <c r="C76" s="98" t="s">
        <v>109</v>
      </c>
      <c r="D76" s="98"/>
      <c r="E76" s="98"/>
      <c r="F76" s="98"/>
      <c r="G76" s="98"/>
      <c r="H76" s="98"/>
      <c r="I76" s="26"/>
      <c r="J76" s="26"/>
      <c r="K76" s="26"/>
      <c r="L76" s="26"/>
      <c r="M76" s="26"/>
      <c r="N76" s="26"/>
      <c r="O76" s="20"/>
      <c r="P76" s="27"/>
      <c r="Q76" s="27"/>
      <c r="R76" s="27"/>
      <c r="S76" s="27"/>
      <c r="T76" s="27"/>
      <c r="U76" s="27"/>
      <c r="V76" s="27">
        <f>SUM(W9:Y73)*V6</f>
        <v>486</v>
      </c>
      <c r="W76" s="27"/>
      <c r="X76" s="27"/>
      <c r="Y76" s="27"/>
      <c r="Z76" s="27"/>
      <c r="AA76" s="27"/>
      <c r="AB76" s="27"/>
      <c r="AC76" s="27">
        <f>SUM(Z10:AB73)*AC6</f>
        <v>504</v>
      </c>
      <c r="AD76" s="27">
        <f>SUM(AE9:AG73)*AD6</f>
        <v>486</v>
      </c>
      <c r="AE76" s="27"/>
      <c r="AF76" s="27"/>
      <c r="AG76" s="27"/>
      <c r="AH76" s="27"/>
      <c r="AI76" s="27"/>
      <c r="AJ76" s="27"/>
      <c r="AK76" s="27">
        <f>SUM(AH10:AJ73)*AK6</f>
        <v>468</v>
      </c>
      <c r="AL76" s="27">
        <f>SUM(AM9:AO73)*AL6</f>
        <v>378</v>
      </c>
      <c r="AM76" s="27"/>
      <c r="AN76" s="27"/>
      <c r="AO76" s="27"/>
      <c r="AP76" s="27"/>
      <c r="AQ76" s="27"/>
      <c r="AR76" s="140"/>
      <c r="AS76" s="27">
        <f>SUM(AP10:AR73)*AS6</f>
        <v>0</v>
      </c>
    </row>
    <row r="77" spans="1:45" ht="13.5" customHeight="1">
      <c r="A77" s="78"/>
      <c r="B77" s="99"/>
      <c r="C77" s="27" t="s">
        <v>110</v>
      </c>
      <c r="D77" s="59"/>
      <c r="E77" s="59"/>
      <c r="F77" s="59"/>
      <c r="G77" s="59"/>
      <c r="H77" s="27"/>
      <c r="I77" s="26"/>
      <c r="J77" s="26"/>
      <c r="K77" s="26"/>
      <c r="L77" s="26"/>
      <c r="M77" s="26"/>
      <c r="N77" s="26"/>
      <c r="O77" s="20"/>
      <c r="P77" s="19"/>
      <c r="Q77" s="27">
        <f>SUM(V77:AS77)</f>
        <v>3</v>
      </c>
      <c r="R77" s="27"/>
      <c r="S77" s="27"/>
      <c r="T77" s="27"/>
      <c r="U77" s="27"/>
      <c r="V77" s="59">
        <f aca="true" t="shared" si="35" ref="V77:AS77">COUNTIF($O$10:$O$72,V5)</f>
        <v>0</v>
      </c>
      <c r="W77" s="59">
        <f t="shared" si="35"/>
        <v>0</v>
      </c>
      <c r="X77" s="59">
        <f t="shared" si="35"/>
        <v>0</v>
      </c>
      <c r="Y77" s="59">
        <f t="shared" si="35"/>
        <v>0</v>
      </c>
      <c r="Z77" s="59">
        <f t="shared" si="35"/>
        <v>0</v>
      </c>
      <c r="AA77" s="59">
        <f t="shared" si="35"/>
        <v>0</v>
      </c>
      <c r="AB77" s="59">
        <f t="shared" si="35"/>
        <v>0</v>
      </c>
      <c r="AC77" s="59">
        <f t="shared" si="35"/>
        <v>1</v>
      </c>
      <c r="AD77" s="59">
        <f t="shared" si="35"/>
        <v>1</v>
      </c>
      <c r="AE77" s="59">
        <f t="shared" si="35"/>
        <v>0</v>
      </c>
      <c r="AF77" s="59">
        <f t="shared" si="35"/>
        <v>0</v>
      </c>
      <c r="AG77" s="59">
        <f t="shared" si="35"/>
        <v>0</v>
      </c>
      <c r="AH77" s="59">
        <f t="shared" si="35"/>
        <v>0</v>
      </c>
      <c r="AI77" s="59">
        <f t="shared" si="35"/>
        <v>0</v>
      </c>
      <c r="AJ77" s="59">
        <f t="shared" si="35"/>
        <v>0</v>
      </c>
      <c r="AK77" s="59">
        <f t="shared" si="35"/>
        <v>1</v>
      </c>
      <c r="AL77" s="59">
        <f t="shared" si="35"/>
        <v>0</v>
      </c>
      <c r="AM77" s="59">
        <f t="shared" si="35"/>
        <v>0</v>
      </c>
      <c r="AN77" s="59">
        <f t="shared" si="35"/>
        <v>0</v>
      </c>
      <c r="AO77" s="59">
        <f t="shared" si="35"/>
        <v>0</v>
      </c>
      <c r="AP77" s="59">
        <f t="shared" si="35"/>
        <v>0</v>
      </c>
      <c r="AQ77" s="59">
        <f t="shared" si="35"/>
        <v>0</v>
      </c>
      <c r="AR77" s="141">
        <f t="shared" si="35"/>
        <v>0</v>
      </c>
      <c r="AS77" s="59">
        <f t="shared" si="35"/>
        <v>0</v>
      </c>
    </row>
    <row r="78" spans="1:45" ht="13.5" customHeight="1">
      <c r="A78" s="78"/>
      <c r="B78" s="99"/>
      <c r="C78" s="27" t="s">
        <v>111</v>
      </c>
      <c r="D78" s="59"/>
      <c r="E78" s="59"/>
      <c r="F78" s="59"/>
      <c r="G78" s="59"/>
      <c r="H78" s="27"/>
      <c r="I78" s="26"/>
      <c r="J78" s="26"/>
      <c r="K78" s="26"/>
      <c r="L78" s="26"/>
      <c r="M78" s="26"/>
      <c r="N78" s="26"/>
      <c r="O78" s="20"/>
      <c r="P78" s="19"/>
      <c r="Q78" s="27">
        <f>SUM(V78:AS78)</f>
        <v>21</v>
      </c>
      <c r="R78" s="27"/>
      <c r="S78" s="27"/>
      <c r="T78" s="27"/>
      <c r="U78" s="27"/>
      <c r="V78" s="59">
        <f aca="true" t="shared" si="36" ref="V78:AS78">COUNTIF($D$10:$G$72,V5)</f>
        <v>5</v>
      </c>
      <c r="W78" s="59">
        <f t="shared" si="36"/>
        <v>0</v>
      </c>
      <c r="X78" s="59">
        <f t="shared" si="36"/>
        <v>0</v>
      </c>
      <c r="Y78" s="59">
        <f t="shared" si="36"/>
        <v>0</v>
      </c>
      <c r="Z78" s="59">
        <f t="shared" si="36"/>
        <v>0</v>
      </c>
      <c r="AA78" s="59">
        <f t="shared" si="36"/>
        <v>0</v>
      </c>
      <c r="AB78" s="59">
        <f t="shared" si="36"/>
        <v>0</v>
      </c>
      <c r="AC78" s="59">
        <f t="shared" si="36"/>
        <v>5</v>
      </c>
      <c r="AD78" s="59">
        <f t="shared" si="36"/>
        <v>5</v>
      </c>
      <c r="AE78" s="59">
        <f t="shared" si="36"/>
        <v>0</v>
      </c>
      <c r="AF78" s="59">
        <f t="shared" si="36"/>
        <v>0</v>
      </c>
      <c r="AG78" s="59">
        <f t="shared" si="36"/>
        <v>0</v>
      </c>
      <c r="AH78" s="59">
        <f t="shared" si="36"/>
        <v>0</v>
      </c>
      <c r="AI78" s="59">
        <f t="shared" si="36"/>
        <v>0</v>
      </c>
      <c r="AJ78" s="59">
        <f t="shared" si="36"/>
        <v>0</v>
      </c>
      <c r="AK78" s="59">
        <f t="shared" si="36"/>
        <v>3</v>
      </c>
      <c r="AL78" s="59">
        <f t="shared" si="36"/>
        <v>3</v>
      </c>
      <c r="AM78" s="59">
        <f t="shared" si="36"/>
        <v>0</v>
      </c>
      <c r="AN78" s="59">
        <f t="shared" si="36"/>
        <v>0</v>
      </c>
      <c r="AO78" s="59">
        <f t="shared" si="36"/>
        <v>0</v>
      </c>
      <c r="AP78" s="59">
        <f t="shared" si="36"/>
        <v>0</v>
      </c>
      <c r="AQ78" s="59">
        <f t="shared" si="36"/>
        <v>0</v>
      </c>
      <c r="AR78" s="141">
        <f t="shared" si="36"/>
        <v>0</v>
      </c>
      <c r="AS78" s="59">
        <f t="shared" si="36"/>
        <v>0</v>
      </c>
    </row>
    <row r="79" spans="1:45" ht="13.5" customHeight="1">
      <c r="A79" s="78"/>
      <c r="B79" s="99"/>
      <c r="C79" s="27" t="s">
        <v>112</v>
      </c>
      <c r="D79" s="59"/>
      <c r="E79" s="59"/>
      <c r="F79" s="59"/>
      <c r="G79" s="59"/>
      <c r="H79" s="27"/>
      <c r="I79" s="26"/>
      <c r="J79" s="26"/>
      <c r="K79" s="26"/>
      <c r="L79" s="26"/>
      <c r="M79" s="26"/>
      <c r="N79" s="26"/>
      <c r="O79" s="20"/>
      <c r="P79" s="19"/>
      <c r="Q79" s="27">
        <f>SUM(V79:AS79)</f>
        <v>25</v>
      </c>
      <c r="R79" s="27"/>
      <c r="S79" s="27"/>
      <c r="T79" s="27"/>
      <c r="U79" s="27"/>
      <c r="V79" s="59">
        <f aca="true" t="shared" si="37" ref="V79:AS79">COUNTIF($I$9:$N$72,V5)</f>
        <v>5</v>
      </c>
      <c r="W79" s="59">
        <f t="shared" si="37"/>
        <v>0</v>
      </c>
      <c r="X79" s="59">
        <f t="shared" si="37"/>
        <v>0</v>
      </c>
      <c r="Y79" s="59">
        <f t="shared" si="37"/>
        <v>0</v>
      </c>
      <c r="Z79" s="59">
        <f t="shared" si="37"/>
        <v>0</v>
      </c>
      <c r="AA79" s="59">
        <f t="shared" si="37"/>
        <v>0</v>
      </c>
      <c r="AB79" s="59">
        <f t="shared" si="37"/>
        <v>0</v>
      </c>
      <c r="AC79" s="59">
        <f t="shared" si="37"/>
        <v>5</v>
      </c>
      <c r="AD79" s="59">
        <f t="shared" si="37"/>
        <v>4</v>
      </c>
      <c r="AE79" s="59">
        <f t="shared" si="37"/>
        <v>0</v>
      </c>
      <c r="AF79" s="59">
        <f t="shared" si="37"/>
        <v>0</v>
      </c>
      <c r="AG79" s="59">
        <f t="shared" si="37"/>
        <v>0</v>
      </c>
      <c r="AH79" s="59">
        <f t="shared" si="37"/>
        <v>0</v>
      </c>
      <c r="AI79" s="59">
        <f t="shared" si="37"/>
        <v>0</v>
      </c>
      <c r="AJ79" s="59">
        <f t="shared" si="37"/>
        <v>0</v>
      </c>
      <c r="AK79" s="59">
        <f t="shared" si="37"/>
        <v>6</v>
      </c>
      <c r="AL79" s="59">
        <f t="shared" si="37"/>
        <v>5</v>
      </c>
      <c r="AM79" s="59">
        <f t="shared" si="37"/>
        <v>0</v>
      </c>
      <c r="AN79" s="59">
        <f t="shared" si="37"/>
        <v>0</v>
      </c>
      <c r="AO79" s="59">
        <f t="shared" si="37"/>
        <v>0</v>
      </c>
      <c r="AP79" s="59">
        <f t="shared" si="37"/>
        <v>0</v>
      </c>
      <c r="AQ79" s="59">
        <f t="shared" si="37"/>
        <v>0</v>
      </c>
      <c r="AR79" s="141">
        <f t="shared" si="37"/>
        <v>0</v>
      </c>
      <c r="AS79" s="59">
        <f t="shared" si="37"/>
        <v>0</v>
      </c>
    </row>
    <row r="80" spans="1:21" ht="13.5" customHeight="1">
      <c r="A80" s="44"/>
      <c r="B80" s="111"/>
      <c r="C80" s="112"/>
      <c r="D80" s="113"/>
      <c r="E80" s="113"/>
      <c r="F80" s="113"/>
      <c r="G80" s="113"/>
      <c r="H80" s="112"/>
      <c r="I80" s="114"/>
      <c r="J80" s="114"/>
      <c r="K80" s="114"/>
      <c r="L80" s="114"/>
      <c r="M80" s="114"/>
      <c r="N80" s="114"/>
      <c r="O80" s="60"/>
      <c r="P80" s="21"/>
      <c r="Q80" s="112"/>
      <c r="R80" s="112"/>
      <c r="S80" s="112"/>
      <c r="T80" s="112"/>
      <c r="U80" s="112"/>
    </row>
    <row r="81" spans="1:21" ht="13.5" customHeight="1">
      <c r="A81" s="44"/>
      <c r="B81" s="111"/>
      <c r="C81" s="112"/>
      <c r="D81" s="113"/>
      <c r="E81" s="113"/>
      <c r="F81" s="113"/>
      <c r="G81" s="113"/>
      <c r="H81" s="112"/>
      <c r="I81" s="114"/>
      <c r="J81" s="114"/>
      <c r="K81" s="114"/>
      <c r="L81" s="114"/>
      <c r="M81" s="114"/>
      <c r="N81" s="114"/>
      <c r="O81" s="60"/>
      <c r="P81" s="21"/>
      <c r="Q81" s="112"/>
      <c r="R81" s="112"/>
      <c r="S81" s="112"/>
      <c r="T81" s="112"/>
      <c r="U81" s="112"/>
    </row>
    <row r="83" spans="1:45" ht="22.5" customHeight="1">
      <c r="A83" s="47"/>
      <c r="B83" s="184" t="s">
        <v>125</v>
      </c>
      <c r="C83" s="184"/>
      <c r="D83" s="184"/>
      <c r="E83" s="184"/>
      <c r="F83" s="184"/>
      <c r="G83" s="184"/>
      <c r="H83" s="184"/>
      <c r="I83" s="61"/>
      <c r="J83" s="61"/>
      <c r="K83" s="61"/>
      <c r="L83" s="61"/>
      <c r="M83" s="61"/>
      <c r="N83" s="61"/>
      <c r="O83" s="185" t="s">
        <v>73</v>
      </c>
      <c r="P83" s="186"/>
      <c r="Q83" s="186"/>
      <c r="R83" s="186"/>
      <c r="S83" s="187"/>
      <c r="T83" s="179" t="s">
        <v>62</v>
      </c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</row>
    <row r="84" spans="1:45" ht="41.25" customHeight="1">
      <c r="A84" s="47"/>
      <c r="B84" s="63" t="s">
        <v>83</v>
      </c>
      <c r="C84" s="63" t="s">
        <v>94</v>
      </c>
      <c r="D84" s="63"/>
      <c r="E84" s="63"/>
      <c r="F84" s="63"/>
      <c r="G84" s="63"/>
      <c r="H84" s="63" t="s">
        <v>93</v>
      </c>
      <c r="I84" s="63"/>
      <c r="J84" s="63"/>
      <c r="K84" s="63"/>
      <c r="L84" s="63"/>
      <c r="M84" s="63"/>
      <c r="N84" s="63"/>
      <c r="O84" s="188" t="s">
        <v>83</v>
      </c>
      <c r="P84" s="189"/>
      <c r="Q84" s="190"/>
      <c r="R84" s="63" t="s">
        <v>94</v>
      </c>
      <c r="S84" s="63" t="s">
        <v>93</v>
      </c>
      <c r="T84" s="180" t="s">
        <v>97</v>
      </c>
      <c r="U84" s="180"/>
      <c r="V84" s="180"/>
      <c r="W84" s="180"/>
      <c r="X84" s="180"/>
      <c r="Y84" s="180"/>
      <c r="Z84" s="180"/>
      <c r="AA84" s="180"/>
      <c r="AB84" s="180"/>
      <c r="AC84" s="180"/>
      <c r="AD84" s="180" t="s">
        <v>119</v>
      </c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</row>
    <row r="85" spans="1:45" ht="18.75" customHeight="1">
      <c r="A85" s="47"/>
      <c r="B85" s="64" t="s">
        <v>159</v>
      </c>
      <c r="C85" s="63">
        <v>2</v>
      </c>
      <c r="D85" s="63"/>
      <c r="E85" s="63"/>
      <c r="F85" s="63"/>
      <c r="G85" s="63"/>
      <c r="H85" s="63">
        <v>2</v>
      </c>
      <c r="I85" s="62"/>
      <c r="J85" s="62"/>
      <c r="K85" s="62"/>
      <c r="L85" s="62"/>
      <c r="M85" s="62"/>
      <c r="N85" s="62"/>
      <c r="O85" s="191" t="s">
        <v>160</v>
      </c>
      <c r="P85" s="192"/>
      <c r="Q85" s="193"/>
      <c r="R85" s="63">
        <v>5</v>
      </c>
      <c r="S85" s="63">
        <v>4</v>
      </c>
      <c r="T85" s="180" t="s">
        <v>165</v>
      </c>
      <c r="U85" s="180"/>
      <c r="V85" s="180"/>
      <c r="W85" s="180"/>
      <c r="X85" s="180"/>
      <c r="Y85" s="180"/>
      <c r="Z85" s="180"/>
      <c r="AA85" s="180"/>
      <c r="AB85" s="180"/>
      <c r="AC85" s="180"/>
      <c r="AD85" s="180" t="s">
        <v>166</v>
      </c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/>
      <c r="AP85" s="180"/>
      <c r="AQ85" s="180"/>
      <c r="AR85" s="180"/>
      <c r="AS85" s="180"/>
    </row>
    <row r="86" spans="1:45" ht="18.75" customHeight="1">
      <c r="A86" s="47"/>
      <c r="B86" s="64" t="s">
        <v>159</v>
      </c>
      <c r="C86" s="63">
        <v>4</v>
      </c>
      <c r="D86" s="63"/>
      <c r="E86" s="63"/>
      <c r="F86" s="63"/>
      <c r="G86" s="63"/>
      <c r="H86" s="63">
        <v>2</v>
      </c>
      <c r="I86" s="62"/>
      <c r="J86" s="62"/>
      <c r="K86" s="62"/>
      <c r="L86" s="62"/>
      <c r="M86" s="62"/>
      <c r="N86" s="62"/>
      <c r="O86" s="191" t="s">
        <v>161</v>
      </c>
      <c r="P86" s="192"/>
      <c r="Q86" s="193"/>
      <c r="R86" s="63">
        <v>6</v>
      </c>
      <c r="S86" s="63">
        <v>6</v>
      </c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0"/>
      <c r="AN86" s="180"/>
      <c r="AO86" s="180"/>
      <c r="AP86" s="180"/>
      <c r="AQ86" s="180"/>
      <c r="AR86" s="180"/>
      <c r="AS86" s="180"/>
    </row>
    <row r="87" spans="1:45" ht="19.5" customHeight="1">
      <c r="A87" s="47"/>
      <c r="B87" s="65" t="s">
        <v>18</v>
      </c>
      <c r="C87" s="63"/>
      <c r="D87" s="63"/>
      <c r="E87" s="63"/>
      <c r="F87" s="63"/>
      <c r="G87" s="63"/>
      <c r="H87" s="63">
        <f>SUM(H85:H86)</f>
        <v>4</v>
      </c>
      <c r="I87" s="62"/>
      <c r="J87" s="62"/>
      <c r="K87" s="62"/>
      <c r="L87" s="62"/>
      <c r="M87" s="62"/>
      <c r="N87" s="62"/>
      <c r="O87" s="188"/>
      <c r="P87" s="189"/>
      <c r="Q87" s="190"/>
      <c r="R87" s="63"/>
      <c r="S87" s="63">
        <f>SUM(S85:S86)</f>
        <v>10</v>
      </c>
      <c r="T87" s="180"/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  <c r="AE87" s="180"/>
      <c r="AF87" s="180"/>
      <c r="AG87" s="180"/>
      <c r="AH87" s="180"/>
      <c r="AI87" s="180"/>
      <c r="AJ87" s="180"/>
      <c r="AK87" s="180"/>
      <c r="AL87" s="180"/>
      <c r="AM87" s="180"/>
      <c r="AN87" s="180"/>
      <c r="AO87" s="180"/>
      <c r="AP87" s="180"/>
      <c r="AQ87" s="180"/>
      <c r="AR87" s="180"/>
      <c r="AS87" s="180"/>
    </row>
    <row r="88" spans="19:22" ht="15">
      <c r="S88" s="43"/>
      <c r="U88" s="43"/>
      <c r="V88" s="48"/>
    </row>
    <row r="89" spans="1:45" ht="15.75">
      <c r="A89" s="35"/>
      <c r="B89" s="167" t="s">
        <v>91</v>
      </c>
      <c r="C89" s="168"/>
      <c r="D89" s="168"/>
      <c r="E89" s="168"/>
      <c r="F89" s="168"/>
      <c r="G89" s="168"/>
      <c r="H89" s="168"/>
      <c r="I89" s="168"/>
      <c r="J89" s="168"/>
      <c r="K89" s="36"/>
      <c r="L89" s="36"/>
      <c r="M89" s="36"/>
      <c r="N89" s="36"/>
      <c r="O89" s="36"/>
      <c r="P89" s="36"/>
      <c r="Q89" s="37"/>
      <c r="R89" s="37"/>
      <c r="S89" s="37"/>
      <c r="T89" s="37"/>
      <c r="U89" s="37"/>
      <c r="V89" s="37"/>
      <c r="W89" s="37"/>
      <c r="X89" s="37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</row>
    <row r="90" spans="1:45" ht="15.75">
      <c r="A90" s="100"/>
      <c r="B90" s="38" t="s">
        <v>113</v>
      </c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</row>
    <row r="91" ht="15">
      <c r="B91" s="142" t="s">
        <v>222</v>
      </c>
    </row>
    <row r="92" ht="15">
      <c r="B92" s="142"/>
    </row>
    <row r="93" ht="15">
      <c r="B93" s="43" t="s">
        <v>71</v>
      </c>
    </row>
    <row r="94" ht="15"/>
    <row r="95" spans="2:22" ht="15">
      <c r="B95" s="43" t="s">
        <v>157</v>
      </c>
      <c r="C95" s="39" t="s">
        <v>158</v>
      </c>
      <c r="V95" s="39" t="s">
        <v>115</v>
      </c>
    </row>
    <row r="96" spans="2:3" ht="15">
      <c r="B96" s="43" t="s">
        <v>72</v>
      </c>
      <c r="C96" s="39" t="s">
        <v>120</v>
      </c>
    </row>
    <row r="97" ht="15">
      <c r="H97" s="45"/>
    </row>
    <row r="98" spans="8:16" ht="15">
      <c r="H98" s="45"/>
      <c r="P98" s="39"/>
    </row>
    <row r="99" spans="8:16" ht="15">
      <c r="H99" s="45"/>
      <c r="P99" s="39"/>
    </row>
    <row r="100" ht="15">
      <c r="H100" s="45"/>
    </row>
    <row r="101" ht="15">
      <c r="P101" s="39"/>
    </row>
    <row r="102" ht="15"/>
    <row r="103" ht="11.25" customHeight="1"/>
  </sheetData>
  <mergeCells count="19">
    <mergeCell ref="Q4:T4"/>
    <mergeCell ref="B83:H83"/>
    <mergeCell ref="T84:AC84"/>
    <mergeCell ref="T85:AC87"/>
    <mergeCell ref="O83:S83"/>
    <mergeCell ref="O84:Q84"/>
    <mergeCell ref="O85:Q85"/>
    <mergeCell ref="O87:Q87"/>
    <mergeCell ref="O86:Q86"/>
    <mergeCell ref="B89:J89"/>
    <mergeCell ref="P3:U3"/>
    <mergeCell ref="V3:AS3"/>
    <mergeCell ref="P4:P6"/>
    <mergeCell ref="V4:AC4"/>
    <mergeCell ref="AD4:AK4"/>
    <mergeCell ref="AL4:AS4"/>
    <mergeCell ref="T83:AS83"/>
    <mergeCell ref="AD84:AS84"/>
    <mergeCell ref="AD85:AS87"/>
  </mergeCells>
  <printOptions/>
  <pageMargins left="0.21" right="0.16" top="0.18" bottom="0.17" header="0.18" footer="0.17"/>
  <pageSetup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>ПРЯНИШНИКОВА</dc:description>
  <cp:lastModifiedBy>IPI</cp:lastModifiedBy>
  <cp:lastPrinted>2006-10-13T08:07:08Z</cp:lastPrinted>
  <dcterms:created xsi:type="dcterms:W3CDTF">1997-10-13T08:55:40Z</dcterms:created>
  <dcterms:modified xsi:type="dcterms:W3CDTF">2006-10-13T08:11:42Z</dcterms:modified>
  <cp:category/>
  <cp:version/>
  <cp:contentType/>
  <cp:contentStatus/>
</cp:coreProperties>
</file>