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activeTab="0"/>
  </bookViews>
  <sheets>
    <sheet name="титул" sheetId="1" r:id="rId1"/>
    <sheet name="план" sheetId="2" r:id="rId2"/>
  </sheets>
  <definedNames>
    <definedName name="_xlnm.Print_Area" localSheetId="0">'титул'!$A$1:$BA$41</definedName>
  </definedNames>
  <calcPr fullCalcOnLoad="1"/>
</workbook>
</file>

<file path=xl/sharedStrings.xml><?xml version="1.0" encoding="utf-8"?>
<sst xmlns="http://schemas.openxmlformats.org/spreadsheetml/2006/main" count="401" uniqueCount="252">
  <si>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</si>
  <si>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</si>
  <si>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</si>
  <si>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</si>
  <si>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</si>
  <si>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</si>
  <si>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</si>
  <si>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</si>
  <si>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</si>
  <si>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</si>
  <si>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</si>
  <si>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</si>
  <si>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</si>
  <si>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</si>
  <si>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</si>
  <si>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</si>
  <si>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</si>
  <si>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</si>
  <si>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</si>
  <si>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</si>
  <si>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</si>
  <si>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</si>
  <si>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</si>
  <si>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</si>
  <si>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</si>
  <si>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</si>
  <si>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</si>
  <si>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</si>
  <si>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</si>
  <si>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</si>
  <si>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</si>
  <si>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</si>
  <si>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</si>
  <si>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</si>
  <si>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</si>
  <si>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</si>
  <si>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</si>
  <si>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</si>
  <si>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</si>
  <si>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</si>
  <si>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</si>
  <si>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</si>
  <si>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</si>
  <si>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</si>
  <si>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</si>
  <si>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</si>
  <si>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</si>
  <si>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Среднее число часов в неделю</t>
  </si>
  <si>
    <t>ГСЭ.Ф.00</t>
  </si>
  <si>
    <t>Федеральный компонент</t>
  </si>
  <si>
    <t>ГСЭ.Ф.01</t>
  </si>
  <si>
    <t>ГСЭ.Ф.02</t>
  </si>
  <si>
    <t>Отечественная история</t>
  </si>
  <si>
    <t>ГСЭ.Р.00</t>
  </si>
  <si>
    <t>ГСЭ.В.00</t>
  </si>
  <si>
    <t>ЕН</t>
  </si>
  <si>
    <t>ЕН.Ф.00</t>
  </si>
  <si>
    <t>ЕН.Ф.01</t>
  </si>
  <si>
    <t>Математика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</si>
  <si>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</si>
  <si>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</si>
  <si>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</si>
  <si>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</si>
  <si>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</si>
  <si>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</si>
  <si>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</si>
  <si>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</si>
  <si>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ОПД.Ф.07</t>
  </si>
  <si>
    <t>ОПД.Ф.08</t>
  </si>
  <si>
    <t>ОПД.Р.00</t>
  </si>
  <si>
    <t>ОПД.В.00</t>
  </si>
  <si>
    <t>ФТД.01</t>
  </si>
  <si>
    <t>ЕН.Ф.02</t>
  </si>
  <si>
    <t>Информатика</t>
  </si>
  <si>
    <t>ГСЭ.Р.02</t>
  </si>
  <si>
    <t>ОПД.Р.01</t>
  </si>
  <si>
    <t>ОПД.Р.02</t>
  </si>
  <si>
    <t>Итого</t>
  </si>
  <si>
    <t>______________ В.В. Обухов</t>
  </si>
  <si>
    <t xml:space="preserve">        Распределение по семестрам (час \ неделю)</t>
  </si>
  <si>
    <t>ГСЭ.В.01</t>
  </si>
  <si>
    <t>ГСЭ.В.02</t>
  </si>
  <si>
    <t>Русский язык и культура речи</t>
  </si>
  <si>
    <t>ФТД.02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</si>
  <si>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</si>
  <si>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</si>
  <si>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</si>
  <si>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</si>
  <si>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</si>
  <si>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</si>
  <si>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</si>
  <si>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</si>
  <si>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</si>
  <si>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Лекции</t>
  </si>
  <si>
    <t>Практ.</t>
  </si>
  <si>
    <t>Итоговая государственная аттестация</t>
  </si>
  <si>
    <t>Министерство образования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</si>
  <si>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</si>
  <si>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</si>
  <si>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</si>
  <si>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</si>
  <si>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</si>
  <si>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</si>
  <si>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</si>
  <si>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</si>
  <si>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</si>
  <si>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</si>
  <si>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</si>
  <si>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</si>
  <si>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</si>
  <si>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 xml:space="preserve"> - производственная практика,</t>
  </si>
  <si>
    <t>История и культура народов Сибири</t>
  </si>
  <si>
    <t>Декан_____________________________</t>
  </si>
  <si>
    <t>лек</t>
  </si>
  <si>
    <t>лаб</t>
  </si>
  <si>
    <t>пр</t>
  </si>
  <si>
    <t xml:space="preserve"> _________________________________</t>
  </si>
  <si>
    <t>ОПД.Ф.04</t>
  </si>
  <si>
    <t>ФТД.03</t>
  </si>
  <si>
    <t>Общие гуманитарные и социально-экономические дисциплины</t>
  </si>
  <si>
    <t xml:space="preserve"> Число курсовых работ</t>
  </si>
  <si>
    <t>У    - учебная практика,</t>
  </si>
  <si>
    <t>П</t>
  </si>
  <si>
    <t>Э - сессии,</t>
  </si>
  <si>
    <t>К - каникулы,</t>
  </si>
  <si>
    <t>Государств.</t>
  </si>
  <si>
    <t>аттестация</t>
  </si>
  <si>
    <t xml:space="preserve">Квалификация специалиста </t>
  </si>
  <si>
    <t xml:space="preserve">Срок обучения  </t>
  </si>
  <si>
    <t xml:space="preserve">ГСЭ </t>
  </si>
  <si>
    <t>Психология и педагогика</t>
  </si>
  <si>
    <t>Общие математические и естественнонаучные дисциплины</t>
  </si>
  <si>
    <t>Концепции современного естествознания</t>
  </si>
  <si>
    <t>Общие профессиональные дисциплины</t>
  </si>
  <si>
    <t>ОПД.Ф.09</t>
  </si>
  <si>
    <t>ОПД.Ф.10</t>
  </si>
  <si>
    <t xml:space="preserve">Маркетинг </t>
  </si>
  <si>
    <t>Специальность 061100 «Менеджмент организации»</t>
  </si>
  <si>
    <t>«Менеджер»</t>
  </si>
  <si>
    <t>1-7.</t>
  </si>
  <si>
    <t>ГСЭ.Ф.04</t>
  </si>
  <si>
    <t>ГСЭ.Ф.06</t>
  </si>
  <si>
    <t>Экология</t>
  </si>
  <si>
    <t>Основы менеджмента</t>
  </si>
  <si>
    <t>Экономическая теория</t>
  </si>
  <si>
    <t>Финансы и кредит</t>
  </si>
  <si>
    <t>Статистика</t>
  </si>
  <si>
    <t>Бухгалтерский учет</t>
  </si>
  <si>
    <t>Организационное поведение</t>
  </si>
  <si>
    <t>Хозяйственное право</t>
  </si>
  <si>
    <t>Психология и социология управления</t>
  </si>
  <si>
    <t>Специальные дисциплины</t>
  </si>
  <si>
    <t>СД.Ф.00</t>
  </si>
  <si>
    <t>СД.Ф.01</t>
  </si>
  <si>
    <t>Стратегический менеджмент</t>
  </si>
  <si>
    <t>Исследование систем управления</t>
  </si>
  <si>
    <t>СД.Ф.03</t>
  </si>
  <si>
    <t>Управленческие решения</t>
  </si>
  <si>
    <t>СД.Ф.04</t>
  </si>
  <si>
    <t>Информационные технологии управления</t>
  </si>
  <si>
    <t>СД.Ф.05</t>
  </si>
  <si>
    <t>Антикризисное управление</t>
  </si>
  <si>
    <t>СД.Ф.06</t>
  </si>
  <si>
    <t>Логистика</t>
  </si>
  <si>
    <t>СД.Ф.07</t>
  </si>
  <si>
    <t>СД.Ф.08</t>
  </si>
  <si>
    <t>Инновационный менеджмент</t>
  </si>
  <si>
    <t>СД.Ф.09</t>
  </si>
  <si>
    <t>Управление качеством</t>
  </si>
  <si>
    <t>СД.Р.01</t>
  </si>
  <si>
    <t>Финансовый менеджмент</t>
  </si>
  <si>
    <t>СД.В.01</t>
  </si>
  <si>
    <t>СД.В.00</t>
  </si>
  <si>
    <t>ФТД.00</t>
  </si>
  <si>
    <t>Аудит</t>
  </si>
  <si>
    <t>ОПД.В.01</t>
  </si>
  <si>
    <t>ОПД.В.02</t>
  </si>
  <si>
    <t>* - лекции/лабораторные/практики</t>
  </si>
  <si>
    <t>**  - не входит в число экзаменов, зачетов, среднее число часов в неделю</t>
  </si>
  <si>
    <t>Физическая культура**</t>
  </si>
  <si>
    <t>Теория организации</t>
  </si>
  <si>
    <t xml:space="preserve">Мировая экономика </t>
  </si>
  <si>
    <t>ЕН.В.00</t>
  </si>
  <si>
    <t>ЕН.В.01</t>
  </si>
  <si>
    <t>СД</t>
  </si>
  <si>
    <t>Банки, банковская деятельность</t>
  </si>
  <si>
    <t>Управление персоналом</t>
  </si>
  <si>
    <t>СД.Ф.02</t>
  </si>
  <si>
    <t>СД.Р.00</t>
  </si>
  <si>
    <t>СД.В.02</t>
  </si>
  <si>
    <t>У</t>
  </si>
  <si>
    <t>ГСЭ.Ф.05</t>
  </si>
  <si>
    <t>История Российского предпринимательства</t>
  </si>
  <si>
    <t>Факультет психологии и управления</t>
  </si>
  <si>
    <t>Э</t>
  </si>
  <si>
    <t>К</t>
  </si>
  <si>
    <t>Г</t>
  </si>
  <si>
    <t>Философия*</t>
  </si>
  <si>
    <t>ГСЭ.Ф.10</t>
  </si>
  <si>
    <t>8.</t>
  </si>
  <si>
    <t>ГСЭ.Ф.09</t>
  </si>
  <si>
    <t>Правоведение</t>
  </si>
  <si>
    <t>Социология</t>
  </si>
  <si>
    <t>ГСЭ.Ф.08</t>
  </si>
  <si>
    <t>Иностранный язык</t>
  </si>
  <si>
    <t>Региональный (вузовский) компонент</t>
  </si>
  <si>
    <t>Дисциплины и курсы по выбору студентов, устанавливаемые вузом</t>
  </si>
  <si>
    <t>ГСЭ.В.04</t>
  </si>
  <si>
    <t>ЕН.Ф.03</t>
  </si>
  <si>
    <t>Дисциплины и курсы  по выбору студентов, устанавливаемые вузом</t>
  </si>
  <si>
    <t>Региональный (вузовский)  компонент</t>
  </si>
  <si>
    <t>СД.Р.02</t>
  </si>
  <si>
    <t>Начальник Учебного управления А.Ю. Михайличенко</t>
  </si>
  <si>
    <t>Учебная практика</t>
  </si>
  <si>
    <t>Производственная практика</t>
  </si>
  <si>
    <t>Экономическая и практика менеджмента</t>
  </si>
  <si>
    <t>Преддипломная практика</t>
  </si>
  <si>
    <t>1. Этика делового общения / 2. Риторика</t>
  </si>
  <si>
    <t xml:space="preserve">1. Анализ хозяйственной деятельности / 2. Связи с общественностью </t>
  </si>
  <si>
    <t>ГСЭ.Р.03</t>
  </si>
  <si>
    <t>Социальная менеджмент</t>
  </si>
  <si>
    <t>ГСЭ.Р.01</t>
  </si>
  <si>
    <t>Культурно-историческое пространство Томска</t>
  </si>
  <si>
    <t>1. История философии  / 2. Философия XX века</t>
  </si>
  <si>
    <t>1. Безопасность жизнедеятельности / 2. Основы здорового образа жизни / 3. Основы медицинских знаний</t>
  </si>
  <si>
    <t>1. История экономических учений / 2. Социальные аспекты предпринимательства</t>
  </si>
  <si>
    <t>Экономика предприятий</t>
  </si>
  <si>
    <t>1. Социальная психология / 2. Рынок ценных бумаг  / 3. Основы ценообразования</t>
  </si>
  <si>
    <t>1. Культурология. 2. Мировая художественная культура / 3. История религий</t>
  </si>
  <si>
    <t>ГСЭ.В.03</t>
  </si>
  <si>
    <t xml:space="preserve">1. Политология. / 2. Политический экстремизм </t>
  </si>
  <si>
    <t>ЕН.Р.01</t>
  </si>
  <si>
    <t>Название практик</t>
  </si>
  <si>
    <t>Сем.</t>
  </si>
  <si>
    <t>Нед.</t>
  </si>
  <si>
    <t>Защита выпускной квалификационной (дипломной) работы</t>
  </si>
  <si>
    <t>Государственный экзамен</t>
  </si>
  <si>
    <t>Учебно-ознакомительная практика</t>
  </si>
  <si>
    <t>по специальности "Менеджмент"</t>
  </si>
  <si>
    <t>Объем (час)</t>
  </si>
  <si>
    <t>Налоги и налогообложение</t>
  </si>
  <si>
    <t>1. Бизнес-планирование / 2. Коммерция</t>
  </si>
  <si>
    <t>Сам.</t>
  </si>
  <si>
    <t>зан.</t>
  </si>
  <si>
    <t>Факультативы**</t>
  </si>
  <si>
    <t>Число часов в неделю</t>
  </si>
  <si>
    <t xml:space="preserve"> Число часов учебных занятий</t>
  </si>
  <si>
    <t xml:space="preserve">  "____" ___________ 2004 г.</t>
  </si>
  <si>
    <t>Менеджмент организации</t>
  </si>
  <si>
    <t xml:space="preserve">Проректор по УР    М. П. Войтеховская </t>
  </si>
  <si>
    <t>Утвержден Ученым советом ТГПУ</t>
  </si>
  <si>
    <t>Г - итоговая государственная аттестация, включая подготовку и защиту выпускной квалификационной (дипломной) работы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</si>
</sst>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0"/>
      <color indexed="8"/>
      <name val="Times New Roman Cyr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 Cyr"/>
      <family val="1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5" xfId="18" applyNumberFormat="1" applyFont="1" applyBorder="1">
      <alignment/>
      <protection/>
    </xf>
    <xf numFmtId="0" fontId="6" fillId="0" borderId="5" xfId="0" applyFont="1" applyBorder="1" applyAlignment="1" applyProtection="1">
      <alignment/>
      <protection locked="0"/>
    </xf>
    <xf numFmtId="0" fontId="6" fillId="0" borderId="6" xfId="18" applyFont="1" applyBorder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5" xfId="0" applyNumberFormat="1" applyFont="1" applyBorder="1" applyAlignment="1">
      <alignment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7" xfId="18" applyFont="1" applyBorder="1">
      <alignment/>
      <protection/>
    </xf>
    <xf numFmtId="0" fontId="6" fillId="0" borderId="8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 applyProtection="1">
      <alignment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6" fillId="0" borderId="5" xfId="0" applyNumberFormat="1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>
      <alignment/>
    </xf>
    <xf numFmtId="0" fontId="5" fillId="0" borderId="0" xfId="18" applyFont="1" applyAlignment="1">
      <alignment/>
      <protection/>
    </xf>
    <xf numFmtId="0" fontId="16" fillId="0" borderId="0" xfId="18" applyFont="1">
      <alignment/>
      <protection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7" fillId="0" borderId="0" xfId="0" applyFont="1" applyAlignment="1">
      <alignment horizontal="center"/>
    </xf>
    <xf numFmtId="0" fontId="6" fillId="0" borderId="5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15" fillId="0" borderId="5" xfId="0" applyNumberFormat="1" applyFont="1" applyFill="1" applyBorder="1" applyAlignment="1">
      <alignment/>
    </xf>
    <xf numFmtId="0" fontId="15" fillId="0" borderId="5" xfId="0" applyNumberFormat="1" applyFont="1" applyBorder="1" applyAlignment="1">
      <alignment/>
    </xf>
    <xf numFmtId="0" fontId="11" fillId="0" borderId="5" xfId="0" applyFont="1" applyFill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" xfId="18" applyFont="1" applyFill="1" applyBorder="1" applyProtection="1">
      <alignment/>
      <protection/>
    </xf>
    <xf numFmtId="0" fontId="6" fillId="0" borderId="2" xfId="18" applyFont="1" applyFill="1" applyBorder="1" applyProtection="1">
      <alignment/>
      <protection/>
    </xf>
    <xf numFmtId="0" fontId="6" fillId="0" borderId="4" xfId="18" applyFont="1" applyFill="1" applyBorder="1" applyProtection="1">
      <alignment/>
      <protection/>
    </xf>
    <xf numFmtId="0" fontId="6" fillId="0" borderId="0" xfId="18" applyFont="1" applyFill="1" applyBorder="1" applyProtection="1">
      <alignment/>
      <protection/>
    </xf>
    <xf numFmtId="0" fontId="6" fillId="0" borderId="9" xfId="18" applyFont="1" applyFill="1" applyBorder="1" applyProtection="1">
      <alignment/>
      <protection/>
    </xf>
    <xf numFmtId="0" fontId="6" fillId="0" borderId="10" xfId="18" applyFont="1" applyFill="1" applyBorder="1" applyProtection="1">
      <alignment/>
      <protection/>
    </xf>
    <xf numFmtId="1" fontId="6" fillId="0" borderId="9" xfId="18" applyNumberFormat="1" applyFont="1" applyFill="1" applyBorder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7" xfId="18" applyFont="1" applyFill="1" applyBorder="1" applyProtection="1">
      <alignment/>
      <protection/>
    </xf>
    <xf numFmtId="0" fontId="6" fillId="0" borderId="6" xfId="18" applyFont="1" applyFill="1" applyBorder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/>
      <protection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 locked="0"/>
    </xf>
    <xf numFmtId="0" fontId="11" fillId="0" borderId="5" xfId="0" applyNumberFormat="1" applyFont="1" applyFill="1" applyBorder="1" applyAlignment="1">
      <alignment/>
    </xf>
    <xf numFmtId="0" fontId="11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1" fillId="0" borderId="5" xfId="0" applyFont="1" applyFill="1" applyBorder="1" applyAlignment="1">
      <alignment horizontal="left" wrapText="1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11" fillId="0" borderId="5" xfId="0" applyNumberFormat="1" applyFont="1" applyFill="1" applyBorder="1" applyAlignment="1" applyProtection="1">
      <alignment/>
      <protection locked="0"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23" fillId="2" borderId="5" xfId="0" applyFont="1" applyFill="1" applyBorder="1" applyAlignment="1" applyProtection="1">
      <alignment horizontal="left" wrapText="1"/>
      <protection locked="0"/>
    </xf>
    <xf numFmtId="0" fontId="6" fillId="2" borderId="5" xfId="0" applyNumberFormat="1" applyFont="1" applyFill="1" applyBorder="1" applyAlignment="1" applyProtection="1">
      <alignment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/>
      <protection/>
    </xf>
    <xf numFmtId="0" fontId="11" fillId="0" borderId="5" xfId="0" applyFont="1" applyBorder="1" applyAlignment="1" applyProtection="1">
      <alignment horizontal="left" wrapText="1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1" fontId="11" fillId="0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>
      <alignment/>
    </xf>
    <xf numFmtId="0" fontId="6" fillId="2" borderId="5" xfId="0" applyNumberFormat="1" applyFont="1" applyFill="1" applyBorder="1" applyAlignment="1" applyProtection="1">
      <alignment/>
      <protection/>
    </xf>
    <xf numFmtId="0" fontId="22" fillId="0" borderId="5" xfId="0" applyNumberFormat="1" applyFont="1" applyFill="1" applyBorder="1" applyAlignment="1" applyProtection="1">
      <alignment/>
      <protection/>
    </xf>
    <xf numFmtId="0" fontId="22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5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5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 locked="0"/>
    </xf>
    <xf numFmtId="0" fontId="6" fillId="2" borderId="5" xfId="0" applyNumberFormat="1" applyFont="1" applyFill="1" applyBorder="1" applyAlignment="1">
      <alignment/>
    </xf>
    <xf numFmtId="0" fontId="11" fillId="2" borderId="5" xfId="0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/>
      <protection/>
    </xf>
    <xf numFmtId="0" fontId="6" fillId="2" borderId="5" xfId="0" applyFont="1" applyFill="1" applyBorder="1" applyAlignment="1">
      <alignment/>
    </xf>
    <xf numFmtId="1" fontId="11" fillId="0" borderId="5" xfId="0" applyNumberFormat="1" applyFont="1" applyFill="1" applyBorder="1" applyAlignment="1" applyProtection="1">
      <alignment horizontal="center"/>
      <protection/>
    </xf>
    <xf numFmtId="1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left" wrapText="1"/>
      <protection/>
    </xf>
    <xf numFmtId="2" fontId="6" fillId="0" borderId="5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18" applyFont="1" applyAlignment="1">
      <alignment horizontal="center" vertical="top"/>
      <protection/>
    </xf>
    <xf numFmtId="0" fontId="6" fillId="0" borderId="4" xfId="18" applyFont="1" applyFill="1" applyBorder="1" applyAlignment="1" applyProtection="1">
      <alignment horizontal="center"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Border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6" fillId="0" borderId="1" xfId="18" applyFont="1" applyFill="1" applyBorder="1" applyAlignment="1" applyProtection="1">
      <alignment horizontal="center"/>
      <protection/>
    </xf>
    <xf numFmtId="0" fontId="6" fillId="0" borderId="2" xfId="18" applyFont="1" applyFill="1" applyBorder="1" applyAlignment="1" applyProtection="1">
      <alignment horizontal="center"/>
      <protection/>
    </xf>
    <xf numFmtId="0" fontId="6" fillId="0" borderId="3" xfId="18" applyFont="1" applyFill="1" applyBorder="1" applyAlignment="1" applyProtection="1">
      <alignment horizontal="center"/>
      <protection/>
    </xf>
    <xf numFmtId="0" fontId="6" fillId="0" borderId="0" xfId="18" applyFont="1" applyAlignment="1">
      <alignment horizontal="center"/>
      <protection/>
    </xf>
    <xf numFmtId="0" fontId="6" fillId="0" borderId="6" xfId="18" applyFont="1" applyFill="1" applyBorder="1" applyAlignment="1" applyProtection="1">
      <alignment horizontal="center"/>
      <protection/>
    </xf>
    <xf numFmtId="0" fontId="6" fillId="0" borderId="7" xfId="18" applyFont="1" applyFill="1" applyBorder="1" applyAlignment="1" applyProtection="1">
      <alignment horizontal="center"/>
      <protection/>
    </xf>
    <xf numFmtId="0" fontId="6" fillId="0" borderId="8" xfId="18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zoomScale="75" zoomScaleNormal="75" workbookViewId="0" topLeftCell="A1">
      <selection activeCell="L8" sqref="L8"/>
    </sheetView>
  </sheetViews>
  <sheetFormatPr defaultColWidth="8.796875" defaultRowHeight="15"/>
  <cols>
    <col min="1" max="1" width="5.19921875" style="2" customWidth="1"/>
    <col min="2" max="7" width="2.296875" style="2" customWidth="1"/>
    <col min="8" max="8" width="3.19921875" style="2" customWidth="1"/>
    <col min="9" max="10" width="2.296875" style="2" customWidth="1"/>
    <col min="11" max="11" width="2.69921875" style="2" customWidth="1"/>
    <col min="12" max="13" width="2.796875" style="2" customWidth="1"/>
    <col min="14" max="20" width="2.69921875" style="2" customWidth="1"/>
    <col min="21" max="21" width="3.8984375" style="2" customWidth="1"/>
    <col min="22" max="22" width="3.69921875" style="2" customWidth="1"/>
    <col min="23" max="23" width="3.3984375" style="2" customWidth="1"/>
    <col min="24" max="24" width="2.69921875" style="2" customWidth="1"/>
    <col min="25" max="28" width="2.796875" style="2" customWidth="1"/>
    <col min="29" max="29" width="2.69921875" style="2" customWidth="1"/>
    <col min="30" max="30" width="2.796875" style="2" customWidth="1"/>
    <col min="31" max="31" width="2.69921875" style="2" customWidth="1"/>
    <col min="32" max="32" width="3.3984375" style="2" customWidth="1"/>
    <col min="33" max="35" width="2.69921875" style="2" customWidth="1"/>
    <col min="36" max="36" width="3.19921875" style="2" customWidth="1"/>
    <col min="37" max="38" width="2.69921875" style="2" customWidth="1"/>
    <col min="39" max="39" width="2.796875" style="2" customWidth="1"/>
    <col min="40" max="40" width="3" style="2" customWidth="1"/>
    <col min="41" max="42" width="2.69921875" style="2" customWidth="1"/>
    <col min="43" max="43" width="2.796875" style="2" customWidth="1"/>
    <col min="44" max="45" width="2.69921875" style="2" customWidth="1"/>
    <col min="46" max="46" width="3" style="2" customWidth="1"/>
    <col min="47" max="51" width="2.69921875" style="2" customWidth="1"/>
    <col min="52" max="52" width="2.8984375" style="2" customWidth="1"/>
    <col min="53" max="53" width="2.69921875" style="2" customWidth="1"/>
    <col min="54" max="57" width="2.296875" style="2" customWidth="1"/>
    <col min="58" max="16384" width="9" style="2" customWidth="1"/>
  </cols>
  <sheetData>
    <row r="1" spans="1:44" ht="18.75">
      <c r="A1" s="19"/>
      <c r="B1" s="3"/>
      <c r="C1" s="3"/>
      <c r="D1" s="3"/>
      <c r="E1" s="3"/>
      <c r="F1" s="3"/>
      <c r="G1" s="3"/>
      <c r="M1" s="1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21" ht="18.75">
      <c r="A2" s="19"/>
      <c r="B2" s="3"/>
      <c r="C2" s="3"/>
      <c r="D2" s="3"/>
      <c r="E2" s="3"/>
      <c r="F2" s="3"/>
      <c r="G2" s="3"/>
      <c r="M2" s="1"/>
      <c r="T2" s="3" t="s">
        <v>96</v>
      </c>
      <c r="U2" s="1"/>
    </row>
    <row r="3" spans="1:21" ht="18.75">
      <c r="A3" s="19"/>
      <c r="B3" s="3"/>
      <c r="C3" s="3"/>
      <c r="D3" s="3"/>
      <c r="E3" s="3"/>
      <c r="F3" s="3"/>
      <c r="G3" s="3"/>
      <c r="M3" s="1"/>
      <c r="O3" s="3" t="s">
        <v>97</v>
      </c>
      <c r="P3" s="7"/>
      <c r="U3" s="1"/>
    </row>
    <row r="4" spans="1:37" ht="18.75">
      <c r="A4" s="19"/>
      <c r="B4" s="3"/>
      <c r="C4" s="3"/>
      <c r="D4" s="3"/>
      <c r="E4" s="3"/>
      <c r="F4" s="3"/>
      <c r="G4" s="3"/>
      <c r="M4" s="1"/>
      <c r="P4" s="157" t="s">
        <v>98</v>
      </c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27" ht="18.75">
      <c r="A5" s="19"/>
      <c r="B5" s="3"/>
      <c r="C5" s="3"/>
      <c r="D5" s="3"/>
      <c r="E5" s="3"/>
      <c r="F5" s="3"/>
      <c r="G5" s="3"/>
      <c r="M5" s="1"/>
      <c r="X5" s="161" t="s">
        <v>99</v>
      </c>
      <c r="Y5" s="161"/>
      <c r="Z5" s="161"/>
      <c r="AA5" s="161"/>
    </row>
    <row r="6" spans="1:32" ht="18.75">
      <c r="A6" s="19"/>
      <c r="B6" s="3"/>
      <c r="C6" s="3"/>
      <c r="D6" s="3"/>
      <c r="E6" s="3"/>
      <c r="F6" s="3"/>
      <c r="G6" s="3"/>
      <c r="M6" s="1"/>
      <c r="U6" s="157" t="s">
        <v>193</v>
      </c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</row>
    <row r="7" spans="1:38" ht="18.75">
      <c r="A7" s="19"/>
      <c r="B7" s="3"/>
      <c r="C7" s="3"/>
      <c r="D7" s="3"/>
      <c r="E7" s="3"/>
      <c r="F7" s="3"/>
      <c r="G7" s="3"/>
      <c r="M7" s="1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7" ht="15.75">
      <c r="A8" s="19"/>
      <c r="B8" s="3"/>
      <c r="C8" s="3"/>
      <c r="D8" s="3"/>
      <c r="E8" s="3"/>
      <c r="F8" s="3"/>
      <c r="G8" s="3"/>
    </row>
    <row r="9" spans="1:23" ht="20.25">
      <c r="A9" s="19"/>
      <c r="B9" s="19"/>
      <c r="C9" s="19"/>
      <c r="D9" s="19"/>
      <c r="E9" s="19"/>
      <c r="F9" s="19"/>
      <c r="G9" s="19"/>
      <c r="S9" s="5"/>
      <c r="T9" s="36"/>
      <c r="W9" s="36" t="s">
        <v>0</v>
      </c>
    </row>
    <row r="10" spans="1:34" ht="18.75">
      <c r="A10" s="3"/>
      <c r="B10" s="19"/>
      <c r="C10" s="19"/>
      <c r="D10" s="19"/>
      <c r="E10" s="3"/>
      <c r="F10" s="3"/>
      <c r="G10" s="3"/>
      <c r="K10" s="6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49" ht="18.75">
      <c r="A11" s="3" t="s">
        <v>250</v>
      </c>
      <c r="B11" s="19"/>
      <c r="C11" s="19"/>
      <c r="D11" s="19"/>
      <c r="E11" s="3"/>
      <c r="F11" s="3"/>
      <c r="G11" s="3"/>
      <c r="K11" s="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N11" s="3" t="s">
        <v>127</v>
      </c>
      <c r="AP11" s="3"/>
      <c r="AW11" s="6" t="s">
        <v>100</v>
      </c>
    </row>
    <row r="12" spans="1:40" ht="15.75">
      <c r="A12" s="19" t="s">
        <v>247</v>
      </c>
      <c r="B12" s="19"/>
      <c r="C12" s="19"/>
      <c r="D12" s="19"/>
      <c r="E12" s="19"/>
      <c r="F12" s="19"/>
      <c r="G12" s="19"/>
      <c r="H12" s="4"/>
      <c r="N12" s="31"/>
      <c r="Y12" s="42" t="s">
        <v>137</v>
      </c>
      <c r="AN12" s="41" t="s">
        <v>138</v>
      </c>
    </row>
    <row r="13" spans="1:46" ht="18.75">
      <c r="A13" s="19" t="s">
        <v>84</v>
      </c>
      <c r="P13" s="6"/>
      <c r="Y13" s="39"/>
      <c r="AD13" s="6"/>
      <c r="AF13" s="6"/>
      <c r="AN13" s="3" t="s">
        <v>128</v>
      </c>
      <c r="AT13" s="3" t="s">
        <v>101</v>
      </c>
    </row>
    <row r="14" spans="1:46" ht="18.75">
      <c r="A14" s="3" t="s">
        <v>78</v>
      </c>
      <c r="L14" s="6"/>
      <c r="Z14" s="6"/>
      <c r="AB14" s="6"/>
      <c r="AN14" s="3" t="s">
        <v>102</v>
      </c>
      <c r="AS14" s="6" t="s">
        <v>100</v>
      </c>
      <c r="AT14" s="3" t="s">
        <v>103</v>
      </c>
    </row>
    <row r="15" spans="1:47" ht="18.75">
      <c r="A15" s="19"/>
      <c r="L15" s="6"/>
      <c r="Z15" s="6"/>
      <c r="AB15" s="6"/>
      <c r="AN15" s="3" t="s">
        <v>104</v>
      </c>
      <c r="AT15" s="6" t="s">
        <v>100</v>
      </c>
      <c r="AU15" s="3" t="s">
        <v>105</v>
      </c>
    </row>
    <row r="16" spans="23:43" ht="15.75">
      <c r="W16" s="7" t="s">
        <v>85</v>
      </c>
      <c r="AN16" s="3" t="s">
        <v>106</v>
      </c>
      <c r="AQ16" s="3" t="s">
        <v>107</v>
      </c>
    </row>
    <row r="18" spans="1:53" ht="12.75">
      <c r="A18" s="8"/>
      <c r="B18" s="154" t="s">
        <v>1</v>
      </c>
      <c r="C18" s="155"/>
      <c r="D18" s="155"/>
      <c r="E18" s="156"/>
      <c r="F18" s="15"/>
      <c r="G18" s="9" t="s">
        <v>2</v>
      </c>
      <c r="H18" s="9"/>
      <c r="I18" s="10"/>
      <c r="J18" s="21"/>
      <c r="K18" s="9" t="s">
        <v>3</v>
      </c>
      <c r="L18" s="9"/>
      <c r="M18" s="22"/>
      <c r="N18" s="15"/>
      <c r="O18" s="9" t="s">
        <v>4</v>
      </c>
      <c r="P18" s="9"/>
      <c r="Q18" s="9"/>
      <c r="R18" s="22"/>
      <c r="S18" s="21"/>
      <c r="T18" s="9" t="s">
        <v>5</v>
      </c>
      <c r="U18" s="9"/>
      <c r="V18" s="22"/>
      <c r="W18" s="15"/>
      <c r="X18" s="9" t="s">
        <v>6</v>
      </c>
      <c r="Y18" s="9"/>
      <c r="Z18" s="22"/>
      <c r="AA18" s="154" t="s">
        <v>7</v>
      </c>
      <c r="AB18" s="155"/>
      <c r="AC18" s="155"/>
      <c r="AD18" s="155"/>
      <c r="AE18" s="156"/>
      <c r="AF18" s="21"/>
      <c r="AG18" s="9" t="s">
        <v>8</v>
      </c>
      <c r="AH18" s="9"/>
      <c r="AI18" s="22"/>
      <c r="AJ18" s="15"/>
      <c r="AK18" s="9" t="s">
        <v>9</v>
      </c>
      <c r="AL18" s="9"/>
      <c r="AM18" s="22"/>
      <c r="AN18" s="154" t="s">
        <v>10</v>
      </c>
      <c r="AO18" s="155"/>
      <c r="AP18" s="155"/>
      <c r="AQ18" s="155"/>
      <c r="AR18" s="156"/>
      <c r="AS18" s="154" t="s">
        <v>11</v>
      </c>
      <c r="AT18" s="155"/>
      <c r="AU18" s="155"/>
      <c r="AV18" s="156"/>
      <c r="AW18" s="154" t="s">
        <v>12</v>
      </c>
      <c r="AX18" s="155"/>
      <c r="AY18" s="155"/>
      <c r="AZ18" s="155"/>
      <c r="BA18" s="156"/>
    </row>
    <row r="19" spans="1:53" ht="12.75">
      <c r="A19" s="11" t="s">
        <v>13</v>
      </c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22">
        <v>9</v>
      </c>
      <c r="K19" s="12">
        <v>10</v>
      </c>
      <c r="L19" s="12">
        <v>11</v>
      </c>
      <c r="M19" s="12">
        <v>12</v>
      </c>
      <c r="N19" s="12">
        <v>13</v>
      </c>
      <c r="O19" s="12">
        <v>14</v>
      </c>
      <c r="P19" s="12">
        <v>15</v>
      </c>
      <c r="Q19" s="12">
        <v>16</v>
      </c>
      <c r="R19" s="12">
        <v>17</v>
      </c>
      <c r="S19" s="12">
        <v>18</v>
      </c>
      <c r="T19" s="12">
        <v>19</v>
      </c>
      <c r="U19" s="13">
        <v>20</v>
      </c>
      <c r="V19" s="12">
        <v>21</v>
      </c>
      <c r="W19" s="12">
        <v>22</v>
      </c>
      <c r="X19" s="12">
        <v>23</v>
      </c>
      <c r="Y19" s="12">
        <v>24</v>
      </c>
      <c r="Z19" s="12">
        <v>25</v>
      </c>
      <c r="AA19" s="12">
        <v>26</v>
      </c>
      <c r="AB19" s="12">
        <v>27</v>
      </c>
      <c r="AC19" s="12">
        <v>28</v>
      </c>
      <c r="AD19" s="12">
        <v>29</v>
      </c>
      <c r="AE19" s="12">
        <v>30</v>
      </c>
      <c r="AF19" s="12">
        <v>31</v>
      </c>
      <c r="AG19" s="12">
        <v>32</v>
      </c>
      <c r="AH19" s="12">
        <v>33</v>
      </c>
      <c r="AI19" s="12">
        <v>34</v>
      </c>
      <c r="AJ19" s="12">
        <v>35</v>
      </c>
      <c r="AK19" s="12">
        <v>36</v>
      </c>
      <c r="AL19" s="12">
        <v>37</v>
      </c>
      <c r="AM19" s="12">
        <v>38</v>
      </c>
      <c r="AN19" s="12">
        <v>39</v>
      </c>
      <c r="AO19" s="12">
        <v>40</v>
      </c>
      <c r="AP19" s="12">
        <v>41</v>
      </c>
      <c r="AQ19" s="12">
        <v>42</v>
      </c>
      <c r="AR19" s="12">
        <v>43</v>
      </c>
      <c r="AS19" s="12">
        <v>44</v>
      </c>
      <c r="AT19" s="12">
        <v>45</v>
      </c>
      <c r="AU19" s="12">
        <v>46</v>
      </c>
      <c r="AV19" s="12">
        <v>47</v>
      </c>
      <c r="AW19" s="12">
        <v>48</v>
      </c>
      <c r="AX19" s="12">
        <v>49</v>
      </c>
      <c r="AY19" s="12">
        <v>50</v>
      </c>
      <c r="AZ19" s="12">
        <v>51</v>
      </c>
      <c r="BA19" s="12">
        <v>52</v>
      </c>
    </row>
    <row r="20" spans="1:53" ht="12.75">
      <c r="A20" s="11" t="s">
        <v>14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 t="s">
        <v>194</v>
      </c>
      <c r="U20" s="79" t="s">
        <v>194</v>
      </c>
      <c r="V20" s="79" t="s">
        <v>194</v>
      </c>
      <c r="W20" s="79" t="s">
        <v>195</v>
      </c>
      <c r="X20" s="79" t="s">
        <v>195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 t="s">
        <v>194</v>
      </c>
      <c r="AR20" s="79" t="s">
        <v>194</v>
      </c>
      <c r="AS20" s="79" t="s">
        <v>194</v>
      </c>
      <c r="AT20" s="79" t="s">
        <v>195</v>
      </c>
      <c r="AU20" s="79" t="s">
        <v>195</v>
      </c>
      <c r="AV20" s="79" t="s">
        <v>195</v>
      </c>
      <c r="AW20" s="79" t="s">
        <v>195</v>
      </c>
      <c r="AX20" s="79" t="s">
        <v>195</v>
      </c>
      <c r="AY20" s="79" t="s">
        <v>195</v>
      </c>
      <c r="AZ20" s="79" t="s">
        <v>195</v>
      </c>
      <c r="BA20" s="79" t="s">
        <v>195</v>
      </c>
    </row>
    <row r="21" spans="1:53" ht="12.75">
      <c r="A21" s="11" t="s">
        <v>15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 t="s">
        <v>194</v>
      </c>
      <c r="S21" s="81" t="s">
        <v>194</v>
      </c>
      <c r="T21" s="81" t="s">
        <v>194</v>
      </c>
      <c r="U21" s="81" t="s">
        <v>190</v>
      </c>
      <c r="V21" s="81" t="s">
        <v>190</v>
      </c>
      <c r="W21" s="81" t="s">
        <v>195</v>
      </c>
      <c r="X21" s="81" t="s">
        <v>195</v>
      </c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 t="s">
        <v>194</v>
      </c>
      <c r="AR21" s="81" t="s">
        <v>194</v>
      </c>
      <c r="AS21" s="81" t="s">
        <v>194</v>
      </c>
      <c r="AT21" s="81" t="s">
        <v>195</v>
      </c>
      <c r="AU21" s="81" t="s">
        <v>195</v>
      </c>
      <c r="AV21" s="81" t="s">
        <v>195</v>
      </c>
      <c r="AW21" s="81" t="s">
        <v>195</v>
      </c>
      <c r="AX21" s="81" t="s">
        <v>195</v>
      </c>
      <c r="AY21" s="81" t="s">
        <v>195</v>
      </c>
      <c r="AZ21" s="81" t="s">
        <v>195</v>
      </c>
      <c r="BA21" s="81" t="s">
        <v>195</v>
      </c>
    </row>
    <row r="22" spans="1:53" ht="12.75">
      <c r="A22" s="11" t="s">
        <v>16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 t="s">
        <v>194</v>
      </c>
      <c r="U22" s="81" t="s">
        <v>194</v>
      </c>
      <c r="V22" s="81" t="s">
        <v>194</v>
      </c>
      <c r="W22" s="81" t="s">
        <v>195</v>
      </c>
      <c r="X22" s="81" t="s">
        <v>195</v>
      </c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 t="s">
        <v>194</v>
      </c>
      <c r="AR22" s="81" t="s">
        <v>194</v>
      </c>
      <c r="AS22" s="81" t="s">
        <v>194</v>
      </c>
      <c r="AT22" s="81" t="s">
        <v>195</v>
      </c>
      <c r="AU22" s="81" t="s">
        <v>195</v>
      </c>
      <c r="AV22" s="81" t="s">
        <v>195</v>
      </c>
      <c r="AW22" s="81" t="s">
        <v>195</v>
      </c>
      <c r="AX22" s="81" t="s">
        <v>195</v>
      </c>
      <c r="AY22" s="81" t="s">
        <v>195</v>
      </c>
      <c r="AZ22" s="81" t="s">
        <v>195</v>
      </c>
      <c r="BA22" s="81" t="s">
        <v>195</v>
      </c>
    </row>
    <row r="23" spans="1:53" ht="12.75">
      <c r="A23" s="11" t="s">
        <v>17</v>
      </c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 t="s">
        <v>194</v>
      </c>
      <c r="Q23" s="81" t="s">
        <v>194</v>
      </c>
      <c r="R23" s="81" t="s">
        <v>194</v>
      </c>
      <c r="S23" s="81" t="s">
        <v>122</v>
      </c>
      <c r="T23" s="81" t="s">
        <v>122</v>
      </c>
      <c r="U23" s="81" t="s">
        <v>122</v>
      </c>
      <c r="V23" s="81" t="s">
        <v>122</v>
      </c>
      <c r="W23" s="81" t="s">
        <v>122</v>
      </c>
      <c r="X23" s="81" t="s">
        <v>122</v>
      </c>
      <c r="Y23" s="81" t="s">
        <v>195</v>
      </c>
      <c r="Z23" s="81" t="s">
        <v>195</v>
      </c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 t="s">
        <v>194</v>
      </c>
      <c r="AR23" s="81" t="s">
        <v>194</v>
      </c>
      <c r="AS23" s="81" t="s">
        <v>194</v>
      </c>
      <c r="AT23" s="81" t="s">
        <v>195</v>
      </c>
      <c r="AU23" s="81" t="s">
        <v>195</v>
      </c>
      <c r="AV23" s="81" t="s">
        <v>195</v>
      </c>
      <c r="AW23" s="81" t="s">
        <v>195</v>
      </c>
      <c r="AX23" s="81" t="s">
        <v>195</v>
      </c>
      <c r="AY23" s="81" t="s">
        <v>195</v>
      </c>
      <c r="AZ23" s="81" t="s">
        <v>195</v>
      </c>
      <c r="BA23" s="81" t="s">
        <v>195</v>
      </c>
    </row>
    <row r="24" spans="1:53" ht="12.75">
      <c r="A24" s="11" t="s">
        <v>18</v>
      </c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 t="s">
        <v>194</v>
      </c>
      <c r="S24" s="81" t="s">
        <v>194</v>
      </c>
      <c r="T24" s="81" t="s">
        <v>194</v>
      </c>
      <c r="U24" s="81" t="s">
        <v>194</v>
      </c>
      <c r="V24" s="81" t="s">
        <v>194</v>
      </c>
      <c r="W24" s="81" t="s">
        <v>194</v>
      </c>
      <c r="X24" s="81" t="s">
        <v>195</v>
      </c>
      <c r="Y24" s="81" t="s">
        <v>195</v>
      </c>
      <c r="Z24" s="81" t="s">
        <v>122</v>
      </c>
      <c r="AA24" s="81" t="s">
        <v>122</v>
      </c>
      <c r="AB24" s="81" t="s">
        <v>122</v>
      </c>
      <c r="AC24" s="81" t="s">
        <v>122</v>
      </c>
      <c r="AD24" s="81" t="s">
        <v>122</v>
      </c>
      <c r="AE24" s="81" t="s">
        <v>122</v>
      </c>
      <c r="AF24" s="81" t="s">
        <v>122</v>
      </c>
      <c r="AG24" s="81" t="s">
        <v>122</v>
      </c>
      <c r="AH24" s="81" t="s">
        <v>196</v>
      </c>
      <c r="AI24" s="81" t="s">
        <v>196</v>
      </c>
      <c r="AJ24" s="81" t="s">
        <v>196</v>
      </c>
      <c r="AK24" s="81" t="s">
        <v>196</v>
      </c>
      <c r="AL24" s="81" t="s">
        <v>196</v>
      </c>
      <c r="AM24" s="81" t="s">
        <v>196</v>
      </c>
      <c r="AN24" s="81" t="s">
        <v>196</v>
      </c>
      <c r="AO24" s="81" t="s">
        <v>196</v>
      </c>
      <c r="AP24" s="81" t="s">
        <v>196</v>
      </c>
      <c r="AQ24" s="81" t="s">
        <v>196</v>
      </c>
      <c r="AR24" s="81" t="s">
        <v>196</v>
      </c>
      <c r="AS24" s="81" t="s">
        <v>196</v>
      </c>
      <c r="AT24" s="81" t="s">
        <v>195</v>
      </c>
      <c r="AU24" s="81" t="s">
        <v>195</v>
      </c>
      <c r="AV24" s="81" t="s">
        <v>195</v>
      </c>
      <c r="AW24" s="81" t="s">
        <v>195</v>
      </c>
      <c r="AX24" s="81" t="s">
        <v>195</v>
      </c>
      <c r="AY24" s="81" t="s">
        <v>195</v>
      </c>
      <c r="AZ24" s="81" t="s">
        <v>195</v>
      </c>
      <c r="BA24" s="81" t="s">
        <v>195</v>
      </c>
    </row>
    <row r="25" ht="15.75">
      <c r="C25" s="3" t="s">
        <v>86</v>
      </c>
    </row>
    <row r="26" spans="1:53" ht="15.75">
      <c r="A26" s="28" t="s">
        <v>121</v>
      </c>
      <c r="B26" s="29"/>
      <c r="C26" s="29"/>
      <c r="D26" s="29"/>
      <c r="E26" s="29"/>
      <c r="F26" s="29"/>
      <c r="G26" s="29"/>
      <c r="H26" s="29"/>
      <c r="I26" s="30" t="s">
        <v>122</v>
      </c>
      <c r="J26" s="28" t="s">
        <v>110</v>
      </c>
      <c r="K26" s="29"/>
      <c r="L26" s="29"/>
      <c r="M26" s="29"/>
      <c r="N26" s="29"/>
      <c r="O26" s="29"/>
      <c r="P26" s="29"/>
      <c r="Q26" s="29"/>
      <c r="R26" s="29"/>
      <c r="S26" s="29"/>
      <c r="T26" s="28" t="s">
        <v>123</v>
      </c>
      <c r="U26" s="29"/>
      <c r="V26" s="29"/>
      <c r="W26" s="30" t="s">
        <v>124</v>
      </c>
      <c r="X26" s="29"/>
      <c r="Y26" s="29"/>
      <c r="Z26" s="37"/>
      <c r="AA26" s="29"/>
      <c r="AB26" s="28"/>
      <c r="AC26" s="29"/>
      <c r="AD26" s="38"/>
      <c r="AE26" s="29"/>
      <c r="AF26" s="29"/>
      <c r="AG26" s="29"/>
      <c r="AH26" s="29"/>
      <c r="AI26" s="29"/>
      <c r="AJ26" s="29"/>
      <c r="AK26" s="29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ht="15.75">
      <c r="A27" s="28" t="s">
        <v>251</v>
      </c>
      <c r="B27" s="29"/>
      <c r="C27" s="29"/>
      <c r="D27" s="29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8"/>
      <c r="U27" s="29"/>
      <c r="V27" s="29"/>
      <c r="W27" s="30"/>
      <c r="X27" s="29"/>
      <c r="Y27" s="29"/>
      <c r="Z27" s="37"/>
      <c r="AA27" s="29"/>
      <c r="AB27" s="28"/>
      <c r="AC27" s="29"/>
      <c r="AD27" s="38"/>
      <c r="AE27" s="29"/>
      <c r="AF27" s="29"/>
      <c r="AG27" s="29"/>
      <c r="AH27" s="29"/>
      <c r="AI27" s="29"/>
      <c r="AJ27" s="29"/>
      <c r="AK27" s="29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9" ht="15.75">
      <c r="O29" s="7" t="s">
        <v>87</v>
      </c>
    </row>
    <row r="31" spans="7:37" ht="12.75">
      <c r="G31" s="66" t="s">
        <v>88</v>
      </c>
      <c r="H31" s="67"/>
      <c r="I31" s="67"/>
      <c r="J31" s="67"/>
      <c r="K31" s="158" t="s">
        <v>89</v>
      </c>
      <c r="L31" s="159"/>
      <c r="M31" s="159"/>
      <c r="N31" s="159"/>
      <c r="O31" s="160"/>
      <c r="P31" s="158" t="s">
        <v>19</v>
      </c>
      <c r="Q31" s="159"/>
      <c r="R31" s="159"/>
      <c r="S31" s="159"/>
      <c r="T31" s="160"/>
      <c r="U31" s="66" t="s">
        <v>90</v>
      </c>
      <c r="V31" s="67"/>
      <c r="W31" s="67"/>
      <c r="X31" s="66" t="s">
        <v>125</v>
      </c>
      <c r="Y31" s="67"/>
      <c r="Z31" s="67"/>
      <c r="AA31" s="158" t="s">
        <v>20</v>
      </c>
      <c r="AB31" s="159"/>
      <c r="AC31" s="159"/>
      <c r="AD31" s="160"/>
      <c r="AE31" s="158" t="s">
        <v>21</v>
      </c>
      <c r="AF31" s="159"/>
      <c r="AG31" s="159"/>
      <c r="AH31" s="160"/>
      <c r="AI31" s="158" t="s">
        <v>13</v>
      </c>
      <c r="AJ31" s="159"/>
      <c r="AK31" s="160"/>
    </row>
    <row r="32" spans="7:37" ht="12.75">
      <c r="G32" s="150" t="s">
        <v>22</v>
      </c>
      <c r="H32" s="151"/>
      <c r="I32" s="151"/>
      <c r="J32" s="152"/>
      <c r="K32" s="68"/>
      <c r="L32" s="69" t="s">
        <v>23</v>
      </c>
      <c r="M32" s="69"/>
      <c r="N32" s="70"/>
      <c r="O32" s="70"/>
      <c r="P32" s="150" t="s">
        <v>24</v>
      </c>
      <c r="Q32" s="151"/>
      <c r="R32" s="153"/>
      <c r="S32" s="151"/>
      <c r="T32" s="152"/>
      <c r="U32" s="68" t="s">
        <v>91</v>
      </c>
      <c r="V32" s="69"/>
      <c r="W32" s="70"/>
      <c r="X32" s="150" t="s">
        <v>126</v>
      </c>
      <c r="Y32" s="153"/>
      <c r="Z32" s="152"/>
      <c r="AA32" s="68"/>
      <c r="AB32" s="69"/>
      <c r="AC32" s="70"/>
      <c r="AD32" s="70"/>
      <c r="AE32" s="68"/>
      <c r="AF32" s="70"/>
      <c r="AG32" s="70"/>
      <c r="AH32" s="70"/>
      <c r="AI32" s="68"/>
      <c r="AJ32" s="70"/>
      <c r="AK32" s="71"/>
    </row>
    <row r="33" spans="7:37" ht="12.75">
      <c r="G33" s="68"/>
      <c r="H33" s="72">
        <f>AF33-SUM(L33:AB33)</f>
        <v>36</v>
      </c>
      <c r="I33" s="70"/>
      <c r="J33" s="70"/>
      <c r="K33" s="68"/>
      <c r="L33" s="73">
        <f>COUNTIF(B20:BA20,"Э")</f>
        <v>6</v>
      </c>
      <c r="M33" s="74"/>
      <c r="N33" s="70"/>
      <c r="O33" s="70"/>
      <c r="P33" s="68"/>
      <c r="Q33" s="70"/>
      <c r="R33" s="73">
        <f>COUNTIF(B20:BA20,"У")</f>
        <v>0</v>
      </c>
      <c r="S33" s="70"/>
      <c r="T33" s="70"/>
      <c r="U33" s="68"/>
      <c r="V33" s="73">
        <f>COUNTIF(B20:BA20,"П")</f>
        <v>0</v>
      </c>
      <c r="W33" s="70"/>
      <c r="X33" s="68"/>
      <c r="Y33" s="73">
        <f>COUNTIF(B20:BA20,"Г")</f>
        <v>0</v>
      </c>
      <c r="Z33" s="70"/>
      <c r="AA33" s="68"/>
      <c r="AB33" s="73">
        <f>COUNTIF(B20:BA20,"К")</f>
        <v>10</v>
      </c>
      <c r="AC33" s="70"/>
      <c r="AD33" s="70"/>
      <c r="AE33" s="75"/>
      <c r="AF33" s="72">
        <v>52</v>
      </c>
      <c r="AG33" s="72"/>
      <c r="AH33" s="70"/>
      <c r="AI33" s="68" t="s">
        <v>25</v>
      </c>
      <c r="AJ33" s="70"/>
      <c r="AK33" s="71"/>
    </row>
    <row r="34" spans="7:37" ht="12.75">
      <c r="G34" s="68"/>
      <c r="H34" s="72">
        <f>AF34-SUM(L34:AB34)</f>
        <v>34</v>
      </c>
      <c r="I34" s="70"/>
      <c r="J34" s="70"/>
      <c r="K34" s="68"/>
      <c r="L34" s="73">
        <f>COUNTIF(B21:BA21,"Э")</f>
        <v>6</v>
      </c>
      <c r="M34" s="74"/>
      <c r="N34" s="70"/>
      <c r="O34" s="70"/>
      <c r="P34" s="68"/>
      <c r="Q34" s="70"/>
      <c r="R34" s="76">
        <f>COUNTIF(B21:BA21,"У")</f>
        <v>2</v>
      </c>
      <c r="S34" s="70"/>
      <c r="T34" s="70"/>
      <c r="U34" s="68"/>
      <c r="V34" s="76">
        <f>COUNTIF(B21:BA21,"П")</f>
        <v>0</v>
      </c>
      <c r="W34" s="70"/>
      <c r="X34" s="68"/>
      <c r="Y34" s="73">
        <f>COUNTIF(B21:BA21,"Г")</f>
        <v>0</v>
      </c>
      <c r="Z34" s="70"/>
      <c r="AA34" s="68"/>
      <c r="AB34" s="76">
        <f>COUNTIF(B21:BA21,"К")</f>
        <v>10</v>
      </c>
      <c r="AC34" s="70"/>
      <c r="AD34" s="70"/>
      <c r="AE34" s="75"/>
      <c r="AF34" s="72">
        <v>52</v>
      </c>
      <c r="AG34" s="70"/>
      <c r="AH34" s="70"/>
      <c r="AI34" s="68" t="s">
        <v>26</v>
      </c>
      <c r="AJ34" s="70"/>
      <c r="AK34" s="71"/>
    </row>
    <row r="35" spans="7:37" ht="12.75">
      <c r="G35" s="68"/>
      <c r="H35" s="72">
        <f>AF35-SUM(L35:AB35)</f>
        <v>36</v>
      </c>
      <c r="I35" s="70"/>
      <c r="J35" s="70"/>
      <c r="K35" s="68"/>
      <c r="L35" s="73">
        <f>COUNTIF(B22:BA22,"Э")</f>
        <v>6</v>
      </c>
      <c r="M35" s="74"/>
      <c r="N35" s="70"/>
      <c r="O35" s="70"/>
      <c r="P35" s="68"/>
      <c r="Q35" s="70"/>
      <c r="R35" s="73">
        <f>COUNTIF(B22:BA22,"У")</f>
        <v>0</v>
      </c>
      <c r="S35" s="70"/>
      <c r="T35" s="70"/>
      <c r="U35" s="68"/>
      <c r="V35" s="73">
        <f>COUNTIF(B22:BA22,"П")</f>
        <v>0</v>
      </c>
      <c r="W35" s="70"/>
      <c r="X35" s="68"/>
      <c r="Y35" s="73">
        <f>COUNTIF(B22:BA22,"Г")</f>
        <v>0</v>
      </c>
      <c r="Z35" s="70"/>
      <c r="AA35" s="68"/>
      <c r="AB35" s="73">
        <f>COUNTIF(B22:BA22,"К")</f>
        <v>10</v>
      </c>
      <c r="AC35" s="70"/>
      <c r="AD35" s="70"/>
      <c r="AE35" s="75"/>
      <c r="AF35" s="72">
        <v>52</v>
      </c>
      <c r="AG35" s="70"/>
      <c r="AH35" s="70"/>
      <c r="AI35" s="68" t="s">
        <v>27</v>
      </c>
      <c r="AJ35" s="70"/>
      <c r="AK35" s="71"/>
    </row>
    <row r="36" spans="7:37" ht="12.75">
      <c r="G36" s="68"/>
      <c r="H36" s="72">
        <f>AF36-SUM(L36:AB36)</f>
        <v>30</v>
      </c>
      <c r="I36" s="70"/>
      <c r="J36" s="70"/>
      <c r="K36" s="68"/>
      <c r="L36" s="77">
        <f>COUNTIF(B23:BA23,"Э")</f>
        <v>6</v>
      </c>
      <c r="M36" s="70"/>
      <c r="N36" s="70"/>
      <c r="O36" s="70"/>
      <c r="P36" s="68"/>
      <c r="Q36" s="70"/>
      <c r="R36" s="76">
        <f>COUNTIF(B23:BA23,"У")</f>
        <v>0</v>
      </c>
      <c r="S36" s="70"/>
      <c r="T36" s="70"/>
      <c r="U36" s="68"/>
      <c r="V36" s="76">
        <f>COUNTIF(B23:BA23,"П")</f>
        <v>6</v>
      </c>
      <c r="W36" s="70"/>
      <c r="X36" s="68"/>
      <c r="Y36" s="73">
        <f>COUNTIF(B23:BA23,"Г")</f>
        <v>0</v>
      </c>
      <c r="Z36" s="70"/>
      <c r="AA36" s="68"/>
      <c r="AB36" s="76">
        <f>COUNTIF(B23:BA23,"К")</f>
        <v>10</v>
      </c>
      <c r="AC36" s="70"/>
      <c r="AD36" s="70"/>
      <c r="AE36" s="75"/>
      <c r="AF36" s="72">
        <v>52</v>
      </c>
      <c r="AG36" s="70"/>
      <c r="AH36" s="70"/>
      <c r="AI36" s="68" t="s">
        <v>28</v>
      </c>
      <c r="AJ36" s="70"/>
      <c r="AK36" s="71"/>
    </row>
    <row r="37" spans="7:37" ht="12.75">
      <c r="G37" s="68"/>
      <c r="H37" s="72">
        <f>AF37-SUM(L37:AB37)</f>
        <v>16</v>
      </c>
      <c r="I37" s="70"/>
      <c r="J37" s="70"/>
      <c r="K37" s="68"/>
      <c r="L37" s="77">
        <f>COUNTIF(B24:BA24,"Э")</f>
        <v>6</v>
      </c>
      <c r="M37" s="70"/>
      <c r="N37" s="70"/>
      <c r="O37" s="70"/>
      <c r="P37" s="68"/>
      <c r="Q37" s="70"/>
      <c r="R37" s="73">
        <f>COUNTIF(B24:BA24,"У")</f>
        <v>0</v>
      </c>
      <c r="S37" s="70"/>
      <c r="T37" s="70"/>
      <c r="U37" s="68"/>
      <c r="V37" s="73">
        <f>COUNTIF(B24:BA24,"П")</f>
        <v>8</v>
      </c>
      <c r="W37" s="70"/>
      <c r="X37" s="68"/>
      <c r="Y37" s="73">
        <f>COUNTIF(B24:BA24,"Г")</f>
        <v>12</v>
      </c>
      <c r="Z37" s="70"/>
      <c r="AA37" s="68"/>
      <c r="AB37" s="73">
        <f>COUNTIF(B24:BA24,"К")</f>
        <v>10</v>
      </c>
      <c r="AC37" s="70"/>
      <c r="AD37" s="70"/>
      <c r="AE37" s="75"/>
      <c r="AF37" s="72">
        <v>52</v>
      </c>
      <c r="AG37" s="70"/>
      <c r="AH37" s="70"/>
      <c r="AI37" s="68" t="s">
        <v>29</v>
      </c>
      <c r="AJ37" s="70"/>
      <c r="AK37" s="71"/>
    </row>
    <row r="38" spans="7:37" ht="12.75">
      <c r="G38" s="68"/>
      <c r="H38" s="72">
        <f>SUM(H33:H37)</f>
        <v>152</v>
      </c>
      <c r="I38" s="70"/>
      <c r="J38" s="70"/>
      <c r="K38" s="68"/>
      <c r="L38" s="72">
        <f>SUM(L33:L37)</f>
        <v>30</v>
      </c>
      <c r="M38" s="70"/>
      <c r="N38" s="70"/>
      <c r="O38" s="70"/>
      <c r="P38" s="68"/>
      <c r="Q38" s="70"/>
      <c r="R38" s="72">
        <f>SUM(R33:R37)</f>
        <v>2</v>
      </c>
      <c r="S38" s="70"/>
      <c r="T38" s="70"/>
      <c r="U38" s="68"/>
      <c r="V38" s="72">
        <f>SUM(V33:V37)</f>
        <v>14</v>
      </c>
      <c r="W38" s="70"/>
      <c r="X38" s="68"/>
      <c r="Y38" s="72">
        <f>SUM(Y33:Y37)</f>
        <v>12</v>
      </c>
      <c r="Z38" s="70"/>
      <c r="AA38" s="68"/>
      <c r="AB38" s="72">
        <f>SUM(AB33:AB37)</f>
        <v>50</v>
      </c>
      <c r="AC38" s="72"/>
      <c r="AD38" s="70"/>
      <c r="AE38" s="68"/>
      <c r="AF38" s="72">
        <f>SUM(AF33:AF37)</f>
        <v>260</v>
      </c>
      <c r="AG38" s="70"/>
      <c r="AH38" s="70"/>
      <c r="AI38" s="162" t="s">
        <v>21</v>
      </c>
      <c r="AJ38" s="163"/>
      <c r="AK38" s="164"/>
    </row>
    <row r="39" spans="7:37" ht="12.75">
      <c r="G39" s="4"/>
      <c r="H39" s="23"/>
      <c r="I39" s="4"/>
      <c r="J39" s="4"/>
      <c r="K39" s="4"/>
      <c r="L39" s="23"/>
      <c r="M39" s="4"/>
      <c r="N39" s="4"/>
      <c r="O39" s="4"/>
      <c r="P39" s="4"/>
      <c r="Q39" s="4"/>
      <c r="R39" s="23"/>
      <c r="S39" s="4"/>
      <c r="T39" s="4"/>
      <c r="U39" s="4"/>
      <c r="V39" s="23"/>
      <c r="W39" s="4"/>
      <c r="X39" s="4"/>
      <c r="Y39" s="23"/>
      <c r="Z39" s="4"/>
      <c r="AA39" s="4"/>
      <c r="AB39" s="23"/>
      <c r="AC39" s="23"/>
      <c r="AD39" s="4"/>
      <c r="AE39" s="4"/>
      <c r="AF39" s="23"/>
      <c r="AG39" s="4"/>
      <c r="AH39" s="4"/>
      <c r="AI39" s="4"/>
      <c r="AJ39" s="4"/>
      <c r="AK39" s="4"/>
    </row>
    <row r="43" spans="5:46" ht="12.75">
      <c r="E43" s="53"/>
      <c r="F43" s="16"/>
      <c r="G43" s="57"/>
      <c r="H43" s="57"/>
      <c r="I43" s="57"/>
      <c r="J43" s="57"/>
      <c r="K43" s="16"/>
      <c r="L43" s="57"/>
      <c r="M43" s="57"/>
      <c r="N43" s="57"/>
      <c r="O43" s="57"/>
      <c r="P43" s="16"/>
      <c r="Q43" s="58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</sheetData>
  <mergeCells count="19">
    <mergeCell ref="AI38:AK38"/>
    <mergeCell ref="B18:E18"/>
    <mergeCell ref="AA18:AE18"/>
    <mergeCell ref="AN18:AR18"/>
    <mergeCell ref="AS18:AV18"/>
    <mergeCell ref="P4:AK4"/>
    <mergeCell ref="AW18:BA18"/>
    <mergeCell ref="K31:O31"/>
    <mergeCell ref="P31:T31"/>
    <mergeCell ref="AA31:AD31"/>
    <mergeCell ref="AE31:AH31"/>
    <mergeCell ref="AI31:AK31"/>
    <mergeCell ref="X5:AA5"/>
    <mergeCell ref="U6:AF6"/>
    <mergeCell ref="AA10:AH10"/>
    <mergeCell ref="G32:J32"/>
    <mergeCell ref="P32:T32"/>
    <mergeCell ref="X32:Z32"/>
    <mergeCell ref="S10:Z10"/>
  </mergeCells>
  <printOptions horizontalCentered="1" verticalCentered="1"/>
  <pageMargins left="0.7874015748031497" right="0.46" top="0.984251968503937" bottom="0.984251968503937" header="0.5118110236220472" footer="0.5118110236220472"/>
  <pageSetup blackAndWhite="1" horizontalDpi="360" verticalDpi="360" orientation="landscape" paperSize="9" scale="75" r:id="rId1"/>
  <colBreaks count="1" manualBreakCount="1">
    <brk id="5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99"/>
  <sheetViews>
    <sheetView zoomScale="75" zoomScaleNormal="75" workbookViewId="0" topLeftCell="A1">
      <selection activeCell="H97" sqref="H97"/>
    </sheetView>
  </sheetViews>
  <sheetFormatPr defaultColWidth="8.796875" defaultRowHeight="18" customHeight="1" outlineLevelCol="1"/>
  <cols>
    <col min="1" max="1" width="7.59765625" style="16" customWidth="1"/>
    <col min="2" max="2" width="40.19921875" style="53" customWidth="1"/>
    <col min="3" max="3" width="5" style="16" customWidth="1" collapsed="1"/>
    <col min="4" max="7" width="4.09765625" style="57" hidden="1" customWidth="1" outlineLevel="1"/>
    <col min="8" max="8" width="4.8984375" style="16" customWidth="1" collapsed="1"/>
    <col min="9" max="12" width="4.19921875" style="57" hidden="1" customWidth="1" outlineLevel="1"/>
    <col min="13" max="13" width="4.796875" style="16" customWidth="1" collapsed="1"/>
    <col min="14" max="14" width="4.3984375" style="58" customWidth="1"/>
    <col min="15" max="15" width="4.3984375" style="17" customWidth="1"/>
    <col min="16" max="16" width="4.3984375" style="16" customWidth="1"/>
    <col min="17" max="19" width="4.296875" style="16" customWidth="1"/>
    <col min="20" max="20" width="4.19921875" style="16" customWidth="1" collapsed="1"/>
    <col min="21" max="26" width="4.19921875" style="16" hidden="1" customWidth="1" outlineLevel="1"/>
    <col min="27" max="27" width="4.19921875" style="16" customWidth="1" collapsed="1"/>
    <col min="28" max="28" width="4.3984375" style="16" customWidth="1" collapsed="1"/>
    <col min="29" max="34" width="4.19921875" style="16" hidden="1" customWidth="1" outlineLevel="1"/>
    <col min="35" max="35" width="4.19921875" style="16" customWidth="1" collapsed="1"/>
    <col min="36" max="36" width="4.3984375" style="16" customWidth="1" collapsed="1"/>
    <col min="37" max="42" width="4.19921875" style="16" hidden="1" customWidth="1" outlineLevel="1"/>
    <col min="43" max="43" width="4.19921875" style="16" customWidth="1" collapsed="1"/>
    <col min="44" max="44" width="4.3984375" style="16" customWidth="1" collapsed="1"/>
    <col min="45" max="50" width="4.19921875" style="16" hidden="1" customWidth="1" outlineLevel="1"/>
    <col min="51" max="52" width="4.19921875" style="16" customWidth="1" collapsed="1"/>
    <col min="53" max="58" width="4.19921875" style="16" hidden="1" customWidth="1" outlineLevel="1"/>
    <col min="59" max="59" width="4.69921875" style="16" customWidth="1" collapsed="1"/>
    <col min="60" max="16384" width="9" style="27" customWidth="1"/>
  </cols>
  <sheetData>
    <row r="1" spans="1:44" ht="18" customHeight="1">
      <c r="A1" s="48" t="s">
        <v>92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R1" s="52"/>
    </row>
    <row r="2" spans="1:44" ht="0.75" customHeight="1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R2" s="52"/>
    </row>
    <row r="3" spans="1:59" s="47" customFormat="1" ht="15" customHeight="1">
      <c r="A3" s="60"/>
      <c r="B3" s="114"/>
      <c r="C3" s="60" t="s">
        <v>30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165" t="s">
        <v>239</v>
      </c>
      <c r="O3" s="165"/>
      <c r="P3" s="165"/>
      <c r="Q3" s="165"/>
      <c r="R3" s="165"/>
      <c r="S3" s="165"/>
      <c r="T3" s="166" t="s">
        <v>79</v>
      </c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</row>
    <row r="4" spans="1:59" s="47" customFormat="1" ht="15" customHeight="1">
      <c r="A4" s="60"/>
      <c r="B4" s="114"/>
      <c r="C4" s="60" t="s">
        <v>31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21</v>
      </c>
      <c r="O4" s="61" t="s">
        <v>32</v>
      </c>
      <c r="P4" s="61"/>
      <c r="Q4" s="61"/>
      <c r="R4" s="61"/>
      <c r="S4" s="62"/>
      <c r="T4" s="166" t="s">
        <v>33</v>
      </c>
      <c r="U4" s="166"/>
      <c r="V4" s="166"/>
      <c r="W4" s="166"/>
      <c r="X4" s="166"/>
      <c r="Y4" s="166"/>
      <c r="Z4" s="166"/>
      <c r="AA4" s="166"/>
      <c r="AB4" s="166" t="s">
        <v>34</v>
      </c>
      <c r="AC4" s="166"/>
      <c r="AD4" s="166"/>
      <c r="AE4" s="166"/>
      <c r="AF4" s="166"/>
      <c r="AG4" s="166"/>
      <c r="AH4" s="166"/>
      <c r="AI4" s="166"/>
      <c r="AJ4" s="166" t="s">
        <v>35</v>
      </c>
      <c r="AK4" s="166"/>
      <c r="AL4" s="166"/>
      <c r="AM4" s="166"/>
      <c r="AN4" s="166"/>
      <c r="AO4" s="166"/>
      <c r="AP4" s="166"/>
      <c r="AQ4" s="166"/>
      <c r="AR4" s="166" t="s">
        <v>36</v>
      </c>
      <c r="AS4" s="166"/>
      <c r="AT4" s="166"/>
      <c r="AU4" s="166"/>
      <c r="AV4" s="166"/>
      <c r="AW4" s="166"/>
      <c r="AX4" s="166"/>
      <c r="AY4" s="166"/>
      <c r="AZ4" s="166" t="s">
        <v>37</v>
      </c>
      <c r="BA4" s="166"/>
      <c r="BB4" s="166"/>
      <c r="BC4" s="166"/>
      <c r="BD4" s="166"/>
      <c r="BE4" s="166"/>
      <c r="BF4" s="166"/>
      <c r="BG4" s="166"/>
    </row>
    <row r="5" spans="1:59" s="47" customFormat="1" ht="15" customHeight="1">
      <c r="A5" s="60" t="s">
        <v>38</v>
      </c>
      <c r="B5" s="114" t="s">
        <v>39</v>
      </c>
      <c r="C5" s="60" t="s">
        <v>40</v>
      </c>
      <c r="D5" s="115"/>
      <c r="E5" s="115"/>
      <c r="F5" s="115"/>
      <c r="G5" s="115"/>
      <c r="H5" s="60" t="s">
        <v>41</v>
      </c>
      <c r="I5" s="115"/>
      <c r="J5" s="115"/>
      <c r="K5" s="115"/>
      <c r="L5" s="115"/>
      <c r="M5" s="60" t="s">
        <v>42</v>
      </c>
      <c r="N5" s="61"/>
      <c r="O5" s="61" t="s">
        <v>21</v>
      </c>
      <c r="P5" s="62" t="s">
        <v>93</v>
      </c>
      <c r="Q5" s="62" t="s">
        <v>43</v>
      </c>
      <c r="R5" s="62" t="s">
        <v>94</v>
      </c>
      <c r="S5" s="62" t="s">
        <v>242</v>
      </c>
      <c r="T5" s="60">
        <v>1</v>
      </c>
      <c r="U5" s="60" t="s">
        <v>113</v>
      </c>
      <c r="V5" s="60" t="s">
        <v>114</v>
      </c>
      <c r="W5" s="60" t="s">
        <v>115</v>
      </c>
      <c r="X5" s="60" t="s">
        <v>113</v>
      </c>
      <c r="Y5" s="60" t="s">
        <v>114</v>
      </c>
      <c r="Z5" s="60" t="s">
        <v>115</v>
      </c>
      <c r="AA5" s="60">
        <v>2</v>
      </c>
      <c r="AB5" s="60">
        <v>3</v>
      </c>
      <c r="AC5" s="60" t="s">
        <v>113</v>
      </c>
      <c r="AD5" s="60" t="s">
        <v>114</v>
      </c>
      <c r="AE5" s="60" t="s">
        <v>115</v>
      </c>
      <c r="AF5" s="60" t="s">
        <v>113</v>
      </c>
      <c r="AG5" s="60" t="s">
        <v>114</v>
      </c>
      <c r="AH5" s="60" t="s">
        <v>115</v>
      </c>
      <c r="AI5" s="60">
        <v>4</v>
      </c>
      <c r="AJ5" s="60">
        <v>5</v>
      </c>
      <c r="AK5" s="60" t="s">
        <v>113</v>
      </c>
      <c r="AL5" s="60" t="s">
        <v>114</v>
      </c>
      <c r="AM5" s="60" t="s">
        <v>115</v>
      </c>
      <c r="AN5" s="60" t="s">
        <v>113</v>
      </c>
      <c r="AO5" s="60" t="s">
        <v>114</v>
      </c>
      <c r="AP5" s="60" t="s">
        <v>115</v>
      </c>
      <c r="AQ5" s="60">
        <v>6</v>
      </c>
      <c r="AR5" s="60">
        <v>7</v>
      </c>
      <c r="AS5" s="60" t="s">
        <v>113</v>
      </c>
      <c r="AT5" s="60" t="s">
        <v>114</v>
      </c>
      <c r="AU5" s="60" t="s">
        <v>115</v>
      </c>
      <c r="AV5" s="60" t="s">
        <v>113</v>
      </c>
      <c r="AW5" s="60" t="s">
        <v>114</v>
      </c>
      <c r="AX5" s="60" t="s">
        <v>115</v>
      </c>
      <c r="AY5" s="60">
        <v>8</v>
      </c>
      <c r="AZ5" s="60">
        <v>9</v>
      </c>
      <c r="BA5" s="60" t="s">
        <v>113</v>
      </c>
      <c r="BB5" s="60" t="s">
        <v>114</v>
      </c>
      <c r="BC5" s="60" t="s">
        <v>115</v>
      </c>
      <c r="BD5" s="60" t="s">
        <v>113</v>
      </c>
      <c r="BE5" s="60" t="s">
        <v>114</v>
      </c>
      <c r="BF5" s="60" t="s">
        <v>115</v>
      </c>
      <c r="BG5" s="60">
        <v>10</v>
      </c>
    </row>
    <row r="6" spans="1:59" s="47" customFormat="1" ht="15" customHeight="1">
      <c r="A6" s="60"/>
      <c r="B6" s="114"/>
      <c r="C6" s="60"/>
      <c r="D6" s="115"/>
      <c r="E6" s="115"/>
      <c r="F6" s="115"/>
      <c r="G6" s="115"/>
      <c r="H6" s="60"/>
      <c r="I6" s="115"/>
      <c r="J6" s="115"/>
      <c r="K6" s="115"/>
      <c r="L6" s="115"/>
      <c r="M6" s="60" t="s">
        <v>45</v>
      </c>
      <c r="N6" s="61"/>
      <c r="O6" s="61"/>
      <c r="P6" s="62"/>
      <c r="Q6" s="62"/>
      <c r="R6" s="62"/>
      <c r="S6" s="62" t="s">
        <v>243</v>
      </c>
      <c r="T6" s="60">
        <v>18</v>
      </c>
      <c r="U6" s="60">
        <v>18</v>
      </c>
      <c r="V6" s="60">
        <v>18</v>
      </c>
      <c r="W6" s="60">
        <v>18</v>
      </c>
      <c r="X6" s="60">
        <v>18</v>
      </c>
      <c r="Y6" s="60">
        <v>18</v>
      </c>
      <c r="Z6" s="60">
        <v>18</v>
      </c>
      <c r="AA6" s="60">
        <v>18</v>
      </c>
      <c r="AB6" s="60">
        <v>16</v>
      </c>
      <c r="AC6" s="60">
        <v>16</v>
      </c>
      <c r="AD6" s="60">
        <v>16</v>
      </c>
      <c r="AE6" s="60">
        <v>16</v>
      </c>
      <c r="AF6" s="60">
        <v>18</v>
      </c>
      <c r="AG6" s="60">
        <v>18</v>
      </c>
      <c r="AH6" s="60">
        <v>18</v>
      </c>
      <c r="AI6" s="60">
        <v>18</v>
      </c>
      <c r="AJ6" s="60">
        <v>18</v>
      </c>
      <c r="AK6" s="60">
        <v>18</v>
      </c>
      <c r="AL6" s="60">
        <v>18</v>
      </c>
      <c r="AM6" s="60">
        <v>18</v>
      </c>
      <c r="AN6" s="60">
        <v>18</v>
      </c>
      <c r="AO6" s="60">
        <v>18</v>
      </c>
      <c r="AP6" s="60">
        <v>18</v>
      </c>
      <c r="AQ6" s="60">
        <v>18</v>
      </c>
      <c r="AR6" s="60">
        <v>14</v>
      </c>
      <c r="AS6" s="60">
        <v>14</v>
      </c>
      <c r="AT6" s="60">
        <v>14</v>
      </c>
      <c r="AU6" s="60">
        <v>14</v>
      </c>
      <c r="AV6" s="60">
        <v>16</v>
      </c>
      <c r="AW6" s="60">
        <v>16</v>
      </c>
      <c r="AX6" s="60">
        <v>16</v>
      </c>
      <c r="AY6" s="60">
        <v>16</v>
      </c>
      <c r="AZ6" s="60">
        <v>16</v>
      </c>
      <c r="BA6" s="60">
        <v>16</v>
      </c>
      <c r="BB6" s="60">
        <v>16</v>
      </c>
      <c r="BC6" s="60">
        <v>16</v>
      </c>
      <c r="BD6" s="60">
        <v>0</v>
      </c>
      <c r="BE6" s="60">
        <v>0</v>
      </c>
      <c r="BF6" s="60">
        <v>0</v>
      </c>
      <c r="BG6" s="60">
        <v>0</v>
      </c>
    </row>
    <row r="7" spans="1:59" s="47" customFormat="1" ht="15" customHeight="1">
      <c r="A7" s="60">
        <v>1</v>
      </c>
      <c r="B7" s="114">
        <v>2</v>
      </c>
      <c r="C7" s="60">
        <v>3</v>
      </c>
      <c r="D7" s="115"/>
      <c r="E7" s="115"/>
      <c r="F7" s="115"/>
      <c r="G7" s="115"/>
      <c r="H7" s="60">
        <v>4</v>
      </c>
      <c r="I7" s="115"/>
      <c r="J7" s="115"/>
      <c r="K7" s="115"/>
      <c r="L7" s="115"/>
      <c r="M7" s="60">
        <v>5</v>
      </c>
      <c r="N7" s="61">
        <v>6</v>
      </c>
      <c r="O7" s="61">
        <v>7</v>
      </c>
      <c r="P7" s="62">
        <v>8</v>
      </c>
      <c r="Q7" s="62">
        <v>9</v>
      </c>
      <c r="R7" s="62">
        <v>10</v>
      </c>
      <c r="S7" s="62">
        <v>11</v>
      </c>
      <c r="T7" s="60">
        <v>12</v>
      </c>
      <c r="U7" s="60"/>
      <c r="V7" s="60"/>
      <c r="W7" s="60"/>
      <c r="X7" s="60"/>
      <c r="Y7" s="60"/>
      <c r="Z7" s="60"/>
      <c r="AA7" s="60">
        <v>13</v>
      </c>
      <c r="AB7" s="60">
        <v>14</v>
      </c>
      <c r="AC7" s="60"/>
      <c r="AD7" s="60"/>
      <c r="AE7" s="60"/>
      <c r="AF7" s="60"/>
      <c r="AG7" s="60"/>
      <c r="AH7" s="60"/>
      <c r="AI7" s="60">
        <v>15</v>
      </c>
      <c r="AJ7" s="60">
        <v>16</v>
      </c>
      <c r="AK7" s="60"/>
      <c r="AL7" s="60"/>
      <c r="AM7" s="60"/>
      <c r="AN7" s="60"/>
      <c r="AO7" s="60"/>
      <c r="AP7" s="60"/>
      <c r="AQ7" s="60">
        <v>17</v>
      </c>
      <c r="AR7" s="60">
        <v>18</v>
      </c>
      <c r="AS7" s="60"/>
      <c r="AT7" s="60"/>
      <c r="AU7" s="60"/>
      <c r="AV7" s="60"/>
      <c r="AW7" s="60"/>
      <c r="AX7" s="60"/>
      <c r="AY7" s="60">
        <v>19</v>
      </c>
      <c r="AZ7" s="60">
        <v>20</v>
      </c>
      <c r="BA7" s="60"/>
      <c r="BB7" s="60"/>
      <c r="BC7" s="60"/>
      <c r="BD7" s="60"/>
      <c r="BE7" s="60"/>
      <c r="BF7" s="60"/>
      <c r="BG7" s="60">
        <v>21</v>
      </c>
    </row>
    <row r="8" spans="1:59" ht="30" customHeight="1">
      <c r="A8" s="116" t="s">
        <v>129</v>
      </c>
      <c r="B8" s="117" t="s">
        <v>119</v>
      </c>
      <c r="C8" s="116"/>
      <c r="D8" s="118"/>
      <c r="E8" s="118"/>
      <c r="F8" s="118"/>
      <c r="G8" s="118"/>
      <c r="H8" s="116"/>
      <c r="I8" s="118"/>
      <c r="J8" s="118"/>
      <c r="K8" s="118"/>
      <c r="L8" s="118"/>
      <c r="M8" s="116"/>
      <c r="N8" s="119">
        <f aca="true" t="shared" si="0" ref="N8:S8">SUM(N9,N18,N22)</f>
        <v>1800</v>
      </c>
      <c r="O8" s="119">
        <f t="shared" si="0"/>
        <v>1260</v>
      </c>
      <c r="P8" s="119">
        <f t="shared" si="0"/>
        <v>464</v>
      </c>
      <c r="Q8" s="119">
        <f t="shared" si="0"/>
        <v>0</v>
      </c>
      <c r="R8" s="119">
        <f t="shared" si="0"/>
        <v>796</v>
      </c>
      <c r="S8" s="119">
        <f t="shared" si="0"/>
        <v>540</v>
      </c>
      <c r="T8" s="120"/>
      <c r="U8" s="116"/>
      <c r="V8" s="116"/>
      <c r="W8" s="116"/>
      <c r="X8" s="116"/>
      <c r="Y8" s="116"/>
      <c r="Z8" s="116"/>
      <c r="AA8" s="120"/>
      <c r="AB8" s="120"/>
      <c r="AC8" s="116"/>
      <c r="AD8" s="116"/>
      <c r="AE8" s="116"/>
      <c r="AF8" s="116"/>
      <c r="AG8" s="116"/>
      <c r="AH8" s="116"/>
      <c r="AI8" s="120"/>
      <c r="AJ8" s="120"/>
      <c r="AK8" s="116"/>
      <c r="AL8" s="116"/>
      <c r="AM8" s="116"/>
      <c r="AN8" s="116"/>
      <c r="AO8" s="116"/>
      <c r="AP8" s="116"/>
      <c r="AQ8" s="120"/>
      <c r="AR8" s="120"/>
      <c r="AS8" s="116"/>
      <c r="AT8" s="116"/>
      <c r="AU8" s="116"/>
      <c r="AV8" s="116"/>
      <c r="AW8" s="116"/>
      <c r="AX8" s="116"/>
      <c r="AY8" s="120"/>
      <c r="AZ8" s="120"/>
      <c r="BA8" s="116"/>
      <c r="BB8" s="116"/>
      <c r="BC8" s="116"/>
      <c r="BD8" s="116"/>
      <c r="BE8" s="116"/>
      <c r="BF8" s="116"/>
      <c r="BG8" s="120"/>
    </row>
    <row r="9" spans="1:59" ht="15" customHeight="1">
      <c r="A9" s="14" t="s">
        <v>48</v>
      </c>
      <c r="B9" s="121" t="s">
        <v>49</v>
      </c>
      <c r="C9" s="33"/>
      <c r="D9" s="32"/>
      <c r="E9" s="32"/>
      <c r="F9" s="32"/>
      <c r="G9" s="32"/>
      <c r="H9" s="33"/>
      <c r="I9" s="122"/>
      <c r="J9" s="122"/>
      <c r="K9" s="122"/>
      <c r="L9" s="122"/>
      <c r="M9" s="14"/>
      <c r="N9" s="123">
        <f aca="true" t="shared" si="1" ref="N9:S9">SUM(N10:N17)</f>
        <v>1260</v>
      </c>
      <c r="O9" s="123">
        <f t="shared" si="1"/>
        <v>976</v>
      </c>
      <c r="P9" s="123">
        <f t="shared" si="1"/>
        <v>216</v>
      </c>
      <c r="Q9" s="123">
        <f t="shared" si="1"/>
        <v>0</v>
      </c>
      <c r="R9" s="123">
        <f t="shared" si="1"/>
        <v>760</v>
      </c>
      <c r="S9" s="123">
        <f t="shared" si="1"/>
        <v>284</v>
      </c>
      <c r="T9" s="33"/>
      <c r="U9" s="25"/>
      <c r="V9" s="25"/>
      <c r="W9" s="25"/>
      <c r="X9" s="25"/>
      <c r="Y9" s="25"/>
      <c r="Z9" s="25"/>
      <c r="AA9" s="33"/>
      <c r="AB9" s="33"/>
      <c r="AC9" s="25"/>
      <c r="AD9" s="25"/>
      <c r="AE9" s="25"/>
      <c r="AF9" s="25"/>
      <c r="AG9" s="25"/>
      <c r="AH9" s="25"/>
      <c r="AI9" s="33"/>
      <c r="AJ9" s="33"/>
      <c r="AK9" s="25"/>
      <c r="AL9" s="25"/>
      <c r="AM9" s="25"/>
      <c r="AN9" s="25"/>
      <c r="AO9" s="25"/>
      <c r="AP9" s="25"/>
      <c r="AQ9" s="33"/>
      <c r="AR9" s="33"/>
      <c r="AS9" s="25"/>
      <c r="AT9" s="25"/>
      <c r="AU9" s="25"/>
      <c r="AV9" s="25"/>
      <c r="AW9" s="25"/>
      <c r="AX9" s="25"/>
      <c r="AY9" s="33"/>
      <c r="AZ9" s="33"/>
      <c r="BA9" s="25"/>
      <c r="BB9" s="25"/>
      <c r="BC9" s="25"/>
      <c r="BD9" s="25"/>
      <c r="BE9" s="25"/>
      <c r="BF9" s="25"/>
      <c r="BG9" s="33"/>
    </row>
    <row r="10" spans="1:59" ht="15" customHeight="1">
      <c r="A10" s="14" t="s">
        <v>50</v>
      </c>
      <c r="B10" s="88" t="s">
        <v>197</v>
      </c>
      <c r="C10" s="33" t="str">
        <f>D10&amp;" "&amp;E10&amp;" "&amp;F10&amp;" "&amp;G10</f>
        <v>2   </v>
      </c>
      <c r="D10" s="34">
        <v>2</v>
      </c>
      <c r="E10" s="34"/>
      <c r="F10" s="34"/>
      <c r="G10" s="34"/>
      <c r="H10" s="33" t="str">
        <f>I10&amp;" "&amp;J10&amp;" "&amp;K10&amp;" "&amp;L10</f>
        <v>1   </v>
      </c>
      <c r="I10" s="18">
        <v>1</v>
      </c>
      <c r="J10" s="18"/>
      <c r="K10" s="18"/>
      <c r="L10" s="18"/>
      <c r="M10" s="24"/>
      <c r="N10" s="95">
        <v>100</v>
      </c>
      <c r="O10" s="95">
        <f>P10+Q10+R10</f>
        <v>72</v>
      </c>
      <c r="P10" s="95">
        <f aca="true" t="shared" si="2" ref="P10:R11">U10*U$6+X10*X$6+AC10*AC$6+AF10*AF$6+AK10*AK$6+AN10*AN$6+AS10*AS$6+AV10*AV$6+BA10*BA$6+BD10*BD$6</f>
        <v>36</v>
      </c>
      <c r="Q10" s="95">
        <f t="shared" si="2"/>
        <v>0</v>
      </c>
      <c r="R10" s="95">
        <f t="shared" si="2"/>
        <v>36</v>
      </c>
      <c r="S10" s="95">
        <f>N10-O10</f>
        <v>28</v>
      </c>
      <c r="T10" s="40" t="str">
        <f>IF(SUM(U10:W10)&gt;0,U10&amp;"/"&amp;V10&amp;"/"&amp;W10,"")</f>
        <v>1//1</v>
      </c>
      <c r="U10" s="24">
        <v>1</v>
      </c>
      <c r="V10" s="24"/>
      <c r="W10" s="24">
        <v>1</v>
      </c>
      <c r="X10" s="24">
        <v>1</v>
      </c>
      <c r="Y10" s="24"/>
      <c r="Z10" s="24">
        <v>1</v>
      </c>
      <c r="AA10" s="40" t="str">
        <f>IF(SUM(X10:Z10)&gt;0,X10&amp;"/"&amp;Y10&amp;"/"&amp;Z10,"")</f>
        <v>1//1</v>
      </c>
      <c r="AB10" s="40">
        <f>IF(SUM(AC10:AE10)&gt;0,AC10&amp;"/"&amp;AD10&amp;"/"&amp;AE10,"")</f>
      </c>
      <c r="AC10" s="24"/>
      <c r="AD10" s="24"/>
      <c r="AE10" s="24"/>
      <c r="AF10" s="24"/>
      <c r="AG10" s="24"/>
      <c r="AH10" s="24"/>
      <c r="AI10" s="40">
        <f>IF(SUM(AF10:AH10)&gt;0,AF10&amp;"/"&amp;AG10&amp;"/"&amp;AH10,"")</f>
      </c>
      <c r="AJ10" s="40">
        <f>IF(SUM(AK10:AM10)&gt;0,AK10&amp;"/"&amp;AL10&amp;"/"&amp;AM10,"")</f>
      </c>
      <c r="AK10" s="24"/>
      <c r="AL10" s="24"/>
      <c r="AM10" s="24"/>
      <c r="AN10" s="24"/>
      <c r="AO10" s="24"/>
      <c r="AP10" s="24"/>
      <c r="AQ10" s="40">
        <f>IF(SUM(AN10:AP10)&gt;0,AN10&amp;"/"&amp;AO10&amp;"/"&amp;AP10,"")</f>
      </c>
      <c r="AR10" s="40">
        <f>IF(SUM(AS10:AU10)&gt;0,AS10&amp;"/"&amp;AT10&amp;"/"&amp;AU10,"")</f>
      </c>
      <c r="AS10" s="24"/>
      <c r="AT10" s="24"/>
      <c r="AU10" s="24"/>
      <c r="AV10" s="24"/>
      <c r="AW10" s="24"/>
      <c r="AX10" s="24"/>
      <c r="AY10" s="40">
        <f>IF(SUM(AV10:AX10)&gt;0,AV10&amp;"/"&amp;AW10&amp;"/"&amp;AX10,"")</f>
      </c>
      <c r="AZ10" s="40">
        <f>IF(SUM(BA10:BC10)&gt;0,BA10&amp;"/"&amp;BB10&amp;"/"&amp;BC10,"")</f>
      </c>
      <c r="BA10" s="24"/>
      <c r="BB10" s="24"/>
      <c r="BC10" s="24"/>
      <c r="BD10" s="24"/>
      <c r="BE10" s="24"/>
      <c r="BF10" s="24"/>
      <c r="BG10" s="40">
        <f>IF(SUM(BD10:BF10)&gt;0,BD10&amp;"/"&amp;BE10&amp;"/"&amp;BF10,"")</f>
      </c>
    </row>
    <row r="11" spans="1:59" ht="15" customHeight="1">
      <c r="A11" s="14" t="s">
        <v>51</v>
      </c>
      <c r="B11" s="87" t="s">
        <v>204</v>
      </c>
      <c r="C11" s="33" t="str">
        <f>D11&amp;" "&amp;E11&amp;" "&amp;F11&amp;" "&amp;G11</f>
        <v>3   </v>
      </c>
      <c r="D11" s="34">
        <v>3</v>
      </c>
      <c r="E11" s="34"/>
      <c r="F11" s="34"/>
      <c r="G11" s="34"/>
      <c r="H11" s="33" t="str">
        <f>I11&amp;" "&amp;J11&amp;" "&amp;K11&amp;" "&amp;L11</f>
        <v>1 2  </v>
      </c>
      <c r="I11" s="18">
        <v>1</v>
      </c>
      <c r="J11" s="18">
        <v>2</v>
      </c>
      <c r="K11" s="18"/>
      <c r="L11" s="18"/>
      <c r="M11" s="24"/>
      <c r="N11" s="95">
        <v>340</v>
      </c>
      <c r="O11" s="95">
        <f>P11+Q11+R11</f>
        <v>208</v>
      </c>
      <c r="P11" s="95">
        <f t="shared" si="2"/>
        <v>0</v>
      </c>
      <c r="Q11" s="95">
        <f t="shared" si="2"/>
        <v>0</v>
      </c>
      <c r="R11" s="95">
        <f t="shared" si="2"/>
        <v>208</v>
      </c>
      <c r="S11" s="95">
        <f>N11-O11</f>
        <v>132</v>
      </c>
      <c r="T11" s="40" t="str">
        <f>IF(SUM(U11:W11)&gt;0,U11&amp;"/"&amp;V11&amp;"/"&amp;W11,"")</f>
        <v>//4</v>
      </c>
      <c r="U11" s="24"/>
      <c r="V11" s="24"/>
      <c r="W11" s="24">
        <v>4</v>
      </c>
      <c r="X11" s="24"/>
      <c r="Y11" s="24"/>
      <c r="Z11" s="24">
        <v>4</v>
      </c>
      <c r="AA11" s="40" t="str">
        <f>IF(SUM(X11:Z11)&gt;0,X11&amp;"/"&amp;Y11&amp;"/"&amp;Z11,"")</f>
        <v>//4</v>
      </c>
      <c r="AB11" s="40" t="str">
        <f>IF(SUM(AC11:AE11)&gt;0,AC11&amp;"/"&amp;AD11&amp;"/"&amp;AE11,"")</f>
        <v>//4</v>
      </c>
      <c r="AC11" s="24"/>
      <c r="AD11" s="24"/>
      <c r="AE11" s="24">
        <v>4</v>
      </c>
      <c r="AF11" s="24"/>
      <c r="AG11" s="24"/>
      <c r="AH11" s="24"/>
      <c r="AI11" s="40">
        <f>IF(SUM(AF11:AH11)&gt;0,AF11&amp;"/"&amp;AG11&amp;"/"&amp;AH11,"")</f>
      </c>
      <c r="AJ11" s="40">
        <f>IF(SUM(AK11:AM11)&gt;0,AK11&amp;"/"&amp;AL11&amp;"/"&amp;AM11,"")</f>
      </c>
      <c r="AK11" s="24"/>
      <c r="AL11" s="24"/>
      <c r="AM11" s="24"/>
      <c r="AN11" s="24"/>
      <c r="AO11" s="24"/>
      <c r="AP11" s="24"/>
      <c r="AQ11" s="40">
        <f>IF(SUM(AN11:AP11)&gt;0,AN11&amp;"/"&amp;AO11&amp;"/"&amp;AP11,"")</f>
      </c>
      <c r="AR11" s="40">
        <f>IF(SUM(AS11:AU11)&gt;0,AS11&amp;"/"&amp;AT11&amp;"/"&amp;AU11,"")</f>
      </c>
      <c r="AS11" s="24"/>
      <c r="AT11" s="24"/>
      <c r="AU11" s="24"/>
      <c r="AV11" s="24"/>
      <c r="AW11" s="24"/>
      <c r="AX11" s="24"/>
      <c r="AY11" s="40">
        <f>IF(SUM(AV11:AX11)&gt;0,AV11&amp;"/"&amp;AW11&amp;"/"&amp;AX11,"")</f>
      </c>
      <c r="AZ11" s="40">
        <f>IF(SUM(BA11:BC11)&gt;0,BA11&amp;"/"&amp;BB11&amp;"/"&amp;BC11,"")</f>
      </c>
      <c r="BA11" s="24"/>
      <c r="BB11" s="24"/>
      <c r="BC11" s="24"/>
      <c r="BD11" s="24"/>
      <c r="BE11" s="24"/>
      <c r="BF11" s="24"/>
      <c r="BG11" s="40">
        <f>IF(SUM(BD11:BF11)&gt;0,BD11&amp;"/"&amp;BE11&amp;"/"&amp;BF11,"")</f>
      </c>
    </row>
    <row r="12" spans="1:59" ht="15" customHeight="1">
      <c r="A12" s="14" t="s">
        <v>140</v>
      </c>
      <c r="B12" s="88" t="s">
        <v>52</v>
      </c>
      <c r="C12" s="33" t="str">
        <f aca="true" t="shared" si="3" ref="C12:C74">D12&amp;" "&amp;E12&amp;" "&amp;F12&amp;" "&amp;G12</f>
        <v>2   </v>
      </c>
      <c r="D12" s="34">
        <v>2</v>
      </c>
      <c r="E12" s="34"/>
      <c r="F12" s="34"/>
      <c r="G12" s="34"/>
      <c r="H12" s="33" t="str">
        <f aca="true" t="shared" si="4" ref="H12:H74">I12&amp;" "&amp;J12&amp;" "&amp;K12&amp;" "&amp;L12</f>
        <v>1   </v>
      </c>
      <c r="I12" s="18">
        <v>1</v>
      </c>
      <c r="J12" s="18"/>
      <c r="K12" s="18"/>
      <c r="L12" s="18"/>
      <c r="M12" s="24"/>
      <c r="N12" s="95">
        <v>100</v>
      </c>
      <c r="O12" s="95">
        <f aca="true" t="shared" si="5" ref="O12:O74">P12+Q12+R12</f>
        <v>72</v>
      </c>
      <c r="P12" s="95">
        <f aca="true" t="shared" si="6" ref="P12:P74">U12*U$6+X12*X$6+AC12*AC$6+AF12*AF$6+AK12*AK$6+AN12*AN$6+AS12*AS$6+AV12*AV$6+BA12*BA$6+BD12*BD$6</f>
        <v>72</v>
      </c>
      <c r="Q12" s="95">
        <f aca="true" t="shared" si="7" ref="Q12:Q74">V12*V$6+Y12*Y$6+AD12*AD$6+AG12*AG$6+AL12*AL$6+AO12*AO$6+AT12*AT$6+AW12*AW$6+BB12*BB$6+BE12*BE$6</f>
        <v>0</v>
      </c>
      <c r="R12" s="95">
        <f aca="true" t="shared" si="8" ref="R12:R74">W12*W$6+Z12*Z$6+AE12*AE$6+AH12*AH$6+AM12*AM$6+AP12*AP$6+AU12*AU$6+AX12*AX$6+BC12*BC$6+BF12*BF$6</f>
        <v>0</v>
      </c>
      <c r="S12" s="95">
        <f aca="true" t="shared" si="9" ref="S12:S74">N12-O12</f>
        <v>28</v>
      </c>
      <c r="T12" s="40" t="str">
        <f aca="true" t="shared" si="10" ref="T12:T69">IF(SUM(U12:W12)&gt;0,U12&amp;"/"&amp;V12&amp;"/"&amp;W12,"")</f>
        <v>2//</v>
      </c>
      <c r="U12" s="24">
        <v>2</v>
      </c>
      <c r="V12" s="24"/>
      <c r="W12" s="24"/>
      <c r="X12" s="24">
        <v>2</v>
      </c>
      <c r="Y12" s="24"/>
      <c r="Z12" s="24"/>
      <c r="AA12" s="40" t="str">
        <f aca="true" t="shared" si="11" ref="AA12:AA69">IF(SUM(X12:Z12)&gt;0,X12&amp;"/"&amp;Y12&amp;"/"&amp;Z12,"")</f>
        <v>2//</v>
      </c>
      <c r="AB12" s="40">
        <f aca="true" t="shared" si="12" ref="AB12:AB68">IF(SUM(AC12:AE12)&gt;0,AC12&amp;"/"&amp;AD12&amp;"/"&amp;AE12,"")</f>
      </c>
      <c r="AC12" s="24"/>
      <c r="AD12" s="24"/>
      <c r="AE12" s="24"/>
      <c r="AF12" s="24"/>
      <c r="AG12" s="24"/>
      <c r="AH12" s="24"/>
      <c r="AI12" s="40">
        <f aca="true" t="shared" si="13" ref="AI12:AI69">IF(SUM(AF12:AH12)&gt;0,AF12&amp;"/"&amp;AG12&amp;"/"&amp;AH12,"")</f>
      </c>
      <c r="AJ12" s="40">
        <f aca="true" t="shared" si="14" ref="AJ12:AJ69">IF(SUM(AK12:AM12)&gt;0,AK12&amp;"/"&amp;AL12&amp;"/"&amp;AM12,"")</f>
      </c>
      <c r="AK12" s="24"/>
      <c r="AL12" s="24"/>
      <c r="AM12" s="24"/>
      <c r="AN12" s="24"/>
      <c r="AO12" s="24"/>
      <c r="AP12" s="24"/>
      <c r="AQ12" s="40">
        <f aca="true" t="shared" si="15" ref="AQ12:AQ26">IF(SUM(AN12:AP12)&gt;0,AN12&amp;"/"&amp;AO12&amp;"/"&amp;AP12,"")</f>
      </c>
      <c r="AR12" s="40">
        <f aca="true" t="shared" si="16" ref="AR12:AR67">IF(SUM(AS12:AU12)&gt;0,AS12&amp;"/"&amp;AT12&amp;"/"&amp;AU12,"")</f>
      </c>
      <c r="AS12" s="24"/>
      <c r="AT12" s="24"/>
      <c r="AU12" s="24"/>
      <c r="AV12" s="24"/>
      <c r="AW12" s="24"/>
      <c r="AX12" s="24"/>
      <c r="AY12" s="40">
        <f aca="true" t="shared" si="17" ref="AY12:AY26">IF(SUM(AV12:AX12)&gt;0,AV12&amp;"/"&amp;AW12&amp;"/"&amp;AX12,"")</f>
      </c>
      <c r="AZ12" s="40">
        <f aca="true" t="shared" si="18" ref="AZ12:AZ61">IF(SUM(BA12:BC12)&gt;0,BA12&amp;"/"&amp;BB12&amp;"/"&amp;BC12,"")</f>
      </c>
      <c r="BA12" s="24"/>
      <c r="BB12" s="24"/>
      <c r="BC12" s="24"/>
      <c r="BD12" s="24"/>
      <c r="BE12" s="24"/>
      <c r="BF12" s="24"/>
      <c r="BG12" s="40">
        <f aca="true" t="shared" si="19" ref="BG12:BG60">IF(SUM(BD12:BF12)&gt;0,BD12&amp;"/"&amp;BE12&amp;"/"&amp;BF12,"")</f>
      </c>
    </row>
    <row r="13" spans="1:59" ht="15" customHeight="1">
      <c r="A13" s="24" t="s">
        <v>191</v>
      </c>
      <c r="B13" s="88" t="s">
        <v>201</v>
      </c>
      <c r="C13" s="33" t="str">
        <f t="shared" si="3"/>
        <v>   </v>
      </c>
      <c r="D13" s="34"/>
      <c r="E13" s="34"/>
      <c r="F13" s="34"/>
      <c r="G13" s="34"/>
      <c r="H13" s="33" t="str">
        <f t="shared" si="4"/>
        <v>2   </v>
      </c>
      <c r="I13" s="18">
        <v>2</v>
      </c>
      <c r="J13" s="18"/>
      <c r="K13" s="18"/>
      <c r="L13" s="18"/>
      <c r="M13" s="24"/>
      <c r="N13" s="95">
        <v>56</v>
      </c>
      <c r="O13" s="95">
        <f t="shared" si="5"/>
        <v>36</v>
      </c>
      <c r="P13" s="95">
        <f t="shared" si="6"/>
        <v>36</v>
      </c>
      <c r="Q13" s="95">
        <f t="shared" si="7"/>
        <v>0</v>
      </c>
      <c r="R13" s="95">
        <f t="shared" si="8"/>
        <v>0</v>
      </c>
      <c r="S13" s="95">
        <f t="shared" si="9"/>
        <v>20</v>
      </c>
      <c r="T13" s="40">
        <f t="shared" si="10"/>
      </c>
      <c r="U13" s="24"/>
      <c r="V13" s="24"/>
      <c r="W13" s="24"/>
      <c r="X13" s="24">
        <v>2</v>
      </c>
      <c r="Y13" s="24"/>
      <c r="Z13" s="24"/>
      <c r="AA13" s="40" t="str">
        <f t="shared" si="11"/>
        <v>2//</v>
      </c>
      <c r="AB13" s="40">
        <f t="shared" si="12"/>
      </c>
      <c r="AC13" s="24"/>
      <c r="AD13" s="24"/>
      <c r="AE13" s="24"/>
      <c r="AF13" s="24"/>
      <c r="AG13" s="24"/>
      <c r="AH13" s="24"/>
      <c r="AI13" s="40">
        <f t="shared" si="13"/>
      </c>
      <c r="AJ13" s="40">
        <f t="shared" si="14"/>
      </c>
      <c r="AK13" s="24"/>
      <c r="AL13" s="24"/>
      <c r="AM13" s="24"/>
      <c r="AN13" s="24"/>
      <c r="AO13" s="24"/>
      <c r="AP13" s="24"/>
      <c r="AQ13" s="40">
        <f t="shared" si="15"/>
      </c>
      <c r="AR13" s="40">
        <f t="shared" si="16"/>
      </c>
      <c r="AS13" s="24"/>
      <c r="AT13" s="24"/>
      <c r="AU13" s="24"/>
      <c r="AV13" s="24"/>
      <c r="AW13" s="24"/>
      <c r="AX13" s="24"/>
      <c r="AY13" s="40">
        <f t="shared" si="17"/>
      </c>
      <c r="AZ13" s="40">
        <f t="shared" si="18"/>
      </c>
      <c r="BA13" s="24"/>
      <c r="BB13" s="24"/>
      <c r="BC13" s="24"/>
      <c r="BD13" s="24"/>
      <c r="BE13" s="24"/>
      <c r="BF13" s="24"/>
      <c r="BG13" s="40">
        <f t="shared" si="19"/>
      </c>
    </row>
    <row r="14" spans="1:59" ht="15" customHeight="1">
      <c r="A14" s="24" t="s">
        <v>141</v>
      </c>
      <c r="B14" s="88" t="s">
        <v>202</v>
      </c>
      <c r="C14" s="33" t="str">
        <f t="shared" si="3"/>
        <v>6   </v>
      </c>
      <c r="D14" s="34">
        <v>6</v>
      </c>
      <c r="E14" s="34"/>
      <c r="F14" s="34"/>
      <c r="G14" s="34"/>
      <c r="H14" s="33" t="str">
        <f>I14&amp;" "&amp;J14&amp;" "&amp;K14&amp;" "&amp;L14</f>
        <v>   </v>
      </c>
      <c r="I14" s="18"/>
      <c r="J14" s="18"/>
      <c r="K14" s="18"/>
      <c r="L14" s="18"/>
      <c r="M14" s="24"/>
      <c r="N14" s="95">
        <v>56</v>
      </c>
      <c r="O14" s="95">
        <f t="shared" si="5"/>
        <v>36</v>
      </c>
      <c r="P14" s="95">
        <f t="shared" si="6"/>
        <v>36</v>
      </c>
      <c r="Q14" s="95">
        <f>V14*V$6+Y14*Y$6+AD14*AD$6+AG14*AG$6+AL14*AL$6+AO14*AO$6+AT14*AT$6+AW14*AW$6+BB14*BB$6+BE14*BE$6</f>
        <v>0</v>
      </c>
      <c r="R14" s="95">
        <f t="shared" si="8"/>
        <v>0</v>
      </c>
      <c r="S14" s="95">
        <f t="shared" si="9"/>
        <v>20</v>
      </c>
      <c r="T14" s="40">
        <f t="shared" si="10"/>
      </c>
      <c r="U14" s="24"/>
      <c r="V14" s="24"/>
      <c r="W14" s="24"/>
      <c r="X14" s="24"/>
      <c r="Y14" s="24"/>
      <c r="Z14" s="24"/>
      <c r="AA14" s="40">
        <f t="shared" si="11"/>
      </c>
      <c r="AB14" s="40">
        <f t="shared" si="12"/>
      </c>
      <c r="AC14" s="24"/>
      <c r="AD14" s="24"/>
      <c r="AE14" s="24"/>
      <c r="AF14" s="24"/>
      <c r="AG14" s="24"/>
      <c r="AH14" s="24"/>
      <c r="AI14" s="40">
        <f t="shared" si="13"/>
      </c>
      <c r="AJ14" s="40">
        <f t="shared" si="14"/>
      </c>
      <c r="AK14" s="24"/>
      <c r="AL14" s="24"/>
      <c r="AM14" s="24"/>
      <c r="AN14" s="24">
        <v>2</v>
      </c>
      <c r="AO14" s="24"/>
      <c r="AP14" s="24"/>
      <c r="AQ14" s="40" t="str">
        <f t="shared" si="15"/>
        <v>2//</v>
      </c>
      <c r="AR14" s="40">
        <f t="shared" si="16"/>
      </c>
      <c r="AS14" s="24"/>
      <c r="AT14" s="24"/>
      <c r="AU14" s="24"/>
      <c r="AV14" s="24"/>
      <c r="AW14" s="24"/>
      <c r="AX14" s="24"/>
      <c r="AY14" s="40">
        <f t="shared" si="17"/>
      </c>
      <c r="AZ14" s="40">
        <f t="shared" si="18"/>
      </c>
      <c r="BA14" s="24"/>
      <c r="BB14" s="24"/>
      <c r="BC14" s="24"/>
      <c r="BD14" s="24"/>
      <c r="BE14" s="24"/>
      <c r="BF14" s="24"/>
      <c r="BG14" s="40">
        <f t="shared" si="19"/>
      </c>
    </row>
    <row r="15" spans="1:59" ht="15" customHeight="1">
      <c r="A15" s="25" t="s">
        <v>203</v>
      </c>
      <c r="B15" s="89" t="s">
        <v>130</v>
      </c>
      <c r="C15" s="33" t="str">
        <f>D15&amp;" "&amp;E15&amp;" "&amp;F15&amp;" "&amp;G15</f>
        <v>   </v>
      </c>
      <c r="D15" s="34"/>
      <c r="E15" s="34"/>
      <c r="F15" s="34"/>
      <c r="G15" s="34"/>
      <c r="H15" s="33" t="str">
        <f>I15&amp;" "&amp;J15&amp;" "&amp;K15&amp;" "&amp;L15</f>
        <v>4   </v>
      </c>
      <c r="I15" s="18">
        <v>4</v>
      </c>
      <c r="J15" s="18"/>
      <c r="K15" s="18"/>
      <c r="L15" s="18"/>
      <c r="M15" s="24"/>
      <c r="N15" s="95">
        <v>100</v>
      </c>
      <c r="O15" s="95">
        <f>P15+Q15+R15</f>
        <v>72</v>
      </c>
      <c r="P15" s="95">
        <f>U15*U$6+X15*X$6+AC15*AC$6+AF15*AF$6+AK15*AK$6+AN15*AN$6+AS15*AS$6+AV15*AV$6+BA15*BA$6+BD15*BD$6</f>
        <v>36</v>
      </c>
      <c r="Q15" s="95">
        <f>V15*V$6+Y15*Y$6+AD15*AD$6+AG15*AG$6+AL15*AL$6+AO15*AO$6+AT15*AT$6+AW15*AW$6+BB15*BB$6+BE15*BE$6</f>
        <v>0</v>
      </c>
      <c r="R15" s="95">
        <f>W15*W$6+Z15*Z$6+AE15*AE$6+AH15*AH$6+AM15*AM$6+AP15*AP$6+AU15*AU$6+AX15*AX$6+BC15*BC$6+BF15*BF$6</f>
        <v>36</v>
      </c>
      <c r="S15" s="95">
        <f>N15-O15</f>
        <v>28</v>
      </c>
      <c r="T15" s="40">
        <f>IF(SUM(U15:W15)&gt;0,U15&amp;"/"&amp;V15&amp;"/"&amp;W15,"")</f>
      </c>
      <c r="U15" s="24"/>
      <c r="V15" s="24"/>
      <c r="W15" s="24"/>
      <c r="X15" s="24"/>
      <c r="Y15" s="24"/>
      <c r="Z15" s="24"/>
      <c r="AA15" s="40">
        <f>IF(SUM(X15:Z15)&gt;0,X15&amp;"/"&amp;Y15&amp;"/"&amp;Z15,"")</f>
      </c>
      <c r="AB15" s="40">
        <f>IF(SUM(AC15:AE15)&gt;0,AC15&amp;"/"&amp;AD15&amp;"/"&amp;AE15,"")</f>
      </c>
      <c r="AC15" s="24"/>
      <c r="AD15" s="24"/>
      <c r="AE15" s="24"/>
      <c r="AF15" s="24">
        <v>2</v>
      </c>
      <c r="AG15" s="24"/>
      <c r="AH15" s="24">
        <v>2</v>
      </c>
      <c r="AI15" s="40" t="str">
        <f>IF(SUM(AF15:AH15)&gt;0,AF15&amp;"/"&amp;AG15&amp;"/"&amp;AH15,"")</f>
        <v>2//2</v>
      </c>
      <c r="AJ15" s="40">
        <f>IF(SUM(AK15:AM15)&gt;0,AK15&amp;"/"&amp;AL15&amp;"/"&amp;AM15,"")</f>
      </c>
      <c r="AK15" s="24"/>
      <c r="AL15" s="24"/>
      <c r="AM15" s="24"/>
      <c r="AN15" s="24"/>
      <c r="AO15" s="24"/>
      <c r="AP15" s="24"/>
      <c r="AQ15" s="40">
        <f>IF(SUM(AN15:AP15)&gt;0,AN15&amp;"/"&amp;AO15&amp;"/"&amp;AP15,"")</f>
      </c>
      <c r="AR15" s="40">
        <f>IF(SUM(AS15:AU15)&gt;0,AS15&amp;"/"&amp;AT15&amp;"/"&amp;AU15,"")</f>
      </c>
      <c r="AS15" s="24"/>
      <c r="AT15" s="24"/>
      <c r="AU15" s="24"/>
      <c r="AV15" s="24"/>
      <c r="AW15" s="24"/>
      <c r="AX15" s="24"/>
      <c r="AY15" s="40">
        <f>IF(SUM(AV15:AX15)&gt;0,AV15&amp;"/"&amp;AW15&amp;"/"&amp;AX15,"")</f>
      </c>
      <c r="AZ15" s="40">
        <f>IF(SUM(BA15:BC15)&gt;0,BA15&amp;"/"&amp;BB15&amp;"/"&amp;BC15,"")</f>
      </c>
      <c r="BA15" s="24"/>
      <c r="BB15" s="24"/>
      <c r="BC15" s="24"/>
      <c r="BD15" s="24"/>
      <c r="BE15" s="24"/>
      <c r="BF15" s="24"/>
      <c r="BG15" s="40">
        <f>IF(SUM(BD15:BF15)&gt;0,BD15&amp;"/"&amp;BE15&amp;"/"&amp;BF15,"")</f>
      </c>
    </row>
    <row r="16" spans="1:59" ht="15" customHeight="1">
      <c r="A16" s="25" t="s">
        <v>200</v>
      </c>
      <c r="B16" s="88" t="s">
        <v>179</v>
      </c>
      <c r="C16" s="33" t="str">
        <f>D16&amp;" "&amp;E16&amp;" "&amp;F16&amp;" "&amp;G16</f>
        <v>8.   </v>
      </c>
      <c r="D16" s="34" t="s">
        <v>199</v>
      </c>
      <c r="E16" s="34"/>
      <c r="F16" s="34"/>
      <c r="G16" s="34"/>
      <c r="H16" s="33" t="str">
        <f>I16&amp;" "&amp;J16&amp;" "&amp;K16&amp;" "&amp;L16</f>
        <v>1-7.   </v>
      </c>
      <c r="I16" s="18" t="s">
        <v>139</v>
      </c>
      <c r="J16" s="18"/>
      <c r="K16" s="18"/>
      <c r="L16" s="18"/>
      <c r="M16" s="24"/>
      <c r="N16" s="95">
        <v>408</v>
      </c>
      <c r="O16" s="95">
        <f>P16+Q16+R16</f>
        <v>408</v>
      </c>
      <c r="P16" s="95">
        <f>U16*U$6+X16*X$6+AC16*AC$6+AF16*AF$6+AK16*AK$6+AN16*AN$6+AS16*AS$6+AV16*AV$6+BA16*BA$6+BD16*BD$6</f>
        <v>0</v>
      </c>
      <c r="Q16" s="95">
        <f>V16*V$6+Y16*Y$6+AD16*AD$6+AG16*AG$6+AL16*AL$6+AO16*AO$6+AT16*AT$6+AW16*AW$6+BB16*BB$6+BE16*BE$6</f>
        <v>0</v>
      </c>
      <c r="R16" s="95">
        <v>408</v>
      </c>
      <c r="S16" s="95">
        <f>N16-O16</f>
        <v>0</v>
      </c>
      <c r="T16" s="40" t="str">
        <f>IF(SUM(U16:W16)&gt;0,U16&amp;"/"&amp;V16&amp;"/"&amp;W16,"")</f>
        <v>//4</v>
      </c>
      <c r="U16" s="24"/>
      <c r="V16" s="24"/>
      <c r="W16" s="24">
        <v>4</v>
      </c>
      <c r="X16" s="24"/>
      <c r="Y16" s="24"/>
      <c r="Z16" s="24">
        <v>4</v>
      </c>
      <c r="AA16" s="40" t="str">
        <f>IF(SUM(X16:Z16)&gt;0,X16&amp;"/"&amp;Y16&amp;"/"&amp;Z16,"")</f>
        <v>//4</v>
      </c>
      <c r="AB16" s="40" t="str">
        <f>IF(SUM(AC16:AE16)&gt;0,AC16&amp;"/"&amp;AD16&amp;"/"&amp;AE16,"")</f>
        <v>//4</v>
      </c>
      <c r="AC16" s="24"/>
      <c r="AD16" s="24"/>
      <c r="AE16" s="24">
        <v>4</v>
      </c>
      <c r="AF16" s="24"/>
      <c r="AG16" s="24"/>
      <c r="AH16" s="24">
        <v>4</v>
      </c>
      <c r="AI16" s="40" t="str">
        <f>IF(SUM(AF16:AH16)&gt;0,AF16&amp;"/"&amp;AG16&amp;"/"&amp;AH16,"")</f>
        <v>//4</v>
      </c>
      <c r="AJ16" s="40" t="str">
        <f>IF(SUM(AK16:AM16)&gt;0,AK16&amp;"/"&amp;AL16&amp;"/"&amp;AM16,"")</f>
        <v>//2</v>
      </c>
      <c r="AK16" s="24"/>
      <c r="AL16" s="24"/>
      <c r="AM16" s="24">
        <v>2</v>
      </c>
      <c r="AN16" s="24"/>
      <c r="AO16" s="24"/>
      <c r="AP16" s="24">
        <v>2</v>
      </c>
      <c r="AQ16" s="40" t="str">
        <f>IF(SUM(AN16:AP16)&gt;0,AN16&amp;"/"&amp;AO16&amp;"/"&amp;AP16,"")</f>
        <v>//2</v>
      </c>
      <c r="AR16" s="40" t="str">
        <f>IF(SUM(AS16:AU16)&gt;0,AS16&amp;"/"&amp;AT16&amp;"/"&amp;AU16,"")</f>
        <v>//2</v>
      </c>
      <c r="AS16" s="24"/>
      <c r="AT16" s="24"/>
      <c r="AU16" s="24">
        <v>2</v>
      </c>
      <c r="AV16" s="24"/>
      <c r="AW16" s="24"/>
      <c r="AX16" s="24">
        <v>2</v>
      </c>
      <c r="AY16" s="40" t="str">
        <f>IF(SUM(AV16:AX16)&gt;0,AV16&amp;"/"&amp;AW16&amp;"/"&amp;AX16,"")</f>
        <v>//2</v>
      </c>
      <c r="AZ16" s="40">
        <f>IF(SUM(BA16:BC16)&gt;0,BA16&amp;"/"&amp;BB16&amp;"/"&amp;BC16,"")</f>
      </c>
      <c r="BA16" s="24"/>
      <c r="BB16" s="24"/>
      <c r="BC16" s="24"/>
      <c r="BD16" s="24"/>
      <c r="BE16" s="24"/>
      <c r="BF16" s="24"/>
      <c r="BG16" s="40">
        <f>IF(SUM(BD16:BF16)&gt;0,BD16&amp;"/"&amp;BE16&amp;"/"&amp;BF16,"")</f>
      </c>
    </row>
    <row r="17" spans="1:59" ht="15" customHeight="1">
      <c r="A17" s="25" t="s">
        <v>198</v>
      </c>
      <c r="B17" s="89" t="s">
        <v>82</v>
      </c>
      <c r="C17" s="33" t="str">
        <f t="shared" si="3"/>
        <v>   </v>
      </c>
      <c r="D17" s="34"/>
      <c r="E17" s="34"/>
      <c r="F17" s="34"/>
      <c r="G17" s="34"/>
      <c r="H17" s="33" t="str">
        <f>I17&amp;" "&amp;J17&amp;" "&amp;K17&amp;" "&amp;L17</f>
        <v>1 2  </v>
      </c>
      <c r="I17" s="18">
        <v>1</v>
      </c>
      <c r="J17" s="18">
        <v>2</v>
      </c>
      <c r="K17" s="18"/>
      <c r="L17" s="18"/>
      <c r="M17" s="24"/>
      <c r="N17" s="95">
        <v>100</v>
      </c>
      <c r="O17" s="95">
        <f t="shared" si="5"/>
        <v>72</v>
      </c>
      <c r="P17" s="95">
        <f t="shared" si="6"/>
        <v>0</v>
      </c>
      <c r="Q17" s="95">
        <f t="shared" si="7"/>
        <v>0</v>
      </c>
      <c r="R17" s="95">
        <f t="shared" si="8"/>
        <v>72</v>
      </c>
      <c r="S17" s="95">
        <f t="shared" si="9"/>
        <v>28</v>
      </c>
      <c r="T17" s="40" t="str">
        <f t="shared" si="10"/>
        <v>//2</v>
      </c>
      <c r="U17" s="24"/>
      <c r="V17" s="24"/>
      <c r="W17" s="24">
        <v>2</v>
      </c>
      <c r="X17" s="24"/>
      <c r="Y17" s="24"/>
      <c r="Z17" s="24">
        <v>2</v>
      </c>
      <c r="AA17" s="40" t="str">
        <f t="shared" si="11"/>
        <v>//2</v>
      </c>
      <c r="AB17" s="40">
        <f t="shared" si="12"/>
      </c>
      <c r="AC17" s="24"/>
      <c r="AD17" s="24"/>
      <c r="AE17" s="24"/>
      <c r="AF17" s="24"/>
      <c r="AG17" s="24"/>
      <c r="AH17" s="24"/>
      <c r="AI17" s="40">
        <f t="shared" si="13"/>
      </c>
      <c r="AJ17" s="40">
        <f t="shared" si="14"/>
      </c>
      <c r="AK17" s="24"/>
      <c r="AL17" s="24"/>
      <c r="AM17" s="24"/>
      <c r="AN17" s="24"/>
      <c r="AO17" s="24"/>
      <c r="AP17" s="24"/>
      <c r="AQ17" s="40">
        <f t="shared" si="15"/>
      </c>
      <c r="AR17" s="40">
        <f t="shared" si="16"/>
      </c>
      <c r="AS17" s="24"/>
      <c r="AT17" s="24"/>
      <c r="AU17" s="24"/>
      <c r="AV17" s="24"/>
      <c r="AW17" s="24"/>
      <c r="AX17" s="24"/>
      <c r="AY17" s="40">
        <f t="shared" si="17"/>
      </c>
      <c r="AZ17" s="40">
        <f t="shared" si="18"/>
      </c>
      <c r="BA17" s="24"/>
      <c r="BB17" s="24"/>
      <c r="BC17" s="24"/>
      <c r="BD17" s="24"/>
      <c r="BE17" s="24"/>
      <c r="BF17" s="24"/>
      <c r="BG17" s="40">
        <f t="shared" si="19"/>
      </c>
    </row>
    <row r="18" spans="1:59" ht="15" customHeight="1">
      <c r="A18" s="24" t="s">
        <v>53</v>
      </c>
      <c r="B18" s="90" t="s">
        <v>205</v>
      </c>
      <c r="C18" s="33" t="str">
        <f t="shared" si="3"/>
        <v>   </v>
      </c>
      <c r="D18" s="34"/>
      <c r="E18" s="34"/>
      <c r="F18" s="34"/>
      <c r="G18" s="34"/>
      <c r="H18" s="33" t="str">
        <f t="shared" si="4"/>
        <v>   </v>
      </c>
      <c r="I18" s="18"/>
      <c r="J18" s="18"/>
      <c r="K18" s="18"/>
      <c r="L18" s="18"/>
      <c r="M18" s="24"/>
      <c r="N18" s="96">
        <f aca="true" t="shared" si="20" ref="N18:S18">SUM(N19:N21)</f>
        <v>270</v>
      </c>
      <c r="O18" s="96">
        <f t="shared" si="20"/>
        <v>144</v>
      </c>
      <c r="P18" s="96">
        <f t="shared" si="20"/>
        <v>108</v>
      </c>
      <c r="Q18" s="96">
        <f t="shared" si="20"/>
        <v>0</v>
      </c>
      <c r="R18" s="96">
        <f t="shared" si="20"/>
        <v>36</v>
      </c>
      <c r="S18" s="96">
        <f t="shared" si="20"/>
        <v>126</v>
      </c>
      <c r="T18" s="40">
        <f t="shared" si="10"/>
      </c>
      <c r="U18" s="24"/>
      <c r="V18" s="24"/>
      <c r="W18" s="24"/>
      <c r="X18" s="24"/>
      <c r="Y18" s="24"/>
      <c r="Z18" s="24"/>
      <c r="AA18" s="40">
        <f t="shared" si="11"/>
      </c>
      <c r="AB18" s="40">
        <f t="shared" si="12"/>
      </c>
      <c r="AC18" s="24"/>
      <c r="AD18" s="24"/>
      <c r="AE18" s="24"/>
      <c r="AF18" s="24"/>
      <c r="AG18" s="24"/>
      <c r="AH18" s="24"/>
      <c r="AI18" s="40">
        <f t="shared" si="13"/>
      </c>
      <c r="AJ18" s="40">
        <f t="shared" si="14"/>
      </c>
      <c r="AK18" s="24"/>
      <c r="AL18" s="24"/>
      <c r="AM18" s="24"/>
      <c r="AN18" s="24"/>
      <c r="AO18" s="24"/>
      <c r="AP18" s="24"/>
      <c r="AQ18" s="40">
        <f t="shared" si="15"/>
      </c>
      <c r="AR18" s="40">
        <f t="shared" si="16"/>
      </c>
      <c r="AS18" s="24"/>
      <c r="AT18" s="24"/>
      <c r="AU18" s="24"/>
      <c r="AV18" s="24"/>
      <c r="AW18" s="24"/>
      <c r="AX18" s="24"/>
      <c r="AY18" s="40">
        <f t="shared" si="17"/>
      </c>
      <c r="AZ18" s="40">
        <f t="shared" si="18"/>
      </c>
      <c r="BA18" s="24"/>
      <c r="BB18" s="24"/>
      <c r="BC18" s="24"/>
      <c r="BD18" s="24"/>
      <c r="BE18" s="24"/>
      <c r="BF18" s="24"/>
      <c r="BG18" s="40">
        <f t="shared" si="19"/>
      </c>
    </row>
    <row r="19" spans="1:59" ht="15" customHeight="1">
      <c r="A19" s="24" t="s">
        <v>221</v>
      </c>
      <c r="B19" s="88" t="s">
        <v>222</v>
      </c>
      <c r="C19" s="33" t="str">
        <f>D19&amp;" "&amp;E19&amp;" "&amp;F19&amp;" "&amp;G19</f>
        <v>   </v>
      </c>
      <c r="D19" s="34"/>
      <c r="E19" s="34"/>
      <c r="F19" s="34"/>
      <c r="G19" s="34"/>
      <c r="H19" s="33" t="str">
        <f>I19&amp;" "&amp;J19&amp;" "&amp;K19&amp;" "&amp;L19</f>
        <v>2   </v>
      </c>
      <c r="I19" s="18">
        <v>2</v>
      </c>
      <c r="J19" s="18"/>
      <c r="K19" s="18"/>
      <c r="L19" s="18"/>
      <c r="M19" s="24"/>
      <c r="N19" s="95">
        <v>75</v>
      </c>
      <c r="O19" s="95">
        <f>P19+Q19+R19</f>
        <v>36</v>
      </c>
      <c r="P19" s="95">
        <f>U19*U$6+X19*X$6+AC19*AC$6+AF19*AF$6+AK19*AK$6+AN19*AN$6+AS19*AS$6+AV19*AV$6+BA19*BA$6+BD19*BD$6</f>
        <v>36</v>
      </c>
      <c r="Q19" s="95">
        <f>V19*V$6+Y19*Y$6+AD19*AD$6+AG19*AG$6+AL19*AL$6+AO19*AO$6+AT19*AT$6+AW19*AW$6+BB19*BB$6+BE19*BE$6</f>
        <v>0</v>
      </c>
      <c r="R19" s="95">
        <f>W19*W$6+Z19*Z$6+AE19*AE$6+AH19*AH$6+AM19*AM$6+AP19*AP$6+AU19*AU$6+AX19*AX$6+BC19*BC$6+BF19*BF$6</f>
        <v>0</v>
      </c>
      <c r="S19" s="95">
        <f>N19-O19</f>
        <v>39</v>
      </c>
      <c r="T19" s="40">
        <f>IF(SUM(U19:W19)&gt;0,U19&amp;"/"&amp;V19&amp;"/"&amp;W19,"")</f>
      </c>
      <c r="U19" s="24"/>
      <c r="V19" s="24"/>
      <c r="W19" s="24"/>
      <c r="X19" s="24">
        <v>2</v>
      </c>
      <c r="Y19" s="24"/>
      <c r="Z19" s="24"/>
      <c r="AA19" s="40" t="str">
        <f>IF(SUM(X19:Z19)&gt;0,X19&amp;"/"&amp;Y19&amp;"/"&amp;Z19,"")</f>
        <v>2//</v>
      </c>
      <c r="AB19" s="40">
        <f>IF(SUM(AC19:AE19)&gt;0,AC19&amp;"/"&amp;AD19&amp;"/"&amp;AE19,"")</f>
      </c>
      <c r="AC19" s="24"/>
      <c r="AD19" s="24"/>
      <c r="AE19" s="24"/>
      <c r="AF19" s="24"/>
      <c r="AG19" s="24"/>
      <c r="AH19" s="24"/>
      <c r="AI19" s="40">
        <f>IF(SUM(AF19:AH19)&gt;0,AF19&amp;"/"&amp;AG19&amp;"/"&amp;AH19,"")</f>
      </c>
      <c r="AJ19" s="40">
        <f>IF(SUM(AK19:AM19)&gt;0,AK19&amp;"/"&amp;AL19&amp;"/"&amp;AM19,"")</f>
      </c>
      <c r="AK19" s="24"/>
      <c r="AL19" s="24"/>
      <c r="AM19" s="24"/>
      <c r="AN19" s="24"/>
      <c r="AO19" s="24"/>
      <c r="AP19" s="24"/>
      <c r="AQ19" s="40">
        <f>IF(SUM(AN19:AP19)&gt;0,AN19&amp;"/"&amp;AO19&amp;"/"&amp;AP19,"")</f>
      </c>
      <c r="AR19" s="40">
        <f>IF(SUM(AS19:AU19)&gt;0,AS19&amp;"/"&amp;AT19&amp;"/"&amp;AU19,"")</f>
      </c>
      <c r="AS19" s="24"/>
      <c r="AT19" s="24"/>
      <c r="AU19" s="24"/>
      <c r="AV19" s="24"/>
      <c r="AW19" s="24"/>
      <c r="AX19" s="24"/>
      <c r="AY19" s="40">
        <f>IF(SUM(AV19:AX19)&gt;0,AV19&amp;"/"&amp;AW19&amp;"/"&amp;AX19,"")</f>
      </c>
      <c r="AZ19" s="40">
        <f>IF(SUM(BA19:BC19)&gt;0,BA19&amp;"/"&amp;BB19&amp;"/"&amp;BC19,"")</f>
      </c>
      <c r="BA19" s="24"/>
      <c r="BB19" s="24"/>
      <c r="BC19" s="24"/>
      <c r="BD19" s="24"/>
      <c r="BE19" s="24"/>
      <c r="BF19" s="24"/>
      <c r="BG19" s="40">
        <f>IF(SUM(BD19:BF19)&gt;0,BD19&amp;"/"&amp;BE19&amp;"/"&amp;BF19,"")</f>
      </c>
    </row>
    <row r="20" spans="1:59" ht="15" customHeight="1">
      <c r="A20" s="24" t="s">
        <v>74</v>
      </c>
      <c r="B20" s="88" t="s">
        <v>111</v>
      </c>
      <c r="C20" s="33" t="str">
        <f t="shared" si="3"/>
        <v>   </v>
      </c>
      <c r="D20" s="34"/>
      <c r="E20" s="34"/>
      <c r="F20" s="34"/>
      <c r="G20" s="34"/>
      <c r="H20" s="33" t="str">
        <f t="shared" si="4"/>
        <v>1   </v>
      </c>
      <c r="I20" s="18">
        <v>1</v>
      </c>
      <c r="J20" s="18"/>
      <c r="K20" s="18"/>
      <c r="L20" s="18"/>
      <c r="M20" s="24"/>
      <c r="N20" s="95">
        <v>75</v>
      </c>
      <c r="O20" s="95">
        <f t="shared" si="5"/>
        <v>36</v>
      </c>
      <c r="P20" s="95">
        <f t="shared" si="6"/>
        <v>36</v>
      </c>
      <c r="Q20" s="95">
        <f t="shared" si="7"/>
        <v>0</v>
      </c>
      <c r="R20" s="95">
        <f t="shared" si="8"/>
        <v>0</v>
      </c>
      <c r="S20" s="95">
        <f t="shared" si="9"/>
        <v>39</v>
      </c>
      <c r="T20" s="40" t="str">
        <f t="shared" si="10"/>
        <v>2//</v>
      </c>
      <c r="U20" s="24">
        <v>2</v>
      </c>
      <c r="V20" s="24"/>
      <c r="W20" s="24"/>
      <c r="X20" s="24"/>
      <c r="Y20" s="24"/>
      <c r="Z20" s="24"/>
      <c r="AA20" s="40">
        <f t="shared" si="11"/>
      </c>
      <c r="AB20" s="40">
        <f t="shared" si="12"/>
      </c>
      <c r="AC20" s="24"/>
      <c r="AD20" s="24"/>
      <c r="AE20" s="24"/>
      <c r="AF20" s="24"/>
      <c r="AG20" s="24"/>
      <c r="AH20" s="24"/>
      <c r="AI20" s="40">
        <f t="shared" si="13"/>
      </c>
      <c r="AJ20" s="40">
        <f t="shared" si="14"/>
      </c>
      <c r="AK20" s="24"/>
      <c r="AL20" s="24"/>
      <c r="AM20" s="24"/>
      <c r="AN20" s="24"/>
      <c r="AO20" s="24"/>
      <c r="AP20" s="24"/>
      <c r="AQ20" s="40">
        <f t="shared" si="15"/>
      </c>
      <c r="AR20" s="40">
        <f t="shared" si="16"/>
      </c>
      <c r="AS20" s="24"/>
      <c r="AT20" s="24"/>
      <c r="AU20" s="24"/>
      <c r="AV20" s="24"/>
      <c r="AW20" s="24"/>
      <c r="AX20" s="24"/>
      <c r="AY20" s="40">
        <f t="shared" si="17"/>
      </c>
      <c r="AZ20" s="40">
        <f t="shared" si="18"/>
      </c>
      <c r="BA20" s="24"/>
      <c r="BB20" s="24"/>
      <c r="BC20" s="24"/>
      <c r="BD20" s="24"/>
      <c r="BE20" s="24"/>
      <c r="BF20" s="24"/>
      <c r="BG20" s="40">
        <f t="shared" si="19"/>
      </c>
    </row>
    <row r="21" spans="1:59" ht="14.25" customHeight="1">
      <c r="A21" s="24" t="s">
        <v>219</v>
      </c>
      <c r="B21" s="88" t="s">
        <v>192</v>
      </c>
      <c r="C21" s="33" t="str">
        <f t="shared" si="3"/>
        <v>   </v>
      </c>
      <c r="D21" s="34"/>
      <c r="E21" s="34"/>
      <c r="F21" s="34"/>
      <c r="G21" s="34"/>
      <c r="H21" s="33" t="str">
        <f t="shared" si="4"/>
        <v>2   </v>
      </c>
      <c r="I21" s="18">
        <v>2</v>
      </c>
      <c r="J21" s="18"/>
      <c r="K21" s="18"/>
      <c r="L21" s="18"/>
      <c r="M21" s="24"/>
      <c r="N21" s="95">
        <v>120</v>
      </c>
      <c r="O21" s="95">
        <f t="shared" si="5"/>
        <v>72</v>
      </c>
      <c r="P21" s="95">
        <f t="shared" si="6"/>
        <v>36</v>
      </c>
      <c r="Q21" s="95">
        <f t="shared" si="7"/>
        <v>0</v>
      </c>
      <c r="R21" s="95">
        <f t="shared" si="8"/>
        <v>36</v>
      </c>
      <c r="S21" s="95">
        <f t="shared" si="9"/>
        <v>48</v>
      </c>
      <c r="T21" s="40">
        <f t="shared" si="10"/>
      </c>
      <c r="U21" s="24"/>
      <c r="V21" s="24"/>
      <c r="W21" s="24"/>
      <c r="X21" s="24">
        <v>2</v>
      </c>
      <c r="Y21" s="24"/>
      <c r="Z21" s="24">
        <v>2</v>
      </c>
      <c r="AA21" s="40" t="str">
        <f t="shared" si="11"/>
        <v>2//2</v>
      </c>
      <c r="AB21" s="40">
        <f t="shared" si="12"/>
      </c>
      <c r="AC21" s="24"/>
      <c r="AD21" s="24"/>
      <c r="AE21" s="24"/>
      <c r="AF21" s="24"/>
      <c r="AG21" s="24"/>
      <c r="AH21" s="24"/>
      <c r="AI21" s="40">
        <f t="shared" si="13"/>
      </c>
      <c r="AJ21" s="40">
        <f t="shared" si="14"/>
      </c>
      <c r="AK21" s="24"/>
      <c r="AL21" s="24"/>
      <c r="AM21" s="24"/>
      <c r="AN21" s="24"/>
      <c r="AO21" s="24"/>
      <c r="AP21" s="24"/>
      <c r="AQ21" s="40">
        <f t="shared" si="15"/>
      </c>
      <c r="AR21" s="40">
        <f t="shared" si="16"/>
      </c>
      <c r="AS21" s="24"/>
      <c r="AT21" s="24"/>
      <c r="AU21" s="24"/>
      <c r="AV21" s="24"/>
      <c r="AW21" s="24"/>
      <c r="AX21" s="24"/>
      <c r="AY21" s="40">
        <f t="shared" si="17"/>
      </c>
      <c r="AZ21" s="40">
        <f t="shared" si="18"/>
      </c>
      <c r="BA21" s="24"/>
      <c r="BB21" s="24"/>
      <c r="BC21" s="24"/>
      <c r="BD21" s="24"/>
      <c r="BE21" s="24"/>
      <c r="BF21" s="24"/>
      <c r="BG21" s="40">
        <f t="shared" si="19"/>
      </c>
    </row>
    <row r="22" spans="1:59" ht="25.5" customHeight="1">
      <c r="A22" s="25" t="s">
        <v>54</v>
      </c>
      <c r="B22" s="91" t="s">
        <v>206</v>
      </c>
      <c r="C22" s="33" t="str">
        <f t="shared" si="3"/>
        <v>   </v>
      </c>
      <c r="D22" s="34"/>
      <c r="E22" s="34"/>
      <c r="F22" s="34"/>
      <c r="G22" s="34"/>
      <c r="H22" s="33" t="str">
        <f t="shared" si="4"/>
        <v>   </v>
      </c>
      <c r="I22" s="18"/>
      <c r="J22" s="18"/>
      <c r="K22" s="18"/>
      <c r="L22" s="18"/>
      <c r="M22" s="24"/>
      <c r="N22" s="96">
        <f aca="true" t="shared" si="21" ref="N22:S22">SUM(N23:N26)</f>
        <v>270</v>
      </c>
      <c r="O22" s="96">
        <f t="shared" si="21"/>
        <v>140</v>
      </c>
      <c r="P22" s="96">
        <f t="shared" si="21"/>
        <v>140</v>
      </c>
      <c r="Q22" s="96">
        <f t="shared" si="21"/>
        <v>0</v>
      </c>
      <c r="R22" s="96">
        <f t="shared" si="21"/>
        <v>0</v>
      </c>
      <c r="S22" s="96">
        <f t="shared" si="21"/>
        <v>130</v>
      </c>
      <c r="T22" s="40">
        <f t="shared" si="10"/>
      </c>
      <c r="U22" s="24"/>
      <c r="V22" s="24"/>
      <c r="W22" s="24"/>
      <c r="X22" s="24"/>
      <c r="Y22" s="24"/>
      <c r="Z22" s="24"/>
      <c r="AA22" s="40">
        <f t="shared" si="11"/>
      </c>
      <c r="AB22" s="40">
        <f t="shared" si="12"/>
      </c>
      <c r="AC22" s="24"/>
      <c r="AD22" s="24"/>
      <c r="AE22" s="24"/>
      <c r="AF22" s="24"/>
      <c r="AG22" s="24"/>
      <c r="AH22" s="24"/>
      <c r="AI22" s="40">
        <f t="shared" si="13"/>
      </c>
      <c r="AJ22" s="40">
        <f t="shared" si="14"/>
      </c>
      <c r="AK22" s="24"/>
      <c r="AL22" s="24"/>
      <c r="AM22" s="24"/>
      <c r="AN22" s="24"/>
      <c r="AO22" s="24"/>
      <c r="AP22" s="24"/>
      <c r="AQ22" s="40">
        <f t="shared" si="15"/>
      </c>
      <c r="AR22" s="40">
        <f t="shared" si="16"/>
      </c>
      <c r="AS22" s="24"/>
      <c r="AT22" s="24"/>
      <c r="AU22" s="24"/>
      <c r="AV22" s="24"/>
      <c r="AW22" s="24"/>
      <c r="AX22" s="24"/>
      <c r="AY22" s="40">
        <f t="shared" si="17"/>
      </c>
      <c r="AZ22" s="40">
        <f t="shared" si="18"/>
      </c>
      <c r="BA22" s="24"/>
      <c r="BB22" s="24"/>
      <c r="BC22" s="24"/>
      <c r="BD22" s="24"/>
      <c r="BE22" s="24"/>
      <c r="BF22" s="24"/>
      <c r="BG22" s="40">
        <f t="shared" si="19"/>
      </c>
    </row>
    <row r="23" spans="1:59" ht="14.25" customHeight="1">
      <c r="A23" s="25" t="s">
        <v>80</v>
      </c>
      <c r="B23" s="89" t="s">
        <v>223</v>
      </c>
      <c r="C23" s="33" t="str">
        <f>D23&amp;" "&amp;E23&amp;" "&amp;F23&amp;" "&amp;G23</f>
        <v>   </v>
      </c>
      <c r="D23" s="34"/>
      <c r="E23" s="34"/>
      <c r="F23" s="34"/>
      <c r="G23" s="34"/>
      <c r="H23" s="33" t="str">
        <f>I23&amp;" "&amp;J23&amp;" "&amp;K23&amp;" "&amp;L23</f>
        <v>1   </v>
      </c>
      <c r="I23" s="18">
        <v>1</v>
      </c>
      <c r="J23" s="18"/>
      <c r="K23" s="18"/>
      <c r="L23" s="18"/>
      <c r="M23" s="24"/>
      <c r="N23" s="95">
        <v>72</v>
      </c>
      <c r="O23" s="95">
        <f>P23+Q23+R23</f>
        <v>36</v>
      </c>
      <c r="P23" s="95">
        <f aca="true" t="shared" si="22" ref="P23:R25">U23*U$6+X23*X$6+AC23*AC$6+AF23*AF$6+AK23*AK$6+AN23*AN$6+AS23*AS$6+AV23*AV$6+BA23*BA$6+BD23*BD$6</f>
        <v>36</v>
      </c>
      <c r="Q23" s="95">
        <f t="shared" si="22"/>
        <v>0</v>
      </c>
      <c r="R23" s="95">
        <f t="shared" si="22"/>
        <v>0</v>
      </c>
      <c r="S23" s="95">
        <f>N23-O23</f>
        <v>36</v>
      </c>
      <c r="T23" s="40" t="str">
        <f>IF(SUM(U23:W23)&gt;0,U23&amp;"/"&amp;V23&amp;"/"&amp;W23,"")</f>
        <v>2//</v>
      </c>
      <c r="U23" s="24">
        <v>2</v>
      </c>
      <c r="V23" s="24"/>
      <c r="W23" s="24"/>
      <c r="X23" s="24"/>
      <c r="Y23" s="24"/>
      <c r="Z23" s="24"/>
      <c r="AA23" s="40">
        <f>IF(SUM(X23:Z23)&gt;0,X23&amp;"/"&amp;Y23&amp;"/"&amp;Z23,"")</f>
      </c>
      <c r="AB23" s="40">
        <f>IF(SUM(AC23:AE23)&gt;0,AC23&amp;"/"&amp;AD23&amp;"/"&amp;AE23,"")</f>
      </c>
      <c r="AC23" s="24"/>
      <c r="AD23" s="24"/>
      <c r="AE23" s="24"/>
      <c r="AF23" s="24"/>
      <c r="AG23" s="24"/>
      <c r="AH23" s="24"/>
      <c r="AI23" s="40">
        <f>IF(SUM(AF23:AH23)&gt;0,AF23&amp;"/"&amp;AG23&amp;"/"&amp;AH23,"")</f>
      </c>
      <c r="AJ23" s="40">
        <f>IF(SUM(AK23:AM23)&gt;0,AK23&amp;"/"&amp;AL23&amp;"/"&amp;AM23,"")</f>
      </c>
      <c r="AK23" s="24"/>
      <c r="AL23" s="24"/>
      <c r="AM23" s="24"/>
      <c r="AN23" s="24"/>
      <c r="AO23" s="24"/>
      <c r="AP23" s="24"/>
      <c r="AQ23" s="40">
        <f>IF(SUM(AN23:AP23)&gt;0,AN23&amp;"/"&amp;AO23&amp;"/"&amp;AP23,"")</f>
      </c>
      <c r="AR23" s="40">
        <f>IF(SUM(AS23:AU23)&gt;0,AS23&amp;"/"&amp;AT23&amp;"/"&amp;AU23,"")</f>
      </c>
      <c r="AS23" s="24"/>
      <c r="AT23" s="24"/>
      <c r="AU23" s="24"/>
      <c r="AV23" s="24"/>
      <c r="AW23" s="24"/>
      <c r="AX23" s="24"/>
      <c r="AY23" s="40">
        <f>IF(SUM(AV23:AX23)&gt;0,AV23&amp;"/"&amp;AW23&amp;"/"&amp;AX23,"")</f>
      </c>
      <c r="AZ23" s="40">
        <f>IF(SUM(BA23:BC23)&gt;0,BA23&amp;"/"&amp;BB23&amp;"/"&amp;BC23,"")</f>
      </c>
      <c r="BA23" s="24"/>
      <c r="BB23" s="24"/>
      <c r="BC23" s="24"/>
      <c r="BD23" s="24"/>
      <c r="BE23" s="24"/>
      <c r="BF23" s="24"/>
      <c r="BG23" s="40">
        <f>IF(SUM(BD23:BF23)&gt;0,BD23&amp;"/"&amp;BE23&amp;"/"&amp;BF23,"")</f>
      </c>
    </row>
    <row r="24" spans="1:59" ht="25.5" customHeight="1">
      <c r="A24" s="25" t="s">
        <v>81</v>
      </c>
      <c r="B24" s="89" t="s">
        <v>228</v>
      </c>
      <c r="C24" s="33" t="str">
        <f>D24&amp;" "&amp;E24&amp;" "&amp;F24&amp;" "&amp;G24</f>
        <v>   </v>
      </c>
      <c r="D24" s="34"/>
      <c r="E24" s="34"/>
      <c r="F24" s="34"/>
      <c r="G24" s="34"/>
      <c r="H24" s="33" t="str">
        <f>I24&amp;" "&amp;J24&amp;" "&amp;K24&amp;" "&amp;L24</f>
        <v>3   </v>
      </c>
      <c r="I24" s="18">
        <v>3</v>
      </c>
      <c r="J24" s="18"/>
      <c r="K24" s="18"/>
      <c r="L24" s="18"/>
      <c r="M24" s="24"/>
      <c r="N24" s="95">
        <v>72</v>
      </c>
      <c r="O24" s="95">
        <f>P24+Q24+R24</f>
        <v>32</v>
      </c>
      <c r="P24" s="95">
        <f t="shared" si="22"/>
        <v>32</v>
      </c>
      <c r="Q24" s="95">
        <f t="shared" si="22"/>
        <v>0</v>
      </c>
      <c r="R24" s="95">
        <f t="shared" si="22"/>
        <v>0</v>
      </c>
      <c r="S24" s="95">
        <f>N24-O24</f>
        <v>40</v>
      </c>
      <c r="T24" s="40">
        <f>IF(SUM(U24:W24)&gt;0,U24&amp;"/"&amp;V24&amp;"/"&amp;W24,"")</f>
      </c>
      <c r="U24" s="24"/>
      <c r="V24" s="24"/>
      <c r="W24" s="24"/>
      <c r="X24" s="24"/>
      <c r="Y24" s="24"/>
      <c r="Z24" s="24"/>
      <c r="AA24" s="40">
        <f>IF(SUM(X24:Z24)&gt;0,X24&amp;"/"&amp;Y24&amp;"/"&amp;Z24,"")</f>
      </c>
      <c r="AB24" s="40" t="str">
        <f>IF(SUM(AC24:AE24)&gt;0,AC24&amp;"/"&amp;AD24&amp;"/"&amp;AE24,"")</f>
        <v>2//</v>
      </c>
      <c r="AC24" s="24">
        <v>2</v>
      </c>
      <c r="AD24" s="24"/>
      <c r="AE24" s="24"/>
      <c r="AF24" s="24"/>
      <c r="AG24" s="24"/>
      <c r="AH24" s="24"/>
      <c r="AI24" s="40">
        <f>IF(SUM(AF24:AH24)&gt;0,AF24&amp;"/"&amp;AG24&amp;"/"&amp;AH24,"")</f>
      </c>
      <c r="AJ24" s="40">
        <f>IF(SUM(AK24:AM24)&gt;0,AK24&amp;"/"&amp;AL24&amp;"/"&amp;AM24,"")</f>
      </c>
      <c r="AK24" s="24"/>
      <c r="AL24" s="24"/>
      <c r="AM24" s="24"/>
      <c r="AN24" s="24"/>
      <c r="AO24" s="24"/>
      <c r="AP24" s="24"/>
      <c r="AQ24" s="40">
        <f>IF(SUM(AN24:AP24)&gt;0,AN24&amp;"/"&amp;AO24&amp;"/"&amp;AP24,"")</f>
      </c>
      <c r="AR24" s="40">
        <f>IF(SUM(AS24:AU24)&gt;0,AS24&amp;"/"&amp;AT24&amp;"/"&amp;AU24,"")</f>
      </c>
      <c r="AS24" s="24"/>
      <c r="AT24" s="24"/>
      <c r="AU24" s="24"/>
      <c r="AV24" s="24"/>
      <c r="AW24" s="24"/>
      <c r="AX24" s="24"/>
      <c r="AY24" s="40">
        <f>IF(SUM(AV24:AX24)&gt;0,AV24&amp;"/"&amp;AW24&amp;"/"&amp;AX24,"")</f>
      </c>
      <c r="AZ24" s="40">
        <f>IF(SUM(BA24:BC24)&gt;0,BA24&amp;"/"&amp;BB24&amp;"/"&amp;BC24,"")</f>
      </c>
      <c r="BA24" s="24"/>
      <c r="BB24" s="24"/>
      <c r="BC24" s="24"/>
      <c r="BD24" s="24"/>
      <c r="BE24" s="24"/>
      <c r="BF24" s="24"/>
      <c r="BG24" s="40">
        <f>IF(SUM(BD24:BF24)&gt;0,BD24&amp;"/"&amp;BE24&amp;"/"&amp;BF24,"")</f>
      </c>
    </row>
    <row r="25" spans="1:59" ht="14.25" customHeight="1">
      <c r="A25" s="25" t="s">
        <v>229</v>
      </c>
      <c r="B25" s="89" t="s">
        <v>230</v>
      </c>
      <c r="C25" s="33" t="str">
        <f>D25&amp;" "&amp;E25&amp;" "&amp;F25&amp;" "&amp;G25</f>
        <v>   </v>
      </c>
      <c r="D25" s="34"/>
      <c r="E25" s="34"/>
      <c r="F25" s="34"/>
      <c r="G25" s="34"/>
      <c r="H25" s="33" t="str">
        <f>I25&amp;" "&amp;J25&amp;" "&amp;K25&amp;" "&amp;L25</f>
        <v>4   </v>
      </c>
      <c r="I25" s="18">
        <v>4</v>
      </c>
      <c r="J25" s="18"/>
      <c r="K25" s="18"/>
      <c r="L25" s="18"/>
      <c r="M25" s="24"/>
      <c r="N25" s="95">
        <v>72</v>
      </c>
      <c r="O25" s="95">
        <f>P25+Q25+R25</f>
        <v>36</v>
      </c>
      <c r="P25" s="95">
        <f t="shared" si="22"/>
        <v>36</v>
      </c>
      <c r="Q25" s="95">
        <f t="shared" si="22"/>
        <v>0</v>
      </c>
      <c r="R25" s="95">
        <f t="shared" si="22"/>
        <v>0</v>
      </c>
      <c r="S25" s="95">
        <f>N25-O25</f>
        <v>36</v>
      </c>
      <c r="T25" s="40">
        <f>IF(SUM(U25:W25)&gt;0,U25&amp;"/"&amp;V25&amp;"/"&amp;W25,"")</f>
      </c>
      <c r="U25" s="24"/>
      <c r="V25" s="24"/>
      <c r="W25" s="24"/>
      <c r="X25" s="24"/>
      <c r="Y25" s="24"/>
      <c r="Z25" s="24"/>
      <c r="AA25" s="40">
        <f>IF(SUM(X25:Z25)&gt;0,X25&amp;"/"&amp;Y25&amp;"/"&amp;Z25,"")</f>
      </c>
      <c r="AB25" s="40">
        <f>IF(SUM(AC25:AE25)&gt;0,AC25&amp;"/"&amp;AD25&amp;"/"&amp;AE25,"")</f>
      </c>
      <c r="AC25" s="24"/>
      <c r="AD25" s="24"/>
      <c r="AE25" s="24"/>
      <c r="AF25" s="24">
        <v>2</v>
      </c>
      <c r="AG25" s="24"/>
      <c r="AH25" s="24"/>
      <c r="AI25" s="40" t="str">
        <f>IF(SUM(AF25:AH25)&gt;0,AF25&amp;"/"&amp;AG25&amp;"/"&amp;AH25,"")</f>
        <v>2//</v>
      </c>
      <c r="AJ25" s="40">
        <f>IF(SUM(AK25:AM25)&gt;0,AK25&amp;"/"&amp;AL25&amp;"/"&amp;AM25,"")</f>
      </c>
      <c r="AK25" s="24"/>
      <c r="AL25" s="24"/>
      <c r="AM25" s="24"/>
      <c r="AN25" s="24"/>
      <c r="AO25" s="24"/>
      <c r="AP25" s="24"/>
      <c r="AQ25" s="40">
        <f>IF(SUM(AN25:AP25)&gt;0,AN25&amp;"/"&amp;AO25&amp;"/"&amp;AP25,"")</f>
      </c>
      <c r="AR25" s="40">
        <f>IF(SUM(AS25:AU25)&gt;0,AS25&amp;"/"&amp;AT25&amp;"/"&amp;AU25,"")</f>
      </c>
      <c r="AS25" s="24"/>
      <c r="AT25" s="24"/>
      <c r="AU25" s="24"/>
      <c r="AV25" s="24"/>
      <c r="AW25" s="24"/>
      <c r="AX25" s="24"/>
      <c r="AY25" s="40">
        <f>IF(SUM(AV25:AX25)&gt;0,AV25&amp;"/"&amp;AW25&amp;"/"&amp;AX25,"")</f>
      </c>
      <c r="AZ25" s="40">
        <f>IF(SUM(BA25:BC25)&gt;0,BA25&amp;"/"&amp;BB25&amp;"/"&amp;BC25,"")</f>
      </c>
      <c r="BA25" s="24"/>
      <c r="BB25" s="24"/>
      <c r="BC25" s="24"/>
      <c r="BD25" s="24"/>
      <c r="BE25" s="24"/>
      <c r="BF25" s="24"/>
      <c r="BG25" s="40">
        <f>IF(SUM(BD25:BF25)&gt;0,BD25&amp;"/"&amp;BE25&amp;"/"&amp;BF25,"")</f>
      </c>
    </row>
    <row r="26" spans="1:59" ht="15" customHeight="1">
      <c r="A26" s="25" t="s">
        <v>207</v>
      </c>
      <c r="B26" s="89" t="s">
        <v>217</v>
      </c>
      <c r="C26" s="33" t="str">
        <f t="shared" si="3"/>
        <v>   </v>
      </c>
      <c r="D26" s="34"/>
      <c r="E26" s="34"/>
      <c r="F26" s="34"/>
      <c r="G26" s="34"/>
      <c r="H26" s="33" t="str">
        <f t="shared" si="4"/>
        <v>5   </v>
      </c>
      <c r="I26" s="18">
        <v>5</v>
      </c>
      <c r="J26" s="18"/>
      <c r="K26" s="18"/>
      <c r="L26" s="18"/>
      <c r="M26" s="24"/>
      <c r="N26" s="95">
        <v>54</v>
      </c>
      <c r="O26" s="95">
        <f t="shared" si="5"/>
        <v>36</v>
      </c>
      <c r="P26" s="95">
        <f t="shared" si="6"/>
        <v>36</v>
      </c>
      <c r="Q26" s="95">
        <f t="shared" si="7"/>
        <v>0</v>
      </c>
      <c r="R26" s="95">
        <f t="shared" si="8"/>
        <v>0</v>
      </c>
      <c r="S26" s="95">
        <f t="shared" si="9"/>
        <v>18</v>
      </c>
      <c r="T26" s="40">
        <f>IF(SUM(U26:W26)&gt;0,U26&amp;"/"&amp;V26&amp;"/"&amp;W26,"")</f>
      </c>
      <c r="U26" s="24"/>
      <c r="V26" s="24"/>
      <c r="W26" s="24"/>
      <c r="X26" s="24"/>
      <c r="Y26" s="24"/>
      <c r="Z26" s="24"/>
      <c r="AA26" s="40">
        <f t="shared" si="11"/>
      </c>
      <c r="AB26" s="40">
        <f t="shared" si="12"/>
      </c>
      <c r="AC26" s="24"/>
      <c r="AD26" s="24"/>
      <c r="AE26" s="24"/>
      <c r="AF26" s="24"/>
      <c r="AG26" s="24"/>
      <c r="AH26" s="24"/>
      <c r="AI26" s="40">
        <f t="shared" si="13"/>
      </c>
      <c r="AJ26" s="40" t="str">
        <f t="shared" si="14"/>
        <v>2//</v>
      </c>
      <c r="AK26" s="24">
        <v>2</v>
      </c>
      <c r="AL26" s="24"/>
      <c r="AM26" s="24"/>
      <c r="AN26" s="24"/>
      <c r="AO26" s="24"/>
      <c r="AP26" s="24"/>
      <c r="AQ26" s="40">
        <f t="shared" si="15"/>
      </c>
      <c r="AR26" s="40">
        <f t="shared" si="16"/>
      </c>
      <c r="AS26" s="24"/>
      <c r="AT26" s="24"/>
      <c r="AU26" s="24"/>
      <c r="AV26" s="24"/>
      <c r="AW26" s="24"/>
      <c r="AX26" s="24"/>
      <c r="AY26" s="40">
        <f t="shared" si="17"/>
      </c>
      <c r="AZ26" s="40">
        <f t="shared" si="18"/>
      </c>
      <c r="BA26" s="24"/>
      <c r="BB26" s="24"/>
      <c r="BC26" s="24"/>
      <c r="BD26" s="24"/>
      <c r="BE26" s="24"/>
      <c r="BF26" s="24"/>
      <c r="BG26" s="40">
        <f t="shared" si="19"/>
      </c>
    </row>
    <row r="27" spans="1:59" ht="30" customHeight="1">
      <c r="A27" s="116" t="s">
        <v>55</v>
      </c>
      <c r="B27" s="117" t="s">
        <v>131</v>
      </c>
      <c r="C27" s="116" t="str">
        <f t="shared" si="3"/>
        <v>   </v>
      </c>
      <c r="D27" s="118"/>
      <c r="E27" s="118"/>
      <c r="F27" s="118"/>
      <c r="G27" s="118"/>
      <c r="H27" s="116" t="str">
        <f t="shared" si="4"/>
        <v>   </v>
      </c>
      <c r="I27" s="118"/>
      <c r="J27" s="118"/>
      <c r="K27" s="118"/>
      <c r="L27" s="118"/>
      <c r="M27" s="116"/>
      <c r="N27" s="124">
        <f aca="true" t="shared" si="23" ref="N27:S27">SUM(N28,N32,N35)</f>
        <v>1000</v>
      </c>
      <c r="O27" s="124">
        <f t="shared" si="23"/>
        <v>472</v>
      </c>
      <c r="P27" s="124">
        <f t="shared" si="23"/>
        <v>262</v>
      </c>
      <c r="Q27" s="124">
        <f t="shared" si="23"/>
        <v>72</v>
      </c>
      <c r="R27" s="124">
        <f t="shared" si="23"/>
        <v>138</v>
      </c>
      <c r="S27" s="124">
        <f t="shared" si="23"/>
        <v>528</v>
      </c>
      <c r="T27" s="120">
        <f t="shared" si="10"/>
      </c>
      <c r="U27" s="116"/>
      <c r="V27" s="116"/>
      <c r="W27" s="116"/>
      <c r="X27" s="116"/>
      <c r="Y27" s="116"/>
      <c r="Z27" s="116"/>
      <c r="AA27" s="120">
        <f t="shared" si="11"/>
      </c>
      <c r="AB27" s="120">
        <f t="shared" si="12"/>
      </c>
      <c r="AC27" s="116"/>
      <c r="AD27" s="116"/>
      <c r="AE27" s="116"/>
      <c r="AF27" s="116"/>
      <c r="AG27" s="116"/>
      <c r="AH27" s="116"/>
      <c r="AI27" s="120">
        <f t="shared" si="13"/>
      </c>
      <c r="AJ27" s="120">
        <f t="shared" si="14"/>
      </c>
      <c r="AK27" s="116"/>
      <c r="AL27" s="116"/>
      <c r="AM27" s="116"/>
      <c r="AN27" s="116"/>
      <c r="AO27" s="116"/>
      <c r="AP27" s="116"/>
      <c r="AQ27" s="120">
        <f aca="true" t="shared" si="24" ref="AQ27:AQ74">IF(SUM(AN27:AP27)&gt;0,AN27&amp;"/"&amp;AO27&amp;"/"&amp;AP27,"")</f>
      </c>
      <c r="AR27" s="120">
        <f t="shared" si="16"/>
      </c>
      <c r="AS27" s="116"/>
      <c r="AT27" s="116"/>
      <c r="AU27" s="116"/>
      <c r="AV27" s="116"/>
      <c r="AW27" s="116"/>
      <c r="AX27" s="116"/>
      <c r="AY27" s="120">
        <f aca="true" t="shared" si="25" ref="AY27:AY33">IF(SUM(AV27:AX27)&gt;0,AV27&amp;"/"&amp;AW27&amp;"/"&amp;AX27,"")</f>
      </c>
      <c r="AZ27" s="120">
        <f t="shared" si="18"/>
      </c>
      <c r="BA27" s="116"/>
      <c r="BB27" s="116"/>
      <c r="BC27" s="116"/>
      <c r="BD27" s="116"/>
      <c r="BE27" s="116"/>
      <c r="BF27" s="116"/>
      <c r="BG27" s="120">
        <f t="shared" si="19"/>
      </c>
    </row>
    <row r="28" spans="1:59" ht="15" customHeight="1">
      <c r="A28" s="25" t="s">
        <v>56</v>
      </c>
      <c r="B28" s="91" t="s">
        <v>49</v>
      </c>
      <c r="C28" s="33" t="str">
        <f t="shared" si="3"/>
        <v>   </v>
      </c>
      <c r="D28" s="34"/>
      <c r="E28" s="34"/>
      <c r="F28" s="34"/>
      <c r="G28" s="34"/>
      <c r="H28" s="33" t="str">
        <f t="shared" si="4"/>
        <v>   </v>
      </c>
      <c r="I28" s="18"/>
      <c r="J28" s="18"/>
      <c r="K28" s="18"/>
      <c r="L28" s="18"/>
      <c r="M28" s="24"/>
      <c r="N28" s="96">
        <f aca="true" t="shared" si="26" ref="N28:S28">SUM(N29:N31)</f>
        <v>800</v>
      </c>
      <c r="O28" s="96">
        <f t="shared" si="26"/>
        <v>370</v>
      </c>
      <c r="P28" s="96">
        <f t="shared" si="26"/>
        <v>194</v>
      </c>
      <c r="Q28" s="96">
        <f t="shared" si="26"/>
        <v>72</v>
      </c>
      <c r="R28" s="96">
        <f t="shared" si="26"/>
        <v>104</v>
      </c>
      <c r="S28" s="96">
        <f t="shared" si="26"/>
        <v>430</v>
      </c>
      <c r="T28" s="40">
        <f t="shared" si="10"/>
      </c>
      <c r="U28" s="24"/>
      <c r="V28" s="24"/>
      <c r="W28" s="24"/>
      <c r="X28" s="24"/>
      <c r="Y28" s="24"/>
      <c r="Z28" s="24"/>
      <c r="AA28" s="40">
        <f t="shared" si="11"/>
      </c>
      <c r="AB28" s="40">
        <f t="shared" si="12"/>
      </c>
      <c r="AC28" s="24"/>
      <c r="AD28" s="24"/>
      <c r="AE28" s="24"/>
      <c r="AF28" s="24"/>
      <c r="AG28" s="24"/>
      <c r="AH28" s="24"/>
      <c r="AI28" s="40">
        <f t="shared" si="13"/>
      </c>
      <c r="AJ28" s="40">
        <f t="shared" si="14"/>
      </c>
      <c r="AK28" s="24"/>
      <c r="AL28" s="24"/>
      <c r="AM28" s="24"/>
      <c r="AN28" s="24"/>
      <c r="AO28" s="24"/>
      <c r="AP28" s="24"/>
      <c r="AQ28" s="40">
        <f t="shared" si="24"/>
      </c>
      <c r="AR28" s="40">
        <f t="shared" si="16"/>
      </c>
      <c r="AS28" s="24"/>
      <c r="AT28" s="24"/>
      <c r="AU28" s="24"/>
      <c r="AV28" s="24"/>
      <c r="AW28" s="24"/>
      <c r="AX28" s="24"/>
      <c r="AY28" s="40">
        <f t="shared" si="25"/>
      </c>
      <c r="AZ28" s="40">
        <f t="shared" si="18"/>
      </c>
      <c r="BA28" s="24"/>
      <c r="BB28" s="24"/>
      <c r="BC28" s="24"/>
      <c r="BD28" s="24"/>
      <c r="BE28" s="24"/>
      <c r="BF28" s="24"/>
      <c r="BG28" s="40">
        <f t="shared" si="19"/>
      </c>
    </row>
    <row r="29" spans="1:59" ht="15" customHeight="1">
      <c r="A29" s="25" t="s">
        <v>57</v>
      </c>
      <c r="B29" s="89" t="s">
        <v>58</v>
      </c>
      <c r="C29" s="33" t="str">
        <f t="shared" si="3"/>
        <v>1 2 3 </v>
      </c>
      <c r="D29" s="34">
        <v>1</v>
      </c>
      <c r="E29" s="34">
        <v>2</v>
      </c>
      <c r="F29" s="34">
        <v>3</v>
      </c>
      <c r="G29" s="34"/>
      <c r="H29" s="33" t="str">
        <f t="shared" si="4"/>
        <v>   </v>
      </c>
      <c r="I29" s="18"/>
      <c r="J29" s="18"/>
      <c r="K29" s="18"/>
      <c r="L29" s="18"/>
      <c r="M29" s="24"/>
      <c r="N29" s="95">
        <v>500</v>
      </c>
      <c r="O29" s="95">
        <f t="shared" si="5"/>
        <v>244</v>
      </c>
      <c r="P29" s="95">
        <f t="shared" si="6"/>
        <v>140</v>
      </c>
      <c r="Q29" s="95">
        <f t="shared" si="7"/>
        <v>0</v>
      </c>
      <c r="R29" s="95">
        <f t="shared" si="8"/>
        <v>104</v>
      </c>
      <c r="S29" s="95">
        <f t="shared" si="9"/>
        <v>256</v>
      </c>
      <c r="T29" s="40" t="str">
        <f t="shared" si="10"/>
        <v>4//2</v>
      </c>
      <c r="U29" s="24">
        <v>4</v>
      </c>
      <c r="V29" s="24"/>
      <c r="W29" s="24">
        <v>2</v>
      </c>
      <c r="X29" s="24">
        <v>2</v>
      </c>
      <c r="Y29" s="24"/>
      <c r="Z29" s="24">
        <v>2</v>
      </c>
      <c r="AA29" s="40" t="str">
        <f t="shared" si="11"/>
        <v>2//2</v>
      </c>
      <c r="AB29" s="40" t="str">
        <f t="shared" si="12"/>
        <v>2//2</v>
      </c>
      <c r="AC29" s="24">
        <v>2</v>
      </c>
      <c r="AD29" s="24"/>
      <c r="AE29" s="24">
        <v>2</v>
      </c>
      <c r="AF29" s="24"/>
      <c r="AG29" s="24"/>
      <c r="AH29" s="24"/>
      <c r="AI29" s="40">
        <f t="shared" si="13"/>
      </c>
      <c r="AJ29" s="40">
        <f t="shared" si="14"/>
      </c>
      <c r="AK29" s="24"/>
      <c r="AL29" s="24"/>
      <c r="AM29" s="24"/>
      <c r="AN29" s="24"/>
      <c r="AO29" s="24"/>
      <c r="AP29" s="24"/>
      <c r="AQ29" s="40">
        <f t="shared" si="24"/>
      </c>
      <c r="AR29" s="40">
        <f t="shared" si="16"/>
      </c>
      <c r="AS29" s="24"/>
      <c r="AT29" s="24"/>
      <c r="AU29" s="24"/>
      <c r="AV29" s="24"/>
      <c r="AW29" s="24"/>
      <c r="AX29" s="24"/>
      <c r="AY29" s="40">
        <f t="shared" si="25"/>
      </c>
      <c r="AZ29" s="40">
        <f>IF(SUM(AW29:AY29)&gt;0,AW29&amp;"/"&amp;AX29&amp;"/"&amp;AY29,"")</f>
      </c>
      <c r="BA29" s="24"/>
      <c r="BB29" s="24"/>
      <c r="BC29" s="24"/>
      <c r="BD29" s="24"/>
      <c r="BE29" s="24"/>
      <c r="BF29" s="24"/>
      <c r="BG29" s="40">
        <f t="shared" si="19"/>
      </c>
    </row>
    <row r="30" spans="1:59" ht="15" customHeight="1">
      <c r="A30" s="25" t="s">
        <v>72</v>
      </c>
      <c r="B30" s="89" t="s">
        <v>73</v>
      </c>
      <c r="C30" s="33" t="str">
        <f t="shared" si="3"/>
        <v>1   </v>
      </c>
      <c r="D30" s="34">
        <v>1</v>
      </c>
      <c r="E30" s="34"/>
      <c r="F30" s="34"/>
      <c r="G30" s="34"/>
      <c r="H30" s="33" t="str">
        <f t="shared" si="4"/>
        <v>   </v>
      </c>
      <c r="I30" s="18"/>
      <c r="J30" s="18"/>
      <c r="K30" s="18"/>
      <c r="L30" s="18"/>
      <c r="M30" s="24"/>
      <c r="N30" s="95">
        <v>180</v>
      </c>
      <c r="O30" s="95">
        <f t="shared" si="5"/>
        <v>90</v>
      </c>
      <c r="P30" s="95">
        <f t="shared" si="6"/>
        <v>18</v>
      </c>
      <c r="Q30" s="95">
        <f t="shared" si="7"/>
        <v>72</v>
      </c>
      <c r="R30" s="95">
        <f t="shared" si="8"/>
        <v>0</v>
      </c>
      <c r="S30" s="95">
        <f t="shared" si="9"/>
        <v>90</v>
      </c>
      <c r="T30" s="40" t="str">
        <f t="shared" si="10"/>
        <v>1/4/</v>
      </c>
      <c r="U30" s="24">
        <v>1</v>
      </c>
      <c r="V30" s="24">
        <v>4</v>
      </c>
      <c r="W30" s="24"/>
      <c r="X30" s="24"/>
      <c r="Y30" s="24"/>
      <c r="Z30" s="24"/>
      <c r="AA30" s="40">
        <f t="shared" si="11"/>
      </c>
      <c r="AB30" s="40">
        <f t="shared" si="12"/>
      </c>
      <c r="AC30" s="24"/>
      <c r="AD30" s="24"/>
      <c r="AE30" s="24"/>
      <c r="AF30" s="24"/>
      <c r="AG30" s="24"/>
      <c r="AH30" s="24"/>
      <c r="AI30" s="40">
        <f t="shared" si="13"/>
      </c>
      <c r="AJ30" s="40">
        <f t="shared" si="14"/>
      </c>
      <c r="AK30" s="24"/>
      <c r="AL30" s="24"/>
      <c r="AM30" s="24"/>
      <c r="AN30" s="24"/>
      <c r="AO30" s="24"/>
      <c r="AP30" s="24"/>
      <c r="AQ30" s="40">
        <f t="shared" si="24"/>
      </c>
      <c r="AR30" s="40">
        <f t="shared" si="16"/>
      </c>
      <c r="AS30" s="24"/>
      <c r="AT30" s="24"/>
      <c r="AU30" s="24"/>
      <c r="AV30" s="24"/>
      <c r="AW30" s="24"/>
      <c r="AX30" s="24"/>
      <c r="AY30" s="40">
        <f t="shared" si="25"/>
      </c>
      <c r="AZ30" s="40">
        <f>IF(SUM(AW30:AY30)&gt;0,AW30&amp;"/"&amp;AX30&amp;"/"&amp;AY30,"")</f>
      </c>
      <c r="BA30" s="24"/>
      <c r="BB30" s="24"/>
      <c r="BC30" s="24"/>
      <c r="BD30" s="24"/>
      <c r="BE30" s="24"/>
      <c r="BF30" s="24"/>
      <c r="BG30" s="40">
        <f t="shared" si="19"/>
      </c>
    </row>
    <row r="31" spans="1:59" ht="15" customHeight="1">
      <c r="A31" s="25" t="s">
        <v>208</v>
      </c>
      <c r="B31" s="89" t="s">
        <v>132</v>
      </c>
      <c r="C31" s="33" t="str">
        <f t="shared" si="3"/>
        <v>   </v>
      </c>
      <c r="D31" s="34"/>
      <c r="E31" s="34"/>
      <c r="F31" s="34"/>
      <c r="G31" s="34"/>
      <c r="H31" s="33" t="str">
        <f t="shared" si="4"/>
        <v>5   </v>
      </c>
      <c r="I31" s="18">
        <v>5</v>
      </c>
      <c r="J31" s="18"/>
      <c r="K31" s="18"/>
      <c r="L31" s="18"/>
      <c r="M31" s="24"/>
      <c r="N31" s="95">
        <v>120</v>
      </c>
      <c r="O31" s="95">
        <f t="shared" si="5"/>
        <v>36</v>
      </c>
      <c r="P31" s="95">
        <f t="shared" si="6"/>
        <v>36</v>
      </c>
      <c r="Q31" s="95">
        <f t="shared" si="7"/>
        <v>0</v>
      </c>
      <c r="R31" s="95">
        <f t="shared" si="8"/>
        <v>0</v>
      </c>
      <c r="S31" s="95">
        <f t="shared" si="9"/>
        <v>84</v>
      </c>
      <c r="T31" s="40">
        <f t="shared" si="10"/>
      </c>
      <c r="U31" s="24"/>
      <c r="V31" s="24"/>
      <c r="W31" s="24"/>
      <c r="X31" s="24"/>
      <c r="Y31" s="24"/>
      <c r="Z31" s="24"/>
      <c r="AA31" s="40">
        <f t="shared" si="11"/>
      </c>
      <c r="AB31" s="40">
        <f t="shared" si="12"/>
      </c>
      <c r="AC31" s="24"/>
      <c r="AD31" s="24"/>
      <c r="AE31" s="24"/>
      <c r="AF31" s="24"/>
      <c r="AG31" s="24"/>
      <c r="AH31" s="24"/>
      <c r="AI31" s="40">
        <f t="shared" si="13"/>
      </c>
      <c r="AJ31" s="40" t="str">
        <f t="shared" si="14"/>
        <v>2//</v>
      </c>
      <c r="AK31" s="24">
        <v>2</v>
      </c>
      <c r="AL31" s="24"/>
      <c r="AM31" s="24"/>
      <c r="AN31" s="24"/>
      <c r="AO31" s="24"/>
      <c r="AP31" s="24"/>
      <c r="AQ31" s="40">
        <f t="shared" si="24"/>
      </c>
      <c r="AR31" s="40">
        <f t="shared" si="16"/>
      </c>
      <c r="AS31" s="24"/>
      <c r="AT31" s="24"/>
      <c r="AU31" s="24"/>
      <c r="AV31" s="24"/>
      <c r="AW31" s="24"/>
      <c r="AX31" s="24"/>
      <c r="AY31" s="40">
        <f t="shared" si="25"/>
      </c>
      <c r="AZ31" s="40">
        <f t="shared" si="18"/>
      </c>
      <c r="BA31" s="24"/>
      <c r="BB31" s="24"/>
      <c r="BC31" s="24"/>
      <c r="BD31" s="24"/>
      <c r="BE31" s="24"/>
      <c r="BF31" s="24"/>
      <c r="BG31" s="40">
        <f t="shared" si="19"/>
      </c>
    </row>
    <row r="32" spans="1:59" ht="15" customHeight="1">
      <c r="A32" s="25" t="s">
        <v>59</v>
      </c>
      <c r="B32" s="91" t="s">
        <v>205</v>
      </c>
      <c r="C32" s="33" t="str">
        <f t="shared" si="3"/>
        <v>   </v>
      </c>
      <c r="D32" s="34"/>
      <c r="E32" s="34"/>
      <c r="F32" s="34"/>
      <c r="G32" s="34"/>
      <c r="H32" s="33" t="str">
        <f t="shared" si="4"/>
        <v>   </v>
      </c>
      <c r="I32" s="18"/>
      <c r="J32" s="18"/>
      <c r="K32" s="18"/>
      <c r="L32" s="18"/>
      <c r="M32" s="24"/>
      <c r="N32" s="96">
        <f aca="true" t="shared" si="27" ref="N32:S32">N33</f>
        <v>100</v>
      </c>
      <c r="O32" s="96">
        <f t="shared" si="27"/>
        <v>48</v>
      </c>
      <c r="P32" s="96">
        <f t="shared" si="27"/>
        <v>32</v>
      </c>
      <c r="Q32" s="96">
        <f t="shared" si="27"/>
        <v>0</v>
      </c>
      <c r="R32" s="96">
        <f t="shared" si="27"/>
        <v>16</v>
      </c>
      <c r="S32" s="96">
        <f t="shared" si="27"/>
        <v>52</v>
      </c>
      <c r="T32" s="40">
        <f t="shared" si="10"/>
      </c>
      <c r="U32" s="24"/>
      <c r="V32" s="24"/>
      <c r="W32" s="24"/>
      <c r="X32" s="24"/>
      <c r="Y32" s="24"/>
      <c r="Z32" s="24"/>
      <c r="AA32" s="40">
        <f t="shared" si="11"/>
      </c>
      <c r="AB32" s="40">
        <f t="shared" si="12"/>
      </c>
      <c r="AC32" s="24"/>
      <c r="AD32" s="24"/>
      <c r="AE32" s="24"/>
      <c r="AF32" s="24"/>
      <c r="AG32" s="24"/>
      <c r="AH32" s="24"/>
      <c r="AI32" s="40">
        <f t="shared" si="13"/>
      </c>
      <c r="AJ32" s="40">
        <f t="shared" si="14"/>
      </c>
      <c r="AK32" s="24"/>
      <c r="AL32" s="24"/>
      <c r="AM32" s="24"/>
      <c r="AN32" s="24"/>
      <c r="AO32" s="24"/>
      <c r="AP32" s="24"/>
      <c r="AQ32" s="40">
        <f t="shared" si="24"/>
      </c>
      <c r="AR32" s="40">
        <f t="shared" si="16"/>
      </c>
      <c r="AS32" s="24"/>
      <c r="AT32" s="24"/>
      <c r="AU32" s="24"/>
      <c r="AV32" s="24"/>
      <c r="AW32" s="24"/>
      <c r="AX32" s="24"/>
      <c r="AY32" s="40">
        <f t="shared" si="25"/>
      </c>
      <c r="AZ32" s="40">
        <f t="shared" si="18"/>
      </c>
      <c r="BA32" s="24"/>
      <c r="BB32" s="24"/>
      <c r="BC32" s="24"/>
      <c r="BD32" s="24"/>
      <c r="BE32" s="24"/>
      <c r="BF32" s="24"/>
      <c r="BG32" s="40">
        <f t="shared" si="19"/>
      </c>
    </row>
    <row r="33" spans="1:59" ht="15" customHeight="1">
      <c r="A33" s="25" t="s">
        <v>231</v>
      </c>
      <c r="B33" s="89" t="s">
        <v>142</v>
      </c>
      <c r="C33" s="33" t="str">
        <f t="shared" si="3"/>
        <v>3   </v>
      </c>
      <c r="D33" s="34">
        <v>3</v>
      </c>
      <c r="E33" s="34"/>
      <c r="F33" s="34"/>
      <c r="G33" s="34"/>
      <c r="H33" s="33" t="str">
        <f t="shared" si="4"/>
        <v>   </v>
      </c>
      <c r="I33" s="18"/>
      <c r="J33" s="18"/>
      <c r="K33" s="18"/>
      <c r="L33" s="18"/>
      <c r="M33" s="24"/>
      <c r="N33" s="95">
        <v>100</v>
      </c>
      <c r="O33" s="95">
        <f t="shared" si="5"/>
        <v>48</v>
      </c>
      <c r="P33" s="95">
        <f t="shared" si="6"/>
        <v>32</v>
      </c>
      <c r="Q33" s="95">
        <f t="shared" si="7"/>
        <v>0</v>
      </c>
      <c r="R33" s="95">
        <f t="shared" si="8"/>
        <v>16</v>
      </c>
      <c r="S33" s="95">
        <f t="shared" si="9"/>
        <v>52</v>
      </c>
      <c r="T33" s="40">
        <f t="shared" si="10"/>
      </c>
      <c r="U33" s="24"/>
      <c r="V33" s="24"/>
      <c r="W33" s="24"/>
      <c r="X33" s="24"/>
      <c r="Y33" s="24"/>
      <c r="Z33" s="24"/>
      <c r="AA33" s="40">
        <f t="shared" si="11"/>
      </c>
      <c r="AB33" s="40" t="str">
        <f t="shared" si="12"/>
        <v>2//1</v>
      </c>
      <c r="AC33" s="24">
        <v>2</v>
      </c>
      <c r="AD33" s="24"/>
      <c r="AE33" s="24">
        <v>1</v>
      </c>
      <c r="AF33" s="24"/>
      <c r="AG33" s="24"/>
      <c r="AH33" s="24"/>
      <c r="AI33" s="40">
        <f t="shared" si="13"/>
      </c>
      <c r="AJ33" s="40">
        <f t="shared" si="14"/>
      </c>
      <c r="AK33" s="24"/>
      <c r="AL33" s="24"/>
      <c r="AM33" s="24"/>
      <c r="AN33" s="24"/>
      <c r="AO33" s="24"/>
      <c r="AP33" s="24"/>
      <c r="AQ33" s="40">
        <f t="shared" si="24"/>
      </c>
      <c r="AR33" s="40">
        <f t="shared" si="16"/>
      </c>
      <c r="AS33" s="24"/>
      <c r="AT33" s="24"/>
      <c r="AU33" s="24"/>
      <c r="AV33" s="24"/>
      <c r="AW33" s="24"/>
      <c r="AX33" s="24"/>
      <c r="AY33" s="40">
        <f t="shared" si="25"/>
      </c>
      <c r="AZ33" s="40">
        <f t="shared" si="18"/>
      </c>
      <c r="BA33" s="24"/>
      <c r="BB33" s="24"/>
      <c r="BC33" s="24"/>
      <c r="BD33" s="24"/>
      <c r="BE33" s="24"/>
      <c r="BF33" s="24"/>
      <c r="BG33" s="40">
        <f t="shared" si="19"/>
      </c>
    </row>
    <row r="34" spans="1:59" s="64" customFormat="1" ht="26.25" customHeight="1">
      <c r="A34" s="84" t="s">
        <v>182</v>
      </c>
      <c r="B34" s="92" t="s">
        <v>209</v>
      </c>
      <c r="C34" s="83" t="str">
        <f>D34&amp;" "&amp;E34&amp;" "&amp;F34&amp;" "&amp;G34</f>
        <v>   </v>
      </c>
      <c r="D34" s="85"/>
      <c r="E34" s="85"/>
      <c r="F34" s="85"/>
      <c r="G34" s="85"/>
      <c r="H34" s="33" t="str">
        <f t="shared" si="4"/>
        <v>   </v>
      </c>
      <c r="I34" s="86"/>
      <c r="J34" s="86"/>
      <c r="K34" s="86"/>
      <c r="L34" s="86"/>
      <c r="M34" s="63"/>
      <c r="N34" s="97">
        <v>100</v>
      </c>
      <c r="O34" s="97">
        <f>O35</f>
        <v>54</v>
      </c>
      <c r="P34" s="97">
        <f>P35</f>
        <v>36</v>
      </c>
      <c r="Q34" s="97">
        <f>Q35</f>
        <v>0</v>
      </c>
      <c r="R34" s="97">
        <f>R35</f>
        <v>18</v>
      </c>
      <c r="S34" s="97">
        <f>N34-O34</f>
        <v>46</v>
      </c>
      <c r="T34" s="106">
        <f>IF(SUM(U34:W34)&gt;0,U34&amp;"/"&amp;V34&amp;"/"&amp;W34,"")</f>
      </c>
      <c r="U34" s="63"/>
      <c r="V34" s="63"/>
      <c r="W34" s="63"/>
      <c r="X34" s="63"/>
      <c r="Y34" s="63"/>
      <c r="Z34" s="63"/>
      <c r="AA34" s="106">
        <f>IF(SUM(X34:Z34)&gt;0,X34&amp;"/"&amp;Y34&amp;"/"&amp;Z34,"")</f>
      </c>
      <c r="AB34" s="106">
        <f>IF(SUM(AC34:AE34)&gt;0,AC34&amp;"/"&amp;AD34&amp;"/"&amp;AE34,"")</f>
      </c>
      <c r="AC34" s="63"/>
      <c r="AD34" s="63"/>
      <c r="AE34" s="63"/>
      <c r="AF34" s="63"/>
      <c r="AG34" s="63"/>
      <c r="AH34" s="63"/>
      <c r="AI34" s="106"/>
      <c r="AJ34" s="106"/>
      <c r="AK34" s="63"/>
      <c r="AL34" s="63"/>
      <c r="AM34" s="63"/>
      <c r="AN34" s="63"/>
      <c r="AO34" s="63"/>
      <c r="AP34" s="63"/>
      <c r="AQ34" s="106"/>
      <c r="AR34" s="106"/>
      <c r="AS34" s="63"/>
      <c r="AT34" s="63"/>
      <c r="AU34" s="63"/>
      <c r="AV34" s="63"/>
      <c r="AW34" s="63"/>
      <c r="AX34" s="63"/>
      <c r="AY34" s="106"/>
      <c r="AZ34" s="106"/>
      <c r="BA34" s="63"/>
      <c r="BB34" s="63"/>
      <c r="BC34" s="63"/>
      <c r="BD34" s="63"/>
      <c r="BE34" s="63"/>
      <c r="BF34" s="63"/>
      <c r="BG34" s="106"/>
    </row>
    <row r="35" spans="1:59" ht="29.25" customHeight="1">
      <c r="A35" s="25" t="s">
        <v>183</v>
      </c>
      <c r="B35" s="89" t="s">
        <v>224</v>
      </c>
      <c r="C35" s="33" t="str">
        <f t="shared" si="3"/>
        <v>   </v>
      </c>
      <c r="D35" s="34"/>
      <c r="E35" s="34"/>
      <c r="F35" s="34"/>
      <c r="G35" s="34"/>
      <c r="H35" s="33" t="str">
        <f t="shared" si="4"/>
        <v>2   </v>
      </c>
      <c r="I35" s="18">
        <v>2</v>
      </c>
      <c r="J35" s="18"/>
      <c r="K35" s="18"/>
      <c r="L35" s="18"/>
      <c r="M35" s="24"/>
      <c r="N35" s="125">
        <v>100</v>
      </c>
      <c r="O35" s="95">
        <f t="shared" si="5"/>
        <v>54</v>
      </c>
      <c r="P35" s="95">
        <f>U35*U$6+X35*X$6+AC35*AC$6+AF35*AF$6+AK35*AK$6+AN35*AN$6+AS35*AS$6+AV35*AV$6+BA35*BA$6+BD35*BD$6</f>
        <v>36</v>
      </c>
      <c r="Q35" s="95">
        <f>V35*V$6+Y35*Y$6+AD35*AD$6+AG35*AG$6+AL35*AL$6+AO35*AO$6+AT35*AT$6+AW35*AW$6+BB35*BB$6+BE35*BE$6</f>
        <v>0</v>
      </c>
      <c r="R35" s="95">
        <f>W35*W$6+Z35*Z$6+AE35*AE$6+AH35*AH$6+AM35*AM$6+AP35*AP$6+AU35*AU$6+AX35*AX$6+BC35*BC$6+BF35*BF$6</f>
        <v>18</v>
      </c>
      <c r="S35" s="95">
        <f t="shared" si="9"/>
        <v>46</v>
      </c>
      <c r="T35" s="40">
        <f>IF(SUM(U35:W35)&gt;0,U35&amp;"/"&amp;V35&amp;"/"&amp;W35,"")</f>
      </c>
      <c r="U35" s="24"/>
      <c r="V35" s="24"/>
      <c r="W35" s="24"/>
      <c r="X35" s="24">
        <v>2</v>
      </c>
      <c r="Y35" s="24"/>
      <c r="Z35" s="24">
        <v>1</v>
      </c>
      <c r="AA35" s="40" t="str">
        <f>IF(SUM(X35:Z35)&gt;0,X35&amp;"/"&amp;Y35&amp;"/"&amp;Z35,"")</f>
        <v>2//1</v>
      </c>
      <c r="AB35" s="40">
        <f>IF(SUM(AC35:AE35)&gt;0,AC35&amp;"/"&amp;AD35&amp;"/"&amp;AE35,"")</f>
      </c>
      <c r="AC35" s="24"/>
      <c r="AD35" s="24"/>
      <c r="AE35" s="24"/>
      <c r="AF35" s="24"/>
      <c r="AG35" s="24"/>
      <c r="AH35" s="24"/>
      <c r="AI35" s="40">
        <f>IF(SUM(AF35:AH35)&gt;0,AF35&amp;"/"&amp;AG35&amp;"/"&amp;AH35,"")</f>
      </c>
      <c r="AJ35" s="40">
        <f t="shared" si="14"/>
      </c>
      <c r="AK35" s="24"/>
      <c r="AL35" s="24"/>
      <c r="AM35" s="24"/>
      <c r="AN35" s="24"/>
      <c r="AO35" s="24"/>
      <c r="AP35" s="24"/>
      <c r="AQ35" s="40">
        <f t="shared" si="24"/>
      </c>
      <c r="AR35" s="40">
        <f t="shared" si="16"/>
      </c>
      <c r="AS35" s="24"/>
      <c r="AT35" s="24"/>
      <c r="AU35" s="24"/>
      <c r="AV35" s="24"/>
      <c r="AW35" s="24"/>
      <c r="AX35" s="24"/>
      <c r="AY35" s="40">
        <f aca="true" t="shared" si="28" ref="AY35:AY74">IF(SUM(AV35:AX35)&gt;0,AV35&amp;"/"&amp;AW35&amp;"/"&amp;AX35,"")</f>
      </c>
      <c r="AZ35" s="40">
        <f t="shared" si="18"/>
      </c>
      <c r="BA35" s="24"/>
      <c r="BB35" s="24"/>
      <c r="BC35" s="24"/>
      <c r="BD35" s="24"/>
      <c r="BE35" s="24"/>
      <c r="BF35" s="24"/>
      <c r="BG35" s="40">
        <f t="shared" si="19"/>
      </c>
    </row>
    <row r="36" spans="1:59" ht="21.75" customHeight="1">
      <c r="A36" s="116" t="s">
        <v>60</v>
      </c>
      <c r="B36" s="117" t="s">
        <v>133</v>
      </c>
      <c r="C36" s="116" t="str">
        <f t="shared" si="3"/>
        <v>   </v>
      </c>
      <c r="D36" s="118"/>
      <c r="E36" s="118"/>
      <c r="F36" s="118"/>
      <c r="G36" s="118"/>
      <c r="H36" s="116" t="str">
        <f t="shared" si="4"/>
        <v>   </v>
      </c>
      <c r="I36" s="118"/>
      <c r="J36" s="118"/>
      <c r="K36" s="118"/>
      <c r="L36" s="118"/>
      <c r="M36" s="116"/>
      <c r="N36" s="124">
        <f aca="true" t="shared" si="29" ref="N36:S36">SUM(N37,N48,N51)</f>
        <v>2500</v>
      </c>
      <c r="O36" s="124">
        <f t="shared" si="29"/>
        <v>1228</v>
      </c>
      <c r="P36" s="124">
        <f t="shared" si="29"/>
        <v>632</v>
      </c>
      <c r="Q36" s="124">
        <f t="shared" si="29"/>
        <v>0</v>
      </c>
      <c r="R36" s="124">
        <f t="shared" si="29"/>
        <v>596</v>
      </c>
      <c r="S36" s="124">
        <f t="shared" si="29"/>
        <v>1272</v>
      </c>
      <c r="T36" s="120">
        <f t="shared" si="10"/>
      </c>
      <c r="U36" s="116"/>
      <c r="V36" s="116"/>
      <c r="W36" s="116"/>
      <c r="X36" s="116"/>
      <c r="Y36" s="116"/>
      <c r="Z36" s="116"/>
      <c r="AA36" s="120">
        <f t="shared" si="11"/>
      </c>
      <c r="AB36" s="126"/>
      <c r="AC36" s="116"/>
      <c r="AD36" s="116"/>
      <c r="AE36" s="116"/>
      <c r="AF36" s="116"/>
      <c r="AG36" s="116"/>
      <c r="AH36" s="116"/>
      <c r="AI36" s="127">
        <f t="shared" si="13"/>
      </c>
      <c r="AJ36" s="120">
        <f t="shared" si="14"/>
      </c>
      <c r="AK36" s="116"/>
      <c r="AL36" s="116"/>
      <c r="AM36" s="116"/>
      <c r="AN36" s="116"/>
      <c r="AO36" s="116"/>
      <c r="AP36" s="116"/>
      <c r="AQ36" s="120">
        <f t="shared" si="24"/>
      </c>
      <c r="AR36" s="120">
        <f t="shared" si="16"/>
      </c>
      <c r="AS36" s="116"/>
      <c r="AT36" s="116"/>
      <c r="AU36" s="116"/>
      <c r="AV36" s="116"/>
      <c r="AW36" s="116"/>
      <c r="AX36" s="116"/>
      <c r="AY36" s="120">
        <f t="shared" si="28"/>
      </c>
      <c r="AZ36" s="120">
        <f t="shared" si="18"/>
      </c>
      <c r="BA36" s="116"/>
      <c r="BB36" s="116"/>
      <c r="BC36" s="116"/>
      <c r="BD36" s="116"/>
      <c r="BE36" s="116"/>
      <c r="BF36" s="116"/>
      <c r="BG36" s="120">
        <f t="shared" si="19"/>
      </c>
    </row>
    <row r="37" spans="1:59" ht="15" customHeight="1">
      <c r="A37" s="25" t="s">
        <v>61</v>
      </c>
      <c r="B37" s="91" t="s">
        <v>49</v>
      </c>
      <c r="C37" s="33" t="str">
        <f t="shared" si="3"/>
        <v>   </v>
      </c>
      <c r="D37" s="34"/>
      <c r="E37" s="34"/>
      <c r="F37" s="34"/>
      <c r="G37" s="34"/>
      <c r="H37" s="33" t="str">
        <f t="shared" si="4"/>
        <v>   </v>
      </c>
      <c r="I37" s="18"/>
      <c r="J37" s="18"/>
      <c r="K37" s="18"/>
      <c r="L37" s="18"/>
      <c r="M37" s="24"/>
      <c r="N37" s="96">
        <f aca="true" t="shared" si="30" ref="N37:S37">SUM(N38:N47)</f>
        <v>2000</v>
      </c>
      <c r="O37" s="96">
        <f t="shared" si="30"/>
        <v>948</v>
      </c>
      <c r="P37" s="96">
        <f t="shared" si="30"/>
        <v>492</v>
      </c>
      <c r="Q37" s="96">
        <f t="shared" si="30"/>
        <v>0</v>
      </c>
      <c r="R37" s="96">
        <f t="shared" si="30"/>
        <v>456</v>
      </c>
      <c r="S37" s="96">
        <f t="shared" si="30"/>
        <v>1052</v>
      </c>
      <c r="T37" s="40">
        <f t="shared" si="10"/>
      </c>
      <c r="U37" s="24"/>
      <c r="V37" s="24"/>
      <c r="W37" s="24"/>
      <c r="X37" s="24"/>
      <c r="Y37" s="24"/>
      <c r="Z37" s="24"/>
      <c r="AA37" s="40">
        <f t="shared" si="11"/>
      </c>
      <c r="AB37" s="128">
        <f t="shared" si="12"/>
      </c>
      <c r="AC37" s="129"/>
      <c r="AD37" s="129"/>
      <c r="AE37" s="129"/>
      <c r="AF37" s="129"/>
      <c r="AG37" s="129"/>
      <c r="AH37" s="129"/>
      <c r="AI37" s="40">
        <f t="shared" si="13"/>
      </c>
      <c r="AJ37" s="40">
        <f t="shared" si="14"/>
      </c>
      <c r="AK37" s="24"/>
      <c r="AL37" s="24"/>
      <c r="AM37" s="24"/>
      <c r="AN37" s="24"/>
      <c r="AO37" s="24"/>
      <c r="AP37" s="24"/>
      <c r="AQ37" s="40">
        <f t="shared" si="24"/>
      </c>
      <c r="AR37" s="40">
        <f t="shared" si="16"/>
      </c>
      <c r="AS37" s="24"/>
      <c r="AT37" s="24"/>
      <c r="AU37" s="24"/>
      <c r="AV37" s="24"/>
      <c r="AW37" s="24"/>
      <c r="AX37" s="24"/>
      <c r="AY37" s="40">
        <f t="shared" si="28"/>
      </c>
      <c r="AZ37" s="40">
        <f t="shared" si="18"/>
      </c>
      <c r="BA37" s="24"/>
      <c r="BB37" s="24"/>
      <c r="BC37" s="24"/>
      <c r="BD37" s="24"/>
      <c r="BE37" s="24"/>
      <c r="BF37" s="24"/>
      <c r="BG37" s="40">
        <f t="shared" si="19"/>
      </c>
    </row>
    <row r="38" spans="1:59" ht="15" customHeight="1">
      <c r="A38" s="25" t="s">
        <v>62</v>
      </c>
      <c r="B38" s="89" t="s">
        <v>143</v>
      </c>
      <c r="C38" s="33" t="str">
        <f t="shared" si="3"/>
        <v>4   </v>
      </c>
      <c r="D38" s="34">
        <v>4</v>
      </c>
      <c r="E38" s="34"/>
      <c r="F38" s="34"/>
      <c r="G38" s="34"/>
      <c r="H38" s="33" t="str">
        <f t="shared" si="4"/>
        <v>3   </v>
      </c>
      <c r="I38" s="18">
        <v>3</v>
      </c>
      <c r="J38" s="18"/>
      <c r="K38" s="18"/>
      <c r="L38" s="18"/>
      <c r="M38" s="24">
        <v>4</v>
      </c>
      <c r="N38" s="95">
        <v>250</v>
      </c>
      <c r="O38" s="95">
        <f t="shared" si="5"/>
        <v>136</v>
      </c>
      <c r="P38" s="95">
        <f t="shared" si="6"/>
        <v>68</v>
      </c>
      <c r="Q38" s="95">
        <f t="shared" si="7"/>
        <v>0</v>
      </c>
      <c r="R38" s="95">
        <f t="shared" si="8"/>
        <v>68</v>
      </c>
      <c r="S38" s="95">
        <f t="shared" si="9"/>
        <v>114</v>
      </c>
      <c r="T38" s="40">
        <f t="shared" si="10"/>
      </c>
      <c r="U38" s="24"/>
      <c r="V38" s="24"/>
      <c r="W38" s="24"/>
      <c r="X38" s="24"/>
      <c r="Y38" s="24"/>
      <c r="Z38" s="24"/>
      <c r="AA38" s="40">
        <f t="shared" si="11"/>
      </c>
      <c r="AB38" s="40" t="str">
        <f t="shared" si="12"/>
        <v>2//2</v>
      </c>
      <c r="AC38" s="24">
        <v>2</v>
      </c>
      <c r="AD38" s="24"/>
      <c r="AE38" s="24">
        <v>2</v>
      </c>
      <c r="AF38" s="24">
        <v>2</v>
      </c>
      <c r="AG38" s="24"/>
      <c r="AH38" s="24">
        <v>2</v>
      </c>
      <c r="AI38" s="40" t="str">
        <f t="shared" si="13"/>
        <v>2//2</v>
      </c>
      <c r="AJ38" s="40">
        <f t="shared" si="14"/>
      </c>
      <c r="AK38" s="24"/>
      <c r="AL38" s="24"/>
      <c r="AM38" s="24"/>
      <c r="AN38" s="24"/>
      <c r="AO38" s="24"/>
      <c r="AP38" s="24"/>
      <c r="AQ38" s="40">
        <f t="shared" si="24"/>
      </c>
      <c r="AR38" s="40">
        <f t="shared" si="16"/>
      </c>
      <c r="AS38" s="24"/>
      <c r="AT38" s="24"/>
      <c r="AU38" s="24"/>
      <c r="AV38" s="24"/>
      <c r="AW38" s="24"/>
      <c r="AX38" s="24"/>
      <c r="AY38" s="40">
        <f t="shared" si="28"/>
      </c>
      <c r="AZ38" s="40">
        <f t="shared" si="18"/>
      </c>
      <c r="BA38" s="24"/>
      <c r="BB38" s="24"/>
      <c r="BC38" s="24"/>
      <c r="BD38" s="24"/>
      <c r="BE38" s="24"/>
      <c r="BF38" s="24"/>
      <c r="BG38" s="40">
        <f t="shared" si="19"/>
      </c>
    </row>
    <row r="39" spans="1:59" ht="15" customHeight="1">
      <c r="A39" s="25" t="s">
        <v>63</v>
      </c>
      <c r="B39" s="89" t="s">
        <v>144</v>
      </c>
      <c r="C39" s="33" t="str">
        <f t="shared" si="3"/>
        <v>4   </v>
      </c>
      <c r="D39" s="34">
        <v>4</v>
      </c>
      <c r="E39" s="34"/>
      <c r="F39" s="34"/>
      <c r="G39" s="34"/>
      <c r="H39" s="33" t="str">
        <f t="shared" si="4"/>
        <v>3   </v>
      </c>
      <c r="I39" s="18">
        <v>3</v>
      </c>
      <c r="J39" s="18"/>
      <c r="K39" s="18"/>
      <c r="L39" s="18"/>
      <c r="M39" s="24"/>
      <c r="N39" s="95">
        <v>250</v>
      </c>
      <c r="O39" s="95">
        <f t="shared" si="5"/>
        <v>136</v>
      </c>
      <c r="P39" s="95">
        <f t="shared" si="6"/>
        <v>68</v>
      </c>
      <c r="Q39" s="95">
        <f t="shared" si="7"/>
        <v>0</v>
      </c>
      <c r="R39" s="95">
        <f t="shared" si="8"/>
        <v>68</v>
      </c>
      <c r="S39" s="95">
        <f t="shared" si="9"/>
        <v>114</v>
      </c>
      <c r="T39" s="40">
        <f t="shared" si="10"/>
      </c>
      <c r="U39" s="24"/>
      <c r="V39" s="24"/>
      <c r="W39" s="24"/>
      <c r="X39" s="24"/>
      <c r="Y39" s="24"/>
      <c r="Z39" s="24"/>
      <c r="AA39" s="40">
        <f t="shared" si="11"/>
      </c>
      <c r="AB39" s="40" t="str">
        <f t="shared" si="12"/>
        <v>2//2</v>
      </c>
      <c r="AC39" s="24">
        <v>2</v>
      </c>
      <c r="AD39" s="24"/>
      <c r="AE39" s="24">
        <v>2</v>
      </c>
      <c r="AF39" s="24">
        <v>2</v>
      </c>
      <c r="AG39" s="24"/>
      <c r="AH39" s="24">
        <v>2</v>
      </c>
      <c r="AI39" s="40" t="str">
        <f t="shared" si="13"/>
        <v>2//2</v>
      </c>
      <c r="AJ39" s="40">
        <f t="shared" si="14"/>
      </c>
      <c r="AK39" s="24"/>
      <c r="AL39" s="24"/>
      <c r="AM39" s="24"/>
      <c r="AN39" s="24"/>
      <c r="AO39" s="24"/>
      <c r="AP39" s="24"/>
      <c r="AQ39" s="40">
        <f t="shared" si="24"/>
      </c>
      <c r="AR39" s="40">
        <f t="shared" si="16"/>
      </c>
      <c r="AS39" s="24"/>
      <c r="AT39" s="24"/>
      <c r="AU39" s="24"/>
      <c r="AV39" s="24"/>
      <c r="AW39" s="24"/>
      <c r="AX39" s="24"/>
      <c r="AY39" s="40">
        <f t="shared" si="28"/>
      </c>
      <c r="AZ39" s="40">
        <f t="shared" si="18"/>
      </c>
      <c r="BA39" s="24"/>
      <c r="BB39" s="24"/>
      <c r="BC39" s="24"/>
      <c r="BD39" s="24"/>
      <c r="BE39" s="24"/>
      <c r="BF39" s="24"/>
      <c r="BG39" s="40">
        <f t="shared" si="19"/>
      </c>
    </row>
    <row r="40" spans="1:59" ht="15" customHeight="1">
      <c r="A40" s="24" t="s">
        <v>64</v>
      </c>
      <c r="B40" s="88" t="s">
        <v>136</v>
      </c>
      <c r="C40" s="33" t="str">
        <f t="shared" si="3"/>
        <v>5   </v>
      </c>
      <c r="D40" s="34">
        <v>5</v>
      </c>
      <c r="E40" s="34"/>
      <c r="F40" s="34"/>
      <c r="G40" s="34"/>
      <c r="H40" s="33" t="str">
        <f t="shared" si="4"/>
        <v>4   </v>
      </c>
      <c r="I40" s="18">
        <v>4</v>
      </c>
      <c r="J40" s="18"/>
      <c r="K40" s="18"/>
      <c r="L40" s="18"/>
      <c r="M40" s="24"/>
      <c r="N40" s="95">
        <v>300</v>
      </c>
      <c r="O40" s="95">
        <f t="shared" si="5"/>
        <v>144</v>
      </c>
      <c r="P40" s="95">
        <f t="shared" si="6"/>
        <v>72</v>
      </c>
      <c r="Q40" s="95">
        <f t="shared" si="7"/>
        <v>0</v>
      </c>
      <c r="R40" s="95">
        <f t="shared" si="8"/>
        <v>72</v>
      </c>
      <c r="S40" s="95">
        <f t="shared" si="9"/>
        <v>156</v>
      </c>
      <c r="T40" s="40">
        <f t="shared" si="10"/>
      </c>
      <c r="U40" s="24"/>
      <c r="V40" s="24"/>
      <c r="W40" s="24"/>
      <c r="X40" s="24"/>
      <c r="Y40" s="24"/>
      <c r="Z40" s="24"/>
      <c r="AA40" s="40">
        <f t="shared" si="11"/>
      </c>
      <c r="AB40" s="40">
        <f t="shared" si="12"/>
      </c>
      <c r="AC40" s="24"/>
      <c r="AD40" s="24"/>
      <c r="AE40" s="24"/>
      <c r="AF40" s="24">
        <v>2</v>
      </c>
      <c r="AG40" s="24"/>
      <c r="AH40" s="24">
        <v>2</v>
      </c>
      <c r="AI40" s="40" t="str">
        <f t="shared" si="13"/>
        <v>2//2</v>
      </c>
      <c r="AJ40" s="40" t="str">
        <f t="shared" si="14"/>
        <v>2//2</v>
      </c>
      <c r="AK40" s="24">
        <v>2</v>
      </c>
      <c r="AL40" s="24"/>
      <c r="AM40" s="24">
        <v>2</v>
      </c>
      <c r="AN40" s="24"/>
      <c r="AO40" s="24"/>
      <c r="AP40" s="24"/>
      <c r="AQ40" s="40">
        <f t="shared" si="24"/>
      </c>
      <c r="AR40" s="40">
        <f t="shared" si="16"/>
      </c>
      <c r="AS40" s="24"/>
      <c r="AT40" s="24"/>
      <c r="AU40" s="24"/>
      <c r="AV40" s="24"/>
      <c r="AW40" s="24"/>
      <c r="AX40" s="24"/>
      <c r="AY40" s="40">
        <f t="shared" si="28"/>
      </c>
      <c r="AZ40" s="40">
        <f t="shared" si="18"/>
      </c>
      <c r="BA40" s="24"/>
      <c r="BB40" s="24"/>
      <c r="BC40" s="24"/>
      <c r="BD40" s="24"/>
      <c r="BE40" s="24"/>
      <c r="BF40" s="24"/>
      <c r="BG40" s="40">
        <f t="shared" si="19"/>
      </c>
    </row>
    <row r="41" spans="1:59" ht="15" customHeight="1">
      <c r="A41" s="24" t="s">
        <v>117</v>
      </c>
      <c r="B41" s="88" t="s">
        <v>180</v>
      </c>
      <c r="C41" s="33" t="str">
        <f t="shared" si="3"/>
        <v>   </v>
      </c>
      <c r="D41" s="34"/>
      <c r="E41" s="34"/>
      <c r="F41" s="34"/>
      <c r="G41" s="34"/>
      <c r="H41" s="33" t="str">
        <f t="shared" si="4"/>
        <v>4   </v>
      </c>
      <c r="I41" s="18">
        <v>4</v>
      </c>
      <c r="J41" s="18"/>
      <c r="K41" s="18"/>
      <c r="L41" s="18"/>
      <c r="M41" s="24"/>
      <c r="N41" s="95">
        <v>170</v>
      </c>
      <c r="O41" s="95">
        <f t="shared" si="5"/>
        <v>72</v>
      </c>
      <c r="P41" s="95">
        <f t="shared" si="6"/>
        <v>36</v>
      </c>
      <c r="Q41" s="95">
        <f t="shared" si="7"/>
        <v>0</v>
      </c>
      <c r="R41" s="95">
        <f t="shared" si="8"/>
        <v>36</v>
      </c>
      <c r="S41" s="95">
        <f t="shared" si="9"/>
        <v>98</v>
      </c>
      <c r="T41" s="40">
        <f t="shared" si="10"/>
      </c>
      <c r="U41" s="24"/>
      <c r="V41" s="24"/>
      <c r="W41" s="24"/>
      <c r="X41" s="24"/>
      <c r="Y41" s="24"/>
      <c r="Z41" s="24"/>
      <c r="AA41" s="40">
        <f t="shared" si="11"/>
      </c>
      <c r="AB41" s="40">
        <f t="shared" si="12"/>
      </c>
      <c r="AC41" s="24"/>
      <c r="AD41" s="24"/>
      <c r="AE41" s="24"/>
      <c r="AF41" s="24">
        <v>2</v>
      </c>
      <c r="AG41" s="24"/>
      <c r="AH41" s="24">
        <v>2</v>
      </c>
      <c r="AI41" s="40" t="str">
        <f t="shared" si="13"/>
        <v>2//2</v>
      </c>
      <c r="AJ41" s="40">
        <f t="shared" si="14"/>
      </c>
      <c r="AK41" s="24"/>
      <c r="AL41" s="24"/>
      <c r="AM41" s="24"/>
      <c r="AN41" s="24"/>
      <c r="AO41" s="24"/>
      <c r="AP41" s="24"/>
      <c r="AQ41" s="40">
        <f t="shared" si="24"/>
      </c>
      <c r="AR41" s="40">
        <f t="shared" si="16"/>
      </c>
      <c r="AS41" s="24"/>
      <c r="AT41" s="24"/>
      <c r="AU41" s="24"/>
      <c r="AV41" s="24"/>
      <c r="AW41" s="24"/>
      <c r="AX41" s="24"/>
      <c r="AY41" s="40">
        <f t="shared" si="28"/>
      </c>
      <c r="AZ41" s="40">
        <f t="shared" si="18"/>
      </c>
      <c r="BA41" s="24"/>
      <c r="BB41" s="24"/>
      <c r="BC41" s="24"/>
      <c r="BD41" s="24"/>
      <c r="BE41" s="24"/>
      <c r="BF41" s="24"/>
      <c r="BG41" s="40">
        <f t="shared" si="19"/>
      </c>
    </row>
    <row r="42" spans="1:59" ht="15" customHeight="1">
      <c r="A42" s="24" t="s">
        <v>65</v>
      </c>
      <c r="B42" s="88" t="s">
        <v>181</v>
      </c>
      <c r="C42" s="33" t="str">
        <f t="shared" si="3"/>
        <v>   </v>
      </c>
      <c r="D42" s="34"/>
      <c r="E42" s="34"/>
      <c r="F42" s="34"/>
      <c r="G42" s="34"/>
      <c r="H42" s="33" t="str">
        <f t="shared" si="4"/>
        <v>5   </v>
      </c>
      <c r="I42" s="18">
        <v>5</v>
      </c>
      <c r="J42" s="18"/>
      <c r="K42" s="18"/>
      <c r="L42" s="18"/>
      <c r="M42" s="24"/>
      <c r="N42" s="95">
        <v>170</v>
      </c>
      <c r="O42" s="95">
        <f t="shared" si="5"/>
        <v>72</v>
      </c>
      <c r="P42" s="95">
        <f t="shared" si="6"/>
        <v>36</v>
      </c>
      <c r="Q42" s="95">
        <f t="shared" si="7"/>
        <v>0</v>
      </c>
      <c r="R42" s="95">
        <f t="shared" si="8"/>
        <v>36</v>
      </c>
      <c r="S42" s="95">
        <f t="shared" si="9"/>
        <v>98</v>
      </c>
      <c r="T42" s="40">
        <f t="shared" si="10"/>
      </c>
      <c r="U42" s="24"/>
      <c r="V42" s="24"/>
      <c r="W42" s="24"/>
      <c r="X42" s="24"/>
      <c r="Y42" s="24"/>
      <c r="Z42" s="24"/>
      <c r="AA42" s="40">
        <f t="shared" si="11"/>
      </c>
      <c r="AB42" s="40">
        <f t="shared" si="12"/>
      </c>
      <c r="AC42" s="24"/>
      <c r="AD42" s="24"/>
      <c r="AE42" s="24"/>
      <c r="AF42" s="24"/>
      <c r="AG42" s="24"/>
      <c r="AH42" s="24"/>
      <c r="AI42" s="40">
        <f t="shared" si="13"/>
      </c>
      <c r="AJ42" s="40" t="str">
        <f t="shared" si="14"/>
        <v>2//2</v>
      </c>
      <c r="AK42" s="24">
        <v>2</v>
      </c>
      <c r="AL42" s="24"/>
      <c r="AM42" s="24">
        <v>2</v>
      </c>
      <c r="AN42" s="24"/>
      <c r="AO42" s="24"/>
      <c r="AP42" s="24"/>
      <c r="AQ42" s="40">
        <f t="shared" si="24"/>
      </c>
      <c r="AR42" s="40">
        <f t="shared" si="16"/>
      </c>
      <c r="AS42" s="24"/>
      <c r="AT42" s="24"/>
      <c r="AU42" s="24"/>
      <c r="AV42" s="24"/>
      <c r="AW42" s="24"/>
      <c r="AX42" s="24"/>
      <c r="AY42" s="40">
        <f t="shared" si="28"/>
      </c>
      <c r="AZ42" s="40">
        <f t="shared" si="18"/>
      </c>
      <c r="BA42" s="24"/>
      <c r="BB42" s="24"/>
      <c r="BC42" s="24"/>
      <c r="BD42" s="24"/>
      <c r="BE42" s="24"/>
      <c r="BF42" s="24"/>
      <c r="BG42" s="40">
        <f t="shared" si="19"/>
      </c>
    </row>
    <row r="43" spans="1:59" ht="15" customHeight="1">
      <c r="A43" s="24" t="s">
        <v>66</v>
      </c>
      <c r="B43" s="88" t="s">
        <v>145</v>
      </c>
      <c r="C43" s="33" t="str">
        <f t="shared" si="3"/>
        <v>6   </v>
      </c>
      <c r="D43" s="34">
        <v>6</v>
      </c>
      <c r="E43" s="34"/>
      <c r="F43" s="34"/>
      <c r="G43" s="34"/>
      <c r="H43" s="33" t="str">
        <f t="shared" si="4"/>
        <v>   </v>
      </c>
      <c r="I43" s="18"/>
      <c r="J43" s="18"/>
      <c r="K43" s="18"/>
      <c r="L43" s="18"/>
      <c r="M43" s="24"/>
      <c r="N43" s="95">
        <v>150</v>
      </c>
      <c r="O43" s="95">
        <f t="shared" si="5"/>
        <v>72</v>
      </c>
      <c r="P43" s="95">
        <f t="shared" si="6"/>
        <v>36</v>
      </c>
      <c r="Q43" s="95">
        <f t="shared" si="7"/>
        <v>0</v>
      </c>
      <c r="R43" s="95">
        <f t="shared" si="8"/>
        <v>36</v>
      </c>
      <c r="S43" s="95">
        <f t="shared" si="9"/>
        <v>78</v>
      </c>
      <c r="T43" s="40">
        <f t="shared" si="10"/>
      </c>
      <c r="U43" s="24"/>
      <c r="V43" s="24"/>
      <c r="W43" s="24"/>
      <c r="X43" s="24"/>
      <c r="Y43" s="24"/>
      <c r="Z43" s="24"/>
      <c r="AA43" s="40">
        <f t="shared" si="11"/>
      </c>
      <c r="AB43" s="40">
        <f t="shared" si="12"/>
      </c>
      <c r="AC43" s="24"/>
      <c r="AD43" s="24"/>
      <c r="AE43" s="24"/>
      <c r="AF43" s="24"/>
      <c r="AG43" s="24"/>
      <c r="AH43" s="24"/>
      <c r="AI43" s="40">
        <f t="shared" si="13"/>
      </c>
      <c r="AJ43" s="40">
        <f t="shared" si="14"/>
      </c>
      <c r="AK43" s="24"/>
      <c r="AL43" s="24"/>
      <c r="AM43" s="24"/>
      <c r="AN43" s="24">
        <v>2</v>
      </c>
      <c r="AO43" s="24"/>
      <c r="AP43" s="24">
        <v>2</v>
      </c>
      <c r="AQ43" s="40" t="str">
        <f t="shared" si="24"/>
        <v>2//2</v>
      </c>
      <c r="AR43" s="40">
        <f t="shared" si="16"/>
      </c>
      <c r="AS43" s="24"/>
      <c r="AT43" s="24"/>
      <c r="AU43" s="24"/>
      <c r="AV43" s="24"/>
      <c r="AW43" s="24"/>
      <c r="AX43" s="24"/>
      <c r="AY43" s="40">
        <f t="shared" si="28"/>
      </c>
      <c r="AZ43" s="40">
        <f t="shared" si="18"/>
      </c>
      <c r="BA43" s="24"/>
      <c r="BB43" s="24"/>
      <c r="BC43" s="24"/>
      <c r="BD43" s="24"/>
      <c r="BE43" s="24"/>
      <c r="BF43" s="24"/>
      <c r="BG43" s="40">
        <f t="shared" si="19"/>
      </c>
    </row>
    <row r="44" spans="1:59" ht="15" customHeight="1">
      <c r="A44" s="25" t="s">
        <v>67</v>
      </c>
      <c r="B44" s="89" t="s">
        <v>146</v>
      </c>
      <c r="C44" s="33" t="str">
        <f t="shared" si="3"/>
        <v>4   </v>
      </c>
      <c r="D44" s="34">
        <v>4</v>
      </c>
      <c r="E44" s="34"/>
      <c r="F44" s="34"/>
      <c r="G44" s="34"/>
      <c r="H44" s="33" t="str">
        <f t="shared" si="4"/>
        <v>   </v>
      </c>
      <c r="I44" s="18"/>
      <c r="J44" s="18"/>
      <c r="K44" s="18"/>
      <c r="L44" s="18"/>
      <c r="M44" s="24"/>
      <c r="N44" s="95">
        <v>150</v>
      </c>
      <c r="O44" s="95">
        <f t="shared" si="5"/>
        <v>72</v>
      </c>
      <c r="P44" s="95">
        <f t="shared" si="6"/>
        <v>36</v>
      </c>
      <c r="Q44" s="95">
        <f t="shared" si="7"/>
        <v>0</v>
      </c>
      <c r="R44" s="95">
        <f t="shared" si="8"/>
        <v>36</v>
      </c>
      <c r="S44" s="95">
        <f t="shared" si="9"/>
        <v>78</v>
      </c>
      <c r="T44" s="40">
        <f t="shared" si="10"/>
      </c>
      <c r="U44" s="24"/>
      <c r="V44" s="24"/>
      <c r="W44" s="24"/>
      <c r="X44" s="24"/>
      <c r="Y44" s="24"/>
      <c r="Z44" s="24"/>
      <c r="AA44" s="40">
        <f t="shared" si="11"/>
      </c>
      <c r="AB44" s="40">
        <f t="shared" si="12"/>
      </c>
      <c r="AC44" s="24"/>
      <c r="AD44" s="24"/>
      <c r="AE44" s="24"/>
      <c r="AF44" s="24">
        <v>2</v>
      </c>
      <c r="AG44" s="24"/>
      <c r="AH44" s="24">
        <v>2</v>
      </c>
      <c r="AI44" s="40" t="str">
        <f t="shared" si="13"/>
        <v>2//2</v>
      </c>
      <c r="AJ44" s="40">
        <f t="shared" si="14"/>
      </c>
      <c r="AK44" s="24"/>
      <c r="AL44" s="24"/>
      <c r="AM44" s="24"/>
      <c r="AN44" s="24"/>
      <c r="AO44" s="24"/>
      <c r="AP44" s="24"/>
      <c r="AQ44" s="40">
        <f t="shared" si="24"/>
      </c>
      <c r="AR44" s="40">
        <f t="shared" si="16"/>
      </c>
      <c r="AS44" s="24"/>
      <c r="AT44" s="24"/>
      <c r="AU44" s="24"/>
      <c r="AV44" s="24"/>
      <c r="AW44" s="24"/>
      <c r="AX44" s="24"/>
      <c r="AY44" s="40">
        <f t="shared" si="28"/>
      </c>
      <c r="AZ44" s="40">
        <f t="shared" si="18"/>
      </c>
      <c r="BA44" s="24"/>
      <c r="BB44" s="24"/>
      <c r="BC44" s="24"/>
      <c r="BD44" s="24"/>
      <c r="BE44" s="24"/>
      <c r="BF44" s="24"/>
      <c r="BG44" s="40">
        <f t="shared" si="19"/>
      </c>
    </row>
    <row r="45" spans="1:59" ht="15" customHeight="1">
      <c r="A45" s="24" t="s">
        <v>68</v>
      </c>
      <c r="B45" s="88" t="s">
        <v>147</v>
      </c>
      <c r="C45" s="33" t="str">
        <f t="shared" si="3"/>
        <v>6   </v>
      </c>
      <c r="D45" s="34">
        <v>6</v>
      </c>
      <c r="E45" s="34"/>
      <c r="F45" s="34"/>
      <c r="G45" s="34"/>
      <c r="H45" s="33" t="str">
        <f t="shared" si="4"/>
        <v>   </v>
      </c>
      <c r="I45" s="18"/>
      <c r="J45" s="18"/>
      <c r="K45" s="18"/>
      <c r="L45" s="18"/>
      <c r="M45" s="24">
        <v>6</v>
      </c>
      <c r="N45" s="95">
        <v>150</v>
      </c>
      <c r="O45" s="95">
        <f t="shared" si="5"/>
        <v>72</v>
      </c>
      <c r="P45" s="95">
        <f t="shared" si="6"/>
        <v>36</v>
      </c>
      <c r="Q45" s="95">
        <f t="shared" si="7"/>
        <v>0</v>
      </c>
      <c r="R45" s="95">
        <f t="shared" si="8"/>
        <v>36</v>
      </c>
      <c r="S45" s="95">
        <f t="shared" si="9"/>
        <v>78</v>
      </c>
      <c r="T45" s="40">
        <f t="shared" si="10"/>
      </c>
      <c r="U45" s="24"/>
      <c r="V45" s="24"/>
      <c r="W45" s="24"/>
      <c r="X45" s="24"/>
      <c r="Y45" s="24"/>
      <c r="Z45" s="24"/>
      <c r="AA45" s="40">
        <f t="shared" si="11"/>
      </c>
      <c r="AB45" s="40">
        <f t="shared" si="12"/>
      </c>
      <c r="AC45" s="24"/>
      <c r="AD45" s="24"/>
      <c r="AE45" s="24"/>
      <c r="AF45" s="24"/>
      <c r="AG45" s="24"/>
      <c r="AH45" s="24"/>
      <c r="AI45" s="40">
        <f t="shared" si="13"/>
      </c>
      <c r="AJ45" s="40">
        <f t="shared" si="14"/>
      </c>
      <c r="AK45" s="24"/>
      <c r="AL45" s="24"/>
      <c r="AM45" s="24"/>
      <c r="AN45" s="24">
        <v>2</v>
      </c>
      <c r="AO45" s="24"/>
      <c r="AP45" s="24">
        <v>2</v>
      </c>
      <c r="AQ45" s="40" t="str">
        <f t="shared" si="24"/>
        <v>2//2</v>
      </c>
      <c r="AR45" s="40">
        <f t="shared" si="16"/>
      </c>
      <c r="AS45" s="24"/>
      <c r="AT45" s="24"/>
      <c r="AU45" s="24"/>
      <c r="AV45" s="24"/>
      <c r="AW45" s="24"/>
      <c r="AX45" s="24"/>
      <c r="AY45" s="40">
        <f t="shared" si="28"/>
      </c>
      <c r="AZ45" s="40">
        <f t="shared" si="18"/>
      </c>
      <c r="BA45" s="24"/>
      <c r="BB45" s="24"/>
      <c r="BC45" s="24"/>
      <c r="BD45" s="24"/>
      <c r="BE45" s="24"/>
      <c r="BF45" s="24"/>
      <c r="BG45" s="40">
        <f t="shared" si="19"/>
      </c>
    </row>
    <row r="46" spans="1:59" ht="15" customHeight="1">
      <c r="A46" s="24" t="s">
        <v>134</v>
      </c>
      <c r="B46" s="88" t="s">
        <v>148</v>
      </c>
      <c r="C46" s="33" t="str">
        <f t="shared" si="3"/>
        <v>3   </v>
      </c>
      <c r="D46" s="34">
        <v>3</v>
      </c>
      <c r="E46" s="34"/>
      <c r="F46" s="34"/>
      <c r="G46" s="34"/>
      <c r="H46" s="33" t="str">
        <f t="shared" si="4"/>
        <v>   </v>
      </c>
      <c r="I46" s="18"/>
      <c r="J46" s="18"/>
      <c r="K46" s="18"/>
      <c r="L46" s="18"/>
      <c r="M46" s="24"/>
      <c r="N46" s="95">
        <v>170</v>
      </c>
      <c r="O46" s="95">
        <f t="shared" si="5"/>
        <v>64</v>
      </c>
      <c r="P46" s="95">
        <f t="shared" si="6"/>
        <v>32</v>
      </c>
      <c r="Q46" s="95">
        <f t="shared" si="7"/>
        <v>0</v>
      </c>
      <c r="R46" s="95">
        <f t="shared" si="8"/>
        <v>32</v>
      </c>
      <c r="S46" s="95">
        <f t="shared" si="9"/>
        <v>106</v>
      </c>
      <c r="T46" s="40">
        <f t="shared" si="10"/>
      </c>
      <c r="U46" s="24"/>
      <c r="V46" s="24"/>
      <c r="W46" s="24"/>
      <c r="X46" s="24"/>
      <c r="Y46" s="24"/>
      <c r="Z46" s="24"/>
      <c r="AA46" s="40">
        <f t="shared" si="11"/>
      </c>
      <c r="AB46" s="40" t="str">
        <f t="shared" si="12"/>
        <v>2//2</v>
      </c>
      <c r="AC46" s="24">
        <v>2</v>
      </c>
      <c r="AD46" s="24"/>
      <c r="AE46" s="24">
        <v>2</v>
      </c>
      <c r="AF46" s="24"/>
      <c r="AG46" s="24"/>
      <c r="AH46" s="24"/>
      <c r="AI46" s="40">
        <f t="shared" si="13"/>
      </c>
      <c r="AJ46" s="40">
        <f t="shared" si="14"/>
      </c>
      <c r="AK46" s="24"/>
      <c r="AL46" s="24"/>
      <c r="AM46" s="24"/>
      <c r="AN46" s="24"/>
      <c r="AO46" s="24"/>
      <c r="AP46" s="24"/>
      <c r="AQ46" s="40">
        <f t="shared" si="24"/>
      </c>
      <c r="AR46" s="40">
        <f t="shared" si="16"/>
      </c>
      <c r="AS46" s="24"/>
      <c r="AT46" s="24"/>
      <c r="AU46" s="24"/>
      <c r="AV46" s="24"/>
      <c r="AW46" s="24"/>
      <c r="AX46" s="24"/>
      <c r="AY46" s="40">
        <f t="shared" si="28"/>
      </c>
      <c r="AZ46" s="40">
        <f t="shared" si="18"/>
      </c>
      <c r="BA46" s="24"/>
      <c r="BB46" s="24"/>
      <c r="BC46" s="24"/>
      <c r="BD46" s="24"/>
      <c r="BE46" s="24"/>
      <c r="BF46" s="24"/>
      <c r="BG46" s="40">
        <f t="shared" si="19"/>
      </c>
    </row>
    <row r="47" spans="1:59" ht="15" customHeight="1">
      <c r="A47" s="24" t="s">
        <v>135</v>
      </c>
      <c r="B47" s="88" t="s">
        <v>149</v>
      </c>
      <c r="C47" s="33" t="str">
        <f t="shared" si="3"/>
        <v>5   </v>
      </c>
      <c r="D47" s="34">
        <v>5</v>
      </c>
      <c r="E47" s="34"/>
      <c r="F47" s="34"/>
      <c r="G47" s="34"/>
      <c r="H47" s="33" t="str">
        <f t="shared" si="4"/>
        <v>   </v>
      </c>
      <c r="I47" s="18"/>
      <c r="J47" s="18"/>
      <c r="K47" s="18"/>
      <c r="L47" s="18"/>
      <c r="M47" s="24"/>
      <c r="N47" s="95">
        <v>240</v>
      </c>
      <c r="O47" s="95">
        <f t="shared" si="5"/>
        <v>108</v>
      </c>
      <c r="P47" s="95">
        <f t="shared" si="6"/>
        <v>72</v>
      </c>
      <c r="Q47" s="95">
        <f t="shared" si="7"/>
        <v>0</v>
      </c>
      <c r="R47" s="95">
        <f t="shared" si="8"/>
        <v>36</v>
      </c>
      <c r="S47" s="95">
        <f t="shared" si="9"/>
        <v>132</v>
      </c>
      <c r="T47" s="40">
        <f t="shared" si="10"/>
      </c>
      <c r="U47" s="24"/>
      <c r="V47" s="24"/>
      <c r="W47" s="24"/>
      <c r="X47" s="24"/>
      <c r="Y47" s="24"/>
      <c r="Z47" s="24"/>
      <c r="AA47" s="40">
        <f t="shared" si="11"/>
      </c>
      <c r="AB47" s="40">
        <f t="shared" si="12"/>
      </c>
      <c r="AC47" s="24"/>
      <c r="AD47" s="24"/>
      <c r="AE47" s="24"/>
      <c r="AF47" s="24"/>
      <c r="AG47" s="24"/>
      <c r="AH47" s="24"/>
      <c r="AI47" s="40">
        <f t="shared" si="13"/>
      </c>
      <c r="AJ47" s="40" t="str">
        <f t="shared" si="14"/>
        <v>4//2</v>
      </c>
      <c r="AK47" s="24">
        <v>4</v>
      </c>
      <c r="AL47" s="24"/>
      <c r="AM47" s="24">
        <v>2</v>
      </c>
      <c r="AN47" s="24"/>
      <c r="AO47" s="24"/>
      <c r="AP47" s="24"/>
      <c r="AQ47" s="40">
        <f t="shared" si="24"/>
      </c>
      <c r="AR47" s="40">
        <f t="shared" si="16"/>
      </c>
      <c r="AS47" s="24"/>
      <c r="AT47" s="24"/>
      <c r="AU47" s="24"/>
      <c r="AV47" s="24"/>
      <c r="AW47" s="24"/>
      <c r="AX47" s="24"/>
      <c r="AY47" s="40">
        <f t="shared" si="28"/>
      </c>
      <c r="AZ47" s="40">
        <f t="shared" si="18"/>
      </c>
      <c r="BA47" s="24"/>
      <c r="BB47" s="24"/>
      <c r="BC47" s="24"/>
      <c r="BD47" s="24"/>
      <c r="BE47" s="24"/>
      <c r="BF47" s="24"/>
      <c r="BG47" s="40">
        <f t="shared" si="19"/>
      </c>
    </row>
    <row r="48" spans="1:59" ht="14.25" customHeight="1">
      <c r="A48" s="24" t="s">
        <v>69</v>
      </c>
      <c r="B48" s="90" t="s">
        <v>205</v>
      </c>
      <c r="C48" s="33" t="str">
        <f t="shared" si="3"/>
        <v>   </v>
      </c>
      <c r="D48" s="34"/>
      <c r="E48" s="34"/>
      <c r="F48" s="34"/>
      <c r="G48" s="34"/>
      <c r="H48" s="33" t="str">
        <f t="shared" si="4"/>
        <v>   </v>
      </c>
      <c r="I48" s="18"/>
      <c r="J48" s="18"/>
      <c r="K48" s="18"/>
      <c r="L48" s="18"/>
      <c r="M48" s="24"/>
      <c r="N48" s="96">
        <f aca="true" t="shared" si="31" ref="N48:S48">SUM(N49:N50)</f>
        <v>250</v>
      </c>
      <c r="O48" s="96">
        <f t="shared" si="31"/>
        <v>144</v>
      </c>
      <c r="P48" s="96">
        <f t="shared" si="31"/>
        <v>72</v>
      </c>
      <c r="Q48" s="96">
        <f t="shared" si="31"/>
        <v>0</v>
      </c>
      <c r="R48" s="96">
        <f t="shared" si="31"/>
        <v>72</v>
      </c>
      <c r="S48" s="96">
        <f t="shared" si="31"/>
        <v>106</v>
      </c>
      <c r="T48" s="40">
        <f t="shared" si="10"/>
      </c>
      <c r="U48" s="24"/>
      <c r="V48" s="24"/>
      <c r="W48" s="24"/>
      <c r="X48" s="24"/>
      <c r="Y48" s="24"/>
      <c r="Z48" s="24"/>
      <c r="AA48" s="40">
        <f t="shared" si="11"/>
      </c>
      <c r="AB48" s="40">
        <f t="shared" si="12"/>
      </c>
      <c r="AC48" s="24"/>
      <c r="AD48" s="24"/>
      <c r="AE48" s="24"/>
      <c r="AF48" s="24"/>
      <c r="AG48" s="24"/>
      <c r="AH48" s="24"/>
      <c r="AI48" s="40">
        <f t="shared" si="13"/>
      </c>
      <c r="AJ48" s="40">
        <f t="shared" si="14"/>
      </c>
      <c r="AK48" s="24"/>
      <c r="AL48" s="24"/>
      <c r="AM48" s="24"/>
      <c r="AN48" s="24"/>
      <c r="AO48" s="24"/>
      <c r="AP48" s="24"/>
      <c r="AQ48" s="40">
        <f t="shared" si="24"/>
      </c>
      <c r="AR48" s="40">
        <f t="shared" si="16"/>
      </c>
      <c r="AS48" s="24"/>
      <c r="AT48" s="24"/>
      <c r="AU48" s="24"/>
      <c r="AV48" s="24"/>
      <c r="AW48" s="24"/>
      <c r="AX48" s="24"/>
      <c r="AY48" s="40">
        <f t="shared" si="28"/>
      </c>
      <c r="AZ48" s="40">
        <f t="shared" si="18"/>
      </c>
      <c r="BA48" s="24"/>
      <c r="BB48" s="24"/>
      <c r="BC48" s="24"/>
      <c r="BD48" s="24"/>
      <c r="BE48" s="24"/>
      <c r="BF48" s="24"/>
      <c r="BG48" s="40">
        <f t="shared" si="19"/>
      </c>
    </row>
    <row r="49" spans="1:59" ht="15" customHeight="1">
      <c r="A49" s="24" t="s">
        <v>75</v>
      </c>
      <c r="B49" s="89" t="s">
        <v>226</v>
      </c>
      <c r="C49" s="33" t="str">
        <f t="shared" si="3"/>
        <v>   </v>
      </c>
      <c r="D49" s="34"/>
      <c r="E49" s="34"/>
      <c r="F49" s="34"/>
      <c r="G49" s="34"/>
      <c r="H49" s="33" t="str">
        <f t="shared" si="4"/>
        <v>5   </v>
      </c>
      <c r="I49" s="18">
        <v>5</v>
      </c>
      <c r="J49" s="18"/>
      <c r="K49" s="18"/>
      <c r="L49" s="18"/>
      <c r="M49" s="24"/>
      <c r="N49" s="95">
        <v>125</v>
      </c>
      <c r="O49" s="95">
        <f t="shared" si="5"/>
        <v>72</v>
      </c>
      <c r="P49" s="95">
        <f t="shared" si="6"/>
        <v>36</v>
      </c>
      <c r="Q49" s="95">
        <f t="shared" si="7"/>
        <v>0</v>
      </c>
      <c r="R49" s="95">
        <f t="shared" si="8"/>
        <v>36</v>
      </c>
      <c r="S49" s="95">
        <f t="shared" si="9"/>
        <v>53</v>
      </c>
      <c r="T49" s="40">
        <f t="shared" si="10"/>
      </c>
      <c r="U49" s="24"/>
      <c r="V49" s="24"/>
      <c r="W49" s="24"/>
      <c r="X49" s="24"/>
      <c r="Y49" s="24"/>
      <c r="Z49" s="24"/>
      <c r="AA49" s="40">
        <f t="shared" si="11"/>
      </c>
      <c r="AB49" s="40">
        <f t="shared" si="12"/>
      </c>
      <c r="AC49" s="24"/>
      <c r="AD49" s="24"/>
      <c r="AE49" s="24"/>
      <c r="AF49" s="24"/>
      <c r="AG49" s="24"/>
      <c r="AH49" s="24"/>
      <c r="AI49" s="40">
        <f t="shared" si="13"/>
      </c>
      <c r="AJ49" s="40" t="str">
        <f t="shared" si="14"/>
        <v>2//2</v>
      </c>
      <c r="AK49" s="24">
        <v>2</v>
      </c>
      <c r="AL49" s="24"/>
      <c r="AM49" s="24">
        <v>2</v>
      </c>
      <c r="AN49" s="24"/>
      <c r="AO49" s="24"/>
      <c r="AP49" s="24"/>
      <c r="AQ49" s="40">
        <f t="shared" si="24"/>
      </c>
      <c r="AR49" s="40">
        <f t="shared" si="16"/>
      </c>
      <c r="AS49" s="24"/>
      <c r="AT49" s="24"/>
      <c r="AU49" s="24"/>
      <c r="AV49" s="24"/>
      <c r="AW49" s="24"/>
      <c r="AX49" s="24"/>
      <c r="AY49" s="40">
        <f t="shared" si="28"/>
      </c>
      <c r="AZ49" s="40">
        <f t="shared" si="18"/>
      </c>
      <c r="BA49" s="24"/>
      <c r="BB49" s="24"/>
      <c r="BC49" s="24"/>
      <c r="BD49" s="24"/>
      <c r="BE49" s="24"/>
      <c r="BF49" s="24"/>
      <c r="BG49" s="40">
        <f t="shared" si="19"/>
      </c>
    </row>
    <row r="50" spans="1:59" ht="15" customHeight="1">
      <c r="A50" s="25" t="s">
        <v>76</v>
      </c>
      <c r="B50" s="89" t="s">
        <v>150</v>
      </c>
      <c r="C50" s="33" t="str">
        <f t="shared" si="3"/>
        <v>6   </v>
      </c>
      <c r="D50" s="34">
        <v>6</v>
      </c>
      <c r="E50" s="34"/>
      <c r="F50" s="34"/>
      <c r="G50" s="34"/>
      <c r="H50" s="33" t="str">
        <f t="shared" si="4"/>
        <v>   </v>
      </c>
      <c r="I50" s="18"/>
      <c r="J50" s="18"/>
      <c r="K50" s="18"/>
      <c r="L50" s="18"/>
      <c r="M50" s="24"/>
      <c r="N50" s="95">
        <v>125</v>
      </c>
      <c r="O50" s="95">
        <f t="shared" si="5"/>
        <v>72</v>
      </c>
      <c r="P50" s="95">
        <f t="shared" si="6"/>
        <v>36</v>
      </c>
      <c r="Q50" s="95">
        <f t="shared" si="7"/>
        <v>0</v>
      </c>
      <c r="R50" s="95">
        <f t="shared" si="8"/>
        <v>36</v>
      </c>
      <c r="S50" s="95">
        <f t="shared" si="9"/>
        <v>53</v>
      </c>
      <c r="T50" s="40">
        <f t="shared" si="10"/>
      </c>
      <c r="U50" s="24"/>
      <c r="V50" s="24"/>
      <c r="W50" s="24"/>
      <c r="X50" s="24"/>
      <c r="Y50" s="24"/>
      <c r="Z50" s="24"/>
      <c r="AA50" s="40">
        <f t="shared" si="11"/>
      </c>
      <c r="AB50" s="40">
        <f t="shared" si="12"/>
      </c>
      <c r="AC50" s="24"/>
      <c r="AD50" s="24"/>
      <c r="AE50" s="24"/>
      <c r="AF50" s="24"/>
      <c r="AG50" s="24"/>
      <c r="AH50" s="24"/>
      <c r="AI50" s="40">
        <f t="shared" si="13"/>
      </c>
      <c r="AJ50" s="40">
        <f t="shared" si="14"/>
      </c>
      <c r="AK50" s="24"/>
      <c r="AL50" s="24"/>
      <c r="AM50" s="24"/>
      <c r="AN50" s="24">
        <v>2</v>
      </c>
      <c r="AO50" s="24"/>
      <c r="AP50" s="24">
        <v>2</v>
      </c>
      <c r="AQ50" s="40" t="str">
        <f t="shared" si="24"/>
        <v>2//2</v>
      </c>
      <c r="AR50" s="40">
        <f t="shared" si="16"/>
      </c>
      <c r="AS50" s="24"/>
      <c r="AT50" s="24"/>
      <c r="AU50" s="24"/>
      <c r="AV50" s="24"/>
      <c r="AW50" s="24"/>
      <c r="AX50" s="24"/>
      <c r="AY50" s="40">
        <f t="shared" si="28"/>
      </c>
      <c r="AZ50" s="40">
        <f t="shared" si="18"/>
      </c>
      <c r="BA50" s="24"/>
      <c r="BB50" s="24"/>
      <c r="BC50" s="24"/>
      <c r="BD50" s="24"/>
      <c r="BE50" s="24"/>
      <c r="BF50" s="24"/>
      <c r="BG50" s="40">
        <f t="shared" si="19"/>
      </c>
    </row>
    <row r="51" spans="1:59" ht="27" customHeight="1">
      <c r="A51" s="25" t="s">
        <v>70</v>
      </c>
      <c r="B51" s="91" t="s">
        <v>206</v>
      </c>
      <c r="C51" s="33" t="str">
        <f t="shared" si="3"/>
        <v>   </v>
      </c>
      <c r="D51" s="34"/>
      <c r="E51" s="34"/>
      <c r="F51" s="34"/>
      <c r="G51" s="34"/>
      <c r="H51" s="33" t="str">
        <f t="shared" si="4"/>
        <v>   </v>
      </c>
      <c r="I51" s="18"/>
      <c r="J51" s="18"/>
      <c r="K51" s="18"/>
      <c r="L51" s="18"/>
      <c r="M51" s="24"/>
      <c r="N51" s="96">
        <f aca="true" t="shared" si="32" ref="N51:S51">SUM(N52:N53)</f>
        <v>250</v>
      </c>
      <c r="O51" s="96">
        <f t="shared" si="32"/>
        <v>136</v>
      </c>
      <c r="P51" s="96">
        <f t="shared" si="32"/>
        <v>68</v>
      </c>
      <c r="Q51" s="96">
        <f t="shared" si="32"/>
        <v>0</v>
      </c>
      <c r="R51" s="96">
        <f t="shared" si="32"/>
        <v>68</v>
      </c>
      <c r="S51" s="96">
        <f t="shared" si="32"/>
        <v>114</v>
      </c>
      <c r="T51" s="40">
        <f t="shared" si="10"/>
      </c>
      <c r="U51" s="24"/>
      <c r="V51" s="24"/>
      <c r="W51" s="24"/>
      <c r="X51" s="24"/>
      <c r="Y51" s="24"/>
      <c r="Z51" s="24"/>
      <c r="AA51" s="40">
        <f t="shared" si="11"/>
      </c>
      <c r="AB51" s="40">
        <f t="shared" si="12"/>
      </c>
      <c r="AC51" s="24"/>
      <c r="AD51" s="24"/>
      <c r="AE51" s="24"/>
      <c r="AF51" s="24"/>
      <c r="AG51" s="24"/>
      <c r="AH51" s="24"/>
      <c r="AI51" s="40">
        <f t="shared" si="13"/>
      </c>
      <c r="AJ51" s="40">
        <f t="shared" si="14"/>
      </c>
      <c r="AK51" s="24"/>
      <c r="AL51" s="24"/>
      <c r="AM51" s="24"/>
      <c r="AN51" s="24"/>
      <c r="AO51" s="24"/>
      <c r="AP51" s="24"/>
      <c r="AQ51" s="40">
        <f t="shared" si="24"/>
      </c>
      <c r="AR51" s="40">
        <f t="shared" si="16"/>
      </c>
      <c r="AS51" s="24"/>
      <c r="AT51" s="24"/>
      <c r="AU51" s="24"/>
      <c r="AV51" s="24"/>
      <c r="AW51" s="24"/>
      <c r="AX51" s="24"/>
      <c r="AY51" s="40">
        <f t="shared" si="28"/>
      </c>
      <c r="AZ51" s="40">
        <f t="shared" si="18"/>
      </c>
      <c r="BA51" s="24"/>
      <c r="BB51" s="24"/>
      <c r="BC51" s="24"/>
      <c r="BD51" s="24"/>
      <c r="BE51" s="24"/>
      <c r="BF51" s="24"/>
      <c r="BG51" s="40">
        <f t="shared" si="19"/>
      </c>
    </row>
    <row r="52" spans="1:59" ht="26.25" customHeight="1">
      <c r="A52" s="25" t="s">
        <v>175</v>
      </c>
      <c r="B52" s="93" t="s">
        <v>218</v>
      </c>
      <c r="C52" s="33" t="str">
        <f t="shared" si="3"/>
        <v>8   </v>
      </c>
      <c r="D52" s="54">
        <v>8</v>
      </c>
      <c r="E52" s="54"/>
      <c r="F52" s="54"/>
      <c r="G52" s="54"/>
      <c r="H52" s="33" t="str">
        <f t="shared" si="4"/>
        <v>   </v>
      </c>
      <c r="I52" s="55"/>
      <c r="J52" s="55"/>
      <c r="K52" s="55"/>
      <c r="L52" s="55"/>
      <c r="M52" s="130"/>
      <c r="N52" s="131">
        <v>120</v>
      </c>
      <c r="O52" s="95">
        <f t="shared" si="5"/>
        <v>64</v>
      </c>
      <c r="P52" s="95">
        <f t="shared" si="6"/>
        <v>32</v>
      </c>
      <c r="Q52" s="95">
        <f t="shared" si="7"/>
        <v>0</v>
      </c>
      <c r="R52" s="95">
        <f t="shared" si="8"/>
        <v>32</v>
      </c>
      <c r="S52" s="95">
        <f t="shared" si="9"/>
        <v>56</v>
      </c>
      <c r="T52" s="40">
        <f t="shared" si="10"/>
      </c>
      <c r="U52" s="24"/>
      <c r="V52" s="24"/>
      <c r="W52" s="24"/>
      <c r="X52" s="24"/>
      <c r="Y52" s="24"/>
      <c r="Z52" s="24"/>
      <c r="AA52" s="40">
        <f t="shared" si="11"/>
      </c>
      <c r="AB52" s="40">
        <f t="shared" si="12"/>
      </c>
      <c r="AC52" s="24"/>
      <c r="AD52" s="24"/>
      <c r="AE52" s="24"/>
      <c r="AF52" s="24"/>
      <c r="AG52" s="24"/>
      <c r="AH52" s="24"/>
      <c r="AI52" s="40">
        <f t="shared" si="13"/>
      </c>
      <c r="AJ52" s="40">
        <f t="shared" si="14"/>
      </c>
      <c r="AK52" s="24"/>
      <c r="AL52" s="24"/>
      <c r="AM52" s="24"/>
      <c r="AN52" s="24"/>
      <c r="AO52" s="24"/>
      <c r="AP52" s="24"/>
      <c r="AQ52" s="40">
        <f t="shared" si="24"/>
      </c>
      <c r="AR52" s="40">
        <f t="shared" si="16"/>
      </c>
      <c r="AS52" s="24"/>
      <c r="AT52" s="24"/>
      <c r="AU52" s="24"/>
      <c r="AV52" s="24">
        <v>2</v>
      </c>
      <c r="AW52" s="24"/>
      <c r="AX52" s="24">
        <v>2</v>
      </c>
      <c r="AY52" s="40" t="str">
        <f t="shared" si="28"/>
        <v>2//2</v>
      </c>
      <c r="AZ52" s="40">
        <f t="shared" si="18"/>
      </c>
      <c r="BA52" s="24"/>
      <c r="BB52" s="24"/>
      <c r="BC52" s="24"/>
      <c r="BD52" s="24"/>
      <c r="BE52" s="24"/>
      <c r="BF52" s="24"/>
      <c r="BG52" s="40">
        <f t="shared" si="19"/>
      </c>
    </row>
    <row r="53" spans="1:59" ht="27.75" customHeight="1">
      <c r="A53" s="25" t="s">
        <v>176</v>
      </c>
      <c r="B53" s="93" t="s">
        <v>225</v>
      </c>
      <c r="C53" s="33" t="str">
        <f t="shared" si="3"/>
        <v>   </v>
      </c>
      <c r="D53" s="54"/>
      <c r="E53" s="54"/>
      <c r="F53" s="54"/>
      <c r="G53" s="54"/>
      <c r="H53" s="33" t="str">
        <f t="shared" si="4"/>
        <v>6   </v>
      </c>
      <c r="I53" s="55">
        <v>6</v>
      </c>
      <c r="J53" s="55"/>
      <c r="K53" s="55"/>
      <c r="L53" s="55"/>
      <c r="M53" s="130"/>
      <c r="N53" s="131">
        <v>130</v>
      </c>
      <c r="O53" s="95">
        <f t="shared" si="5"/>
        <v>72</v>
      </c>
      <c r="P53" s="95">
        <f t="shared" si="6"/>
        <v>36</v>
      </c>
      <c r="Q53" s="95">
        <f t="shared" si="7"/>
        <v>0</v>
      </c>
      <c r="R53" s="95">
        <f t="shared" si="8"/>
        <v>36</v>
      </c>
      <c r="S53" s="95">
        <f t="shared" si="9"/>
        <v>58</v>
      </c>
      <c r="T53" s="40">
        <f t="shared" si="10"/>
      </c>
      <c r="U53" s="24"/>
      <c r="V53" s="24"/>
      <c r="W53" s="24"/>
      <c r="X53" s="24"/>
      <c r="Y53" s="24"/>
      <c r="Z53" s="24"/>
      <c r="AA53" s="40">
        <f t="shared" si="11"/>
      </c>
      <c r="AB53" s="40">
        <f t="shared" si="12"/>
      </c>
      <c r="AC53" s="24"/>
      <c r="AD53" s="24"/>
      <c r="AE53" s="24"/>
      <c r="AF53" s="24"/>
      <c r="AG53" s="24"/>
      <c r="AH53" s="24"/>
      <c r="AI53" s="40">
        <f t="shared" si="13"/>
      </c>
      <c r="AJ53" s="40">
        <f t="shared" si="14"/>
      </c>
      <c r="AK53" s="24"/>
      <c r="AL53" s="24"/>
      <c r="AM53" s="24"/>
      <c r="AN53" s="24">
        <v>2</v>
      </c>
      <c r="AO53" s="24"/>
      <c r="AP53" s="24">
        <v>2</v>
      </c>
      <c r="AQ53" s="40" t="str">
        <f t="shared" si="24"/>
        <v>2//2</v>
      </c>
      <c r="AR53" s="40">
        <f t="shared" si="16"/>
      </c>
      <c r="AS53" s="24"/>
      <c r="AT53" s="24"/>
      <c r="AU53" s="24"/>
      <c r="AV53" s="24"/>
      <c r="AW53" s="24"/>
      <c r="AX53" s="24"/>
      <c r="AY53" s="40">
        <f t="shared" si="28"/>
      </c>
      <c r="AZ53" s="40">
        <f t="shared" si="18"/>
      </c>
      <c r="BA53" s="24"/>
      <c r="BB53" s="24"/>
      <c r="BC53" s="24"/>
      <c r="BD53" s="24"/>
      <c r="BE53" s="24"/>
      <c r="BF53" s="24"/>
      <c r="BG53" s="40">
        <f t="shared" si="19"/>
      </c>
    </row>
    <row r="54" spans="1:59" ht="21" customHeight="1">
      <c r="A54" s="116" t="s">
        <v>184</v>
      </c>
      <c r="B54" s="117" t="s">
        <v>151</v>
      </c>
      <c r="C54" s="116" t="str">
        <f t="shared" si="3"/>
        <v>   </v>
      </c>
      <c r="D54" s="118"/>
      <c r="E54" s="118"/>
      <c r="F54" s="118"/>
      <c r="G54" s="118"/>
      <c r="H54" s="116" t="str">
        <f t="shared" si="4"/>
        <v>   </v>
      </c>
      <c r="I54" s="118"/>
      <c r="J54" s="118"/>
      <c r="K54" s="118"/>
      <c r="L54" s="118"/>
      <c r="M54" s="116"/>
      <c r="N54" s="124">
        <f aca="true" t="shared" si="33" ref="N54:S54">SUM(N55,N65,N68)</f>
        <v>2500</v>
      </c>
      <c r="O54" s="124">
        <f t="shared" si="33"/>
        <v>1212</v>
      </c>
      <c r="P54" s="124">
        <f t="shared" si="33"/>
        <v>620</v>
      </c>
      <c r="Q54" s="124">
        <f t="shared" si="33"/>
        <v>0</v>
      </c>
      <c r="R54" s="124">
        <f t="shared" si="33"/>
        <v>592</v>
      </c>
      <c r="S54" s="124">
        <f t="shared" si="33"/>
        <v>1288</v>
      </c>
      <c r="T54" s="120">
        <f t="shared" si="10"/>
      </c>
      <c r="U54" s="116"/>
      <c r="V54" s="116"/>
      <c r="W54" s="116"/>
      <c r="X54" s="116"/>
      <c r="Y54" s="116"/>
      <c r="Z54" s="116"/>
      <c r="AA54" s="120">
        <f t="shared" si="11"/>
      </c>
      <c r="AB54" s="120">
        <f t="shared" si="12"/>
      </c>
      <c r="AC54" s="116"/>
      <c r="AD54" s="116"/>
      <c r="AE54" s="116"/>
      <c r="AF54" s="116"/>
      <c r="AG54" s="116"/>
      <c r="AH54" s="116"/>
      <c r="AI54" s="120">
        <f t="shared" si="13"/>
      </c>
      <c r="AJ54" s="120">
        <f t="shared" si="14"/>
      </c>
      <c r="AK54" s="116"/>
      <c r="AL54" s="116"/>
      <c r="AM54" s="116"/>
      <c r="AN54" s="116"/>
      <c r="AO54" s="116"/>
      <c r="AP54" s="116"/>
      <c r="AQ54" s="120">
        <f t="shared" si="24"/>
      </c>
      <c r="AR54" s="120">
        <f t="shared" si="16"/>
      </c>
      <c r="AS54" s="116"/>
      <c r="AT54" s="116"/>
      <c r="AU54" s="116"/>
      <c r="AV54" s="116"/>
      <c r="AW54" s="116"/>
      <c r="AX54" s="116"/>
      <c r="AY54" s="120">
        <f t="shared" si="28"/>
      </c>
      <c r="AZ54" s="120">
        <f t="shared" si="18"/>
      </c>
      <c r="BA54" s="116"/>
      <c r="BB54" s="116"/>
      <c r="BC54" s="116"/>
      <c r="BD54" s="116"/>
      <c r="BE54" s="116"/>
      <c r="BF54" s="116"/>
      <c r="BG54" s="120">
        <f t="shared" si="19"/>
      </c>
    </row>
    <row r="55" spans="1:59" ht="15" customHeight="1">
      <c r="A55" s="132" t="s">
        <v>152</v>
      </c>
      <c r="B55" s="133" t="s">
        <v>49</v>
      </c>
      <c r="C55" s="25" t="str">
        <f t="shared" si="3"/>
        <v>   </v>
      </c>
      <c r="D55" s="32"/>
      <c r="E55" s="32"/>
      <c r="F55" s="32"/>
      <c r="G55" s="32"/>
      <c r="H55" s="25" t="str">
        <f t="shared" si="4"/>
        <v>   </v>
      </c>
      <c r="I55" s="32"/>
      <c r="J55" s="32"/>
      <c r="K55" s="32"/>
      <c r="L55" s="32"/>
      <c r="M55" s="132"/>
      <c r="N55" s="134">
        <f aca="true" t="shared" si="34" ref="N55:S55">SUM(N56:N64)</f>
        <v>2000</v>
      </c>
      <c r="O55" s="135">
        <f t="shared" si="34"/>
        <v>964</v>
      </c>
      <c r="P55" s="135">
        <f t="shared" si="34"/>
        <v>496</v>
      </c>
      <c r="Q55" s="135">
        <f t="shared" si="34"/>
        <v>0</v>
      </c>
      <c r="R55" s="135">
        <f t="shared" si="34"/>
        <v>468</v>
      </c>
      <c r="S55" s="135">
        <f t="shared" si="34"/>
        <v>1036</v>
      </c>
      <c r="T55" s="33">
        <f t="shared" si="10"/>
      </c>
      <c r="U55" s="25"/>
      <c r="V55" s="25"/>
      <c r="W55" s="25"/>
      <c r="X55" s="25"/>
      <c r="Y55" s="25"/>
      <c r="Z55" s="25"/>
      <c r="AA55" s="33">
        <f t="shared" si="11"/>
      </c>
      <c r="AB55" s="33">
        <f t="shared" si="12"/>
      </c>
      <c r="AC55" s="25"/>
      <c r="AD55" s="25"/>
      <c r="AE55" s="25"/>
      <c r="AF55" s="25"/>
      <c r="AG55" s="25"/>
      <c r="AH55" s="25"/>
      <c r="AI55" s="33">
        <f t="shared" si="13"/>
      </c>
      <c r="AJ55" s="33">
        <f t="shared" si="14"/>
      </c>
      <c r="AK55" s="25"/>
      <c r="AL55" s="25"/>
      <c r="AM55" s="25"/>
      <c r="AN55" s="25"/>
      <c r="AO55" s="25"/>
      <c r="AP55" s="25"/>
      <c r="AQ55" s="33">
        <f t="shared" si="24"/>
      </c>
      <c r="AR55" s="33">
        <f t="shared" si="16"/>
      </c>
      <c r="AS55" s="25"/>
      <c r="AT55" s="25"/>
      <c r="AU55" s="25"/>
      <c r="AV55" s="25"/>
      <c r="AW55" s="25"/>
      <c r="AX55" s="25"/>
      <c r="AY55" s="33">
        <f t="shared" si="28"/>
      </c>
      <c r="AZ55" s="33">
        <f t="shared" si="18"/>
      </c>
      <c r="BA55" s="25"/>
      <c r="BB55" s="25"/>
      <c r="BC55" s="25"/>
      <c r="BD55" s="25"/>
      <c r="BE55" s="25"/>
      <c r="BF55" s="25"/>
      <c r="BG55" s="33">
        <f t="shared" si="19"/>
      </c>
    </row>
    <row r="56" spans="1:59" ht="15" customHeight="1">
      <c r="A56" s="25" t="s">
        <v>153</v>
      </c>
      <c r="B56" s="89" t="s">
        <v>154</v>
      </c>
      <c r="C56" s="33" t="str">
        <f t="shared" si="3"/>
        <v>7   </v>
      </c>
      <c r="D56" s="34">
        <v>7</v>
      </c>
      <c r="E56" s="34"/>
      <c r="F56" s="34"/>
      <c r="G56" s="34"/>
      <c r="H56" s="33" t="str">
        <f t="shared" si="4"/>
        <v>6   </v>
      </c>
      <c r="I56" s="18">
        <v>6</v>
      </c>
      <c r="J56" s="18"/>
      <c r="K56" s="18"/>
      <c r="L56" s="18"/>
      <c r="M56" s="24"/>
      <c r="N56" s="95">
        <v>300</v>
      </c>
      <c r="O56" s="95">
        <f t="shared" si="5"/>
        <v>156</v>
      </c>
      <c r="P56" s="95">
        <f t="shared" si="6"/>
        <v>92</v>
      </c>
      <c r="Q56" s="95">
        <f t="shared" si="7"/>
        <v>0</v>
      </c>
      <c r="R56" s="95">
        <f t="shared" si="8"/>
        <v>64</v>
      </c>
      <c r="S56" s="95">
        <f t="shared" si="9"/>
        <v>144</v>
      </c>
      <c r="T56" s="40">
        <f t="shared" si="10"/>
      </c>
      <c r="U56" s="24"/>
      <c r="V56" s="24"/>
      <c r="W56" s="24"/>
      <c r="X56" s="24"/>
      <c r="Y56" s="24"/>
      <c r="Z56" s="24"/>
      <c r="AA56" s="40">
        <f t="shared" si="11"/>
      </c>
      <c r="AB56" s="40">
        <f t="shared" si="12"/>
      </c>
      <c r="AC56" s="24"/>
      <c r="AD56" s="24"/>
      <c r="AE56" s="24"/>
      <c r="AF56" s="24"/>
      <c r="AG56" s="24"/>
      <c r="AH56" s="24"/>
      <c r="AI56" s="40">
        <f t="shared" si="13"/>
      </c>
      <c r="AJ56" s="40">
        <f t="shared" si="14"/>
      </c>
      <c r="AK56" s="24"/>
      <c r="AL56" s="24"/>
      <c r="AM56" s="24"/>
      <c r="AN56" s="24">
        <v>2</v>
      </c>
      <c r="AO56" s="24"/>
      <c r="AP56" s="24">
        <v>2</v>
      </c>
      <c r="AQ56" s="40" t="str">
        <f t="shared" si="24"/>
        <v>2//2</v>
      </c>
      <c r="AR56" s="40" t="str">
        <f t="shared" si="16"/>
        <v>4//2</v>
      </c>
      <c r="AS56" s="24">
        <v>4</v>
      </c>
      <c r="AT56" s="24"/>
      <c r="AU56" s="24">
        <v>2</v>
      </c>
      <c r="AV56" s="24"/>
      <c r="AW56" s="24"/>
      <c r="AX56" s="24"/>
      <c r="AY56" s="40">
        <f t="shared" si="28"/>
      </c>
      <c r="AZ56" s="40">
        <f t="shared" si="18"/>
      </c>
      <c r="BA56" s="24"/>
      <c r="BB56" s="24"/>
      <c r="BC56" s="24"/>
      <c r="BD56" s="24"/>
      <c r="BE56" s="24"/>
      <c r="BF56" s="24"/>
      <c r="BG56" s="40">
        <f t="shared" si="19"/>
      </c>
    </row>
    <row r="57" spans="1:59" ht="15" customHeight="1">
      <c r="A57" s="25" t="s">
        <v>187</v>
      </c>
      <c r="B57" s="89" t="s">
        <v>157</v>
      </c>
      <c r="C57" s="33" t="str">
        <f t="shared" si="3"/>
        <v>9   </v>
      </c>
      <c r="D57" s="34">
        <v>9</v>
      </c>
      <c r="E57" s="34"/>
      <c r="F57" s="34"/>
      <c r="G57" s="34"/>
      <c r="H57" s="33" t="str">
        <f t="shared" si="4"/>
        <v>8   </v>
      </c>
      <c r="I57" s="18">
        <v>8</v>
      </c>
      <c r="J57" s="18"/>
      <c r="K57" s="18"/>
      <c r="L57" s="18"/>
      <c r="M57" s="24"/>
      <c r="N57" s="95">
        <v>200</v>
      </c>
      <c r="O57" s="95">
        <f t="shared" si="5"/>
        <v>96</v>
      </c>
      <c r="P57" s="95">
        <f t="shared" si="6"/>
        <v>48</v>
      </c>
      <c r="Q57" s="95">
        <f t="shared" si="7"/>
        <v>0</v>
      </c>
      <c r="R57" s="95">
        <f t="shared" si="8"/>
        <v>48</v>
      </c>
      <c r="S57" s="95">
        <f t="shared" si="9"/>
        <v>104</v>
      </c>
      <c r="T57" s="40">
        <f t="shared" si="10"/>
      </c>
      <c r="U57" s="24"/>
      <c r="V57" s="24"/>
      <c r="W57" s="24"/>
      <c r="X57" s="24"/>
      <c r="Y57" s="24"/>
      <c r="Z57" s="24"/>
      <c r="AA57" s="40">
        <f t="shared" si="11"/>
      </c>
      <c r="AB57" s="40">
        <f t="shared" si="12"/>
      </c>
      <c r="AC57" s="24"/>
      <c r="AD57" s="24"/>
      <c r="AE57" s="24"/>
      <c r="AF57" s="24"/>
      <c r="AG57" s="24"/>
      <c r="AH57" s="24"/>
      <c r="AI57" s="40">
        <f t="shared" si="13"/>
      </c>
      <c r="AJ57" s="40">
        <f t="shared" si="14"/>
      </c>
      <c r="AK57" s="24"/>
      <c r="AL57" s="24"/>
      <c r="AM57" s="24"/>
      <c r="AN57" s="24"/>
      <c r="AO57" s="24"/>
      <c r="AP57" s="24"/>
      <c r="AQ57" s="40">
        <f t="shared" si="24"/>
      </c>
      <c r="AR57" s="40">
        <f t="shared" si="16"/>
      </c>
      <c r="AS57" s="24"/>
      <c r="AT57" s="24"/>
      <c r="AU57" s="24"/>
      <c r="AV57" s="24">
        <v>1</v>
      </c>
      <c r="AW57" s="24"/>
      <c r="AX57" s="24">
        <v>1</v>
      </c>
      <c r="AY57" s="40" t="str">
        <f t="shared" si="28"/>
        <v>1//1</v>
      </c>
      <c r="AZ57" s="40" t="str">
        <f t="shared" si="18"/>
        <v>2//2</v>
      </c>
      <c r="BA57" s="24">
        <v>2</v>
      </c>
      <c r="BB57" s="24"/>
      <c r="BC57" s="24">
        <v>2</v>
      </c>
      <c r="BD57" s="24"/>
      <c r="BE57" s="24"/>
      <c r="BF57" s="24"/>
      <c r="BG57" s="40">
        <f t="shared" si="19"/>
      </c>
    </row>
    <row r="58" spans="1:59" ht="15" customHeight="1">
      <c r="A58" s="25" t="s">
        <v>156</v>
      </c>
      <c r="B58" s="89" t="s">
        <v>159</v>
      </c>
      <c r="C58" s="33" t="str">
        <f t="shared" si="3"/>
        <v>7   </v>
      </c>
      <c r="D58" s="34">
        <v>7</v>
      </c>
      <c r="E58" s="34"/>
      <c r="F58" s="34"/>
      <c r="G58" s="34"/>
      <c r="H58" s="33" t="str">
        <f t="shared" si="4"/>
        <v>6   </v>
      </c>
      <c r="I58" s="18">
        <v>6</v>
      </c>
      <c r="J58" s="18"/>
      <c r="K58" s="18"/>
      <c r="L58" s="18"/>
      <c r="M58" s="24"/>
      <c r="N58" s="95">
        <v>200</v>
      </c>
      <c r="O58" s="95">
        <f t="shared" si="5"/>
        <v>92</v>
      </c>
      <c r="P58" s="95">
        <f t="shared" si="6"/>
        <v>46</v>
      </c>
      <c r="Q58" s="95">
        <f t="shared" si="7"/>
        <v>0</v>
      </c>
      <c r="R58" s="95">
        <f t="shared" si="8"/>
        <v>46</v>
      </c>
      <c r="S58" s="95">
        <f t="shared" si="9"/>
        <v>108</v>
      </c>
      <c r="T58" s="40">
        <f t="shared" si="10"/>
      </c>
      <c r="U58" s="24"/>
      <c r="V58" s="24"/>
      <c r="W58" s="24"/>
      <c r="X58" s="24"/>
      <c r="Y58" s="24"/>
      <c r="Z58" s="24"/>
      <c r="AA58" s="40">
        <f t="shared" si="11"/>
      </c>
      <c r="AB58" s="40">
        <f t="shared" si="12"/>
      </c>
      <c r="AC58" s="24"/>
      <c r="AD58" s="24"/>
      <c r="AE58" s="24"/>
      <c r="AF58" s="24"/>
      <c r="AG58" s="24"/>
      <c r="AH58" s="24"/>
      <c r="AI58" s="40">
        <f t="shared" si="13"/>
      </c>
      <c r="AJ58" s="40">
        <f t="shared" si="14"/>
      </c>
      <c r="AK58" s="24"/>
      <c r="AL58" s="24"/>
      <c r="AM58" s="24"/>
      <c r="AN58" s="24">
        <v>1</v>
      </c>
      <c r="AO58" s="24"/>
      <c r="AP58" s="24">
        <v>1</v>
      </c>
      <c r="AQ58" s="40" t="str">
        <f t="shared" si="24"/>
        <v>1//1</v>
      </c>
      <c r="AR58" s="40" t="str">
        <f t="shared" si="16"/>
        <v>2//2</v>
      </c>
      <c r="AS58" s="24">
        <v>2</v>
      </c>
      <c r="AT58" s="24"/>
      <c r="AU58" s="24">
        <v>2</v>
      </c>
      <c r="AV58" s="24"/>
      <c r="AW58" s="24"/>
      <c r="AX58" s="24"/>
      <c r="AY58" s="40">
        <f t="shared" si="28"/>
      </c>
      <c r="AZ58" s="40">
        <f t="shared" si="18"/>
      </c>
      <c r="BA58" s="24"/>
      <c r="BB58" s="24"/>
      <c r="BC58" s="24"/>
      <c r="BD58" s="24"/>
      <c r="BE58" s="24"/>
      <c r="BF58" s="24"/>
      <c r="BG58" s="40">
        <f t="shared" si="19"/>
      </c>
    </row>
    <row r="59" spans="1:59" ht="15" customHeight="1">
      <c r="A59" s="25" t="s">
        <v>158</v>
      </c>
      <c r="B59" s="89" t="s">
        <v>161</v>
      </c>
      <c r="C59" s="33" t="str">
        <f t="shared" si="3"/>
        <v>7   </v>
      </c>
      <c r="D59" s="34">
        <v>7</v>
      </c>
      <c r="E59" s="34"/>
      <c r="F59" s="34"/>
      <c r="G59" s="34"/>
      <c r="H59" s="33" t="str">
        <f t="shared" si="4"/>
        <v>6   </v>
      </c>
      <c r="I59" s="18">
        <v>6</v>
      </c>
      <c r="J59" s="18"/>
      <c r="K59" s="18"/>
      <c r="L59" s="18"/>
      <c r="M59" s="24"/>
      <c r="N59" s="95">
        <v>200</v>
      </c>
      <c r="O59" s="95">
        <f t="shared" si="5"/>
        <v>92</v>
      </c>
      <c r="P59" s="95">
        <f t="shared" si="6"/>
        <v>46</v>
      </c>
      <c r="Q59" s="95">
        <f t="shared" si="7"/>
        <v>0</v>
      </c>
      <c r="R59" s="95">
        <f t="shared" si="8"/>
        <v>46</v>
      </c>
      <c r="S59" s="95">
        <f t="shared" si="9"/>
        <v>108</v>
      </c>
      <c r="T59" s="40">
        <f t="shared" si="10"/>
      </c>
      <c r="U59" s="24"/>
      <c r="V59" s="24"/>
      <c r="W59" s="24"/>
      <c r="X59" s="24"/>
      <c r="Y59" s="24"/>
      <c r="Z59" s="24"/>
      <c r="AA59" s="40">
        <f t="shared" si="11"/>
      </c>
      <c r="AB59" s="40">
        <f t="shared" si="12"/>
      </c>
      <c r="AC59" s="24"/>
      <c r="AD59" s="24"/>
      <c r="AE59" s="24"/>
      <c r="AF59" s="24"/>
      <c r="AG59" s="24"/>
      <c r="AH59" s="24"/>
      <c r="AI59" s="40">
        <f t="shared" si="13"/>
      </c>
      <c r="AJ59" s="40">
        <f t="shared" si="14"/>
      </c>
      <c r="AK59" s="24"/>
      <c r="AL59" s="24"/>
      <c r="AM59" s="24"/>
      <c r="AN59" s="24">
        <v>1</v>
      </c>
      <c r="AO59" s="24"/>
      <c r="AP59" s="24">
        <v>1</v>
      </c>
      <c r="AQ59" s="40" t="str">
        <f t="shared" si="24"/>
        <v>1//1</v>
      </c>
      <c r="AR59" s="40" t="str">
        <f t="shared" si="16"/>
        <v>2//2</v>
      </c>
      <c r="AS59" s="24">
        <v>2</v>
      </c>
      <c r="AT59" s="24"/>
      <c r="AU59" s="24">
        <v>2</v>
      </c>
      <c r="AV59" s="24"/>
      <c r="AW59" s="24"/>
      <c r="AX59" s="24"/>
      <c r="AY59" s="40">
        <f t="shared" si="28"/>
      </c>
      <c r="AZ59" s="40">
        <f t="shared" si="18"/>
      </c>
      <c r="BA59" s="24"/>
      <c r="BB59" s="24"/>
      <c r="BC59" s="24"/>
      <c r="BD59" s="24"/>
      <c r="BE59" s="24"/>
      <c r="BF59" s="24"/>
      <c r="BG59" s="40">
        <f t="shared" si="19"/>
      </c>
    </row>
    <row r="60" spans="1:59" ht="15" customHeight="1">
      <c r="A60" s="25" t="s">
        <v>160</v>
      </c>
      <c r="B60" s="89" t="s">
        <v>163</v>
      </c>
      <c r="C60" s="33" t="str">
        <f t="shared" si="3"/>
        <v>9   </v>
      </c>
      <c r="D60" s="34">
        <v>9</v>
      </c>
      <c r="E60" s="34"/>
      <c r="F60" s="34"/>
      <c r="G60" s="34"/>
      <c r="H60" s="33" t="str">
        <f t="shared" si="4"/>
        <v>8   </v>
      </c>
      <c r="I60" s="18">
        <v>8</v>
      </c>
      <c r="J60" s="18"/>
      <c r="K60" s="18"/>
      <c r="L60" s="18"/>
      <c r="M60" s="24"/>
      <c r="N60" s="95">
        <v>200</v>
      </c>
      <c r="O60" s="95">
        <f t="shared" si="5"/>
        <v>96</v>
      </c>
      <c r="P60" s="95">
        <f t="shared" si="6"/>
        <v>48</v>
      </c>
      <c r="Q60" s="95">
        <f t="shared" si="7"/>
        <v>0</v>
      </c>
      <c r="R60" s="95">
        <f t="shared" si="8"/>
        <v>48</v>
      </c>
      <c r="S60" s="95">
        <f t="shared" si="9"/>
        <v>104</v>
      </c>
      <c r="T60" s="40">
        <f t="shared" si="10"/>
      </c>
      <c r="U60" s="24"/>
      <c r="V60" s="24"/>
      <c r="W60" s="24"/>
      <c r="X60" s="24"/>
      <c r="Y60" s="24"/>
      <c r="Z60" s="24"/>
      <c r="AA60" s="40">
        <f t="shared" si="11"/>
      </c>
      <c r="AB60" s="40">
        <f t="shared" si="12"/>
      </c>
      <c r="AC60" s="24"/>
      <c r="AD60" s="24"/>
      <c r="AE60" s="24"/>
      <c r="AF60" s="24"/>
      <c r="AG60" s="24"/>
      <c r="AH60" s="24"/>
      <c r="AI60" s="40">
        <f t="shared" si="13"/>
      </c>
      <c r="AJ60" s="40">
        <f t="shared" si="14"/>
      </c>
      <c r="AK60" s="24"/>
      <c r="AL60" s="24"/>
      <c r="AM60" s="24"/>
      <c r="AN60" s="24"/>
      <c r="AO60" s="24"/>
      <c r="AP60" s="24"/>
      <c r="AQ60" s="40">
        <f t="shared" si="24"/>
      </c>
      <c r="AR60" s="40">
        <f t="shared" si="16"/>
      </c>
      <c r="AS60" s="24"/>
      <c r="AT60" s="24"/>
      <c r="AU60" s="24"/>
      <c r="AV60" s="24">
        <v>1</v>
      </c>
      <c r="AW60" s="24"/>
      <c r="AX60" s="24">
        <v>1</v>
      </c>
      <c r="AY60" s="40" t="str">
        <f t="shared" si="28"/>
        <v>1//1</v>
      </c>
      <c r="AZ60" s="40" t="str">
        <f t="shared" si="18"/>
        <v>2//2</v>
      </c>
      <c r="BA60" s="24">
        <v>2</v>
      </c>
      <c r="BB60" s="24"/>
      <c r="BC60" s="24">
        <v>2</v>
      </c>
      <c r="BD60" s="24"/>
      <c r="BE60" s="24"/>
      <c r="BF60" s="24"/>
      <c r="BG60" s="40">
        <f t="shared" si="19"/>
      </c>
    </row>
    <row r="61" spans="1:59" ht="15" customHeight="1">
      <c r="A61" s="25" t="s">
        <v>162</v>
      </c>
      <c r="B61" s="89" t="s">
        <v>186</v>
      </c>
      <c r="C61" s="33" t="str">
        <f t="shared" si="3"/>
        <v>9   </v>
      </c>
      <c r="D61" s="34">
        <v>9</v>
      </c>
      <c r="E61" s="34"/>
      <c r="F61" s="34"/>
      <c r="G61" s="34"/>
      <c r="H61" s="33" t="str">
        <f t="shared" si="4"/>
        <v>8   </v>
      </c>
      <c r="I61" s="18">
        <v>8</v>
      </c>
      <c r="J61" s="18"/>
      <c r="K61" s="18"/>
      <c r="L61" s="18"/>
      <c r="M61" s="24"/>
      <c r="N61" s="95">
        <v>220</v>
      </c>
      <c r="O61" s="95">
        <f t="shared" si="5"/>
        <v>128</v>
      </c>
      <c r="P61" s="95">
        <f t="shared" si="6"/>
        <v>64</v>
      </c>
      <c r="Q61" s="95">
        <f t="shared" si="7"/>
        <v>0</v>
      </c>
      <c r="R61" s="95">
        <f t="shared" si="8"/>
        <v>64</v>
      </c>
      <c r="S61" s="95">
        <f t="shared" si="9"/>
        <v>92</v>
      </c>
      <c r="T61" s="40">
        <f t="shared" si="10"/>
      </c>
      <c r="U61" s="24"/>
      <c r="V61" s="24"/>
      <c r="W61" s="24"/>
      <c r="X61" s="24"/>
      <c r="Y61" s="24"/>
      <c r="Z61" s="24"/>
      <c r="AA61" s="40">
        <f t="shared" si="11"/>
      </c>
      <c r="AB61" s="40">
        <f t="shared" si="12"/>
      </c>
      <c r="AC61" s="24"/>
      <c r="AD61" s="24"/>
      <c r="AE61" s="24"/>
      <c r="AF61" s="24"/>
      <c r="AG61" s="24"/>
      <c r="AH61" s="24"/>
      <c r="AI61" s="40">
        <f t="shared" si="13"/>
      </c>
      <c r="AJ61" s="40">
        <f t="shared" si="14"/>
      </c>
      <c r="AK61" s="24"/>
      <c r="AL61" s="24"/>
      <c r="AM61" s="24"/>
      <c r="AN61" s="24"/>
      <c r="AO61" s="24"/>
      <c r="AP61" s="24"/>
      <c r="AQ61" s="40">
        <f t="shared" si="24"/>
      </c>
      <c r="AR61" s="40">
        <f t="shared" si="16"/>
      </c>
      <c r="AS61" s="24"/>
      <c r="AT61" s="24"/>
      <c r="AU61" s="24"/>
      <c r="AV61" s="24">
        <v>2</v>
      </c>
      <c r="AW61" s="24"/>
      <c r="AX61" s="24">
        <v>2</v>
      </c>
      <c r="AY61" s="40" t="str">
        <f t="shared" si="28"/>
        <v>2//2</v>
      </c>
      <c r="AZ61" s="40" t="str">
        <f t="shared" si="18"/>
        <v>2//2</v>
      </c>
      <c r="BA61" s="24">
        <v>2</v>
      </c>
      <c r="BB61" s="24"/>
      <c r="BC61" s="24">
        <v>2</v>
      </c>
      <c r="BD61" s="24"/>
      <c r="BE61" s="24"/>
      <c r="BF61" s="24"/>
      <c r="BG61" s="40">
        <f aca="true" t="shared" si="35" ref="BG61:BG69">IF(SUM(BH61:BJ61)&gt;0,BH61&amp;"/"&amp;BI61&amp;"/"&amp;BJ61,"")</f>
      </c>
    </row>
    <row r="62" spans="1:59" ht="15" customHeight="1">
      <c r="A62" s="25" t="s">
        <v>164</v>
      </c>
      <c r="B62" s="89" t="s">
        <v>166</v>
      </c>
      <c r="C62" s="33" t="str">
        <f t="shared" si="3"/>
        <v>8   </v>
      </c>
      <c r="D62" s="34">
        <v>8</v>
      </c>
      <c r="E62" s="34"/>
      <c r="F62" s="34"/>
      <c r="G62" s="34"/>
      <c r="H62" s="33" t="str">
        <f t="shared" si="4"/>
        <v>7   </v>
      </c>
      <c r="I62" s="18">
        <v>7</v>
      </c>
      <c r="J62" s="18"/>
      <c r="K62" s="18"/>
      <c r="L62" s="18"/>
      <c r="M62" s="24">
        <v>8</v>
      </c>
      <c r="N62" s="95">
        <v>260</v>
      </c>
      <c r="O62" s="95">
        <f t="shared" si="5"/>
        <v>120</v>
      </c>
      <c r="P62" s="95">
        <f t="shared" si="6"/>
        <v>60</v>
      </c>
      <c r="Q62" s="95">
        <f t="shared" si="7"/>
        <v>0</v>
      </c>
      <c r="R62" s="95">
        <f t="shared" si="8"/>
        <v>60</v>
      </c>
      <c r="S62" s="95">
        <f t="shared" si="9"/>
        <v>140</v>
      </c>
      <c r="T62" s="40">
        <f t="shared" si="10"/>
      </c>
      <c r="U62" s="24"/>
      <c r="V62" s="24"/>
      <c r="W62" s="24"/>
      <c r="X62" s="24"/>
      <c r="Y62" s="24"/>
      <c r="Z62" s="24"/>
      <c r="AA62" s="40">
        <f t="shared" si="11"/>
      </c>
      <c r="AB62" s="40">
        <f t="shared" si="12"/>
      </c>
      <c r="AC62" s="24"/>
      <c r="AD62" s="24"/>
      <c r="AE62" s="24"/>
      <c r="AF62" s="24"/>
      <c r="AG62" s="24"/>
      <c r="AH62" s="24"/>
      <c r="AI62" s="40">
        <f t="shared" si="13"/>
      </c>
      <c r="AJ62" s="40">
        <f t="shared" si="14"/>
      </c>
      <c r="AK62" s="24"/>
      <c r="AL62" s="24"/>
      <c r="AM62" s="24"/>
      <c r="AN62" s="24"/>
      <c r="AO62" s="24"/>
      <c r="AP62" s="24"/>
      <c r="AQ62" s="40">
        <f t="shared" si="24"/>
      </c>
      <c r="AR62" s="40" t="str">
        <f t="shared" si="16"/>
        <v>2//2</v>
      </c>
      <c r="AS62" s="24">
        <v>2</v>
      </c>
      <c r="AT62" s="24"/>
      <c r="AU62" s="24">
        <v>2</v>
      </c>
      <c r="AV62" s="24">
        <v>2</v>
      </c>
      <c r="AW62" s="24"/>
      <c r="AX62" s="24">
        <v>2</v>
      </c>
      <c r="AY62" s="40" t="str">
        <f t="shared" si="28"/>
        <v>2//2</v>
      </c>
      <c r="AZ62" s="40">
        <f aca="true" t="shared" si="36" ref="AZ62:AZ74">IF(SUM(BA62:BC62)&gt;0,BA62&amp;"/"&amp;BB62&amp;"/"&amp;BC62,"")</f>
      </c>
      <c r="BA62" s="24"/>
      <c r="BB62" s="24"/>
      <c r="BC62" s="24"/>
      <c r="BD62" s="24"/>
      <c r="BE62" s="24"/>
      <c r="BF62" s="24"/>
      <c r="BG62" s="40">
        <f t="shared" si="35"/>
      </c>
    </row>
    <row r="63" spans="1:59" ht="15" customHeight="1">
      <c r="A63" s="25" t="s">
        <v>165</v>
      </c>
      <c r="B63" s="89" t="s">
        <v>155</v>
      </c>
      <c r="C63" s="33" t="str">
        <f>D63&amp;" "&amp;E63&amp;" "&amp;F63&amp;" "&amp;G63</f>
        <v>8   </v>
      </c>
      <c r="D63" s="34">
        <v>8</v>
      </c>
      <c r="E63" s="34"/>
      <c r="F63" s="34"/>
      <c r="G63" s="34"/>
      <c r="H63" s="33" t="str">
        <f>I63&amp;" "&amp;J63&amp;" "&amp;K63&amp;" "&amp;L63</f>
        <v>7   </v>
      </c>
      <c r="I63" s="18">
        <v>7</v>
      </c>
      <c r="J63" s="18"/>
      <c r="K63" s="18"/>
      <c r="L63" s="18"/>
      <c r="M63" s="24"/>
      <c r="N63" s="95">
        <v>210</v>
      </c>
      <c r="O63" s="95">
        <f>P63+Q63+R63</f>
        <v>92</v>
      </c>
      <c r="P63" s="95">
        <f>U63*U$6+X63*X$6+AC63*AC$6+AF63*AF$6+AK63*AK$6+AN63*AN$6+AS63*AS$6+AV63*AV$6+BA63*BA$6+BD63*BD$6</f>
        <v>46</v>
      </c>
      <c r="Q63" s="95">
        <f>V63*V$6+Y63*Y$6+AD63*AD$6+AG63*AG$6+AL63*AL$6+AO63*AO$6+AT63*AT$6+AW63*AW$6+BB63*BB$6+BE63*BE$6</f>
        <v>0</v>
      </c>
      <c r="R63" s="95">
        <f>W63*W$6+Z63*Z$6+AE63*AE$6+AH63*AH$6+AM63*AM$6+AP63*AP$6+AU63*AU$6+AX63*AX$6+BC63*BC$6+BF63*BF$6</f>
        <v>46</v>
      </c>
      <c r="S63" s="95">
        <f>N63-O63</f>
        <v>118</v>
      </c>
      <c r="T63" s="40">
        <f>IF(SUM(U63:W63)&gt;0,U63&amp;"/"&amp;V63&amp;"/"&amp;W63,"")</f>
      </c>
      <c r="U63" s="24"/>
      <c r="V63" s="24"/>
      <c r="W63" s="24"/>
      <c r="X63" s="24"/>
      <c r="Y63" s="24"/>
      <c r="Z63" s="24"/>
      <c r="AA63" s="40">
        <f>IF(SUM(X63:Z63)&gt;0,X63&amp;"/"&amp;Y63&amp;"/"&amp;Z63,"")</f>
      </c>
      <c r="AB63" s="40">
        <f>IF(SUM(AC63:AE63)&gt;0,AC63&amp;"/"&amp;AD63&amp;"/"&amp;AE63,"")</f>
      </c>
      <c r="AC63" s="24"/>
      <c r="AD63" s="24"/>
      <c r="AE63" s="24"/>
      <c r="AF63" s="24"/>
      <c r="AG63" s="24"/>
      <c r="AH63" s="24"/>
      <c r="AI63" s="40">
        <f>IF(SUM(AF63:AH63)&gt;0,AF63&amp;"/"&amp;AG63&amp;"/"&amp;AH63,"")</f>
      </c>
      <c r="AJ63" s="40">
        <f>IF(SUM(AK63:AM63)&gt;0,AK63&amp;"/"&amp;AL63&amp;"/"&amp;AM63,"")</f>
      </c>
      <c r="AK63" s="24"/>
      <c r="AL63" s="24"/>
      <c r="AM63" s="24"/>
      <c r="AN63" s="24"/>
      <c r="AO63" s="24"/>
      <c r="AP63" s="24"/>
      <c r="AQ63" s="40">
        <f>IF(SUM(AN63:AP63)&gt;0,AN63&amp;"/"&amp;AO63&amp;"/"&amp;AP63,"")</f>
      </c>
      <c r="AR63" s="40" t="str">
        <f>IF(SUM(AS63:AU63)&gt;0,AS63&amp;"/"&amp;AT63&amp;"/"&amp;AU63,"")</f>
        <v>1//1</v>
      </c>
      <c r="AS63" s="24">
        <v>1</v>
      </c>
      <c r="AT63" s="24"/>
      <c r="AU63" s="24">
        <v>1</v>
      </c>
      <c r="AV63" s="24">
        <v>2</v>
      </c>
      <c r="AW63" s="24"/>
      <c r="AX63" s="24">
        <v>2</v>
      </c>
      <c r="AY63" s="40" t="str">
        <f>IF(SUM(AV63:AX63)&gt;0,AV63&amp;"/"&amp;AW63&amp;"/"&amp;AX63,"")</f>
        <v>2//2</v>
      </c>
      <c r="AZ63" s="40">
        <f>IF(SUM(BA63:BC63)&gt;0,BA63&amp;"/"&amp;BB63&amp;"/"&amp;BC63,"")</f>
      </c>
      <c r="BA63" s="24"/>
      <c r="BB63" s="24"/>
      <c r="BC63" s="24"/>
      <c r="BD63" s="24"/>
      <c r="BE63" s="24"/>
      <c r="BF63" s="24"/>
      <c r="BG63" s="40">
        <f>IF(SUM(BH63:BJ63)&gt;0,BH63&amp;"/"&amp;BI63&amp;"/"&amp;BJ63,"")</f>
      </c>
    </row>
    <row r="64" spans="1:59" ht="15" customHeight="1">
      <c r="A64" s="25" t="s">
        <v>167</v>
      </c>
      <c r="B64" s="89" t="s">
        <v>168</v>
      </c>
      <c r="C64" s="33" t="str">
        <f t="shared" si="3"/>
        <v>8   </v>
      </c>
      <c r="D64" s="34">
        <v>8</v>
      </c>
      <c r="E64" s="34"/>
      <c r="F64" s="34"/>
      <c r="G64" s="34"/>
      <c r="H64" s="33" t="str">
        <f t="shared" si="4"/>
        <v>7   </v>
      </c>
      <c r="I64" s="18">
        <v>7</v>
      </c>
      <c r="J64" s="18"/>
      <c r="K64" s="18"/>
      <c r="L64" s="18"/>
      <c r="M64" s="24"/>
      <c r="N64" s="95">
        <v>210</v>
      </c>
      <c r="O64" s="95">
        <f t="shared" si="5"/>
        <v>92</v>
      </c>
      <c r="P64" s="95">
        <f t="shared" si="6"/>
        <v>46</v>
      </c>
      <c r="Q64" s="95">
        <f t="shared" si="7"/>
        <v>0</v>
      </c>
      <c r="R64" s="95">
        <f t="shared" si="8"/>
        <v>46</v>
      </c>
      <c r="S64" s="95">
        <f t="shared" si="9"/>
        <v>118</v>
      </c>
      <c r="T64" s="40">
        <f t="shared" si="10"/>
      </c>
      <c r="U64" s="24"/>
      <c r="V64" s="24"/>
      <c r="W64" s="24"/>
      <c r="X64" s="24"/>
      <c r="Y64" s="24"/>
      <c r="Z64" s="24"/>
      <c r="AA64" s="40">
        <f t="shared" si="11"/>
      </c>
      <c r="AB64" s="40">
        <f t="shared" si="12"/>
      </c>
      <c r="AC64" s="24"/>
      <c r="AD64" s="24"/>
      <c r="AE64" s="24"/>
      <c r="AF64" s="24"/>
      <c r="AG64" s="24"/>
      <c r="AH64" s="24"/>
      <c r="AI64" s="40">
        <f t="shared" si="13"/>
      </c>
      <c r="AJ64" s="40">
        <f t="shared" si="14"/>
      </c>
      <c r="AK64" s="24"/>
      <c r="AL64" s="24"/>
      <c r="AM64" s="24"/>
      <c r="AN64" s="24"/>
      <c r="AO64" s="24"/>
      <c r="AP64" s="24"/>
      <c r="AQ64" s="40">
        <f t="shared" si="24"/>
      </c>
      <c r="AR64" s="40" t="str">
        <f t="shared" si="16"/>
        <v>1//1</v>
      </c>
      <c r="AS64" s="24">
        <v>1</v>
      </c>
      <c r="AT64" s="24"/>
      <c r="AU64" s="24">
        <v>1</v>
      </c>
      <c r="AV64" s="24">
        <v>2</v>
      </c>
      <c r="AW64" s="24"/>
      <c r="AX64" s="24">
        <v>2</v>
      </c>
      <c r="AY64" s="40" t="str">
        <f t="shared" si="28"/>
        <v>2//2</v>
      </c>
      <c r="AZ64" s="40">
        <f t="shared" si="36"/>
      </c>
      <c r="BA64" s="24"/>
      <c r="BB64" s="24"/>
      <c r="BC64" s="24"/>
      <c r="BD64" s="24"/>
      <c r="BE64" s="24"/>
      <c r="BF64" s="24"/>
      <c r="BG64" s="40">
        <f t="shared" si="35"/>
      </c>
    </row>
    <row r="65" spans="1:59" ht="14.25" customHeight="1">
      <c r="A65" s="26" t="s">
        <v>188</v>
      </c>
      <c r="B65" s="91" t="s">
        <v>210</v>
      </c>
      <c r="C65" s="33" t="str">
        <f t="shared" si="3"/>
        <v>   </v>
      </c>
      <c r="D65" s="34"/>
      <c r="E65" s="34"/>
      <c r="F65" s="34"/>
      <c r="G65" s="34"/>
      <c r="H65" s="33" t="str">
        <f t="shared" si="4"/>
        <v>   </v>
      </c>
      <c r="I65" s="18"/>
      <c r="J65" s="18"/>
      <c r="K65" s="18"/>
      <c r="L65" s="18"/>
      <c r="M65" s="24"/>
      <c r="N65" s="96">
        <f aca="true" t="shared" si="37" ref="N65:S65">SUM(N66:N67)</f>
        <v>250</v>
      </c>
      <c r="O65" s="96">
        <f t="shared" si="37"/>
        <v>120</v>
      </c>
      <c r="P65" s="96">
        <f t="shared" si="37"/>
        <v>60</v>
      </c>
      <c r="Q65" s="96">
        <f t="shared" si="37"/>
        <v>0</v>
      </c>
      <c r="R65" s="96">
        <f t="shared" si="37"/>
        <v>60</v>
      </c>
      <c r="S65" s="96">
        <f t="shared" si="37"/>
        <v>130</v>
      </c>
      <c r="T65" s="40">
        <f t="shared" si="10"/>
      </c>
      <c r="U65" s="24"/>
      <c r="V65" s="24"/>
      <c r="W65" s="24"/>
      <c r="X65" s="24"/>
      <c r="Y65" s="24"/>
      <c r="Z65" s="24"/>
      <c r="AA65" s="40">
        <f t="shared" si="11"/>
      </c>
      <c r="AB65" s="40">
        <f t="shared" si="12"/>
      </c>
      <c r="AC65" s="24"/>
      <c r="AD65" s="24"/>
      <c r="AE65" s="24"/>
      <c r="AF65" s="24"/>
      <c r="AG65" s="24"/>
      <c r="AH65" s="24"/>
      <c r="AI65" s="40">
        <f t="shared" si="13"/>
      </c>
      <c r="AJ65" s="40">
        <f t="shared" si="14"/>
      </c>
      <c r="AK65" s="24"/>
      <c r="AL65" s="24"/>
      <c r="AM65" s="24"/>
      <c r="AN65" s="24"/>
      <c r="AO65" s="24"/>
      <c r="AP65" s="24"/>
      <c r="AQ65" s="40">
        <f t="shared" si="24"/>
      </c>
      <c r="AR65" s="40">
        <f t="shared" si="16"/>
      </c>
      <c r="AS65" s="24"/>
      <c r="AT65" s="24"/>
      <c r="AU65" s="24"/>
      <c r="AV65" s="24"/>
      <c r="AW65" s="24"/>
      <c r="AX65" s="24"/>
      <c r="AY65" s="40">
        <f t="shared" si="28"/>
      </c>
      <c r="AZ65" s="40">
        <f t="shared" si="36"/>
      </c>
      <c r="BA65" s="24"/>
      <c r="BB65" s="24"/>
      <c r="BC65" s="24"/>
      <c r="BD65" s="24"/>
      <c r="BE65" s="24"/>
      <c r="BF65" s="24"/>
      <c r="BG65" s="40">
        <f t="shared" si="35"/>
      </c>
    </row>
    <row r="66" spans="1:59" ht="15" customHeight="1">
      <c r="A66" s="25" t="s">
        <v>169</v>
      </c>
      <c r="B66" s="89" t="s">
        <v>240</v>
      </c>
      <c r="C66" s="33" t="str">
        <f t="shared" si="3"/>
        <v>   </v>
      </c>
      <c r="D66" s="34"/>
      <c r="E66" s="34"/>
      <c r="F66" s="34"/>
      <c r="G66" s="34"/>
      <c r="H66" s="33" t="str">
        <f t="shared" si="4"/>
        <v>7   </v>
      </c>
      <c r="I66" s="18">
        <v>7</v>
      </c>
      <c r="J66" s="18"/>
      <c r="K66" s="18"/>
      <c r="L66" s="18"/>
      <c r="M66" s="24"/>
      <c r="N66" s="95">
        <v>120</v>
      </c>
      <c r="O66" s="95">
        <f t="shared" si="5"/>
        <v>56</v>
      </c>
      <c r="P66" s="95">
        <f t="shared" si="6"/>
        <v>28</v>
      </c>
      <c r="Q66" s="95">
        <f t="shared" si="7"/>
        <v>0</v>
      </c>
      <c r="R66" s="95">
        <f t="shared" si="8"/>
        <v>28</v>
      </c>
      <c r="S66" s="95">
        <f t="shared" si="9"/>
        <v>64</v>
      </c>
      <c r="T66" s="40">
        <f t="shared" si="10"/>
      </c>
      <c r="U66" s="24"/>
      <c r="V66" s="24"/>
      <c r="W66" s="24"/>
      <c r="X66" s="24"/>
      <c r="Y66" s="24"/>
      <c r="Z66" s="24"/>
      <c r="AA66" s="40">
        <f t="shared" si="11"/>
      </c>
      <c r="AB66" s="40">
        <f t="shared" si="12"/>
      </c>
      <c r="AC66" s="24"/>
      <c r="AD66" s="24"/>
      <c r="AE66" s="24"/>
      <c r="AF66" s="24"/>
      <c r="AG66" s="24"/>
      <c r="AH66" s="24"/>
      <c r="AI66" s="40">
        <f t="shared" si="13"/>
      </c>
      <c r="AJ66" s="40">
        <f t="shared" si="14"/>
      </c>
      <c r="AK66" s="24"/>
      <c r="AL66" s="24"/>
      <c r="AM66" s="24"/>
      <c r="AN66" s="24"/>
      <c r="AO66" s="24"/>
      <c r="AP66" s="24"/>
      <c r="AQ66" s="40">
        <f t="shared" si="24"/>
      </c>
      <c r="AR66" s="40" t="str">
        <f t="shared" si="16"/>
        <v>2//2</v>
      </c>
      <c r="AS66" s="24">
        <v>2</v>
      </c>
      <c r="AT66" s="24"/>
      <c r="AU66" s="24">
        <v>2</v>
      </c>
      <c r="AV66" s="24"/>
      <c r="AW66" s="24"/>
      <c r="AX66" s="24"/>
      <c r="AY66" s="40">
        <f t="shared" si="28"/>
      </c>
      <c r="AZ66" s="40">
        <f t="shared" si="36"/>
      </c>
      <c r="BA66" s="24"/>
      <c r="BB66" s="24"/>
      <c r="BC66" s="24"/>
      <c r="BD66" s="24"/>
      <c r="BE66" s="24"/>
      <c r="BF66" s="24"/>
      <c r="BG66" s="40">
        <f t="shared" si="35"/>
      </c>
    </row>
    <row r="67" spans="1:59" ht="15" customHeight="1">
      <c r="A67" s="25" t="s">
        <v>211</v>
      </c>
      <c r="B67" s="89" t="s">
        <v>170</v>
      </c>
      <c r="C67" s="33" t="str">
        <f t="shared" si="3"/>
        <v>9   </v>
      </c>
      <c r="D67" s="34">
        <v>9</v>
      </c>
      <c r="E67" s="34"/>
      <c r="F67" s="34"/>
      <c r="G67" s="34"/>
      <c r="H67" s="33" t="str">
        <f t="shared" si="4"/>
        <v>   </v>
      </c>
      <c r="I67" s="18"/>
      <c r="J67" s="18"/>
      <c r="K67" s="18"/>
      <c r="L67" s="18"/>
      <c r="M67" s="24">
        <v>9</v>
      </c>
      <c r="N67" s="95">
        <v>130</v>
      </c>
      <c r="O67" s="95">
        <f t="shared" si="5"/>
        <v>64</v>
      </c>
      <c r="P67" s="95">
        <f t="shared" si="6"/>
        <v>32</v>
      </c>
      <c r="Q67" s="95">
        <f t="shared" si="7"/>
        <v>0</v>
      </c>
      <c r="R67" s="95">
        <f t="shared" si="8"/>
        <v>32</v>
      </c>
      <c r="S67" s="95">
        <f t="shared" si="9"/>
        <v>66</v>
      </c>
      <c r="T67" s="40">
        <f t="shared" si="10"/>
      </c>
      <c r="U67" s="24"/>
      <c r="V67" s="24"/>
      <c r="W67" s="24"/>
      <c r="X67" s="24"/>
      <c r="Y67" s="24"/>
      <c r="Z67" s="24"/>
      <c r="AA67" s="40">
        <f t="shared" si="11"/>
      </c>
      <c r="AB67" s="40">
        <f t="shared" si="12"/>
      </c>
      <c r="AC67" s="24"/>
      <c r="AD67" s="24"/>
      <c r="AE67" s="24"/>
      <c r="AF67" s="24"/>
      <c r="AG67" s="24"/>
      <c r="AH67" s="24"/>
      <c r="AI67" s="40">
        <f t="shared" si="13"/>
      </c>
      <c r="AJ67" s="40">
        <f t="shared" si="14"/>
      </c>
      <c r="AK67" s="24"/>
      <c r="AL67" s="24"/>
      <c r="AM67" s="24"/>
      <c r="AN67" s="24"/>
      <c r="AO67" s="24"/>
      <c r="AP67" s="24"/>
      <c r="AQ67" s="40">
        <f t="shared" si="24"/>
      </c>
      <c r="AR67" s="40">
        <f t="shared" si="16"/>
      </c>
      <c r="AS67" s="24"/>
      <c r="AT67" s="24"/>
      <c r="AU67" s="24"/>
      <c r="AV67" s="24"/>
      <c r="AW67" s="24"/>
      <c r="AX67" s="24"/>
      <c r="AY67" s="40">
        <f t="shared" si="28"/>
      </c>
      <c r="AZ67" s="40" t="str">
        <f t="shared" si="36"/>
        <v>2//2</v>
      </c>
      <c r="BA67" s="24">
        <v>2</v>
      </c>
      <c r="BB67" s="24"/>
      <c r="BC67" s="24">
        <v>2</v>
      </c>
      <c r="BD67" s="24"/>
      <c r="BE67" s="24"/>
      <c r="BF67" s="24"/>
      <c r="BG67" s="40">
        <f t="shared" si="35"/>
      </c>
    </row>
    <row r="68" spans="1:59" ht="25.5" customHeight="1">
      <c r="A68" s="26" t="s">
        <v>172</v>
      </c>
      <c r="B68" s="91" t="s">
        <v>206</v>
      </c>
      <c r="C68" s="33" t="str">
        <f t="shared" si="3"/>
        <v>   </v>
      </c>
      <c r="D68" s="34"/>
      <c r="E68" s="34"/>
      <c r="F68" s="34"/>
      <c r="G68" s="34"/>
      <c r="H68" s="33" t="str">
        <f t="shared" si="4"/>
        <v>   </v>
      </c>
      <c r="I68" s="18"/>
      <c r="J68" s="18"/>
      <c r="K68" s="18"/>
      <c r="L68" s="18"/>
      <c r="M68" s="24"/>
      <c r="N68" s="96">
        <f aca="true" t="shared" si="38" ref="N68:S68">SUM(N69:N70)</f>
        <v>250</v>
      </c>
      <c r="O68" s="96">
        <f t="shared" si="38"/>
        <v>128</v>
      </c>
      <c r="P68" s="96">
        <f t="shared" si="38"/>
        <v>64</v>
      </c>
      <c r="Q68" s="96">
        <f t="shared" si="38"/>
        <v>0</v>
      </c>
      <c r="R68" s="96">
        <f t="shared" si="38"/>
        <v>64</v>
      </c>
      <c r="S68" s="96">
        <f t="shared" si="38"/>
        <v>122</v>
      </c>
      <c r="T68" s="40">
        <f t="shared" si="10"/>
      </c>
      <c r="U68" s="24"/>
      <c r="V68" s="24"/>
      <c r="W68" s="24"/>
      <c r="X68" s="24"/>
      <c r="Y68" s="24"/>
      <c r="Z68" s="24"/>
      <c r="AA68" s="40">
        <f t="shared" si="11"/>
      </c>
      <c r="AB68" s="40">
        <f t="shared" si="12"/>
      </c>
      <c r="AC68" s="24"/>
      <c r="AD68" s="24"/>
      <c r="AE68" s="24"/>
      <c r="AF68" s="24"/>
      <c r="AG68" s="24"/>
      <c r="AH68" s="24"/>
      <c r="AI68" s="40">
        <f t="shared" si="13"/>
      </c>
      <c r="AJ68" s="40">
        <f t="shared" si="14"/>
      </c>
      <c r="AK68" s="24"/>
      <c r="AL68" s="24"/>
      <c r="AM68" s="24"/>
      <c r="AN68" s="24"/>
      <c r="AO68" s="24"/>
      <c r="AP68" s="24"/>
      <c r="AQ68" s="40">
        <f t="shared" si="24"/>
      </c>
      <c r="AR68" s="40">
        <f aca="true" t="shared" si="39" ref="AR68:AR74">IF(SUM(AO68:AQ68)&gt;0,AO68&amp;"/"&amp;AP68&amp;"/"&amp;AQ68,"")</f>
      </c>
      <c r="AS68" s="24"/>
      <c r="AT68" s="24"/>
      <c r="AU68" s="24"/>
      <c r="AV68" s="24"/>
      <c r="AW68" s="24"/>
      <c r="AX68" s="24"/>
      <c r="AY68" s="136">
        <f t="shared" si="28"/>
      </c>
      <c r="AZ68" s="136">
        <f t="shared" si="36"/>
      </c>
      <c r="BA68" s="56"/>
      <c r="BB68" s="56"/>
      <c r="BC68" s="56"/>
      <c r="BD68" s="56"/>
      <c r="BE68" s="56"/>
      <c r="BF68" s="56"/>
      <c r="BG68" s="136">
        <f t="shared" si="35"/>
      </c>
    </row>
    <row r="69" spans="1:59" ht="15" customHeight="1">
      <c r="A69" s="25" t="s">
        <v>171</v>
      </c>
      <c r="B69" s="89" t="s">
        <v>241</v>
      </c>
      <c r="C69" s="33" t="str">
        <f t="shared" si="3"/>
        <v>   </v>
      </c>
      <c r="D69" s="34"/>
      <c r="E69" s="34"/>
      <c r="F69" s="34"/>
      <c r="G69" s="34"/>
      <c r="H69" s="33" t="str">
        <f t="shared" si="4"/>
        <v>9   </v>
      </c>
      <c r="I69" s="18">
        <v>9</v>
      </c>
      <c r="J69" s="18"/>
      <c r="K69" s="18"/>
      <c r="L69" s="18"/>
      <c r="M69" s="24"/>
      <c r="N69" s="95">
        <v>120</v>
      </c>
      <c r="O69" s="95">
        <f t="shared" si="5"/>
        <v>64</v>
      </c>
      <c r="P69" s="95">
        <f t="shared" si="6"/>
        <v>32</v>
      </c>
      <c r="Q69" s="95">
        <f t="shared" si="7"/>
        <v>0</v>
      </c>
      <c r="R69" s="95">
        <f t="shared" si="8"/>
        <v>32</v>
      </c>
      <c r="S69" s="95">
        <f t="shared" si="9"/>
        <v>56</v>
      </c>
      <c r="T69" s="40">
        <f t="shared" si="10"/>
      </c>
      <c r="U69" s="24"/>
      <c r="V69" s="24"/>
      <c r="W69" s="24"/>
      <c r="X69" s="24"/>
      <c r="Y69" s="24"/>
      <c r="Z69" s="24"/>
      <c r="AA69" s="40">
        <f t="shared" si="11"/>
      </c>
      <c r="AB69" s="40">
        <f aca="true" t="shared" si="40" ref="AB69:AB74">IF(SUM(AC69:AE69)&gt;0,AC69&amp;"/"&amp;AD69&amp;"/"&amp;AE69,"")</f>
      </c>
      <c r="AC69" s="24"/>
      <c r="AD69" s="24"/>
      <c r="AE69" s="24"/>
      <c r="AF69" s="24"/>
      <c r="AG69" s="24"/>
      <c r="AH69" s="24"/>
      <c r="AI69" s="40">
        <f t="shared" si="13"/>
      </c>
      <c r="AJ69" s="40">
        <f t="shared" si="14"/>
      </c>
      <c r="AK69" s="24"/>
      <c r="AL69" s="24"/>
      <c r="AM69" s="24"/>
      <c r="AN69" s="24"/>
      <c r="AO69" s="24"/>
      <c r="AP69" s="24"/>
      <c r="AQ69" s="40">
        <f t="shared" si="24"/>
      </c>
      <c r="AR69" s="137">
        <f t="shared" si="39"/>
      </c>
      <c r="AS69" s="65"/>
      <c r="AT69" s="65"/>
      <c r="AU69" s="65"/>
      <c r="AV69" s="65"/>
      <c r="AW69" s="65"/>
      <c r="AX69" s="65"/>
      <c r="AY69" s="137">
        <f t="shared" si="28"/>
      </c>
      <c r="AZ69" s="137" t="str">
        <f t="shared" si="36"/>
        <v>2//2</v>
      </c>
      <c r="BA69" s="65">
        <v>2</v>
      </c>
      <c r="BB69" s="65"/>
      <c r="BC69" s="65">
        <v>2</v>
      </c>
      <c r="BD69" s="65"/>
      <c r="BE69" s="65"/>
      <c r="BF69" s="65"/>
      <c r="BG69" s="137">
        <f t="shared" si="35"/>
      </c>
    </row>
    <row r="70" spans="1:59" ht="27.75" customHeight="1">
      <c r="A70" s="25" t="s">
        <v>189</v>
      </c>
      <c r="B70" s="89" t="s">
        <v>227</v>
      </c>
      <c r="C70" s="33" t="str">
        <f t="shared" si="3"/>
        <v>   </v>
      </c>
      <c r="D70" s="34"/>
      <c r="E70" s="34"/>
      <c r="F70" s="34"/>
      <c r="G70" s="34"/>
      <c r="H70" s="33" t="str">
        <f t="shared" si="4"/>
        <v>9   </v>
      </c>
      <c r="I70" s="18">
        <v>9</v>
      </c>
      <c r="J70" s="18"/>
      <c r="K70" s="18"/>
      <c r="L70" s="18"/>
      <c r="M70" s="24"/>
      <c r="N70" s="95">
        <v>130</v>
      </c>
      <c r="O70" s="95">
        <f t="shared" si="5"/>
        <v>64</v>
      </c>
      <c r="P70" s="95">
        <f t="shared" si="6"/>
        <v>32</v>
      </c>
      <c r="Q70" s="95">
        <f t="shared" si="7"/>
        <v>0</v>
      </c>
      <c r="R70" s="95">
        <f t="shared" si="8"/>
        <v>32</v>
      </c>
      <c r="S70" s="95">
        <f t="shared" si="9"/>
        <v>66</v>
      </c>
      <c r="T70" s="40">
        <f>IF(SUM(U70:W70)&gt;0,U70&amp;"/"&amp;V70&amp;"/"&amp;W70,"")</f>
      </c>
      <c r="U70" s="24"/>
      <c r="V70" s="24"/>
      <c r="W70" s="24"/>
      <c r="X70" s="24"/>
      <c r="Y70" s="24"/>
      <c r="Z70" s="24"/>
      <c r="AA70" s="40">
        <f>IF(SUM(X70:Z70)&gt;0,X70&amp;"/"&amp;Y70&amp;"/"&amp;Z70,"")</f>
      </c>
      <c r="AB70" s="40">
        <f t="shared" si="40"/>
      </c>
      <c r="AC70" s="24"/>
      <c r="AD70" s="24"/>
      <c r="AE70" s="24"/>
      <c r="AF70" s="24"/>
      <c r="AG70" s="24"/>
      <c r="AH70" s="24"/>
      <c r="AI70" s="40">
        <f>IF(SUM(AF70:AH70)&gt;0,AF70&amp;"/"&amp;AG70&amp;"/"&amp;AH70,"")</f>
      </c>
      <c r="AJ70" s="40">
        <f>IF(SUM(AK70:AM70)&gt;0,AK70&amp;"/"&amp;AL70&amp;"/"&amp;AM70,"")</f>
      </c>
      <c r="AK70" s="24"/>
      <c r="AL70" s="24"/>
      <c r="AM70" s="24"/>
      <c r="AN70" s="24"/>
      <c r="AO70" s="24"/>
      <c r="AP70" s="24"/>
      <c r="AQ70" s="40">
        <f t="shared" si="24"/>
      </c>
      <c r="AR70" s="137">
        <f t="shared" si="39"/>
      </c>
      <c r="AS70" s="65"/>
      <c r="AT70" s="65"/>
      <c r="AU70" s="65"/>
      <c r="AV70" s="65"/>
      <c r="AW70" s="65"/>
      <c r="AX70" s="65"/>
      <c r="AY70" s="137">
        <f t="shared" si="28"/>
      </c>
      <c r="AZ70" s="137" t="str">
        <f t="shared" si="36"/>
        <v>2//2</v>
      </c>
      <c r="BA70" s="65">
        <v>2</v>
      </c>
      <c r="BB70" s="65"/>
      <c r="BC70" s="65">
        <v>2</v>
      </c>
      <c r="BD70" s="65"/>
      <c r="BE70" s="65"/>
      <c r="BF70" s="65"/>
      <c r="BG70" s="137">
        <f>IF(SUM(BH70:BJ70)&gt;0,BH70&amp;"/"&amp;BI70&amp;"/"&amp;BJ70,"")</f>
      </c>
    </row>
    <row r="71" spans="1:59" ht="18" customHeight="1">
      <c r="A71" s="138" t="s">
        <v>173</v>
      </c>
      <c r="B71" s="117" t="s">
        <v>244</v>
      </c>
      <c r="C71" s="120" t="str">
        <f t="shared" si="3"/>
        <v>   </v>
      </c>
      <c r="D71" s="139"/>
      <c r="E71" s="139"/>
      <c r="F71" s="139"/>
      <c r="G71" s="139"/>
      <c r="H71" s="120" t="str">
        <f t="shared" si="4"/>
        <v>   </v>
      </c>
      <c r="I71" s="139"/>
      <c r="J71" s="139"/>
      <c r="K71" s="139"/>
      <c r="L71" s="139"/>
      <c r="M71" s="126"/>
      <c r="N71" s="140">
        <f aca="true" t="shared" si="41" ref="N71:S71">SUM(N72:N74)</f>
        <v>450</v>
      </c>
      <c r="O71" s="140">
        <f t="shared" si="41"/>
        <v>192</v>
      </c>
      <c r="P71" s="140">
        <f t="shared" si="41"/>
        <v>96</v>
      </c>
      <c r="Q71" s="140">
        <f t="shared" si="41"/>
        <v>0</v>
      </c>
      <c r="R71" s="140">
        <f t="shared" si="41"/>
        <v>96</v>
      </c>
      <c r="S71" s="140">
        <f t="shared" si="41"/>
        <v>258</v>
      </c>
      <c r="T71" s="127">
        <f>IF(SUM(U71:W71)&gt;0,U71&amp;"/"&amp;V71&amp;"/"&amp;W71,"")</f>
      </c>
      <c r="U71" s="126"/>
      <c r="V71" s="126"/>
      <c r="W71" s="126"/>
      <c r="X71" s="126"/>
      <c r="Y71" s="126"/>
      <c r="Z71" s="126"/>
      <c r="AA71" s="127">
        <f>IF(SUM(X71:Z71)&gt;0,X71&amp;"/"&amp;Y71&amp;"/"&amp;Z71,"")</f>
      </c>
      <c r="AB71" s="127">
        <f t="shared" si="40"/>
      </c>
      <c r="AC71" s="126"/>
      <c r="AD71" s="126"/>
      <c r="AE71" s="126"/>
      <c r="AF71" s="126"/>
      <c r="AG71" s="126"/>
      <c r="AH71" s="126"/>
      <c r="AI71" s="127">
        <f>IF(SUM(AF71:AH71)&gt;0,AF71&amp;"/"&amp;AG71&amp;"/"&amp;AH71,"")</f>
      </c>
      <c r="AJ71" s="127">
        <f>IF(SUM(AK71:AM71)&gt;0,AK71&amp;"/"&amp;AL71&amp;"/"&amp;AM71,"")</f>
      </c>
      <c r="AK71" s="126"/>
      <c r="AL71" s="126"/>
      <c r="AM71" s="126"/>
      <c r="AN71" s="126"/>
      <c r="AO71" s="126"/>
      <c r="AP71" s="126"/>
      <c r="AQ71" s="127">
        <f t="shared" si="24"/>
      </c>
      <c r="AR71" s="141">
        <f t="shared" si="39"/>
      </c>
      <c r="AS71" s="142"/>
      <c r="AT71" s="142"/>
      <c r="AU71" s="142"/>
      <c r="AV71" s="142"/>
      <c r="AW71" s="142"/>
      <c r="AX71" s="142"/>
      <c r="AY71" s="141">
        <f t="shared" si="28"/>
      </c>
      <c r="AZ71" s="141">
        <f t="shared" si="36"/>
      </c>
      <c r="BA71" s="142"/>
      <c r="BB71" s="142"/>
      <c r="BC71" s="142"/>
      <c r="BD71" s="142"/>
      <c r="BE71" s="142"/>
      <c r="BF71" s="142"/>
      <c r="BG71" s="141">
        <f>IF(SUM(BH71:BJ71)&gt;0,BH71&amp;"/"&amp;BI71&amp;"/"&amp;BJ71,"")</f>
      </c>
    </row>
    <row r="72" spans="1:59" ht="15" customHeight="1">
      <c r="A72" s="25" t="s">
        <v>71</v>
      </c>
      <c r="B72" s="89" t="s">
        <v>174</v>
      </c>
      <c r="C72" s="33" t="str">
        <f t="shared" si="3"/>
        <v>   </v>
      </c>
      <c r="D72" s="34"/>
      <c r="E72" s="34"/>
      <c r="F72" s="34"/>
      <c r="G72" s="34"/>
      <c r="H72" s="33" t="str">
        <f t="shared" si="4"/>
        <v>9   </v>
      </c>
      <c r="I72" s="18">
        <v>9</v>
      </c>
      <c r="J72" s="18"/>
      <c r="K72" s="18"/>
      <c r="L72" s="18"/>
      <c r="M72" s="24"/>
      <c r="N72" s="95">
        <v>150</v>
      </c>
      <c r="O72" s="95">
        <f t="shared" si="5"/>
        <v>64</v>
      </c>
      <c r="P72" s="95">
        <f t="shared" si="6"/>
        <v>32</v>
      </c>
      <c r="Q72" s="95">
        <f t="shared" si="7"/>
        <v>0</v>
      </c>
      <c r="R72" s="95">
        <f t="shared" si="8"/>
        <v>32</v>
      </c>
      <c r="S72" s="95">
        <f t="shared" si="9"/>
        <v>86</v>
      </c>
      <c r="T72" s="40">
        <f>IF(SUM(U72:W72)&gt;0,U72&amp;"/"&amp;V72&amp;"/"&amp;W72,"")</f>
      </c>
      <c r="U72" s="24"/>
      <c r="V72" s="24"/>
      <c r="W72" s="24"/>
      <c r="X72" s="24"/>
      <c r="Y72" s="24"/>
      <c r="Z72" s="24"/>
      <c r="AA72" s="40">
        <f>IF(SUM(X72:Z72)&gt;0,X72&amp;"/"&amp;Y72&amp;"/"&amp;Z72,"")</f>
      </c>
      <c r="AB72" s="40">
        <f t="shared" si="40"/>
      </c>
      <c r="AC72" s="24"/>
      <c r="AD72" s="24"/>
      <c r="AE72" s="24"/>
      <c r="AF72" s="24"/>
      <c r="AG72" s="24"/>
      <c r="AH72" s="24"/>
      <c r="AI72" s="40">
        <f>IF(SUM(AF72:AH72)&gt;0,AF72&amp;"/"&amp;AG72&amp;"/"&amp;AH72,"")</f>
      </c>
      <c r="AJ72" s="40">
        <f>IF(SUM(AK72:AM72)&gt;0,AK72&amp;"/"&amp;AL72&amp;"/"&amp;AM72,"")</f>
      </c>
      <c r="AK72" s="24"/>
      <c r="AL72" s="24"/>
      <c r="AM72" s="24"/>
      <c r="AN72" s="24"/>
      <c r="AO72" s="24"/>
      <c r="AP72" s="24"/>
      <c r="AQ72" s="40">
        <f t="shared" si="24"/>
      </c>
      <c r="AR72" s="33"/>
      <c r="AS72" s="24"/>
      <c r="AT72" s="24"/>
      <c r="AU72" s="24"/>
      <c r="AV72" s="24"/>
      <c r="AW72" s="24"/>
      <c r="AX72" s="24"/>
      <c r="AY72" s="40">
        <f t="shared" si="28"/>
      </c>
      <c r="AZ72" s="40" t="str">
        <f t="shared" si="36"/>
        <v>2//2</v>
      </c>
      <c r="BA72" s="24">
        <v>2</v>
      </c>
      <c r="BB72" s="24"/>
      <c r="BC72" s="24">
        <v>2</v>
      </c>
      <c r="BD72" s="24"/>
      <c r="BE72" s="24"/>
      <c r="BF72" s="24"/>
      <c r="BG72" s="40">
        <f>IF(SUM(BH72:BJ72)&gt;0,BH72&amp;"/"&amp;BI72&amp;"/"&amp;BJ72,"")</f>
      </c>
    </row>
    <row r="73" spans="1:59" ht="15" customHeight="1">
      <c r="A73" s="25" t="s">
        <v>83</v>
      </c>
      <c r="B73" s="89" t="s">
        <v>220</v>
      </c>
      <c r="C73" s="33" t="str">
        <f t="shared" si="3"/>
        <v>   </v>
      </c>
      <c r="D73" s="34"/>
      <c r="E73" s="34"/>
      <c r="F73" s="34"/>
      <c r="G73" s="34"/>
      <c r="H73" s="33" t="str">
        <f t="shared" si="4"/>
        <v>8   </v>
      </c>
      <c r="I73" s="18">
        <v>8</v>
      </c>
      <c r="J73" s="18"/>
      <c r="K73" s="18"/>
      <c r="L73" s="18"/>
      <c r="M73" s="24"/>
      <c r="N73" s="95">
        <v>150</v>
      </c>
      <c r="O73" s="95">
        <f t="shared" si="5"/>
        <v>64</v>
      </c>
      <c r="P73" s="95">
        <f t="shared" si="6"/>
        <v>32</v>
      </c>
      <c r="Q73" s="95">
        <f t="shared" si="7"/>
        <v>0</v>
      </c>
      <c r="R73" s="95">
        <f t="shared" si="8"/>
        <v>32</v>
      </c>
      <c r="S73" s="95">
        <f t="shared" si="9"/>
        <v>86</v>
      </c>
      <c r="T73" s="40">
        <f>IF(SUM(U73:W73)&gt;0,U73&amp;"/"&amp;V73&amp;"/"&amp;W73,"")</f>
      </c>
      <c r="U73" s="24"/>
      <c r="V73" s="24"/>
      <c r="W73" s="24"/>
      <c r="X73" s="24"/>
      <c r="Y73" s="24"/>
      <c r="Z73" s="24"/>
      <c r="AA73" s="40">
        <f>IF(SUM(X73:Z73)&gt;0,X73&amp;"/"&amp;Y73&amp;"/"&amp;Z73,"")</f>
      </c>
      <c r="AB73" s="40">
        <f t="shared" si="40"/>
      </c>
      <c r="AC73" s="24"/>
      <c r="AD73" s="24"/>
      <c r="AE73" s="24"/>
      <c r="AF73" s="24"/>
      <c r="AG73" s="24"/>
      <c r="AH73" s="24"/>
      <c r="AI73" s="40">
        <f>IF(SUM(AF73:AH73)&gt;0,AF73&amp;"/"&amp;AG73&amp;"/"&amp;AH73,"")</f>
      </c>
      <c r="AJ73" s="40">
        <f>IF(SUM(AK73:AM73)&gt;0,AK73&amp;"/"&amp;AL73&amp;"/"&amp;AM73,"")</f>
      </c>
      <c r="AK73" s="24"/>
      <c r="AL73" s="24"/>
      <c r="AM73" s="24"/>
      <c r="AN73" s="24"/>
      <c r="AO73" s="24"/>
      <c r="AP73" s="24"/>
      <c r="AQ73" s="40">
        <f t="shared" si="24"/>
      </c>
      <c r="AR73" s="137">
        <f t="shared" si="39"/>
      </c>
      <c r="AS73" s="65"/>
      <c r="AT73" s="65"/>
      <c r="AU73" s="65"/>
      <c r="AV73" s="65">
        <v>2</v>
      </c>
      <c r="AW73" s="65"/>
      <c r="AX73" s="65">
        <v>2</v>
      </c>
      <c r="AY73" s="137" t="str">
        <f t="shared" si="28"/>
        <v>2//2</v>
      </c>
      <c r="AZ73" s="137"/>
      <c r="BA73" s="65"/>
      <c r="BB73" s="65"/>
      <c r="BC73" s="65"/>
      <c r="BD73" s="65"/>
      <c r="BE73" s="65"/>
      <c r="BF73" s="65"/>
      <c r="BG73" s="137">
        <f>IF(SUM(BH73:BJ73)&gt;0,BH73&amp;"/"&amp;BI73&amp;"/"&amp;BJ73,"")</f>
      </c>
    </row>
    <row r="74" spans="1:59" ht="15" customHeight="1">
      <c r="A74" s="25" t="s">
        <v>118</v>
      </c>
      <c r="B74" s="89" t="s">
        <v>185</v>
      </c>
      <c r="C74" s="33" t="str">
        <f t="shared" si="3"/>
        <v>   </v>
      </c>
      <c r="D74" s="34"/>
      <c r="E74" s="34"/>
      <c r="F74" s="34"/>
      <c r="G74" s="34"/>
      <c r="H74" s="33" t="str">
        <f t="shared" si="4"/>
        <v>8   </v>
      </c>
      <c r="I74" s="18">
        <v>8</v>
      </c>
      <c r="J74" s="18"/>
      <c r="K74" s="18"/>
      <c r="L74" s="18"/>
      <c r="M74" s="24"/>
      <c r="N74" s="95">
        <v>150</v>
      </c>
      <c r="O74" s="95">
        <f t="shared" si="5"/>
        <v>64</v>
      </c>
      <c r="P74" s="95">
        <f t="shared" si="6"/>
        <v>32</v>
      </c>
      <c r="Q74" s="95">
        <f t="shared" si="7"/>
        <v>0</v>
      </c>
      <c r="R74" s="95">
        <f t="shared" si="8"/>
        <v>32</v>
      </c>
      <c r="S74" s="95">
        <f t="shared" si="9"/>
        <v>86</v>
      </c>
      <c r="T74" s="40">
        <f>IF(SUM(U74:W74)&gt;0,U74&amp;"/"&amp;V74&amp;"/"&amp;W74,"")</f>
      </c>
      <c r="U74" s="24"/>
      <c r="V74" s="24"/>
      <c r="W74" s="24"/>
      <c r="X74" s="24"/>
      <c r="Y74" s="24"/>
      <c r="Z74" s="24"/>
      <c r="AA74" s="40">
        <f>IF(SUM(X74:Z74)&gt;0,X74&amp;"/"&amp;Y74&amp;"/"&amp;Z74,"")</f>
      </c>
      <c r="AB74" s="40">
        <f t="shared" si="40"/>
      </c>
      <c r="AC74" s="24"/>
      <c r="AD74" s="24"/>
      <c r="AE74" s="24"/>
      <c r="AF74" s="24"/>
      <c r="AG74" s="24"/>
      <c r="AH74" s="24"/>
      <c r="AI74" s="40">
        <f>IF(SUM(AF74:AH74)&gt;0,AF74&amp;"/"&amp;AG74&amp;"/"&amp;AH74,"")</f>
      </c>
      <c r="AJ74" s="40">
        <f>IF(SUM(AK74:AM74)&gt;0,AK74&amp;"/"&amp;AL74&amp;"/"&amp;AM74,"")</f>
      </c>
      <c r="AK74" s="24"/>
      <c r="AL74" s="24"/>
      <c r="AM74" s="24"/>
      <c r="AN74" s="24"/>
      <c r="AO74" s="24"/>
      <c r="AP74" s="24"/>
      <c r="AQ74" s="40">
        <f t="shared" si="24"/>
      </c>
      <c r="AR74" s="137">
        <f t="shared" si="39"/>
      </c>
      <c r="AS74" s="65"/>
      <c r="AT74" s="65"/>
      <c r="AU74" s="65"/>
      <c r="AV74" s="65">
        <v>2</v>
      </c>
      <c r="AW74" s="65"/>
      <c r="AX74" s="65">
        <v>2</v>
      </c>
      <c r="AY74" s="137" t="str">
        <f t="shared" si="28"/>
        <v>2//2</v>
      </c>
      <c r="AZ74" s="137">
        <f t="shared" si="36"/>
      </c>
      <c r="BA74" s="65"/>
      <c r="BB74" s="65"/>
      <c r="BC74" s="65"/>
      <c r="BD74" s="65"/>
      <c r="BE74" s="65"/>
      <c r="BF74" s="65"/>
      <c r="BG74" s="137">
        <f>IF(SUM(BH74:BJ74)&gt;0,BH74&amp;"/"&amp;BI74&amp;"/"&amp;BJ74,"")</f>
      </c>
    </row>
    <row r="75" spans="1:59" ht="18" customHeight="1">
      <c r="A75" s="14"/>
      <c r="B75" s="92" t="s">
        <v>77</v>
      </c>
      <c r="C75" s="84"/>
      <c r="D75" s="105"/>
      <c r="E75" s="105"/>
      <c r="F75" s="105"/>
      <c r="G75" s="105"/>
      <c r="H75" s="84"/>
      <c r="I75" s="105"/>
      <c r="J75" s="105"/>
      <c r="K75" s="105"/>
      <c r="L75" s="105"/>
      <c r="M75" s="84"/>
      <c r="N75" s="143">
        <f aca="true" t="shared" si="42" ref="N75:S75">SUM(N8,N27,N36,N54,N71)</f>
        <v>8250</v>
      </c>
      <c r="O75" s="143">
        <f t="shared" si="42"/>
        <v>4364</v>
      </c>
      <c r="P75" s="143">
        <f t="shared" si="42"/>
        <v>2074</v>
      </c>
      <c r="Q75" s="143">
        <f t="shared" si="42"/>
        <v>72</v>
      </c>
      <c r="R75" s="143">
        <f t="shared" si="42"/>
        <v>2218</v>
      </c>
      <c r="S75" s="143">
        <f t="shared" si="42"/>
        <v>3886</v>
      </c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</row>
    <row r="76" spans="1:59" ht="18" customHeight="1">
      <c r="A76" s="14"/>
      <c r="B76" s="145" t="s">
        <v>47</v>
      </c>
      <c r="C76" s="33" t="s">
        <v>245</v>
      </c>
      <c r="D76" s="40"/>
      <c r="E76" s="40"/>
      <c r="F76" s="40"/>
      <c r="G76" s="40"/>
      <c r="H76" s="33"/>
      <c r="I76" s="32"/>
      <c r="J76" s="32"/>
      <c r="K76" s="32"/>
      <c r="L76" s="32"/>
      <c r="M76" s="25"/>
      <c r="N76" s="33"/>
      <c r="O76" s="33"/>
      <c r="P76" s="33"/>
      <c r="Q76" s="33"/>
      <c r="R76" s="33"/>
      <c r="S76" s="33"/>
      <c r="T76" s="144">
        <f>SUM(U76:W76)</f>
        <v>25</v>
      </c>
      <c r="U76" s="144">
        <f aca="true" t="shared" si="43" ref="U76:Z76">SUM(U10:U70)-U16</f>
        <v>12</v>
      </c>
      <c r="V76" s="144">
        <f t="shared" si="43"/>
        <v>4</v>
      </c>
      <c r="W76" s="144">
        <f t="shared" si="43"/>
        <v>9</v>
      </c>
      <c r="X76" s="144">
        <f t="shared" si="43"/>
        <v>13</v>
      </c>
      <c r="Y76" s="144">
        <f t="shared" si="43"/>
        <v>0</v>
      </c>
      <c r="Z76" s="144">
        <f t="shared" si="43"/>
        <v>12</v>
      </c>
      <c r="AA76" s="144">
        <f>SUM(X76:Z76)</f>
        <v>25</v>
      </c>
      <c r="AB76" s="144">
        <f>SUM(AC76:AE76)</f>
        <v>25</v>
      </c>
      <c r="AC76" s="144">
        <f aca="true" t="shared" si="44" ref="AC76:AH76">SUM(AC10:AC70)-AC16</f>
        <v>12</v>
      </c>
      <c r="AD76" s="144">
        <f t="shared" si="44"/>
        <v>0</v>
      </c>
      <c r="AE76" s="144">
        <f t="shared" si="44"/>
        <v>13</v>
      </c>
      <c r="AF76" s="144">
        <f t="shared" si="44"/>
        <v>14</v>
      </c>
      <c r="AG76" s="144">
        <f t="shared" si="44"/>
        <v>0</v>
      </c>
      <c r="AH76" s="144">
        <f t="shared" si="44"/>
        <v>12</v>
      </c>
      <c r="AI76" s="144">
        <f>SUM(AF76:AH76)</f>
        <v>26</v>
      </c>
      <c r="AJ76" s="144">
        <f>SUM(AK76:AM76)</f>
        <v>22</v>
      </c>
      <c r="AK76" s="144">
        <f aca="true" t="shared" si="45" ref="AK76:AP76">SUM(AK10:AK70)-AK16</f>
        <v>14</v>
      </c>
      <c r="AL76" s="144">
        <f t="shared" si="45"/>
        <v>0</v>
      </c>
      <c r="AM76" s="144">
        <f t="shared" si="45"/>
        <v>8</v>
      </c>
      <c r="AN76" s="144">
        <f t="shared" si="45"/>
        <v>14</v>
      </c>
      <c r="AO76" s="144">
        <f t="shared" si="45"/>
        <v>0</v>
      </c>
      <c r="AP76" s="144">
        <f t="shared" si="45"/>
        <v>12</v>
      </c>
      <c r="AQ76" s="144">
        <f>SUM(AN76:AP76)</f>
        <v>26</v>
      </c>
      <c r="AR76" s="144">
        <f>SUM(AS76:AU76)</f>
        <v>26</v>
      </c>
      <c r="AS76" s="144">
        <f aca="true" t="shared" si="46" ref="AS76:AX76">SUM(AS10:AS70)-AS16</f>
        <v>14</v>
      </c>
      <c r="AT76" s="144">
        <f t="shared" si="46"/>
        <v>0</v>
      </c>
      <c r="AU76" s="144">
        <f t="shared" si="46"/>
        <v>12</v>
      </c>
      <c r="AV76" s="144">
        <f t="shared" si="46"/>
        <v>12</v>
      </c>
      <c r="AW76" s="144">
        <f t="shared" si="46"/>
        <v>0</v>
      </c>
      <c r="AX76" s="144">
        <f t="shared" si="46"/>
        <v>12</v>
      </c>
      <c r="AY76" s="144">
        <f>SUM(AV76:AX76)</f>
        <v>24</v>
      </c>
      <c r="AZ76" s="144">
        <f>SUM(BA76:BC76)</f>
        <v>24</v>
      </c>
      <c r="BA76" s="144">
        <f aca="true" t="shared" si="47" ref="BA76:BF76">SUM(BA10:BA70)-BA16</f>
        <v>12</v>
      </c>
      <c r="BB76" s="144">
        <f t="shared" si="47"/>
        <v>0</v>
      </c>
      <c r="BC76" s="144">
        <f t="shared" si="47"/>
        <v>12</v>
      </c>
      <c r="BD76" s="144">
        <f t="shared" si="47"/>
        <v>0</v>
      </c>
      <c r="BE76" s="144">
        <f t="shared" si="47"/>
        <v>0</v>
      </c>
      <c r="BF76" s="144">
        <f t="shared" si="47"/>
        <v>0</v>
      </c>
      <c r="BG76" s="144">
        <f>SUM(BD76:BF76)</f>
        <v>0</v>
      </c>
    </row>
    <row r="77" spans="1:59" ht="18" customHeight="1">
      <c r="A77" s="14"/>
      <c r="B77" s="146">
        <f>(O75-O71-O16)/152</f>
        <v>24.763157894736842</v>
      </c>
      <c r="C77" s="82" t="s">
        <v>246</v>
      </c>
      <c r="D77" s="82"/>
      <c r="E77" s="82"/>
      <c r="F77" s="82"/>
      <c r="G77" s="82"/>
      <c r="H77" s="82"/>
      <c r="I77" s="32"/>
      <c r="J77" s="32"/>
      <c r="K77" s="32"/>
      <c r="L77" s="32"/>
      <c r="M77" s="25"/>
      <c r="N77" s="24"/>
      <c r="O77" s="33"/>
      <c r="P77" s="33"/>
      <c r="Q77" s="33"/>
      <c r="R77" s="33"/>
      <c r="S77" s="33"/>
      <c r="T77" s="33">
        <f>SUM(U10:W75)*T6</f>
        <v>522</v>
      </c>
      <c r="U77" s="33">
        <f aca="true" t="shared" si="48" ref="U77:AX77">U75*U6</f>
        <v>0</v>
      </c>
      <c r="V77" s="33">
        <f t="shared" si="48"/>
        <v>0</v>
      </c>
      <c r="W77" s="33">
        <f t="shared" si="48"/>
        <v>0</v>
      </c>
      <c r="X77" s="33">
        <f t="shared" si="48"/>
        <v>0</v>
      </c>
      <c r="Y77" s="33">
        <f t="shared" si="48"/>
        <v>0</v>
      </c>
      <c r="Z77" s="33">
        <f t="shared" si="48"/>
        <v>0</v>
      </c>
      <c r="AA77" s="33">
        <f>SUM(X10:Z75)*AA6</f>
        <v>522</v>
      </c>
      <c r="AB77" s="33">
        <f>SUM(AC10:AE75)*AB6</f>
        <v>464</v>
      </c>
      <c r="AC77" s="33">
        <f t="shared" si="48"/>
        <v>0</v>
      </c>
      <c r="AD77" s="33">
        <f t="shared" si="48"/>
        <v>0</v>
      </c>
      <c r="AE77" s="33">
        <f t="shared" si="48"/>
        <v>0</v>
      </c>
      <c r="AF77" s="33">
        <f t="shared" si="48"/>
        <v>0</v>
      </c>
      <c r="AG77" s="33">
        <f t="shared" si="48"/>
        <v>0</v>
      </c>
      <c r="AH77" s="33">
        <f t="shared" si="48"/>
        <v>0</v>
      </c>
      <c r="AI77" s="33">
        <f>SUM(AF10:AH75)*AI6</f>
        <v>540</v>
      </c>
      <c r="AJ77" s="33">
        <f>SUM(AK10:AM75)*AJ6</f>
        <v>432</v>
      </c>
      <c r="AK77" s="33">
        <f t="shared" si="48"/>
        <v>0</v>
      </c>
      <c r="AL77" s="33">
        <f t="shared" si="48"/>
        <v>0</v>
      </c>
      <c r="AM77" s="33">
        <f t="shared" si="48"/>
        <v>0</v>
      </c>
      <c r="AN77" s="33">
        <f t="shared" si="48"/>
        <v>0</v>
      </c>
      <c r="AO77" s="33">
        <f t="shared" si="48"/>
        <v>0</v>
      </c>
      <c r="AP77" s="33">
        <f t="shared" si="48"/>
        <v>0</v>
      </c>
      <c r="AQ77" s="33">
        <f>SUM(AN10:AP75)*AQ6</f>
        <v>504</v>
      </c>
      <c r="AR77" s="33">
        <f>SUM(AS10:AU75)*AR6</f>
        <v>392</v>
      </c>
      <c r="AS77" s="33">
        <f t="shared" si="48"/>
        <v>0</v>
      </c>
      <c r="AT77" s="33">
        <f t="shared" si="48"/>
        <v>0</v>
      </c>
      <c r="AU77" s="33">
        <f t="shared" si="48"/>
        <v>0</v>
      </c>
      <c r="AV77" s="33">
        <f t="shared" si="48"/>
        <v>0</v>
      </c>
      <c r="AW77" s="33">
        <f t="shared" si="48"/>
        <v>0</v>
      </c>
      <c r="AX77" s="33">
        <f t="shared" si="48"/>
        <v>0</v>
      </c>
      <c r="AY77" s="33">
        <f>SUM(AV10:AX75)*AY6</f>
        <v>544</v>
      </c>
      <c r="AZ77" s="33">
        <f>SUM(BA10:BC75)*AZ6</f>
        <v>448</v>
      </c>
      <c r="BA77" s="33"/>
      <c r="BB77" s="33"/>
      <c r="BC77" s="33"/>
      <c r="BD77" s="33"/>
      <c r="BE77" s="33"/>
      <c r="BF77" s="33"/>
      <c r="BG77" s="33">
        <f>SUM(BD10:BF75)*BG6</f>
        <v>0</v>
      </c>
    </row>
    <row r="78" spans="1:59" ht="18" customHeight="1">
      <c r="A78" s="14"/>
      <c r="B78" s="103"/>
      <c r="C78" s="33" t="s">
        <v>120</v>
      </c>
      <c r="D78" s="40"/>
      <c r="E78" s="40"/>
      <c r="F78" s="40"/>
      <c r="G78" s="40"/>
      <c r="H78" s="33"/>
      <c r="I78" s="32"/>
      <c r="J78" s="32"/>
      <c r="K78" s="32"/>
      <c r="L78" s="32"/>
      <c r="M78" s="25"/>
      <c r="N78" s="24"/>
      <c r="O78" s="33">
        <f>SUM(T78:BG78)</f>
        <v>4</v>
      </c>
      <c r="P78" s="33"/>
      <c r="Q78" s="33"/>
      <c r="R78" s="33"/>
      <c r="S78" s="33"/>
      <c r="T78" s="33"/>
      <c r="U78" s="25"/>
      <c r="V78" s="25"/>
      <c r="W78" s="25"/>
      <c r="X78" s="25"/>
      <c r="Y78" s="25"/>
      <c r="Z78" s="25"/>
      <c r="AA78" s="33"/>
      <c r="AB78" s="33"/>
      <c r="AC78" s="25"/>
      <c r="AD78" s="25"/>
      <c r="AE78" s="25"/>
      <c r="AF78" s="25"/>
      <c r="AG78" s="25"/>
      <c r="AH78" s="25"/>
      <c r="AI78" s="25">
        <v>1</v>
      </c>
      <c r="AJ78" s="25"/>
      <c r="AK78" s="25"/>
      <c r="AL78" s="25"/>
      <c r="AM78" s="25"/>
      <c r="AN78" s="25"/>
      <c r="AO78" s="25"/>
      <c r="AP78" s="25"/>
      <c r="AQ78" s="25">
        <v>1</v>
      </c>
      <c r="AR78" s="25"/>
      <c r="AS78" s="25"/>
      <c r="AT78" s="25"/>
      <c r="AU78" s="25"/>
      <c r="AV78" s="25"/>
      <c r="AW78" s="25"/>
      <c r="AX78" s="25"/>
      <c r="AY78" s="25">
        <v>1</v>
      </c>
      <c r="AZ78" s="25">
        <v>1</v>
      </c>
      <c r="BA78" s="25"/>
      <c r="BB78" s="25"/>
      <c r="BC78" s="25"/>
      <c r="BD78" s="25"/>
      <c r="BE78" s="25"/>
      <c r="BF78" s="25"/>
      <c r="BG78" s="25"/>
    </row>
    <row r="79" spans="1:59" ht="18" customHeight="1">
      <c r="A79" s="14"/>
      <c r="B79" s="103"/>
      <c r="C79" s="33" t="s">
        <v>44</v>
      </c>
      <c r="D79" s="40"/>
      <c r="E79" s="40"/>
      <c r="F79" s="40"/>
      <c r="G79" s="40"/>
      <c r="H79" s="33"/>
      <c r="I79" s="32"/>
      <c r="J79" s="32"/>
      <c r="K79" s="32"/>
      <c r="L79" s="32"/>
      <c r="M79" s="25"/>
      <c r="N79" s="24"/>
      <c r="O79" s="33">
        <f>SUM(T79:BG79)</f>
        <v>29</v>
      </c>
      <c r="P79" s="33"/>
      <c r="Q79" s="33"/>
      <c r="R79" s="33"/>
      <c r="S79" s="33"/>
      <c r="T79" s="40">
        <f>COUNTIF($D$10:$G$70,T5)</f>
        <v>2</v>
      </c>
      <c r="U79" s="40">
        <f aca="true" t="shared" si="49" ref="U79:BG79">COUNTIF($D$10:$G$70,U5)</f>
        <v>0</v>
      </c>
      <c r="V79" s="40">
        <f t="shared" si="49"/>
        <v>0</v>
      </c>
      <c r="W79" s="40">
        <f t="shared" si="49"/>
        <v>0</v>
      </c>
      <c r="X79" s="40">
        <f t="shared" si="49"/>
        <v>0</v>
      </c>
      <c r="Y79" s="40">
        <f t="shared" si="49"/>
        <v>0</v>
      </c>
      <c r="Z79" s="40">
        <f t="shared" si="49"/>
        <v>0</v>
      </c>
      <c r="AA79" s="40">
        <f t="shared" si="49"/>
        <v>3</v>
      </c>
      <c r="AB79" s="40">
        <f t="shared" si="49"/>
        <v>4</v>
      </c>
      <c r="AC79" s="40">
        <f t="shared" si="49"/>
        <v>0</v>
      </c>
      <c r="AD79" s="40">
        <f t="shared" si="49"/>
        <v>0</v>
      </c>
      <c r="AE79" s="40">
        <f t="shared" si="49"/>
        <v>0</v>
      </c>
      <c r="AF79" s="40">
        <f t="shared" si="49"/>
        <v>0</v>
      </c>
      <c r="AG79" s="40">
        <f t="shared" si="49"/>
        <v>0</v>
      </c>
      <c r="AH79" s="40">
        <f t="shared" si="49"/>
        <v>0</v>
      </c>
      <c r="AI79" s="40">
        <f t="shared" si="49"/>
        <v>3</v>
      </c>
      <c r="AJ79" s="40">
        <f t="shared" si="49"/>
        <v>2</v>
      </c>
      <c r="AK79" s="40">
        <f t="shared" si="49"/>
        <v>0</v>
      </c>
      <c r="AL79" s="40">
        <f t="shared" si="49"/>
        <v>0</v>
      </c>
      <c r="AM79" s="40">
        <f t="shared" si="49"/>
        <v>0</v>
      </c>
      <c r="AN79" s="40">
        <f t="shared" si="49"/>
        <v>0</v>
      </c>
      <c r="AO79" s="40">
        <f t="shared" si="49"/>
        <v>0</v>
      </c>
      <c r="AP79" s="40">
        <f t="shared" si="49"/>
        <v>0</v>
      </c>
      <c r="AQ79" s="40">
        <f t="shared" si="49"/>
        <v>4</v>
      </c>
      <c r="AR79" s="40">
        <f t="shared" si="49"/>
        <v>3</v>
      </c>
      <c r="AS79" s="40">
        <f t="shared" si="49"/>
        <v>0</v>
      </c>
      <c r="AT79" s="40">
        <f t="shared" si="49"/>
        <v>0</v>
      </c>
      <c r="AU79" s="40">
        <f t="shared" si="49"/>
        <v>0</v>
      </c>
      <c r="AV79" s="40">
        <f t="shared" si="49"/>
        <v>0</v>
      </c>
      <c r="AW79" s="40">
        <f t="shared" si="49"/>
        <v>0</v>
      </c>
      <c r="AX79" s="40">
        <f t="shared" si="49"/>
        <v>0</v>
      </c>
      <c r="AY79" s="40">
        <f t="shared" si="49"/>
        <v>4</v>
      </c>
      <c r="AZ79" s="40">
        <f t="shared" si="49"/>
        <v>4</v>
      </c>
      <c r="BA79" s="40">
        <f t="shared" si="49"/>
        <v>0</v>
      </c>
      <c r="BB79" s="40">
        <f t="shared" si="49"/>
        <v>0</v>
      </c>
      <c r="BC79" s="40">
        <f t="shared" si="49"/>
        <v>0</v>
      </c>
      <c r="BD79" s="40">
        <f t="shared" si="49"/>
        <v>0</v>
      </c>
      <c r="BE79" s="40">
        <f t="shared" si="49"/>
        <v>0</v>
      </c>
      <c r="BF79" s="40">
        <f t="shared" si="49"/>
        <v>0</v>
      </c>
      <c r="BG79" s="40">
        <f t="shared" si="49"/>
        <v>0</v>
      </c>
    </row>
    <row r="80" spans="1:59" ht="18" customHeight="1">
      <c r="A80" s="14"/>
      <c r="B80" s="103"/>
      <c r="C80" s="33" t="s">
        <v>46</v>
      </c>
      <c r="D80" s="40"/>
      <c r="E80" s="40"/>
      <c r="F80" s="40"/>
      <c r="G80" s="40"/>
      <c r="H80" s="33"/>
      <c r="I80" s="32"/>
      <c r="J80" s="32"/>
      <c r="K80" s="32"/>
      <c r="L80" s="32"/>
      <c r="M80" s="25"/>
      <c r="N80" s="24"/>
      <c r="O80" s="33">
        <f>SUM(T80:BG80)</f>
        <v>36</v>
      </c>
      <c r="P80" s="33"/>
      <c r="Q80" s="33"/>
      <c r="R80" s="33"/>
      <c r="S80" s="33"/>
      <c r="T80" s="40">
        <f>COUNTIF($I$10:$L$70,T5)</f>
        <v>6</v>
      </c>
      <c r="U80" s="40">
        <f aca="true" t="shared" si="50" ref="U80:BG80">COUNTIF($I$10:$L$70,U5)</f>
        <v>0</v>
      </c>
      <c r="V80" s="40">
        <f t="shared" si="50"/>
        <v>0</v>
      </c>
      <c r="W80" s="40">
        <f t="shared" si="50"/>
        <v>0</v>
      </c>
      <c r="X80" s="40">
        <f t="shared" si="50"/>
        <v>0</v>
      </c>
      <c r="Y80" s="40">
        <f t="shared" si="50"/>
        <v>0</v>
      </c>
      <c r="Z80" s="40">
        <f t="shared" si="50"/>
        <v>0</v>
      </c>
      <c r="AA80" s="40">
        <f t="shared" si="50"/>
        <v>6</v>
      </c>
      <c r="AB80" s="40">
        <f t="shared" si="50"/>
        <v>3</v>
      </c>
      <c r="AC80" s="40">
        <f t="shared" si="50"/>
        <v>0</v>
      </c>
      <c r="AD80" s="40">
        <f t="shared" si="50"/>
        <v>0</v>
      </c>
      <c r="AE80" s="40">
        <f t="shared" si="50"/>
        <v>0</v>
      </c>
      <c r="AF80" s="40">
        <f t="shared" si="50"/>
        <v>0</v>
      </c>
      <c r="AG80" s="40">
        <f t="shared" si="50"/>
        <v>0</v>
      </c>
      <c r="AH80" s="40">
        <f t="shared" si="50"/>
        <v>0</v>
      </c>
      <c r="AI80" s="40">
        <f t="shared" si="50"/>
        <v>4</v>
      </c>
      <c r="AJ80" s="40">
        <f t="shared" si="50"/>
        <v>4</v>
      </c>
      <c r="AK80" s="40">
        <f t="shared" si="50"/>
        <v>0</v>
      </c>
      <c r="AL80" s="40">
        <f t="shared" si="50"/>
        <v>0</v>
      </c>
      <c r="AM80" s="40">
        <f t="shared" si="50"/>
        <v>0</v>
      </c>
      <c r="AN80" s="40">
        <f t="shared" si="50"/>
        <v>0</v>
      </c>
      <c r="AO80" s="40">
        <f t="shared" si="50"/>
        <v>0</v>
      </c>
      <c r="AP80" s="40">
        <f t="shared" si="50"/>
        <v>0</v>
      </c>
      <c r="AQ80" s="40">
        <f t="shared" si="50"/>
        <v>4</v>
      </c>
      <c r="AR80" s="40">
        <f t="shared" si="50"/>
        <v>4</v>
      </c>
      <c r="AS80" s="40">
        <f t="shared" si="50"/>
        <v>0</v>
      </c>
      <c r="AT80" s="40">
        <f t="shared" si="50"/>
        <v>0</v>
      </c>
      <c r="AU80" s="40">
        <f t="shared" si="50"/>
        <v>0</v>
      </c>
      <c r="AV80" s="40">
        <f t="shared" si="50"/>
        <v>0</v>
      </c>
      <c r="AW80" s="40">
        <f t="shared" si="50"/>
        <v>0</v>
      </c>
      <c r="AX80" s="40">
        <f t="shared" si="50"/>
        <v>0</v>
      </c>
      <c r="AY80" s="40">
        <f t="shared" si="50"/>
        <v>3</v>
      </c>
      <c r="AZ80" s="40">
        <f t="shared" si="50"/>
        <v>2</v>
      </c>
      <c r="BA80" s="40">
        <f t="shared" si="50"/>
        <v>0</v>
      </c>
      <c r="BB80" s="40">
        <f t="shared" si="50"/>
        <v>0</v>
      </c>
      <c r="BC80" s="40">
        <f t="shared" si="50"/>
        <v>0</v>
      </c>
      <c r="BD80" s="40">
        <f t="shared" si="50"/>
        <v>0</v>
      </c>
      <c r="BE80" s="40">
        <f t="shared" si="50"/>
        <v>0</v>
      </c>
      <c r="BF80" s="40">
        <f t="shared" si="50"/>
        <v>0</v>
      </c>
      <c r="BG80" s="40">
        <f t="shared" si="50"/>
        <v>0</v>
      </c>
    </row>
    <row r="81" spans="1:59" ht="18" customHeight="1">
      <c r="A81" s="98"/>
      <c r="B81" s="99"/>
      <c r="C81" s="100"/>
      <c r="D81" s="76"/>
      <c r="E81" s="76"/>
      <c r="F81" s="76"/>
      <c r="G81" s="76"/>
      <c r="H81" s="100"/>
      <c r="I81" s="101"/>
      <c r="J81" s="101"/>
      <c r="K81" s="101"/>
      <c r="L81" s="101"/>
      <c r="M81" s="102"/>
      <c r="N81" s="27"/>
      <c r="O81" s="100"/>
      <c r="P81" s="100"/>
      <c r="Q81" s="100"/>
      <c r="R81" s="100"/>
      <c r="S81" s="100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8" customHeight="1">
      <c r="A82" s="98"/>
      <c r="B82" s="99"/>
      <c r="C82" s="100"/>
      <c r="D82" s="76"/>
      <c r="E82" s="76"/>
      <c r="F82" s="76"/>
      <c r="G82" s="76"/>
      <c r="H82" s="100"/>
      <c r="I82" s="101"/>
      <c r="J82" s="101"/>
      <c r="K82" s="101"/>
      <c r="L82" s="101"/>
      <c r="M82" s="102"/>
      <c r="N82" s="27"/>
      <c r="O82" s="100"/>
      <c r="P82" s="100"/>
      <c r="Q82" s="100"/>
      <c r="R82" s="100"/>
      <c r="S82" s="100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29.25" customHeight="1">
      <c r="A83" s="98"/>
      <c r="B83" s="183" t="s">
        <v>213</v>
      </c>
      <c r="C83" s="184"/>
      <c r="D83" s="184"/>
      <c r="E83" s="184"/>
      <c r="F83" s="184"/>
      <c r="G83" s="184"/>
      <c r="H83" s="185"/>
      <c r="I83" s="107"/>
      <c r="J83" s="107"/>
      <c r="K83" s="107"/>
      <c r="L83" s="107"/>
      <c r="M83" s="183" t="s">
        <v>214</v>
      </c>
      <c r="N83" s="184"/>
      <c r="O83" s="184"/>
      <c r="P83" s="184"/>
      <c r="Q83" s="184"/>
      <c r="R83" s="184"/>
      <c r="S83" s="184"/>
      <c r="T83" s="185"/>
      <c r="U83" s="108"/>
      <c r="V83" s="108"/>
      <c r="W83" s="108"/>
      <c r="X83" s="108"/>
      <c r="Y83" s="108"/>
      <c r="Z83" s="108"/>
      <c r="AA83" s="189" t="s">
        <v>95</v>
      </c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1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51" customHeight="1">
      <c r="A84" s="98"/>
      <c r="B84" s="109" t="s">
        <v>232</v>
      </c>
      <c r="C84" s="110" t="s">
        <v>233</v>
      </c>
      <c r="D84" s="111"/>
      <c r="E84" s="111"/>
      <c r="F84" s="111"/>
      <c r="G84" s="111"/>
      <c r="H84" s="110" t="s">
        <v>234</v>
      </c>
      <c r="I84" s="112"/>
      <c r="J84" s="112"/>
      <c r="K84" s="112"/>
      <c r="L84" s="112"/>
      <c r="M84" s="192" t="s">
        <v>232</v>
      </c>
      <c r="N84" s="193"/>
      <c r="O84" s="193"/>
      <c r="P84" s="193"/>
      <c r="Q84" s="193"/>
      <c r="R84" s="194"/>
      <c r="S84" s="110" t="s">
        <v>233</v>
      </c>
      <c r="T84" s="111" t="s">
        <v>234</v>
      </c>
      <c r="U84" s="111"/>
      <c r="V84" s="111"/>
      <c r="W84" s="111"/>
      <c r="X84" s="110" t="s">
        <v>234</v>
      </c>
      <c r="Y84" s="111"/>
      <c r="Z84" s="111"/>
      <c r="AA84" s="186" t="s">
        <v>235</v>
      </c>
      <c r="AB84" s="187"/>
      <c r="AC84" s="187"/>
      <c r="AD84" s="187"/>
      <c r="AE84" s="187"/>
      <c r="AF84" s="187"/>
      <c r="AG84" s="187"/>
      <c r="AH84" s="187"/>
      <c r="AI84" s="188"/>
      <c r="AJ84" s="186" t="s">
        <v>236</v>
      </c>
      <c r="AK84" s="187"/>
      <c r="AL84" s="187"/>
      <c r="AM84" s="187"/>
      <c r="AN84" s="187"/>
      <c r="AO84" s="187"/>
      <c r="AP84" s="187"/>
      <c r="AQ84" s="187"/>
      <c r="AR84" s="188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ht="18.75" customHeight="1">
      <c r="A85" s="98"/>
      <c r="B85" s="179" t="s">
        <v>237</v>
      </c>
      <c r="C85" s="181">
        <v>3</v>
      </c>
      <c r="D85" s="104"/>
      <c r="E85" s="104"/>
      <c r="F85" s="104"/>
      <c r="G85" s="104"/>
      <c r="H85" s="181">
        <v>2</v>
      </c>
      <c r="I85" s="113"/>
      <c r="J85" s="113"/>
      <c r="K85" s="113"/>
      <c r="L85" s="113"/>
      <c r="M85" s="167" t="s">
        <v>215</v>
      </c>
      <c r="N85" s="168"/>
      <c r="O85" s="168"/>
      <c r="P85" s="168"/>
      <c r="Q85" s="168"/>
      <c r="R85" s="169"/>
      <c r="S85" s="95">
        <v>7</v>
      </c>
      <c r="T85" s="104">
        <v>6</v>
      </c>
      <c r="U85" s="40"/>
      <c r="V85" s="40"/>
      <c r="W85" s="40"/>
      <c r="X85" s="40"/>
      <c r="Y85" s="40"/>
      <c r="Z85" s="40"/>
      <c r="AA85" s="170" t="s">
        <v>238</v>
      </c>
      <c r="AB85" s="171"/>
      <c r="AC85" s="171"/>
      <c r="AD85" s="171"/>
      <c r="AE85" s="171"/>
      <c r="AF85" s="171"/>
      <c r="AG85" s="171"/>
      <c r="AH85" s="171"/>
      <c r="AI85" s="172"/>
      <c r="AJ85" s="170" t="s">
        <v>248</v>
      </c>
      <c r="AK85" s="171"/>
      <c r="AL85" s="171"/>
      <c r="AM85" s="171"/>
      <c r="AN85" s="171"/>
      <c r="AO85" s="171"/>
      <c r="AP85" s="171"/>
      <c r="AQ85" s="171"/>
      <c r="AR85" s="172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ht="18.75" customHeight="1">
      <c r="A86" s="98"/>
      <c r="B86" s="180"/>
      <c r="C86" s="182"/>
      <c r="D86" s="104"/>
      <c r="E86" s="104"/>
      <c r="F86" s="104"/>
      <c r="G86" s="104"/>
      <c r="H86" s="182"/>
      <c r="I86" s="113"/>
      <c r="J86" s="113"/>
      <c r="K86" s="113"/>
      <c r="L86" s="113"/>
      <c r="M86" s="167" t="s">
        <v>216</v>
      </c>
      <c r="N86" s="168"/>
      <c r="O86" s="168"/>
      <c r="P86" s="168"/>
      <c r="Q86" s="168"/>
      <c r="R86" s="169"/>
      <c r="S86" s="95">
        <v>10</v>
      </c>
      <c r="T86" s="104">
        <v>8</v>
      </c>
      <c r="U86" s="40"/>
      <c r="V86" s="40"/>
      <c r="W86" s="40"/>
      <c r="X86" s="40"/>
      <c r="Y86" s="40"/>
      <c r="Z86" s="40"/>
      <c r="AA86" s="173"/>
      <c r="AB86" s="174"/>
      <c r="AC86" s="174"/>
      <c r="AD86" s="174"/>
      <c r="AE86" s="174"/>
      <c r="AF86" s="174"/>
      <c r="AG86" s="174"/>
      <c r="AH86" s="174"/>
      <c r="AI86" s="175"/>
      <c r="AJ86" s="173"/>
      <c r="AK86" s="174"/>
      <c r="AL86" s="174"/>
      <c r="AM86" s="174"/>
      <c r="AN86" s="174"/>
      <c r="AO86" s="174"/>
      <c r="AP86" s="174"/>
      <c r="AQ86" s="174"/>
      <c r="AR86" s="175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ht="12.75">
      <c r="A87" s="98"/>
      <c r="B87" s="89" t="s">
        <v>21</v>
      </c>
      <c r="C87" s="95"/>
      <c r="D87" s="104"/>
      <c r="E87" s="104"/>
      <c r="F87" s="104"/>
      <c r="G87" s="104"/>
      <c r="H87" s="95">
        <v>2</v>
      </c>
      <c r="I87" s="113"/>
      <c r="J87" s="113"/>
      <c r="K87" s="113"/>
      <c r="L87" s="113"/>
      <c r="M87" s="167"/>
      <c r="N87" s="168"/>
      <c r="O87" s="168"/>
      <c r="P87" s="168"/>
      <c r="Q87" s="168"/>
      <c r="R87" s="169"/>
      <c r="S87" s="95"/>
      <c r="T87" s="104">
        <v>14</v>
      </c>
      <c r="U87" s="40"/>
      <c r="V87" s="40"/>
      <c r="W87" s="40"/>
      <c r="X87" s="40"/>
      <c r="Y87" s="40"/>
      <c r="Z87" s="40"/>
      <c r="AA87" s="176"/>
      <c r="AB87" s="177"/>
      <c r="AC87" s="177"/>
      <c r="AD87" s="177"/>
      <c r="AE87" s="177"/>
      <c r="AF87" s="177"/>
      <c r="AG87" s="177"/>
      <c r="AH87" s="177"/>
      <c r="AI87" s="178"/>
      <c r="AJ87" s="176"/>
      <c r="AK87" s="177"/>
      <c r="AL87" s="177"/>
      <c r="AM87" s="177"/>
      <c r="AN87" s="177"/>
      <c r="AO87" s="177"/>
      <c r="AP87" s="177"/>
      <c r="AQ87" s="177"/>
      <c r="AR87" s="178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ht="18" customHeight="1">
      <c r="A88" s="98"/>
      <c r="B88" s="99"/>
      <c r="C88" s="100"/>
      <c r="D88" s="76"/>
      <c r="E88" s="76"/>
      <c r="F88" s="76"/>
      <c r="G88" s="76"/>
      <c r="H88" s="100"/>
      <c r="I88" s="101"/>
      <c r="J88" s="101"/>
      <c r="K88" s="101"/>
      <c r="L88" s="101"/>
      <c r="M88" s="102"/>
      <c r="N88" s="27"/>
      <c r="O88" s="100"/>
      <c r="P88" s="100"/>
      <c r="Q88" s="100"/>
      <c r="R88" s="100"/>
      <c r="S88" s="100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2" s="47" customFormat="1" ht="18" customHeight="1">
      <c r="A89" s="43"/>
      <c r="B89" s="53" t="s">
        <v>177</v>
      </c>
      <c r="C89" s="148"/>
      <c r="D89" s="148"/>
      <c r="E89" s="148"/>
      <c r="F89" s="148"/>
      <c r="G89" s="148"/>
      <c r="H89" s="148"/>
      <c r="I89" s="148"/>
      <c r="J89" s="148"/>
      <c r="K89" s="44"/>
      <c r="L89" s="44"/>
      <c r="M89" s="44"/>
      <c r="N89" s="44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94"/>
      <c r="BI89" s="94"/>
      <c r="BJ89" s="94"/>
    </row>
    <row r="90" s="147" customFormat="1" ht="18" customHeight="1">
      <c r="B90" s="46" t="s">
        <v>178</v>
      </c>
    </row>
    <row r="91" ht="18" customHeight="1">
      <c r="B91" s="59"/>
    </row>
    <row r="92" ht="18" customHeight="1">
      <c r="B92" s="59" t="s">
        <v>108</v>
      </c>
    </row>
    <row r="93" ht="18" customHeight="1">
      <c r="B93" s="59"/>
    </row>
    <row r="94" spans="2:18" ht="18" customHeight="1">
      <c r="B94" s="59" t="s">
        <v>249</v>
      </c>
      <c r="H94" s="57"/>
      <c r="R94" s="16" t="s">
        <v>212</v>
      </c>
    </row>
    <row r="95" spans="2:18" ht="18" customHeight="1">
      <c r="B95" s="59" t="s">
        <v>109</v>
      </c>
      <c r="H95" s="57"/>
      <c r="R95" s="16" t="s">
        <v>116</v>
      </c>
    </row>
    <row r="96" spans="2:8" ht="18" customHeight="1">
      <c r="B96" s="59"/>
      <c r="H96" s="57"/>
    </row>
    <row r="97" spans="2:18" ht="18" customHeight="1">
      <c r="B97" s="59"/>
      <c r="H97" s="57"/>
      <c r="R97" s="16" t="s">
        <v>112</v>
      </c>
    </row>
    <row r="98" ht="18" customHeight="1">
      <c r="B98" s="59"/>
    </row>
    <row r="99" ht="18" customHeight="1">
      <c r="B99" s="59"/>
    </row>
  </sheetData>
  <mergeCells count="21">
    <mergeCell ref="B83:H83"/>
    <mergeCell ref="AJ84:AR84"/>
    <mergeCell ref="AA84:AI84"/>
    <mergeCell ref="AA83:AR83"/>
    <mergeCell ref="M83:T83"/>
    <mergeCell ref="M84:R84"/>
    <mergeCell ref="M87:R87"/>
    <mergeCell ref="AA85:AI87"/>
    <mergeCell ref="AJ85:AR87"/>
    <mergeCell ref="B85:B86"/>
    <mergeCell ref="C85:C86"/>
    <mergeCell ref="H85:H86"/>
    <mergeCell ref="M85:R85"/>
    <mergeCell ref="M86:R86"/>
    <mergeCell ref="N3:S3"/>
    <mergeCell ref="T3:BG3"/>
    <mergeCell ref="T4:AA4"/>
    <mergeCell ref="AB4:AI4"/>
    <mergeCell ref="AJ4:AQ4"/>
    <mergeCell ref="AR4:AY4"/>
    <mergeCell ref="AZ4:BG4"/>
  </mergeCells>
  <printOptions/>
  <pageMargins left="0.34" right="0.29" top="0.53" bottom="0.49" header="0.18" footer="0.56"/>
  <pageSetup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uprav</cp:lastModifiedBy>
  <cp:lastPrinted>2008-10-27T07:29:49Z</cp:lastPrinted>
  <dcterms:created xsi:type="dcterms:W3CDTF">1997-10-13T08:55:40Z</dcterms:created>
  <dcterms:modified xsi:type="dcterms:W3CDTF">2008-10-27T07:35:53Z</dcterms:modified>
  <cp:category/>
  <cp:version/>
  <cp:contentType/>
  <cp:contentStatus/>
</cp:coreProperties>
</file>