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3" activeTab="0"/>
  </bookViews>
  <sheets>
    <sheet name="Титул" sheetId="1" r:id="rId1"/>
    <sheet name="План" sheetId="2" r:id="rId2"/>
    <sheet name="Компетенции" sheetId="3" r:id="rId3"/>
  </sheets>
  <definedNames>
    <definedName name="_xlnm.Print_Area" localSheetId="2">'Компетенции'!$A$1:$AO$58</definedName>
    <definedName name="_xlnm.Print_Area" localSheetId="1">'План'!$A$1:$AO$60</definedName>
  </definedNames>
  <calcPr fullCalcOnLoad="1"/>
</workbook>
</file>

<file path=xl/sharedStrings.xml><?xml version="1.0" encoding="utf-8"?>
<sst xmlns="http://schemas.openxmlformats.org/spreadsheetml/2006/main" count="301" uniqueCount="166">
  <si>
    <t>Министерство образования и науки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</si>
  <si>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</si>
  <si>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</si>
  <si>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</si>
  <si>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</si>
  <si>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</si>
  <si>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Председатель Ученого совета, ректор</t>
  </si>
  <si>
    <t>Учебный план</t>
  </si>
  <si>
    <t>Степень (квалификация) выпускника - магистр</t>
  </si>
  <si>
    <t>__________________ В.В. Обухов</t>
  </si>
  <si>
    <t xml:space="preserve">Срок обучения  </t>
  </si>
  <si>
    <t>–</t>
  </si>
  <si>
    <t>2 года</t>
  </si>
  <si>
    <t>Направление: 050100.68  Педагогическое образование</t>
  </si>
  <si>
    <t xml:space="preserve">Форма обучения </t>
  </si>
  <si>
    <t>очная</t>
  </si>
  <si>
    <t>Магистерская программа: Языковое образование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</si>
  <si>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</si>
  <si>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</si>
  <si>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</si>
  <si>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</si>
  <si>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</si>
  <si>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</si>
  <si>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</si>
  <si>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</si>
  <si>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</si>
  <si>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</si>
  <si>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</si>
  <si>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</si>
  <si>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</si>
  <si>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</si>
  <si>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</si>
  <si>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</si>
  <si>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П</t>
  </si>
  <si>
    <t>Э</t>
  </si>
  <si>
    <t>К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</si>
  <si>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</si>
  <si>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</si>
  <si>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</si>
  <si>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</si>
  <si>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</si>
  <si>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</si>
  <si>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</si>
  <si>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</si>
  <si>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</si>
  <si>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</si>
  <si>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</si>
  <si>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</si>
  <si>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</si>
  <si>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</si>
  <si>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</si>
  <si>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Каникулы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</si>
  <si>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</si>
  <si>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</si>
  <si>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</si>
  <si>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</si>
  <si>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</si>
  <si>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</si>
  <si>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</si>
  <si>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 xml:space="preserve"> Распределение по семестрам (час / неделю)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</si>
  <si>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</si>
  <si>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</si>
  <si>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</si>
  <si>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</si>
  <si>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</si>
  <si>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</si>
  <si>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</si>
  <si>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</si>
  <si>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</si>
  <si>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</si>
  <si>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</si>
  <si>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</si>
  <si>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</si>
  <si>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</si>
  <si>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</si>
  <si>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М.1</t>
  </si>
  <si>
    <t>Общенаучный цикл</t>
  </si>
  <si>
    <t>Базовая часть</t>
  </si>
  <si>
    <t>Методология и методы научного исследования</t>
  </si>
  <si>
    <t>Вариативная часть</t>
  </si>
  <si>
    <t>Дисциплины, устанавливаемые вузом (факультетом)</t>
  </si>
  <si>
    <t>Лингвистическая семантика</t>
  </si>
  <si>
    <t>Преподавание иностранных языков в контексте диалога культур</t>
  </si>
  <si>
    <t>Дисциплины по выбору студента</t>
  </si>
  <si>
    <t>Сравнительно-историческое языкознание/ Типологическое языкознание</t>
  </si>
  <si>
    <t>М.2</t>
  </si>
  <si>
    <t>Профессиональный цикл</t>
  </si>
  <si>
    <t>Базовая (общепрофессиональная) часть</t>
  </si>
  <si>
    <t>Инновационные процессы в образовании</t>
  </si>
  <si>
    <t>Информационные технологии в профессиональной деятельности</t>
  </si>
  <si>
    <t>Деловой иностранный язык</t>
  </si>
  <si>
    <t>Практический курс иностранного языка</t>
  </si>
  <si>
    <t>Социолингвистика</t>
  </si>
  <si>
    <t>Когнитивная лингвистика</t>
  </si>
  <si>
    <t>М.3</t>
  </si>
  <si>
    <t>Практики и научно-исследовательская работа (практические умения и навыки определяются ООП вуза)</t>
  </si>
  <si>
    <t>М.4</t>
  </si>
  <si>
    <t>Общая трудоемкость основной образовательной программы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</si>
  <si>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</si>
  <si>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</si>
  <si>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</si>
  <si>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</si>
  <si>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</si>
  <si>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</si>
  <si>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</si>
  <si>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</si>
  <si>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</si>
  <si>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</si>
  <si>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</si>
  <si>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</si>
  <si>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</si>
  <si>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</si>
  <si>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Иностранный язык и методика его преподавания</t>
  </si>
  <si>
    <t>Педагогическая</t>
  </si>
  <si>
    <t>Итого</t>
  </si>
  <si>
    <t>Согласовано:</t>
  </si>
  <si>
    <t>Проректор по УВР   А.Ю. Михайличенко</t>
  </si>
  <si>
    <t>Директор УД   И.Г. Санникова</t>
  </si>
  <si>
    <t>Декан ФИЯ  И.Е. Высотова</t>
  </si>
  <si>
    <t>________________________________</t>
  </si>
  <si>
    <t>___________________________________</t>
  </si>
  <si>
    <t>_________________________________</t>
  </si>
  <si>
    <t>Современные проблемы науки и образования *</t>
  </si>
  <si>
    <t>М.1.00</t>
  </si>
  <si>
    <t>М.1.В.00</t>
  </si>
  <si>
    <t>М.2.00</t>
  </si>
  <si>
    <t>М.2.В.00</t>
  </si>
  <si>
    <t>Иностранный язык в профессиональной сфере/ Современные тенденции языкового образования</t>
  </si>
  <si>
    <t>Научно-педагогическая</t>
  </si>
  <si>
    <t>М.1.01</t>
  </si>
  <si>
    <t>М.1.02</t>
  </si>
  <si>
    <t>М.1.В.01</t>
  </si>
  <si>
    <t>М.1.В.02</t>
  </si>
  <si>
    <t>М.1.В.03</t>
  </si>
  <si>
    <t>М.2.01</t>
  </si>
  <si>
    <t>М.2.02</t>
  </si>
  <si>
    <t>М.2.03</t>
  </si>
  <si>
    <t>М.2.В.01</t>
  </si>
  <si>
    <t>М.2.В.02</t>
  </si>
  <si>
    <t>М.2.В.03</t>
  </si>
  <si>
    <t>М.2.В.04</t>
  </si>
  <si>
    <t>М.2.В.05</t>
  </si>
  <si>
    <t>Современные тенденции языкового образования/ Учебный процесс в области преподавания иностранных языков: технологии планирования оценки</t>
  </si>
  <si>
    <t>Экзамен</t>
  </si>
  <si>
    <t>зан. в интеракт</t>
  </si>
  <si>
    <t>КОМПЕТЕНЦИИ</t>
  </si>
  <si>
    <t>Компетенции, формируемые в результате освоения дисциплины</t>
  </si>
  <si>
    <t>Компетенции, формируемые в результате освоения дисциплины (курс по выбору,  2-я дисциплина)</t>
  </si>
  <si>
    <t>ВКР</t>
  </si>
  <si>
    <t>Распределение ЗЕТ</t>
  </si>
  <si>
    <t>ОК-4, ОК-5, ПК-1, ПК-2, ПК-4, ПК-15,  ПК-20</t>
  </si>
  <si>
    <t>(немецкий): ОК-4, ОК-5, ОК-6, ОПК-1, ПК-1, ПК-2, ПК-3, ПК-4, ПК-8, ПК-9, ПК-10, ПК-13, ПК-14, ПК-15, ПК-16, ПК-17, ПК-18, ПК-19, ПК-20, ПК-21</t>
  </si>
  <si>
    <t>(англй): ОК-1, ОК-4, ОК-5, ОК-6, ОПК-1, ОПК-2, ПК-9, ПК-13, ПК-15, ПК-17, ПК-19, ПК-20, ПК-21</t>
  </si>
  <si>
    <t>ОК-1, ОК-2, ОК-3, ОК-5, ОК-6, ПК-1, ПК-2, ПК-4, ПК-5, ПК-6, ПК-7, ПК-8, ПК-9, ПК-11, ПК-12, ПК-13, ПК-17, ПК-18, ПК-19, ПК-20, ПК-21</t>
  </si>
  <si>
    <t>ОК-1, ОК-2, ОК-3, ОК-4, ОК-5, ОК-6, ОПК-1, ОПК-2, ПК-1, ПК-2, ПК-3, ПК-4, ПК-5, ПК-6, ПК-7, ПК-8, ПК-9, ПК-14, ПК-15, ПК-16, ПК-17, ПК-18, ПК-19, ПК-20, ПК-21</t>
  </si>
  <si>
    <t>ОПК-1, ОПК-2, ПК-5, ПК-6, ПК-7, ПК-14, ПК-15, ПК-16</t>
  </si>
  <si>
    <t>ОК-1, ОК-2, ОК-3, ОК-5, ОК-6, ОПК-1, ОПК-2, ПК-1, ПК-2, ПК-3, ПК-4, ПК-5, ПК-6, ПК-7, ПК-8, ПК-9, ПК-14, ПК-15, ПК-16, ПК-17, ПК-18, ПК-19, ПК-20, ПК-21</t>
  </si>
  <si>
    <t>ОК-1, ОК-2, ОК-6, ОПК-1, ПК-1, ПК-10, ПК-17, ПК-18, ПК-21</t>
  </si>
  <si>
    <t>ОК-1, ОК-2, ОК-3, ОК-4, ОК-5, ОК-6, ПК-3, ПК-4, ПК-5, ПК-6, ПК-7</t>
  </si>
  <si>
    <t>ОК-1, ОК-2, ОК-3, ОК-4, ОК-5, ОК-6, ПК-5, ПК-6, ПК-7</t>
  </si>
  <si>
    <t>ОК-1, ОК-2, ОК-3, ОК-4, ОК-5, ОК-6, ПК-3, ПК-4, ПК-5, ПК-6, ПК-7, ПК-9</t>
  </si>
  <si>
    <t>ОК-1, ОК-2, ОК-3, ОК-4, ОК-5, ОК-6, ОПК-1, ОПК-2, ПК-1, ПК-2, ПК-3, ПК-4, ПК-5, ПК-6, ПК-7, ПК-16, ПК-20</t>
  </si>
  <si>
    <t>ОК-1, ОК-2, ОК-3, ОК-4, ОК-5, ОК-6, ОПК-1, ОПК-2, ПК-1, ПК-2, ПК-3, ПК-4, ПК-5, ПК-6, ПК-7, ПК-9, ПК-11, ПК-13, ПК-16</t>
  </si>
  <si>
    <t>ПК-1, ПК-2, ПК-3, ПК-4, ПК-5, ПК-6, ПК-7, ПК-8, ПК-9, ПК-10, ПК-11, ПК-13, ПК-14, ПК-15, ПК-16, ПК-17, ПК-18, ПК-19, ПК-20, ПК-21</t>
  </si>
  <si>
    <r>
      <t xml:space="preserve">ОК-1, ОК-2, ОК-3, ОК-5, </t>
    </r>
    <r>
      <rPr>
        <sz val="10"/>
        <color indexed="10"/>
        <rFont val="Times New Roman"/>
        <family val="1"/>
      </rPr>
      <t>ОК-6, ОПК-1</t>
    </r>
    <r>
      <rPr>
        <sz val="10"/>
        <rFont val="Times New Roman"/>
        <family val="1"/>
      </rPr>
      <t xml:space="preserve">, ОПК-2, ПК-1, </t>
    </r>
    <r>
      <rPr>
        <sz val="10"/>
        <color indexed="10"/>
        <rFont val="Times New Roman"/>
        <family val="1"/>
      </rPr>
      <t xml:space="preserve">ПК-2, </t>
    </r>
    <r>
      <rPr>
        <sz val="10"/>
        <rFont val="Times New Roman"/>
        <family val="1"/>
      </rPr>
      <t xml:space="preserve">ПК-3, ПК-4, ПК-5, ПК-6, ПК-7, </t>
    </r>
    <r>
      <rPr>
        <sz val="10"/>
        <color indexed="10"/>
        <rFont val="Times New Roman"/>
        <family val="1"/>
      </rPr>
      <t>ПК-8</t>
    </r>
    <r>
      <rPr>
        <sz val="10"/>
        <rFont val="Times New Roman"/>
        <family val="1"/>
      </rPr>
      <t xml:space="preserve">, ПК-9, </t>
    </r>
    <r>
      <rPr>
        <sz val="10"/>
        <color indexed="10"/>
        <rFont val="Times New Roman"/>
        <family val="1"/>
      </rPr>
      <t>ПК-11, ПК-12, ПК-13</t>
    </r>
    <r>
      <rPr>
        <sz val="10"/>
        <rFont val="Times New Roman"/>
        <family val="1"/>
      </rPr>
      <t xml:space="preserve">, ПК-17, </t>
    </r>
    <r>
      <rPr>
        <sz val="10"/>
        <color indexed="10"/>
        <rFont val="Times New Roman"/>
        <family val="1"/>
      </rPr>
      <t>ПК-18</t>
    </r>
    <r>
      <rPr>
        <sz val="10"/>
        <rFont val="Times New Roman"/>
        <family val="1"/>
      </rPr>
      <t xml:space="preserve">, ПК-19, </t>
    </r>
    <r>
      <rPr>
        <sz val="10"/>
        <color indexed="10"/>
        <rFont val="Times New Roman"/>
        <family val="1"/>
      </rPr>
      <t>ПК-20, ПК-21</t>
    </r>
  </si>
  <si>
    <t>ОК-1, ОК-2, ОК-5, ПК-2, ПК-3, ПК-4, ПК-6, ПК-7, ПК-8, ПК-10, ПК-11, ПК-16, ПК-17, ПК-21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</si>
</sst>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2"/>
      <name val="Academy"/>
      <family val="0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  <font>
      <b/>
      <i/>
      <sz val="10"/>
      <color indexed="10"/>
      <name val="Times New Roman Cyr"/>
      <family val="0"/>
    </font>
    <font>
      <sz val="10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 applyBorder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10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left"/>
      <protection/>
    </xf>
    <xf numFmtId="0" fontId="4" fillId="0" borderId="0" xfId="18" applyFont="1" applyFill="1" applyAlignment="1">
      <alignment horizontal="left"/>
      <protection/>
    </xf>
    <xf numFmtId="0" fontId="6" fillId="0" borderId="0" xfId="18" applyFont="1" applyFill="1" applyAlignment="1">
      <alignment horizontal="left"/>
      <protection/>
    </xf>
    <xf numFmtId="0" fontId="0" fillId="0" borderId="0" xfId="0" applyAlignment="1">
      <alignment/>
    </xf>
    <xf numFmtId="0" fontId="6" fillId="0" borderId="0" xfId="18" applyFont="1" applyFill="1" applyAlignment="1">
      <alignment vertical="top" wrapText="1"/>
      <protection/>
    </xf>
    <xf numFmtId="0" fontId="3" fillId="0" borderId="0" xfId="18" applyFont="1" applyAlignment="1">
      <alignment horizontal="left"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0" fontId="6" fillId="0" borderId="0" xfId="18" applyFont="1">
      <alignment/>
      <protection/>
    </xf>
    <xf numFmtId="0" fontId="2" fillId="0" borderId="0" xfId="18" applyFont="1">
      <alignment/>
      <protection/>
    </xf>
    <xf numFmtId="0" fontId="12" fillId="0" borderId="0" xfId="18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left" wrapText="1"/>
      <protection/>
    </xf>
    <xf numFmtId="0" fontId="6" fillId="0" borderId="0" xfId="18" applyFont="1" applyFill="1" applyAlignment="1">
      <alignment wrapText="1"/>
      <protection/>
    </xf>
    <xf numFmtId="0" fontId="4" fillId="0" borderId="0" xfId="18" applyFont="1" applyFill="1">
      <alignment/>
      <protection/>
    </xf>
    <xf numFmtId="0" fontId="9" fillId="0" borderId="0" xfId="18" applyFont="1" applyFill="1" applyAlignment="1">
      <alignment horizontal="center"/>
      <protection/>
    </xf>
    <xf numFmtId="0" fontId="12" fillId="0" borderId="0" xfId="18" applyFont="1" applyFill="1" applyAlignment="1">
      <alignment horizontal="left"/>
      <protection/>
    </xf>
    <xf numFmtId="0" fontId="13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left"/>
      <protection/>
    </xf>
    <xf numFmtId="0" fontId="6" fillId="0" borderId="0" xfId="18" applyFont="1" applyFill="1" applyBorder="1" applyAlignment="1">
      <alignment horizontal="left" wrapText="1"/>
      <protection/>
    </xf>
    <xf numFmtId="0" fontId="3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center" vertical="center"/>
      <protection/>
    </xf>
    <xf numFmtId="0" fontId="9" fillId="0" borderId="1" xfId="18" applyFont="1" applyBorder="1" applyAlignment="1" applyProtection="1">
      <alignment horizontal="center" vertical="center"/>
      <protection locked="0"/>
    </xf>
    <xf numFmtId="0" fontId="9" fillId="0" borderId="2" xfId="18" applyFont="1" applyBorder="1" applyAlignment="1" applyProtection="1">
      <alignment horizontal="center" vertical="center"/>
      <protection locked="0"/>
    </xf>
    <xf numFmtId="0" fontId="9" fillId="0" borderId="1" xfId="18" applyNumberFormat="1" applyFont="1" applyBorder="1" applyAlignment="1" applyProtection="1">
      <alignment horizontal="center" vertical="center"/>
      <protection locked="0"/>
    </xf>
    <xf numFmtId="0" fontId="3" fillId="0" borderId="0" xfId="18" applyFont="1" applyFill="1">
      <alignment/>
      <protection/>
    </xf>
    <xf numFmtId="0" fontId="14" fillId="0" borderId="3" xfId="18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14" fillId="0" borderId="0" xfId="18" applyFont="1" applyFill="1">
      <alignment/>
      <protection/>
    </xf>
    <xf numFmtId="0" fontId="14" fillId="0" borderId="4" xfId="18" applyFont="1" applyFill="1" applyBorder="1" applyAlignment="1" applyProtection="1">
      <alignment horizontal="center"/>
      <protection locked="0"/>
    </xf>
    <xf numFmtId="0" fontId="14" fillId="0" borderId="0" xfId="18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4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14" fillId="0" borderId="0" xfId="18" applyFont="1">
      <alignment/>
      <protection/>
    </xf>
    <xf numFmtId="0" fontId="8" fillId="0" borderId="0" xfId="0" applyFont="1" applyAlignment="1">
      <alignment/>
    </xf>
    <xf numFmtId="0" fontId="14" fillId="0" borderId="0" xfId="18" applyFont="1" applyBorder="1" applyProtection="1">
      <alignment/>
      <protection locked="0"/>
    </xf>
    <xf numFmtId="0" fontId="16" fillId="0" borderId="0" xfId="18" applyFont="1" applyProtection="1">
      <alignment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6" fillId="0" borderId="0" xfId="18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3" fillId="0" borderId="0" xfId="18" applyFont="1" applyAlignment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1" fontId="16" fillId="3" borderId="1" xfId="0" applyNumberFormat="1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locked="0"/>
    </xf>
    <xf numFmtId="0" fontId="17" fillId="4" borderId="1" xfId="17" applyFont="1" applyFill="1" applyBorder="1" applyAlignment="1" applyProtection="1">
      <alignment wrapText="1"/>
      <protection locked="0"/>
    </xf>
    <xf numFmtId="0" fontId="18" fillId="4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/>
    </xf>
    <xf numFmtId="0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8" fillId="0" borderId="1" xfId="17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8" fillId="0" borderId="1" xfId="17" applyFont="1" applyFill="1" applyBorder="1" applyAlignment="1">
      <alignment wrapText="1"/>
      <protection/>
    </xf>
    <xf numFmtId="0" fontId="14" fillId="2" borderId="1" xfId="0" applyNumberFormat="1" applyFont="1" applyFill="1" applyBorder="1" applyAlignment="1">
      <alignment vertical="center"/>
    </xf>
    <xf numFmtId="0" fontId="18" fillId="0" borderId="1" xfId="17" applyFont="1" applyFill="1" applyBorder="1" applyAlignment="1" applyProtection="1">
      <alignment wrapText="1"/>
      <protection locked="0"/>
    </xf>
    <xf numFmtId="0" fontId="19" fillId="4" borderId="1" xfId="17" applyFont="1" applyFill="1" applyBorder="1" applyAlignment="1" applyProtection="1">
      <alignment wrapText="1"/>
      <protection locked="0"/>
    </xf>
    <xf numFmtId="0" fontId="8" fillId="0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NumberFormat="1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 wrapText="1"/>
      <protection/>
    </xf>
    <xf numFmtId="0" fontId="21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 applyProtection="1">
      <alignment vertical="center"/>
      <protection locked="0"/>
    </xf>
    <xf numFmtId="1" fontId="22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1" fontId="14" fillId="0" borderId="1" xfId="0" applyNumberFormat="1" applyFont="1" applyFill="1" applyBorder="1" applyAlignment="1" applyProtection="1">
      <alignment vertical="center"/>
      <protection/>
    </xf>
    <xf numFmtId="1" fontId="14" fillId="2" borderId="1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 applyProtection="1">
      <alignment vertical="center"/>
      <protection/>
    </xf>
    <xf numFmtId="2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top"/>
      <protection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/>
    </xf>
    <xf numFmtId="0" fontId="17" fillId="3" borderId="1" xfId="17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 wrapText="1"/>
      <protection/>
    </xf>
    <xf numFmtId="0" fontId="14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1" xfId="17" applyFont="1" applyFill="1" applyBorder="1" applyAlignment="1" applyProtection="1">
      <alignment vertical="center" wrapText="1"/>
      <protection locked="0"/>
    </xf>
    <xf numFmtId="0" fontId="16" fillId="5" borderId="1" xfId="0" applyFont="1" applyFill="1" applyBorder="1" applyAlignment="1" applyProtection="1">
      <alignment vertical="center"/>
      <protection locked="0"/>
    </xf>
    <xf numFmtId="0" fontId="8" fillId="5" borderId="1" xfId="17" applyFont="1" applyFill="1" applyBorder="1" applyAlignment="1" applyProtection="1">
      <alignment vertical="center" wrapText="1"/>
      <protection locked="0"/>
    </xf>
    <xf numFmtId="0" fontId="8" fillId="6" borderId="1" xfId="17" applyFont="1" applyFill="1" applyBorder="1" applyAlignment="1" applyProtection="1">
      <alignment wrapTex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 wrapText="1"/>
      <protection/>
    </xf>
    <xf numFmtId="0" fontId="14" fillId="8" borderId="1" xfId="0" applyNumberFormat="1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8" borderId="6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NumberFormat="1" applyFont="1" applyFill="1" applyBorder="1" applyAlignment="1" applyProtection="1">
      <alignment horizontal="center" vertical="center"/>
      <protection locked="0"/>
    </xf>
    <xf numFmtId="0" fontId="14" fillId="8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4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 wrapText="1"/>
      <protection locked="0"/>
    </xf>
    <xf numFmtId="0" fontId="14" fillId="8" borderId="1" xfId="0" applyNumberFormat="1" applyFont="1" applyFill="1" applyBorder="1" applyAlignment="1" applyProtection="1">
      <alignment vertical="center" wrapText="1"/>
      <protection locked="0"/>
    </xf>
    <xf numFmtId="0" fontId="16" fillId="8" borderId="1" xfId="0" applyNumberFormat="1" applyFont="1" applyFill="1" applyBorder="1" applyAlignment="1" applyProtection="1">
      <alignment vertical="center" wrapText="1"/>
      <protection locked="0"/>
    </xf>
    <xf numFmtId="0" fontId="16" fillId="8" borderId="1" xfId="0" applyNumberFormat="1" applyFont="1" applyFill="1" applyBorder="1" applyAlignment="1" applyProtection="1">
      <alignment vertical="center"/>
      <protection locked="0"/>
    </xf>
    <xf numFmtId="0" fontId="14" fillId="8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 applyProtection="1">
      <alignment vertical="center" wrapText="1"/>
      <protection locked="0"/>
    </xf>
    <xf numFmtId="0" fontId="14" fillId="8" borderId="1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 applyProtection="1">
      <alignment vertical="center" wrapText="1"/>
      <protection/>
    </xf>
    <xf numFmtId="0" fontId="14" fillId="5" borderId="1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/>
    </xf>
    <xf numFmtId="0" fontId="21" fillId="7" borderId="1" xfId="0" applyFont="1" applyFill="1" applyBorder="1" applyAlignment="1" applyProtection="1">
      <alignment vertical="center" wrapText="1"/>
      <protection/>
    </xf>
    <xf numFmtId="0" fontId="21" fillId="8" borderId="1" xfId="0" applyNumberFormat="1" applyFont="1" applyFill="1" applyBorder="1" applyAlignment="1" applyProtection="1">
      <alignment vertical="center" wrapText="1"/>
      <protection locked="0"/>
    </xf>
    <xf numFmtId="0" fontId="21" fillId="8" borderId="1" xfId="0" applyNumberFormat="1" applyFont="1" applyFill="1" applyBorder="1" applyAlignment="1" applyProtection="1">
      <alignment vertical="center"/>
      <protection locked="0"/>
    </xf>
    <xf numFmtId="0" fontId="14" fillId="8" borderId="4" xfId="0" applyNumberFormat="1" applyFont="1" applyFill="1" applyBorder="1" applyAlignment="1" applyProtection="1">
      <alignment vertical="center"/>
      <protection locked="0"/>
    </xf>
    <xf numFmtId="0" fontId="16" fillId="8" borderId="4" xfId="0" applyNumberFormat="1" applyFont="1" applyFill="1" applyBorder="1" applyAlignment="1" applyProtection="1">
      <alignment vertical="center"/>
      <protection locked="0"/>
    </xf>
    <xf numFmtId="0" fontId="14" fillId="8" borderId="4" xfId="0" applyNumberFormat="1" applyFont="1" applyFill="1" applyBorder="1" applyAlignment="1">
      <alignment vertical="center"/>
    </xf>
    <xf numFmtId="0" fontId="14" fillId="5" borderId="4" xfId="0" applyNumberFormat="1" applyFont="1" applyFill="1" applyBorder="1" applyAlignment="1">
      <alignment vertical="center"/>
    </xf>
    <xf numFmtId="0" fontId="21" fillId="8" borderId="4" xfId="0" applyNumberFormat="1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1" fontId="16" fillId="5" borderId="0" xfId="0" applyNumberFormat="1" applyFont="1" applyFill="1" applyBorder="1" applyAlignment="1" applyProtection="1">
      <alignment horizontal="center" vertical="center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8" borderId="0" xfId="0" applyFont="1" applyFill="1" applyBorder="1" applyAlignment="1" applyProtection="1">
      <alignment vertical="center"/>
      <protection locked="0"/>
    </xf>
    <xf numFmtId="1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7" borderId="0" xfId="0" applyNumberFormat="1" applyFont="1" applyFill="1" applyBorder="1" applyAlignment="1" applyProtection="1">
      <alignment vertical="center"/>
      <protection/>
    </xf>
    <xf numFmtId="0" fontId="14" fillId="7" borderId="0" xfId="0" applyFont="1" applyFill="1" applyBorder="1" applyAlignment="1" applyProtection="1">
      <alignment horizontal="center" vertical="center"/>
      <protection/>
    </xf>
    <xf numFmtId="0" fontId="8" fillId="7" borderId="0" xfId="0" applyFont="1" applyFill="1" applyBorder="1" applyAlignment="1" applyProtection="1">
      <alignment horizontal="center" vertical="center"/>
      <protection/>
    </xf>
    <xf numFmtId="1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5" borderId="0" xfId="0" applyNumberFormat="1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vertical="center"/>
      <protection locked="0"/>
    </xf>
    <xf numFmtId="1" fontId="22" fillId="7" borderId="0" xfId="0" applyNumberFormat="1" applyFont="1" applyFill="1" applyBorder="1" applyAlignment="1" applyProtection="1">
      <alignment horizontal="center" vertical="center"/>
      <protection/>
    </xf>
    <xf numFmtId="0" fontId="21" fillId="7" borderId="0" xfId="0" applyNumberFormat="1" applyFont="1" applyFill="1" applyBorder="1" applyAlignment="1" applyProtection="1">
      <alignment vertical="center"/>
      <protection/>
    </xf>
    <xf numFmtId="0" fontId="21" fillId="8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7" xfId="0" applyBorder="1" applyAlignment="1">
      <alignment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vertical="center"/>
      <protection/>
    </xf>
    <xf numFmtId="0" fontId="14" fillId="0" borderId="8" xfId="0" applyNumberFormat="1" applyFont="1" applyFill="1" applyBorder="1" applyAlignment="1" applyProtection="1">
      <alignment vertical="center"/>
      <protection/>
    </xf>
    <xf numFmtId="0" fontId="14" fillId="3" borderId="8" xfId="0" applyNumberFormat="1" applyFont="1" applyFill="1" applyBorder="1" applyAlignment="1" applyProtection="1">
      <alignment vertical="center"/>
      <protection/>
    </xf>
    <xf numFmtId="0" fontId="21" fillId="0" borderId="8" xfId="0" applyNumberFormat="1" applyFont="1" applyFill="1" applyBorder="1" applyAlignment="1" applyProtection="1">
      <alignment vertical="center"/>
      <protection/>
    </xf>
    <xf numFmtId="1" fontId="14" fillId="0" borderId="8" xfId="0" applyNumberFormat="1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8" borderId="7" xfId="0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1" fontId="14" fillId="2" borderId="7" xfId="0" applyNumberFormat="1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vertical="center"/>
      <protection/>
    </xf>
    <xf numFmtId="0" fontId="14" fillId="8" borderId="0" xfId="0" applyNumberFormat="1" applyFont="1" applyFill="1" applyBorder="1" applyAlignment="1" applyProtection="1">
      <alignment vertical="center"/>
      <protection/>
    </xf>
    <xf numFmtId="0" fontId="14" fillId="9" borderId="7" xfId="0" applyFont="1" applyFill="1" applyBorder="1" applyAlignment="1" applyProtection="1">
      <alignment vertical="center"/>
      <protection locked="0"/>
    </xf>
    <xf numFmtId="0" fontId="14" fillId="10" borderId="7" xfId="0" applyFont="1" applyFill="1" applyBorder="1" applyAlignment="1" applyProtection="1">
      <alignment vertical="center"/>
      <protection locked="0"/>
    </xf>
    <xf numFmtId="0" fontId="21" fillId="8" borderId="7" xfId="0" applyFont="1" applyFill="1" applyBorder="1" applyAlignment="1" applyProtection="1">
      <alignment vertical="center"/>
      <protection locked="0"/>
    </xf>
    <xf numFmtId="0" fontId="14" fillId="7" borderId="7" xfId="0" applyFont="1" applyFill="1" applyBorder="1" applyAlignment="1" applyProtection="1">
      <alignment vertical="center" wrapText="1"/>
      <protection/>
    </xf>
    <xf numFmtId="0" fontId="14" fillId="0" borderId="1" xfId="18" applyFont="1" applyBorder="1" applyAlignment="1" applyProtection="1">
      <alignment horizontal="center" vertical="center"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3" fillId="0" borderId="0" xfId="18" applyFont="1" applyBorder="1" applyAlignment="1">
      <alignment horizontal="center"/>
      <protection/>
    </xf>
    <xf numFmtId="0" fontId="9" fillId="0" borderId="1" xfId="18" applyFont="1" applyBorder="1" applyAlignment="1" applyProtection="1">
      <alignment horizontal="center" vertical="center" wrapText="1"/>
      <protection locked="0"/>
    </xf>
    <xf numFmtId="0" fontId="13" fillId="0" borderId="0" xfId="18" applyFont="1" applyFill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6" fillId="0" borderId="0" xfId="18" applyFont="1" applyBorder="1" applyAlignment="1">
      <alignment horizontal="center"/>
      <protection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7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18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1" fontId="14" fillId="0" borderId="1" xfId="18" applyNumberFormat="1" applyFont="1" applyFill="1" applyBorder="1" applyAlignment="1" applyProtection="1">
      <alignment horizontal="center"/>
      <protection/>
    </xf>
    <xf numFmtId="0" fontId="14" fillId="0" borderId="1" xfId="18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0" xfId="17" applyFont="1" applyFill="1" applyBorder="1" applyAlignment="1" applyProtection="1">
      <alignment wrapText="1"/>
      <protection locked="0"/>
    </xf>
  </cellXfs>
  <cellStyles count="8">
    <cellStyle name="Normal" xfId="0"/>
    <cellStyle name="Currency" xfId="15"/>
    <cellStyle name="Currency [0]" xfId="16"/>
    <cellStyle name="Обычный_050100 Педагогическое образование МУЗЫКА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4014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4014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14014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28575</xdr:rowOff>
    </xdr:from>
    <xdr:to>
      <xdr:col>32</xdr:col>
      <xdr:colOff>0</xdr:colOff>
      <xdr:row>17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4014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335750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9335750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9335750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9335750" y="3848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tabSelected="1" zoomScale="85" zoomScaleNormal="85" zoomScaleSheetLayoutView="100" workbookViewId="0" topLeftCell="A4">
      <selection activeCell="AS27" sqref="AS27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263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</row>
    <row r="3" spans="2:54" ht="15.75">
      <c r="B3" s="263" t="s">
        <v>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</row>
    <row r="4" spans="2:56" ht="15" customHeight="1">
      <c r="B4" s="266" t="s">
        <v>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"/>
      <c r="BD4" s="2"/>
    </row>
    <row r="5" spans="2:56" ht="15" customHeight="1">
      <c r="B5" s="266" t="s">
        <v>3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3"/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9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1"/>
      <c r="P9" s="12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23" t="s">
        <v>8</v>
      </c>
      <c r="AN9" s="16"/>
      <c r="AO9" s="17"/>
      <c r="AP9" s="18"/>
      <c r="AQ9" s="18"/>
      <c r="AR9" s="18"/>
      <c r="AS9" s="25"/>
      <c r="AT9" s="26"/>
      <c r="AU9" s="18"/>
      <c r="AV9" s="18"/>
      <c r="AW9" s="18"/>
      <c r="AX9" s="18"/>
      <c r="AY9" s="18"/>
      <c r="AZ9" s="18"/>
      <c r="BA9" s="18"/>
      <c r="BB9" s="18"/>
      <c r="BC9" s="19"/>
      <c r="BD9" s="19"/>
      <c r="BE9" s="20"/>
    </row>
    <row r="10" spans="2:57" ht="20.25" customHeight="1">
      <c r="B10" s="21" t="s">
        <v>6</v>
      </c>
      <c r="C10" s="6"/>
      <c r="D10" s="22"/>
      <c r="E10" s="22"/>
      <c r="F10" s="21"/>
      <c r="G10" s="21"/>
      <c r="H10" s="21"/>
      <c r="I10" s="6"/>
      <c r="J10" s="6"/>
      <c r="K10" s="6"/>
      <c r="L10" s="6"/>
      <c r="M10" s="10"/>
      <c r="N10" s="10"/>
      <c r="O10" s="264" t="s">
        <v>7</v>
      </c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5" t="s">
        <v>10</v>
      </c>
      <c r="AN10" s="23"/>
      <c r="AO10" s="19"/>
      <c r="AP10" s="18"/>
      <c r="AQ10" s="23"/>
      <c r="AR10" s="24"/>
      <c r="AS10" s="25" t="s">
        <v>11</v>
      </c>
      <c r="AT10" s="26" t="s">
        <v>12</v>
      </c>
      <c r="AU10" s="24"/>
      <c r="AV10" s="24"/>
      <c r="AW10" s="24"/>
      <c r="AX10" s="24"/>
      <c r="AY10" s="24"/>
      <c r="AZ10" s="24"/>
      <c r="BA10" s="24"/>
      <c r="BB10" s="24"/>
      <c r="BC10" s="19"/>
      <c r="BD10" s="19"/>
      <c r="BE10" s="20"/>
    </row>
    <row r="11" spans="2:57" ht="15.75">
      <c r="B11" s="21" t="s">
        <v>9</v>
      </c>
      <c r="C11" s="6"/>
      <c r="D11" s="21"/>
      <c r="E11" s="21"/>
      <c r="F11" s="6"/>
      <c r="G11" s="6"/>
      <c r="H11" s="6"/>
      <c r="I11" s="6"/>
      <c r="J11" s="6"/>
      <c r="K11" s="6"/>
      <c r="L11" s="6"/>
      <c r="M11" s="10"/>
      <c r="N11" s="10"/>
      <c r="O11" s="11"/>
      <c r="P11" s="12"/>
      <c r="Q11" s="12"/>
      <c r="R11" s="12"/>
      <c r="S11" s="13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14"/>
      <c r="AK11" s="15"/>
      <c r="AL11" s="15"/>
      <c r="AM11" s="25" t="s">
        <v>14</v>
      </c>
      <c r="AN11" s="167"/>
      <c r="AO11" s="167"/>
      <c r="AP11" s="167"/>
      <c r="AQ11" s="167"/>
      <c r="AR11" s="167"/>
      <c r="AS11" s="25" t="s">
        <v>11</v>
      </c>
      <c r="AT11" s="25" t="s">
        <v>15</v>
      </c>
      <c r="AU11" s="167"/>
      <c r="AV11" s="167"/>
      <c r="AW11" s="167"/>
      <c r="AX11" s="167"/>
      <c r="AY11" s="167"/>
      <c r="AZ11" s="167"/>
      <c r="BA11" s="167"/>
      <c r="BB11" s="167"/>
      <c r="BC11" s="19"/>
      <c r="BD11" s="19"/>
      <c r="BE11" s="20"/>
    </row>
    <row r="12" spans="2:57" ht="15.75">
      <c r="B12" s="21"/>
      <c r="C12" s="6"/>
      <c r="D12" s="21"/>
      <c r="E12" s="21"/>
      <c r="F12" s="6"/>
      <c r="G12" s="6"/>
      <c r="H12" s="6"/>
      <c r="I12" s="6"/>
      <c r="J12" s="6"/>
      <c r="K12" s="6"/>
      <c r="L12" s="6"/>
      <c r="M12" s="10"/>
      <c r="N12" s="10"/>
      <c r="O12" s="11"/>
      <c r="P12" s="12"/>
      <c r="Q12" s="12"/>
      <c r="R12" s="12"/>
      <c r="S12" s="13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4"/>
      <c r="AK12" s="15"/>
      <c r="AL12" s="15"/>
      <c r="AM12" s="272" t="s">
        <v>17</v>
      </c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19"/>
      <c r="BD12" s="19"/>
      <c r="BE12" s="20"/>
    </row>
    <row r="13" spans="2:57" ht="15.75" customHeight="1">
      <c r="B13" s="5"/>
      <c r="D13" s="5"/>
      <c r="E13" s="5"/>
      <c r="F13" s="27"/>
      <c r="G13" s="27"/>
      <c r="H13" s="27"/>
      <c r="I13" s="27"/>
      <c r="J13" s="27"/>
      <c r="K13" s="27"/>
      <c r="L13" s="27"/>
      <c r="M13" s="28"/>
      <c r="N13" s="27"/>
      <c r="O13" s="273" t="s">
        <v>13</v>
      </c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4"/>
      <c r="AM13" s="274"/>
      <c r="AN13" s="274"/>
      <c r="AO13" s="24"/>
      <c r="AP13" s="18"/>
      <c r="AQ13" s="25"/>
      <c r="AR13" s="24"/>
      <c r="AS13" s="25"/>
      <c r="AT13" s="25"/>
      <c r="AU13" s="25"/>
      <c r="AV13" s="25"/>
      <c r="AW13" s="25"/>
      <c r="AX13" s="26"/>
      <c r="AY13" s="26"/>
      <c r="AZ13" s="25"/>
      <c r="BA13" s="24"/>
      <c r="BB13" s="24"/>
      <c r="BC13" s="29"/>
      <c r="BD13" s="29"/>
      <c r="BE13" s="29"/>
    </row>
    <row r="14" spans="2:57" ht="15.75">
      <c r="B14" s="5"/>
      <c r="D14" s="5"/>
      <c r="E14" s="5"/>
      <c r="F14" s="5"/>
      <c r="G14" s="5"/>
      <c r="H14" s="5"/>
      <c r="I14" s="5"/>
      <c r="J14" s="27"/>
      <c r="K14" s="27"/>
      <c r="L14" s="27"/>
      <c r="M14" s="28"/>
      <c r="N14" s="27"/>
      <c r="O14" s="275" t="s">
        <v>16</v>
      </c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4"/>
      <c r="AM14" s="274"/>
      <c r="AN14" s="27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30"/>
      <c r="BD14" s="30"/>
      <c r="BE14" s="30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7"/>
      <c r="K15" s="27"/>
      <c r="L15" s="27"/>
      <c r="M15" s="28"/>
      <c r="N15" s="27"/>
      <c r="O15" s="11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31"/>
      <c r="AN15" s="31"/>
      <c r="AO15" s="31"/>
      <c r="AP15" s="17"/>
      <c r="AQ15" s="3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3"/>
      <c r="BD15" s="33"/>
      <c r="BE15" s="30"/>
    </row>
    <row r="16" spans="2:57" ht="15.75"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P16" s="34"/>
      <c r="Q16" s="12"/>
      <c r="R16" s="12"/>
      <c r="S16" s="12"/>
      <c r="T16" s="35"/>
      <c r="U16" s="35"/>
      <c r="V16" s="35"/>
      <c r="W16" s="35"/>
      <c r="X16" s="35"/>
      <c r="Y16" s="35"/>
      <c r="Z16" s="35"/>
      <c r="AA16" s="35"/>
      <c r="AB16" s="15"/>
      <c r="AC16" s="15"/>
      <c r="AD16" s="15"/>
      <c r="AE16" s="15"/>
      <c r="AF16" s="15"/>
      <c r="AG16" s="15"/>
      <c r="AH16" s="15"/>
      <c r="AI16" s="15"/>
      <c r="AJ16" s="36"/>
      <c r="AK16" s="15"/>
      <c r="AL16" s="16"/>
      <c r="AM16" s="36"/>
      <c r="AN16" s="36"/>
      <c r="AO16" s="17"/>
      <c r="AP16" s="17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33"/>
      <c r="BD16" s="33"/>
      <c r="BE16" s="29"/>
    </row>
    <row r="17" spans="2:5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262" t="s">
        <v>18</v>
      </c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15"/>
      <c r="AL17" s="15"/>
      <c r="AM17" s="36"/>
      <c r="AN17" s="34"/>
      <c r="AO17" s="38"/>
      <c r="AP17" s="3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33"/>
      <c r="BD17" s="33"/>
      <c r="BE17" s="29"/>
    </row>
    <row r="18" spans="2:57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15"/>
      <c r="AL18" s="15"/>
      <c r="AM18" s="36"/>
      <c r="AN18" s="34"/>
      <c r="AO18" s="38"/>
      <c r="AP18" s="38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3"/>
      <c r="BD18" s="33"/>
      <c r="BE18" s="29"/>
    </row>
    <row r="19" spans="2:55" s="40" customFormat="1" ht="18" customHeight="1">
      <c r="B19" s="261" t="s">
        <v>19</v>
      </c>
      <c r="C19" s="258" t="s">
        <v>20</v>
      </c>
      <c r="D19" s="258"/>
      <c r="E19" s="258"/>
      <c r="F19" s="258"/>
      <c r="G19" s="258" t="s">
        <v>21</v>
      </c>
      <c r="H19" s="258"/>
      <c r="I19" s="258"/>
      <c r="J19" s="258"/>
      <c r="K19" s="258" t="s">
        <v>22</v>
      </c>
      <c r="L19" s="258"/>
      <c r="M19" s="258"/>
      <c r="N19" s="258"/>
      <c r="O19" s="258" t="s">
        <v>23</v>
      </c>
      <c r="P19" s="258"/>
      <c r="Q19" s="258"/>
      <c r="R19" s="258"/>
      <c r="S19" s="258"/>
      <c r="T19" s="258" t="s">
        <v>24</v>
      </c>
      <c r="U19" s="258"/>
      <c r="V19" s="258"/>
      <c r="W19" s="258"/>
      <c r="X19" s="258" t="s">
        <v>25</v>
      </c>
      <c r="Y19" s="258"/>
      <c r="Z19" s="258"/>
      <c r="AA19" s="258"/>
      <c r="AB19" s="258" t="s">
        <v>26</v>
      </c>
      <c r="AC19" s="258"/>
      <c r="AD19" s="258"/>
      <c r="AE19" s="258"/>
      <c r="AF19" s="258"/>
      <c r="AG19" s="258" t="s">
        <v>27</v>
      </c>
      <c r="AH19" s="258"/>
      <c r="AI19" s="258"/>
      <c r="AJ19" s="258"/>
      <c r="AK19" s="258" t="s">
        <v>28</v>
      </c>
      <c r="AL19" s="258"/>
      <c r="AM19" s="258"/>
      <c r="AN19" s="258"/>
      <c r="AO19" s="258" t="s">
        <v>29</v>
      </c>
      <c r="AP19" s="258"/>
      <c r="AQ19" s="258"/>
      <c r="AR19" s="258"/>
      <c r="AS19" s="258"/>
      <c r="AT19" s="258" t="s">
        <v>30</v>
      </c>
      <c r="AU19" s="258"/>
      <c r="AV19" s="258"/>
      <c r="AW19" s="258"/>
      <c r="AX19" s="258" t="s">
        <v>31</v>
      </c>
      <c r="AY19" s="258"/>
      <c r="AZ19" s="258"/>
      <c r="BA19" s="258"/>
      <c r="BB19" s="258"/>
      <c r="BC19" s="41"/>
    </row>
    <row r="20" spans="2:55" s="40" customFormat="1" ht="12.75">
      <c r="B20" s="261"/>
      <c r="C20" s="42">
        <v>1</v>
      </c>
      <c r="D20" s="42">
        <v>2</v>
      </c>
      <c r="E20" s="42">
        <v>3</v>
      </c>
      <c r="F20" s="42">
        <v>4</v>
      </c>
      <c r="G20" s="42">
        <v>5</v>
      </c>
      <c r="H20" s="42">
        <v>6</v>
      </c>
      <c r="I20" s="42">
        <v>7</v>
      </c>
      <c r="J20" s="42">
        <v>8</v>
      </c>
      <c r="K20" s="43">
        <v>9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42">
        <v>19</v>
      </c>
      <c r="V20" s="44">
        <v>20</v>
      </c>
      <c r="W20" s="42">
        <v>21</v>
      </c>
      <c r="X20" s="42">
        <v>22</v>
      </c>
      <c r="Y20" s="42">
        <v>23</v>
      </c>
      <c r="Z20" s="42">
        <v>24</v>
      </c>
      <c r="AA20" s="42">
        <v>25</v>
      </c>
      <c r="AB20" s="42">
        <v>26</v>
      </c>
      <c r="AC20" s="42">
        <v>27</v>
      </c>
      <c r="AD20" s="42">
        <v>28</v>
      </c>
      <c r="AE20" s="42">
        <v>29</v>
      </c>
      <c r="AF20" s="42">
        <v>30</v>
      </c>
      <c r="AG20" s="42">
        <v>31</v>
      </c>
      <c r="AH20" s="42">
        <v>32</v>
      </c>
      <c r="AI20" s="42">
        <v>33</v>
      </c>
      <c r="AJ20" s="42">
        <v>34</v>
      </c>
      <c r="AK20" s="42">
        <v>35</v>
      </c>
      <c r="AL20" s="42">
        <v>36</v>
      </c>
      <c r="AM20" s="42">
        <v>37</v>
      </c>
      <c r="AN20" s="42">
        <v>38</v>
      </c>
      <c r="AO20" s="42">
        <v>39</v>
      </c>
      <c r="AP20" s="42">
        <v>40</v>
      </c>
      <c r="AQ20" s="42">
        <v>41</v>
      </c>
      <c r="AR20" s="42">
        <v>42</v>
      </c>
      <c r="AS20" s="42">
        <v>43</v>
      </c>
      <c r="AT20" s="42">
        <v>44</v>
      </c>
      <c r="AU20" s="42">
        <v>45</v>
      </c>
      <c r="AV20" s="42">
        <v>46</v>
      </c>
      <c r="AW20" s="42">
        <v>47</v>
      </c>
      <c r="AX20" s="42">
        <v>48</v>
      </c>
      <c r="AY20" s="42">
        <v>49</v>
      </c>
      <c r="AZ20" s="42">
        <v>50</v>
      </c>
      <c r="BA20" s="42">
        <v>51</v>
      </c>
      <c r="BB20" s="42">
        <v>52</v>
      </c>
      <c r="BC20" s="41"/>
    </row>
    <row r="21" spans="2:55" s="45" customFormat="1" ht="18" customHeight="1">
      <c r="B21" s="46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 t="s">
        <v>34</v>
      </c>
      <c r="V21" s="47" t="s">
        <v>34</v>
      </c>
      <c r="W21" s="47" t="s">
        <v>35</v>
      </c>
      <c r="X21" s="47" t="s">
        <v>35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34</v>
      </c>
      <c r="AQ21" s="47" t="s">
        <v>34</v>
      </c>
      <c r="AR21" s="47" t="s">
        <v>33</v>
      </c>
      <c r="AS21" s="47" t="s">
        <v>33</v>
      </c>
      <c r="AT21" s="47" t="s">
        <v>33</v>
      </c>
      <c r="AU21" s="47" t="s">
        <v>33</v>
      </c>
      <c r="AV21" s="47" t="s">
        <v>33</v>
      </c>
      <c r="AW21" s="47" t="s">
        <v>33</v>
      </c>
      <c r="AX21" s="47" t="s">
        <v>35</v>
      </c>
      <c r="AY21" s="47" t="s">
        <v>35</v>
      </c>
      <c r="AZ21" s="47" t="s">
        <v>35</v>
      </c>
      <c r="BA21" s="47" t="s">
        <v>35</v>
      </c>
      <c r="BB21" s="47" t="s">
        <v>35</v>
      </c>
      <c r="BC21" s="48"/>
    </row>
    <row r="22" spans="2:55" s="45" customFormat="1" ht="18.75" customHeight="1">
      <c r="B22" s="49" t="s">
        <v>36</v>
      </c>
      <c r="C22" s="47" t="s">
        <v>33</v>
      </c>
      <c r="D22" s="47" t="s">
        <v>33</v>
      </c>
      <c r="E22" s="47" t="s">
        <v>33</v>
      </c>
      <c r="F22" s="47" t="s">
        <v>33</v>
      </c>
      <c r="G22" s="47" t="s">
        <v>33</v>
      </c>
      <c r="H22" s="47" t="s">
        <v>33</v>
      </c>
      <c r="I22" s="47" t="s">
        <v>33</v>
      </c>
      <c r="J22" s="47" t="s">
        <v>33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 t="s">
        <v>34</v>
      </c>
      <c r="V22" s="47" t="s">
        <v>34</v>
      </c>
      <c r="W22" s="47" t="s">
        <v>35</v>
      </c>
      <c r="X22" s="47" t="s">
        <v>35</v>
      </c>
      <c r="Y22" s="47" t="s">
        <v>37</v>
      </c>
      <c r="Z22" s="47" t="s">
        <v>37</v>
      </c>
      <c r="AA22" s="47" t="s">
        <v>37</v>
      </c>
      <c r="AB22" s="47" t="s">
        <v>37</v>
      </c>
      <c r="AC22" s="47" t="s">
        <v>37</v>
      </c>
      <c r="AD22" s="47" t="s">
        <v>37</v>
      </c>
      <c r="AE22" s="47" t="s">
        <v>37</v>
      </c>
      <c r="AF22" s="47" t="s">
        <v>37</v>
      </c>
      <c r="AG22" s="47" t="s">
        <v>37</v>
      </c>
      <c r="AH22" s="47" t="s">
        <v>37</v>
      </c>
      <c r="AI22" s="47" t="s">
        <v>37</v>
      </c>
      <c r="AJ22" s="47" t="s">
        <v>37</v>
      </c>
      <c r="AK22" s="47" t="s">
        <v>37</v>
      </c>
      <c r="AL22" s="47" t="s">
        <v>37</v>
      </c>
      <c r="AM22" s="47" t="s">
        <v>37</v>
      </c>
      <c r="AN22" s="47" t="s">
        <v>37</v>
      </c>
      <c r="AO22" s="47" t="s">
        <v>37</v>
      </c>
      <c r="AP22" s="47" t="s">
        <v>37</v>
      </c>
      <c r="AQ22" s="47" t="s">
        <v>37</v>
      </c>
      <c r="AR22" s="47" t="s">
        <v>37</v>
      </c>
      <c r="AS22" s="47" t="s">
        <v>38</v>
      </c>
      <c r="AT22" s="47" t="s">
        <v>38</v>
      </c>
      <c r="AU22" s="47" t="s">
        <v>35</v>
      </c>
      <c r="AV22" s="47" t="s">
        <v>35</v>
      </c>
      <c r="AW22" s="47" t="s">
        <v>35</v>
      </c>
      <c r="AX22" s="47" t="s">
        <v>35</v>
      </c>
      <c r="AY22" s="47" t="s">
        <v>35</v>
      </c>
      <c r="AZ22" s="47" t="s">
        <v>35</v>
      </c>
      <c r="BA22" s="47" t="s">
        <v>35</v>
      </c>
      <c r="BB22" s="47" t="s">
        <v>35</v>
      </c>
      <c r="BC22" s="48"/>
    </row>
    <row r="23" spans="2:55" s="45" customFormat="1" ht="18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48"/>
    </row>
    <row r="24" spans="2:55" s="45" customFormat="1" ht="12" customHeight="1">
      <c r="B24" s="52" t="s">
        <v>39</v>
      </c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4"/>
    </row>
    <row r="25" spans="2:55" s="45" customFormat="1" ht="13.5" customHeight="1">
      <c r="B25" s="55" t="s">
        <v>40</v>
      </c>
      <c r="C25" s="52"/>
      <c r="D25" s="53"/>
      <c r="E25" s="52"/>
      <c r="F25" s="52"/>
      <c r="G25" s="52"/>
      <c r="H25" s="52"/>
      <c r="I25" s="56"/>
      <c r="J25" s="52"/>
      <c r="K25" s="56" t="s">
        <v>41</v>
      </c>
      <c r="L25" s="53"/>
      <c r="M25" s="53"/>
      <c r="N25" s="52"/>
      <c r="O25" s="52"/>
      <c r="P25" s="52" t="s">
        <v>42</v>
      </c>
      <c r="Q25" s="52"/>
      <c r="R25" s="52"/>
      <c r="S25" s="52"/>
      <c r="T25" s="52"/>
      <c r="U25" s="52"/>
      <c r="V25" s="52" t="s">
        <v>43</v>
      </c>
      <c r="W25" s="53"/>
      <c r="X25" s="56"/>
      <c r="Y25" s="52"/>
      <c r="Z25" s="52"/>
      <c r="AA25" s="52"/>
      <c r="AB25" s="56"/>
      <c r="AC25" s="56"/>
      <c r="AD25" s="53"/>
      <c r="AE25" s="57"/>
      <c r="AF25" s="5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53"/>
      <c r="AY25" s="53"/>
      <c r="AZ25" s="53"/>
      <c r="BA25" s="52"/>
      <c r="BB25" s="52"/>
      <c r="BC25" s="54"/>
    </row>
    <row r="26" spans="2:55" s="45" customFormat="1" ht="13.5" customHeight="1">
      <c r="B26" s="259" t="s">
        <v>44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</row>
    <row r="27" spans="2:55" s="45" customFormat="1" ht="12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48"/>
    </row>
    <row r="28" spans="2:55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4"/>
    </row>
    <row r="29" spans="2:55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60" t="s">
        <v>45</v>
      </c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54"/>
    </row>
    <row r="30" spans="2:54" ht="12.75" customHeight="1">
      <c r="B30" s="1"/>
      <c r="C30" s="1"/>
      <c r="D30" s="1"/>
      <c r="E30" s="1"/>
      <c r="F30" s="1"/>
      <c r="G30" s="1"/>
      <c r="H30" s="288" t="s">
        <v>46</v>
      </c>
      <c r="I30" s="288"/>
      <c r="J30" s="288"/>
      <c r="K30" s="288"/>
      <c r="L30" s="288"/>
      <c r="M30" s="288" t="s">
        <v>47</v>
      </c>
      <c r="N30" s="288"/>
      <c r="O30" s="288"/>
      <c r="P30" s="288"/>
      <c r="Q30" s="288"/>
      <c r="R30" s="288" t="s">
        <v>48</v>
      </c>
      <c r="S30" s="288"/>
      <c r="T30" s="288"/>
      <c r="U30" s="288"/>
      <c r="V30" s="288"/>
      <c r="W30" s="288" t="s">
        <v>49</v>
      </c>
      <c r="X30" s="288"/>
      <c r="Y30" s="288"/>
      <c r="Z30" s="288"/>
      <c r="AA30" s="288"/>
      <c r="AB30" s="288" t="s">
        <v>50</v>
      </c>
      <c r="AC30" s="288"/>
      <c r="AD30" s="288"/>
      <c r="AE30" s="288"/>
      <c r="AF30" s="288"/>
      <c r="AG30" s="288" t="s">
        <v>51</v>
      </c>
      <c r="AH30" s="288"/>
      <c r="AI30" s="288"/>
      <c r="AJ30" s="288"/>
      <c r="AK30" s="288"/>
      <c r="AL30" s="288" t="s">
        <v>52</v>
      </c>
      <c r="AM30" s="288"/>
      <c r="AN30" s="288"/>
      <c r="AO30" s="288"/>
      <c r="AP30" s="288"/>
      <c r="AQ30" s="288" t="s">
        <v>19</v>
      </c>
      <c r="AR30" s="288"/>
      <c r="AS30" s="288"/>
      <c r="AT30" s="288"/>
      <c r="AU30" s="288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86">
        <f>AL32-SUM(M32:AK32)</f>
        <v>35</v>
      </c>
      <c r="I32" s="286"/>
      <c r="J32" s="286"/>
      <c r="K32" s="286"/>
      <c r="L32" s="286"/>
      <c r="M32" s="286">
        <f>COUNTIF(C21:BB21,"Э")</f>
        <v>4</v>
      </c>
      <c r="N32" s="286"/>
      <c r="O32" s="286"/>
      <c r="P32" s="286"/>
      <c r="Q32" s="286"/>
      <c r="R32" s="286">
        <f>COUNTIF(C21:BB21,"Н")</f>
        <v>0</v>
      </c>
      <c r="S32" s="286"/>
      <c r="T32" s="286"/>
      <c r="U32" s="286"/>
      <c r="V32" s="286"/>
      <c r="W32" s="286">
        <f>COUNTIF(C21:BB21,"П")</f>
        <v>6</v>
      </c>
      <c r="X32" s="286"/>
      <c r="Y32" s="286"/>
      <c r="Z32" s="286"/>
      <c r="AA32" s="286"/>
      <c r="AB32" s="286">
        <f>COUNTIF(C21:BB21,"Г")</f>
        <v>0</v>
      </c>
      <c r="AC32" s="286"/>
      <c r="AD32" s="286"/>
      <c r="AE32" s="286"/>
      <c r="AF32" s="286"/>
      <c r="AG32" s="286">
        <f>COUNTIF(C21:BB21,"К")</f>
        <v>7</v>
      </c>
      <c r="AH32" s="286"/>
      <c r="AI32" s="286"/>
      <c r="AJ32" s="286"/>
      <c r="AK32" s="286"/>
      <c r="AL32" s="286">
        <v>52</v>
      </c>
      <c r="AM32" s="286"/>
      <c r="AN32" s="286"/>
      <c r="AO32" s="286"/>
      <c r="AP32" s="286"/>
      <c r="AQ32" s="287" t="s">
        <v>32</v>
      </c>
      <c r="AR32" s="287"/>
      <c r="AS32" s="287"/>
      <c r="AT32" s="287"/>
      <c r="AU32" s="287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286">
        <f>AL33-SUM(M33:AK33)</f>
        <v>10</v>
      </c>
      <c r="I33" s="286"/>
      <c r="J33" s="286"/>
      <c r="K33" s="286"/>
      <c r="L33" s="286"/>
      <c r="M33" s="286">
        <f>COUNTIF(C22:BB22,"Э")</f>
        <v>2</v>
      </c>
      <c r="N33" s="286"/>
      <c r="O33" s="286"/>
      <c r="P33" s="286"/>
      <c r="Q33" s="286"/>
      <c r="R33" s="286">
        <f>COUNTIF(C22:BB22,"Н")</f>
        <v>20</v>
      </c>
      <c r="S33" s="286"/>
      <c r="T33" s="286"/>
      <c r="U33" s="286"/>
      <c r="V33" s="286"/>
      <c r="W33" s="286">
        <f>COUNTIF(C22:BB22,"П")</f>
        <v>8</v>
      </c>
      <c r="X33" s="286"/>
      <c r="Y33" s="286"/>
      <c r="Z33" s="286"/>
      <c r="AA33" s="286"/>
      <c r="AB33" s="286">
        <f>COUNTIF(C22:BB22,"Г")</f>
        <v>2</v>
      </c>
      <c r="AC33" s="286"/>
      <c r="AD33" s="286"/>
      <c r="AE33" s="286"/>
      <c r="AF33" s="286"/>
      <c r="AG33" s="286">
        <f>COUNTIF(C22:BB22,"К")</f>
        <v>10</v>
      </c>
      <c r="AH33" s="286"/>
      <c r="AI33" s="286"/>
      <c r="AJ33" s="286"/>
      <c r="AK33" s="286"/>
      <c r="AL33" s="286">
        <v>52</v>
      </c>
      <c r="AM33" s="286"/>
      <c r="AN33" s="286"/>
      <c r="AO33" s="286"/>
      <c r="AP33" s="286"/>
      <c r="AQ33" s="287" t="s">
        <v>36</v>
      </c>
      <c r="AR33" s="287"/>
      <c r="AS33" s="287"/>
      <c r="AT33" s="287"/>
      <c r="AU33" s="287" t="s">
        <v>36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284">
        <f>SUM(H30:L33)</f>
        <v>45</v>
      </c>
      <c r="I34" s="284"/>
      <c r="J34" s="284"/>
      <c r="K34" s="284"/>
      <c r="L34" s="284"/>
      <c r="M34" s="284">
        <f>SUM(M30:Q33)</f>
        <v>6</v>
      </c>
      <c r="N34" s="284"/>
      <c r="O34" s="284"/>
      <c r="P34" s="284"/>
      <c r="Q34" s="284"/>
      <c r="R34" s="284">
        <f>SUM(R30:V33)</f>
        <v>20</v>
      </c>
      <c r="S34" s="284"/>
      <c r="T34" s="284"/>
      <c r="U34" s="284"/>
      <c r="V34" s="284"/>
      <c r="W34" s="284">
        <f>SUM(W30:AA33)</f>
        <v>14</v>
      </c>
      <c r="X34" s="284"/>
      <c r="Y34" s="284"/>
      <c r="Z34" s="284"/>
      <c r="AA34" s="284"/>
      <c r="AB34" s="284">
        <f>SUM(AB30:AF33)</f>
        <v>2</v>
      </c>
      <c r="AC34" s="284"/>
      <c r="AD34" s="284"/>
      <c r="AE34" s="284"/>
      <c r="AF34" s="284"/>
      <c r="AG34" s="284">
        <f>SUM(AG30:AK33)</f>
        <v>17</v>
      </c>
      <c r="AH34" s="284"/>
      <c r="AI34" s="284"/>
      <c r="AJ34" s="284"/>
      <c r="AK34" s="284"/>
      <c r="AL34" s="284">
        <f>SUM(AL30:AP33)</f>
        <v>104</v>
      </c>
      <c r="AM34" s="284"/>
      <c r="AN34" s="284"/>
      <c r="AO34" s="284"/>
      <c r="AP34" s="284"/>
      <c r="AQ34" s="285" t="s">
        <v>52</v>
      </c>
      <c r="AR34" s="285"/>
      <c r="AS34" s="285"/>
      <c r="AT34" s="285"/>
      <c r="AU34" s="285" t="s">
        <v>36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1"/>
      <c r="AR36" s="281"/>
      <c r="AS36" s="281"/>
      <c r="AT36" s="281"/>
      <c r="AU36" s="281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2"/>
      <c r="AS37" s="62"/>
      <c r="AT37" s="62"/>
      <c r="AU37" s="62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9"/>
      <c r="AR38" s="279"/>
      <c r="AS38" s="279"/>
      <c r="AT38" s="279"/>
      <c r="AU38" s="279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9"/>
      <c r="AR39" s="279"/>
      <c r="AS39" s="279"/>
      <c r="AT39" s="279"/>
      <c r="AU39" s="279"/>
      <c r="AV39" s="1"/>
      <c r="AW39" s="1"/>
      <c r="AX39" s="1"/>
      <c r="AY39" s="1"/>
      <c r="AZ39" s="1"/>
      <c r="BA39" s="1"/>
      <c r="BB39" s="1"/>
    </row>
    <row r="40" spans="8:47" s="63" customFormat="1" ht="21" customHeight="1"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7"/>
      <c r="AR40" s="277"/>
      <c r="AS40" s="277"/>
      <c r="AT40" s="277"/>
      <c r="AU40" s="277"/>
    </row>
    <row r="41" ht="9" customHeight="1"/>
    <row r="42" spans="8:47" ht="12.75"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7"/>
      <c r="AR42" s="277"/>
      <c r="AS42" s="277"/>
      <c r="AT42" s="277"/>
      <c r="AU42" s="277"/>
    </row>
  </sheetData>
  <sheetProtection selectLockedCells="1" selectUnlockedCells="1"/>
  <mergeCells count="107">
    <mergeCell ref="B2:BB2"/>
    <mergeCell ref="B3:BB3"/>
    <mergeCell ref="B4:BB4"/>
    <mergeCell ref="B5:BB5"/>
    <mergeCell ref="P15:AL15"/>
    <mergeCell ref="S17:AJ17"/>
    <mergeCell ref="R7:AK7"/>
    <mergeCell ref="O10:AL10"/>
    <mergeCell ref="T11:AI11"/>
    <mergeCell ref="B19:B20"/>
    <mergeCell ref="C19:F19"/>
    <mergeCell ref="G19:J19"/>
    <mergeCell ref="K19:N19"/>
    <mergeCell ref="O19:S19"/>
    <mergeCell ref="T19:W19"/>
    <mergeCell ref="X19:AA19"/>
    <mergeCell ref="AB19:AF19"/>
    <mergeCell ref="AG19:AJ19"/>
    <mergeCell ref="AK19:AN19"/>
    <mergeCell ref="AO19:AS19"/>
    <mergeCell ref="AT19:AW19"/>
    <mergeCell ref="AX19:BB19"/>
    <mergeCell ref="B26:BC26"/>
    <mergeCell ref="L29:AQ2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H33:L33"/>
    <mergeCell ref="M33:Q33"/>
    <mergeCell ref="R33:V33"/>
    <mergeCell ref="W33:AA33"/>
    <mergeCell ref="AB33:AF33"/>
    <mergeCell ref="AG33:AK33"/>
    <mergeCell ref="AL33:AP33"/>
    <mergeCell ref="AQ33:AU33"/>
    <mergeCell ref="H34:L34"/>
    <mergeCell ref="M34:Q34"/>
    <mergeCell ref="R34:V34"/>
    <mergeCell ref="W34:AA34"/>
    <mergeCell ref="AB34:AF34"/>
    <mergeCell ref="AG34:AK34"/>
    <mergeCell ref="AL34:AP34"/>
    <mergeCell ref="AQ34:AU34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AQ40:AU40"/>
    <mergeCell ref="H40:L40"/>
    <mergeCell ref="M40:Q40"/>
    <mergeCell ref="R40:V40"/>
    <mergeCell ref="W40:AA40"/>
    <mergeCell ref="H42:L42"/>
    <mergeCell ref="M42:Q42"/>
    <mergeCell ref="R42:V42"/>
    <mergeCell ref="W42:AA42"/>
    <mergeCell ref="AM12:BB12"/>
    <mergeCell ref="O13:AN13"/>
    <mergeCell ref="O14:AN14"/>
    <mergeCell ref="AB42:AF42"/>
    <mergeCell ref="AG42:AK42"/>
    <mergeCell ref="AL42:AP42"/>
    <mergeCell ref="AQ42:AU42"/>
    <mergeCell ref="AB40:AF40"/>
    <mergeCell ref="AG40:AK40"/>
    <mergeCell ref="AL40:AP40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0"/>
  <sheetViews>
    <sheetView zoomScaleSheetLayoutView="100" workbookViewId="0" topLeftCell="C1">
      <selection activeCell="AV30" sqref="AV30"/>
    </sheetView>
  </sheetViews>
  <sheetFormatPr defaultColWidth="9.00390625" defaultRowHeight="12.75" outlineLevelCol="1"/>
  <cols>
    <col min="1" max="1" width="8.75390625" style="64" customWidth="1"/>
    <col min="2" max="2" width="51.875" style="65" customWidth="1"/>
    <col min="3" max="3" width="9.125" style="66" customWidth="1"/>
    <col min="4" max="4" width="5.75390625" style="67" hidden="1" customWidth="1" outlineLevel="1"/>
    <col min="5" max="5" width="5.125" style="67" hidden="1" customWidth="1" outlineLevel="1"/>
    <col min="6" max="6" width="5.625" style="67" hidden="1" customWidth="1" outlineLevel="1"/>
    <col min="7" max="7" width="6.375" style="67" hidden="1" customWidth="1" outlineLevel="1"/>
    <col min="8" max="8" width="5.25390625" style="67" hidden="1" customWidth="1" outlineLevel="1"/>
    <col min="9" max="9" width="8.125" style="66" customWidth="1" collapsed="1"/>
    <col min="10" max="11" width="5.00390625" style="68" hidden="1" customWidth="1" outlineLevel="1"/>
    <col min="12" max="12" width="4.25390625" style="68" hidden="1" customWidth="1" outlineLevel="1"/>
    <col min="13" max="13" width="5.00390625" style="68" hidden="1" customWidth="1" outlineLevel="1"/>
    <col min="14" max="14" width="4.375" style="68" hidden="1" customWidth="1" outlineLevel="1"/>
    <col min="15" max="15" width="5.00390625" style="68" hidden="1" customWidth="1" outlineLevel="1"/>
    <col min="16" max="16" width="4.25390625" style="68" hidden="1" customWidth="1" outlineLevel="1"/>
    <col min="17" max="17" width="9.375" style="69" customWidth="1" collapsed="1"/>
    <col min="18" max="18" width="8.00390625" style="69" customWidth="1"/>
    <col min="19" max="19" width="6.625" style="69" customWidth="1"/>
    <col min="20" max="20" width="6.375" style="64" customWidth="1"/>
    <col min="21" max="21" width="6.00390625" style="64" customWidth="1"/>
    <col min="22" max="22" width="6.625" style="64" customWidth="1"/>
    <col min="23" max="24" width="6.25390625" style="64" customWidth="1"/>
    <col min="25" max="25" width="6.875" style="64" customWidth="1"/>
    <col min="26" max="26" width="9.375" style="64" customWidth="1"/>
    <col min="27" max="27" width="5.125" style="70" hidden="1" customWidth="1" outlineLevel="1"/>
    <col min="28" max="28" width="6.00390625" style="70" hidden="1" customWidth="1" outlineLevel="1"/>
    <col min="29" max="29" width="5.375" style="70" hidden="1" customWidth="1" outlineLevel="1"/>
    <col min="30" max="30" width="4.75390625" style="70" hidden="1" customWidth="1" outlineLevel="1"/>
    <col min="31" max="31" width="6.00390625" style="70" hidden="1" customWidth="1" outlineLevel="1"/>
    <col min="32" max="32" width="6.375" style="70" hidden="1" customWidth="1" outlineLevel="1"/>
    <col min="33" max="33" width="9.125" style="64" customWidth="1" collapsed="1"/>
    <col min="34" max="34" width="9.25390625" style="64" customWidth="1"/>
    <col min="35" max="35" width="5.125" style="70" hidden="1" customWidth="1" outlineLevel="1"/>
    <col min="36" max="36" width="5.25390625" style="70" hidden="1" customWidth="1" outlineLevel="1"/>
    <col min="37" max="37" width="5.00390625" style="70" hidden="1" customWidth="1" outlineLevel="1"/>
    <col min="38" max="38" width="4.00390625" style="70" hidden="1" customWidth="1" outlineLevel="1"/>
    <col min="39" max="39" width="5.00390625" style="70" hidden="1" customWidth="1" outlineLevel="1"/>
    <col min="40" max="40" width="4.25390625" style="70" hidden="1" customWidth="1" outlineLevel="1"/>
    <col min="41" max="41" width="9.625" style="64" customWidth="1" collapsed="1"/>
    <col min="42" max="42" width="9.25390625" style="64" customWidth="1"/>
    <col min="43" max="43" width="5.625" style="70" customWidth="1" outlineLevel="1"/>
    <col min="44" max="44" width="5.75390625" style="70" customWidth="1" outlineLevel="1"/>
    <col min="45" max="45" width="5.625" style="70" customWidth="1" outlineLevel="1"/>
    <col min="46" max="46" width="5.125" style="70" customWidth="1" outlineLevel="1"/>
    <col min="47" max="47" width="9.625" style="64" customWidth="1"/>
    <col min="48" max="16384" width="11.625" style="0" customWidth="1"/>
  </cols>
  <sheetData>
    <row r="1" spans="1:46" ht="15.75">
      <c r="A1" s="307" t="s">
        <v>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71"/>
      <c r="AJ1" s="71"/>
      <c r="AK1" s="71"/>
      <c r="AL1" s="71"/>
      <c r="AM1" s="71"/>
      <c r="AN1" s="71"/>
      <c r="AP1"/>
      <c r="AQ1" s="71"/>
      <c r="AR1" s="71"/>
      <c r="AS1" s="71"/>
      <c r="AT1" s="71"/>
    </row>
    <row r="2" spans="1:25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6" s="82" customFormat="1" ht="19.5" customHeight="1">
      <c r="A3" s="296" t="s">
        <v>54</v>
      </c>
      <c r="B3" s="292" t="s">
        <v>55</v>
      </c>
      <c r="C3" s="308" t="s">
        <v>56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295" t="s">
        <v>57</v>
      </c>
      <c r="R3" s="304" t="s">
        <v>58</v>
      </c>
      <c r="S3" s="305"/>
      <c r="T3" s="305"/>
      <c r="U3" s="305"/>
      <c r="V3" s="305"/>
      <c r="W3" s="305"/>
      <c r="X3" s="305"/>
      <c r="Y3" s="306"/>
      <c r="Z3" s="270" t="s">
        <v>59</v>
      </c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Q3" s="236"/>
      <c r="AR3" s="236"/>
      <c r="AS3" s="236"/>
      <c r="AT3" s="236"/>
    </row>
    <row r="4" spans="1:47" s="82" customFormat="1" ht="12.75" customHeight="1">
      <c r="A4" s="296"/>
      <c r="B4" s="292"/>
      <c r="C4" s="309" t="s">
        <v>60</v>
      </c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295"/>
      <c r="R4" s="295" t="s">
        <v>61</v>
      </c>
      <c r="S4" s="298" t="s">
        <v>62</v>
      </c>
      <c r="T4" s="299"/>
      <c r="U4" s="299"/>
      <c r="V4" s="299"/>
      <c r="W4" s="300"/>
      <c r="X4" s="269" t="s">
        <v>143</v>
      </c>
      <c r="Y4" s="269" t="s">
        <v>63</v>
      </c>
      <c r="Z4" s="296" t="s">
        <v>64</v>
      </c>
      <c r="AA4" s="296"/>
      <c r="AB4" s="296"/>
      <c r="AC4" s="296"/>
      <c r="AD4" s="296"/>
      <c r="AE4" s="296"/>
      <c r="AF4" s="296"/>
      <c r="AG4" s="296"/>
      <c r="AH4" s="296" t="s">
        <v>65</v>
      </c>
      <c r="AI4" s="296"/>
      <c r="AJ4" s="296"/>
      <c r="AK4" s="296"/>
      <c r="AL4" s="296"/>
      <c r="AM4" s="296"/>
      <c r="AN4" s="296"/>
      <c r="AO4" s="297"/>
      <c r="AP4" s="238"/>
      <c r="AQ4" s="303" t="s">
        <v>149</v>
      </c>
      <c r="AR4" s="303"/>
      <c r="AS4" s="303"/>
      <c r="AT4" s="303"/>
      <c r="AU4" s="238"/>
    </row>
    <row r="5" spans="1:47" s="82" customFormat="1" ht="12.75" customHeight="1">
      <c r="A5" s="296"/>
      <c r="B5" s="292"/>
      <c r="C5" s="270" t="s">
        <v>66</v>
      </c>
      <c r="D5" s="84"/>
      <c r="E5" s="84"/>
      <c r="F5" s="84"/>
      <c r="G5" s="84"/>
      <c r="H5" s="84"/>
      <c r="I5" s="270" t="s">
        <v>67</v>
      </c>
      <c r="J5" s="85"/>
      <c r="K5" s="85"/>
      <c r="L5" s="85"/>
      <c r="M5" s="85"/>
      <c r="N5" s="85"/>
      <c r="O5" s="85"/>
      <c r="P5" s="86"/>
      <c r="Q5" s="295"/>
      <c r="R5" s="295"/>
      <c r="S5" s="293" t="s">
        <v>68</v>
      </c>
      <c r="T5" s="294" t="s">
        <v>69</v>
      </c>
      <c r="U5" s="269" t="s">
        <v>70</v>
      </c>
      <c r="V5" s="269" t="s">
        <v>71</v>
      </c>
      <c r="W5" s="301" t="s">
        <v>144</v>
      </c>
      <c r="X5" s="269"/>
      <c r="Y5" s="269"/>
      <c r="Z5" s="87">
        <v>1</v>
      </c>
      <c r="AA5" s="88" t="s">
        <v>72</v>
      </c>
      <c r="AB5" s="88" t="s">
        <v>73</v>
      </c>
      <c r="AC5" s="88" t="s">
        <v>74</v>
      </c>
      <c r="AD5" s="88" t="s">
        <v>72</v>
      </c>
      <c r="AE5" s="88" t="s">
        <v>73</v>
      </c>
      <c r="AF5" s="88" t="s">
        <v>74</v>
      </c>
      <c r="AG5" s="78">
        <v>2</v>
      </c>
      <c r="AH5" s="78">
        <v>3</v>
      </c>
      <c r="AI5" s="88" t="s">
        <v>72</v>
      </c>
      <c r="AJ5" s="88" t="s">
        <v>73</v>
      </c>
      <c r="AK5" s="88" t="s">
        <v>74</v>
      </c>
      <c r="AL5" s="88" t="s">
        <v>72</v>
      </c>
      <c r="AM5" s="88" t="s">
        <v>73</v>
      </c>
      <c r="AN5" s="88" t="s">
        <v>74</v>
      </c>
      <c r="AO5" s="241">
        <v>4</v>
      </c>
      <c r="AP5" s="238"/>
      <c r="AQ5" s="248"/>
      <c r="AR5" s="248"/>
      <c r="AS5" s="248"/>
      <c r="AT5" s="248"/>
      <c r="AU5" s="238"/>
    </row>
    <row r="6" spans="1:47" s="82" customFormat="1" ht="12.75">
      <c r="A6" s="296"/>
      <c r="B6" s="292"/>
      <c r="C6" s="292"/>
      <c r="D6" s="89"/>
      <c r="E6" s="89"/>
      <c r="F6" s="89"/>
      <c r="G6" s="89"/>
      <c r="H6" s="89"/>
      <c r="I6" s="270"/>
      <c r="J6" s="90"/>
      <c r="K6" s="90"/>
      <c r="L6" s="90"/>
      <c r="M6" s="90"/>
      <c r="N6" s="90"/>
      <c r="O6" s="90"/>
      <c r="P6" s="91"/>
      <c r="Q6" s="295"/>
      <c r="R6" s="295"/>
      <c r="S6" s="293"/>
      <c r="T6" s="294"/>
      <c r="U6" s="269"/>
      <c r="V6" s="269"/>
      <c r="W6" s="302"/>
      <c r="X6" s="269"/>
      <c r="Y6" s="269"/>
      <c r="Z6" s="87">
        <v>18</v>
      </c>
      <c r="AA6" s="87">
        <v>18</v>
      </c>
      <c r="AB6" s="87">
        <v>18</v>
      </c>
      <c r="AC6" s="87">
        <v>18</v>
      </c>
      <c r="AD6" s="87">
        <v>17</v>
      </c>
      <c r="AE6" s="87">
        <v>17</v>
      </c>
      <c r="AF6" s="87">
        <v>17</v>
      </c>
      <c r="AG6" s="78">
        <v>17</v>
      </c>
      <c r="AH6" s="78">
        <v>10</v>
      </c>
      <c r="AI6" s="78">
        <v>10</v>
      </c>
      <c r="AJ6" s="78">
        <v>10</v>
      </c>
      <c r="AK6" s="78">
        <v>10</v>
      </c>
      <c r="AL6" s="78">
        <v>0</v>
      </c>
      <c r="AM6" s="78">
        <v>0</v>
      </c>
      <c r="AN6" s="78">
        <v>0</v>
      </c>
      <c r="AO6" s="241">
        <v>0</v>
      </c>
      <c r="AP6" s="238"/>
      <c r="AQ6" s="237"/>
      <c r="AR6" s="237"/>
      <c r="AS6" s="237"/>
      <c r="AT6" s="237"/>
      <c r="AU6" s="238"/>
    </row>
    <row r="7" spans="1:47" s="82" customFormat="1" ht="12.75">
      <c r="A7" s="78">
        <v>1</v>
      </c>
      <c r="B7" s="81">
        <v>2</v>
      </c>
      <c r="C7" s="81">
        <v>3</v>
      </c>
      <c r="D7" s="89"/>
      <c r="E7" s="89"/>
      <c r="F7" s="89"/>
      <c r="G7" s="89"/>
      <c r="H7" s="89"/>
      <c r="I7" s="81">
        <v>4</v>
      </c>
      <c r="J7" s="90"/>
      <c r="K7" s="90"/>
      <c r="L7" s="90"/>
      <c r="M7" s="90"/>
      <c r="N7" s="90"/>
      <c r="O7" s="90"/>
      <c r="P7" s="90"/>
      <c r="Q7" s="83">
        <v>5</v>
      </c>
      <c r="R7" s="83">
        <v>6</v>
      </c>
      <c r="S7" s="83">
        <v>7</v>
      </c>
      <c r="T7" s="80">
        <v>8</v>
      </c>
      <c r="U7" s="80">
        <v>9</v>
      </c>
      <c r="V7" s="80">
        <v>10</v>
      </c>
      <c r="W7" s="92">
        <v>11</v>
      </c>
      <c r="X7" s="92">
        <v>12</v>
      </c>
      <c r="Y7" s="92">
        <v>13</v>
      </c>
      <c r="Z7" s="78">
        <v>14</v>
      </c>
      <c r="AA7" s="88"/>
      <c r="AB7" s="88"/>
      <c r="AC7" s="88"/>
      <c r="AD7" s="88"/>
      <c r="AE7" s="88"/>
      <c r="AF7" s="88"/>
      <c r="AG7" s="79">
        <v>15</v>
      </c>
      <c r="AH7" s="78">
        <v>16</v>
      </c>
      <c r="AI7" s="88"/>
      <c r="AJ7" s="88"/>
      <c r="AK7" s="88"/>
      <c r="AL7" s="88"/>
      <c r="AM7" s="88"/>
      <c r="AN7" s="88"/>
      <c r="AO7" s="241">
        <v>17</v>
      </c>
      <c r="AP7" s="238"/>
      <c r="AQ7" s="248"/>
      <c r="AR7" s="248"/>
      <c r="AS7" s="248"/>
      <c r="AT7" s="248"/>
      <c r="AU7" s="238"/>
    </row>
    <row r="8" spans="1:47" s="82" customFormat="1" ht="21" customHeight="1">
      <c r="A8" s="171" t="s">
        <v>75</v>
      </c>
      <c r="B8" s="171" t="s">
        <v>76</v>
      </c>
      <c r="C8" s="93" t="str">
        <f>D8&amp;" "&amp;E8&amp;" "&amp;G8&amp;" "&amp;H8</f>
        <v>   </v>
      </c>
      <c r="D8" s="94"/>
      <c r="E8" s="94"/>
      <c r="F8" s="94"/>
      <c r="G8" s="94"/>
      <c r="H8" s="94"/>
      <c r="I8" s="93" t="str">
        <f>J8&amp;" "&amp;K8&amp;" "&amp;O8&amp;" "&amp;P8</f>
        <v>   </v>
      </c>
      <c r="J8" s="95"/>
      <c r="K8" s="95"/>
      <c r="L8" s="95"/>
      <c r="M8" s="95"/>
      <c r="N8" s="95"/>
      <c r="O8" s="95"/>
      <c r="P8" s="95"/>
      <c r="Q8" s="96">
        <f aca="true" t="shared" si="0" ref="Q8:Y8">SUM(Q9+Q12)</f>
        <v>16</v>
      </c>
      <c r="R8" s="96">
        <f t="shared" si="0"/>
        <v>576</v>
      </c>
      <c r="S8" s="96">
        <f t="shared" si="0"/>
        <v>144</v>
      </c>
      <c r="T8" s="96">
        <f t="shared" si="0"/>
        <v>45</v>
      </c>
      <c r="U8" s="96">
        <f t="shared" si="0"/>
        <v>0</v>
      </c>
      <c r="V8" s="96">
        <f t="shared" si="0"/>
        <v>99</v>
      </c>
      <c r="W8" s="96">
        <f>SUM(W9+W12)</f>
        <v>62</v>
      </c>
      <c r="X8" s="96">
        <f>SUM(X9+X12)</f>
        <v>27</v>
      </c>
      <c r="Y8" s="96">
        <f t="shared" si="0"/>
        <v>405</v>
      </c>
      <c r="Z8" s="97"/>
      <c r="AA8" s="98"/>
      <c r="AB8" s="98"/>
      <c r="AC8" s="98"/>
      <c r="AD8" s="98"/>
      <c r="AE8" s="98"/>
      <c r="AF8" s="98"/>
      <c r="AG8" s="97"/>
      <c r="AH8" s="97"/>
      <c r="AI8" s="98"/>
      <c r="AJ8" s="98"/>
      <c r="AK8" s="98"/>
      <c r="AL8" s="98"/>
      <c r="AM8" s="98"/>
      <c r="AN8" s="98"/>
      <c r="AO8" s="242"/>
      <c r="AP8" s="213"/>
      <c r="AQ8" s="249"/>
      <c r="AR8" s="249"/>
      <c r="AS8" s="249"/>
      <c r="AT8" s="249"/>
      <c r="AU8" s="213"/>
    </row>
    <row r="9" spans="1:47" s="82" customFormat="1" ht="17.25" customHeight="1">
      <c r="A9" s="179" t="s">
        <v>123</v>
      </c>
      <c r="B9" s="100" t="s">
        <v>77</v>
      </c>
      <c r="C9" s="101" t="str">
        <f aca="true" t="shared" si="1" ref="C9:C17">D9&amp;" "&amp;E9&amp;" "&amp;F9&amp;" "&amp;G9&amp;" "&amp;H9</f>
        <v>    </v>
      </c>
      <c r="D9" s="102"/>
      <c r="E9" s="102"/>
      <c r="F9" s="102"/>
      <c r="G9" s="102"/>
      <c r="H9" s="102"/>
      <c r="I9" s="101" t="str">
        <f aca="true" t="shared" si="2" ref="I9:I17">J9&amp;" "&amp;K9&amp;" "&amp;L9&amp;" "&amp;M9&amp;" "&amp;N9&amp;" "&amp;O9&amp;" "&amp;P9</f>
        <v>      </v>
      </c>
      <c r="J9" s="103"/>
      <c r="K9" s="103"/>
      <c r="L9" s="103"/>
      <c r="M9" s="103"/>
      <c r="N9" s="103"/>
      <c r="O9" s="103"/>
      <c r="P9" s="103"/>
      <c r="Q9" s="178">
        <f aca="true" t="shared" si="3" ref="Q9:Y9">SUM(Q10:Q11)</f>
        <v>6</v>
      </c>
      <c r="R9" s="178">
        <f t="shared" si="3"/>
        <v>216</v>
      </c>
      <c r="S9" s="178">
        <f t="shared" si="3"/>
        <v>70</v>
      </c>
      <c r="T9" s="178">
        <f t="shared" si="3"/>
        <v>35</v>
      </c>
      <c r="U9" s="178">
        <f t="shared" si="3"/>
        <v>0</v>
      </c>
      <c r="V9" s="178">
        <f t="shared" si="3"/>
        <v>35</v>
      </c>
      <c r="W9" s="178">
        <f>SUM(W10:W11)</f>
        <v>30</v>
      </c>
      <c r="X9" s="178">
        <f>SUM(X10:X11)</f>
        <v>0</v>
      </c>
      <c r="Y9" s="178">
        <f t="shared" si="3"/>
        <v>146</v>
      </c>
      <c r="Z9" s="104">
        <f aca="true" t="shared" si="4" ref="Z9:Z17">IF(SUM(AA9:AC9)&gt;0,AA9&amp;"/"&amp;AB9&amp;"/"&amp;AC9,"")</f>
      </c>
      <c r="AA9" s="98"/>
      <c r="AB9" s="98"/>
      <c r="AC9" s="98"/>
      <c r="AD9" s="98"/>
      <c r="AE9" s="98"/>
      <c r="AF9" s="98"/>
      <c r="AG9" s="104">
        <f aca="true" t="shared" si="5" ref="AG9:AG17">IF(SUM(AD9:AF9)&gt;0,AD9&amp;"/"&amp;AE9&amp;"/"&amp;AF9,"")</f>
      </c>
      <c r="AH9" s="104">
        <f aca="true" t="shared" si="6" ref="AH9:AH17">IF(SUM(AI9:AK9)&gt;0,AI9&amp;"/"&amp;AJ9&amp;"/"&amp;AK9,"")</f>
      </c>
      <c r="AI9" s="98"/>
      <c r="AJ9" s="98"/>
      <c r="AK9" s="98"/>
      <c r="AL9" s="98"/>
      <c r="AM9" s="98"/>
      <c r="AN9" s="98"/>
      <c r="AO9" s="243">
        <f aca="true" t="shared" si="7" ref="AO9:AO17">IF(SUM(AL9:AN9)&gt;0,AL9&amp;"/"&amp;AM9&amp;"/"&amp;AN9,"")</f>
      </c>
      <c r="AP9" s="148">
        <f>IF(SUM(AQ9:AS9)&gt;0,AQ9&amp;"/"&amp;AR9&amp;"/"&amp;AS9,"")</f>
      </c>
      <c r="AQ9" s="249"/>
      <c r="AR9" s="249"/>
      <c r="AS9" s="249"/>
      <c r="AT9" s="249"/>
      <c r="AU9" s="148">
        <f>IF(SUM(AT9:AT9)&gt;0,AT9&amp;"/"&amp;#REF!&amp;"/"&amp;#REF!,"")</f>
      </c>
    </row>
    <row r="10" spans="1:47" s="82" customFormat="1" ht="12.75">
      <c r="A10" s="181" t="s">
        <v>129</v>
      </c>
      <c r="B10" s="105" t="s">
        <v>122</v>
      </c>
      <c r="C10" s="101" t="str">
        <f t="shared" si="1"/>
        <v>    </v>
      </c>
      <c r="D10" s="94"/>
      <c r="E10" s="94"/>
      <c r="F10" s="94"/>
      <c r="G10" s="94"/>
      <c r="H10" s="94"/>
      <c r="I10" s="101" t="str">
        <f t="shared" si="2"/>
        <v>1      </v>
      </c>
      <c r="J10" s="95">
        <v>1</v>
      </c>
      <c r="K10" s="95"/>
      <c r="L10" s="95"/>
      <c r="M10" s="95"/>
      <c r="N10" s="95"/>
      <c r="O10" s="95"/>
      <c r="P10" s="95"/>
      <c r="Q10" s="106">
        <v>3</v>
      </c>
      <c r="R10" s="170">
        <f>Q10*36</f>
        <v>108</v>
      </c>
      <c r="S10" s="106">
        <f>SUM(T10:V10)</f>
        <v>36</v>
      </c>
      <c r="T10" s="106">
        <f aca="true" t="shared" si="8" ref="T10:V11">AA10*AA$6+AD10*AD$6+AI10*AI$6+AL10*AL$6</f>
        <v>18</v>
      </c>
      <c r="U10" s="106">
        <f t="shared" si="8"/>
        <v>0</v>
      </c>
      <c r="V10" s="106">
        <f t="shared" si="8"/>
        <v>18</v>
      </c>
      <c r="W10" s="106">
        <v>16</v>
      </c>
      <c r="X10" s="106">
        <v>0</v>
      </c>
      <c r="Y10" s="106">
        <f>R10-S10-X10</f>
        <v>72</v>
      </c>
      <c r="Z10" s="104" t="str">
        <f t="shared" si="4"/>
        <v>1//1</v>
      </c>
      <c r="AA10" s="98">
        <v>1</v>
      </c>
      <c r="AB10" s="98"/>
      <c r="AC10" s="98">
        <v>1</v>
      </c>
      <c r="AD10" s="98"/>
      <c r="AE10" s="98"/>
      <c r="AF10" s="98"/>
      <c r="AG10" s="104">
        <f t="shared" si="5"/>
      </c>
      <c r="AH10" s="104">
        <f t="shared" si="6"/>
      </c>
      <c r="AI10" s="98"/>
      <c r="AJ10" s="98"/>
      <c r="AK10" s="98"/>
      <c r="AL10" s="98"/>
      <c r="AM10" s="98"/>
      <c r="AN10" s="98"/>
      <c r="AO10" s="243">
        <f t="shared" si="7"/>
      </c>
      <c r="AP10" s="148"/>
      <c r="AQ10" s="250">
        <v>3</v>
      </c>
      <c r="AR10" s="250"/>
      <c r="AS10" s="250"/>
      <c r="AT10" s="250"/>
      <c r="AU10" s="148">
        <f>IF(SUM(AT10:AT10)&gt;0,AT10&amp;"/"&amp;#REF!&amp;"/"&amp;#REF!,"")</f>
      </c>
    </row>
    <row r="11" spans="1:47" s="82" customFormat="1" ht="12.75">
      <c r="A11" s="181" t="s">
        <v>130</v>
      </c>
      <c r="B11" s="107" t="s">
        <v>78</v>
      </c>
      <c r="C11" s="101" t="str">
        <f t="shared" si="1"/>
        <v>    </v>
      </c>
      <c r="D11" s="94"/>
      <c r="E11" s="94"/>
      <c r="F11" s="94"/>
      <c r="G11" s="94"/>
      <c r="H11" s="94"/>
      <c r="I11" s="101" t="str">
        <f t="shared" si="2"/>
        <v>2      </v>
      </c>
      <c r="J11" s="108">
        <v>2</v>
      </c>
      <c r="K11" s="108"/>
      <c r="L11" s="108"/>
      <c r="M11" s="108"/>
      <c r="N11" s="108"/>
      <c r="O11" s="108"/>
      <c r="P11" s="108"/>
      <c r="Q11" s="106">
        <v>3</v>
      </c>
      <c r="R11" s="170">
        <f>Q11*36</f>
        <v>108</v>
      </c>
      <c r="S11" s="106">
        <f>SUM(T11:V11)</f>
        <v>34</v>
      </c>
      <c r="T11" s="106">
        <f t="shared" si="8"/>
        <v>17</v>
      </c>
      <c r="U11" s="106">
        <f t="shared" si="8"/>
        <v>0</v>
      </c>
      <c r="V11" s="106">
        <f t="shared" si="8"/>
        <v>17</v>
      </c>
      <c r="W11" s="106">
        <v>14</v>
      </c>
      <c r="X11" s="106">
        <v>0</v>
      </c>
      <c r="Y11" s="106">
        <f>R11-S11-X11</f>
        <v>74</v>
      </c>
      <c r="Z11" s="104">
        <f t="shared" si="4"/>
      </c>
      <c r="AA11" s="98"/>
      <c r="AB11" s="98"/>
      <c r="AC11" s="98"/>
      <c r="AD11" s="98">
        <v>1</v>
      </c>
      <c r="AE11" s="98"/>
      <c r="AF11" s="98">
        <v>1</v>
      </c>
      <c r="AG11" s="104" t="str">
        <f t="shared" si="5"/>
        <v>1//1</v>
      </c>
      <c r="AH11" s="104">
        <f t="shared" si="6"/>
      </c>
      <c r="AI11" s="98"/>
      <c r="AJ11" s="98"/>
      <c r="AK11" s="98"/>
      <c r="AL11" s="98"/>
      <c r="AM11" s="98"/>
      <c r="AN11" s="98"/>
      <c r="AO11" s="243">
        <f t="shared" si="7"/>
      </c>
      <c r="AP11" s="148"/>
      <c r="AQ11" s="250"/>
      <c r="AR11" s="250">
        <v>3</v>
      </c>
      <c r="AS11" s="250"/>
      <c r="AT11" s="250"/>
      <c r="AU11" s="148">
        <f>IF(SUM(AT11:AT11)&gt;0,AT11&amp;"/"&amp;#REF!&amp;"/"&amp;#REF!,"")</f>
      </c>
    </row>
    <row r="12" spans="1:47" s="82" customFormat="1" ht="16.5" customHeight="1">
      <c r="A12" s="179" t="s">
        <v>124</v>
      </c>
      <c r="B12" s="109" t="s">
        <v>79</v>
      </c>
      <c r="C12" s="101" t="str">
        <f t="shared" si="1"/>
        <v>    </v>
      </c>
      <c r="D12" s="94"/>
      <c r="E12" s="94"/>
      <c r="F12" s="94"/>
      <c r="G12" s="94"/>
      <c r="H12" s="94"/>
      <c r="I12" s="101" t="str">
        <f t="shared" si="2"/>
        <v>      </v>
      </c>
      <c r="J12" s="108"/>
      <c r="K12" s="108"/>
      <c r="L12" s="108"/>
      <c r="M12" s="108"/>
      <c r="N12" s="108"/>
      <c r="O12" s="108"/>
      <c r="P12" s="108"/>
      <c r="Q12" s="178">
        <f aca="true" t="shared" si="9" ref="Q12:Y12">SUM(Q13,Q15)</f>
        <v>10</v>
      </c>
      <c r="R12" s="178">
        <f t="shared" si="9"/>
        <v>360</v>
      </c>
      <c r="S12" s="178">
        <f t="shared" si="9"/>
        <v>74</v>
      </c>
      <c r="T12" s="178">
        <f t="shared" si="9"/>
        <v>10</v>
      </c>
      <c r="U12" s="178">
        <f t="shared" si="9"/>
        <v>0</v>
      </c>
      <c r="V12" s="178">
        <f t="shared" si="9"/>
        <v>64</v>
      </c>
      <c r="W12" s="178">
        <f>SUM(W13,W15)</f>
        <v>32</v>
      </c>
      <c r="X12" s="178">
        <f>SUM(X13,X15)</f>
        <v>27</v>
      </c>
      <c r="Y12" s="178">
        <f t="shared" si="9"/>
        <v>259</v>
      </c>
      <c r="Z12" s="104">
        <f t="shared" si="4"/>
      </c>
      <c r="AA12" s="98"/>
      <c r="AB12" s="98"/>
      <c r="AC12" s="98"/>
      <c r="AD12" s="98"/>
      <c r="AE12" s="98"/>
      <c r="AF12" s="98"/>
      <c r="AG12" s="104">
        <f t="shared" si="5"/>
      </c>
      <c r="AH12" s="104">
        <f t="shared" si="6"/>
      </c>
      <c r="AI12" s="98"/>
      <c r="AJ12" s="98"/>
      <c r="AK12" s="98"/>
      <c r="AL12" s="98"/>
      <c r="AM12" s="98"/>
      <c r="AN12" s="98"/>
      <c r="AO12" s="243">
        <f t="shared" si="7"/>
      </c>
      <c r="AP12" s="148"/>
      <c r="AQ12" s="249"/>
      <c r="AR12" s="249"/>
      <c r="AS12" s="249"/>
      <c r="AT12" s="249"/>
      <c r="AU12" s="148">
        <f>IF(SUM(AT12:AT12)&gt;0,AT12&amp;"/"&amp;#REF!&amp;"/"&amp;#REF!,"")</f>
      </c>
    </row>
    <row r="13" spans="1:47" s="82" customFormat="1" ht="15.75" customHeight="1">
      <c r="A13" s="99"/>
      <c r="B13" s="110" t="s">
        <v>80</v>
      </c>
      <c r="C13" s="101" t="str">
        <f t="shared" si="1"/>
        <v>    </v>
      </c>
      <c r="D13" s="94"/>
      <c r="E13" s="94"/>
      <c r="F13" s="94"/>
      <c r="G13" s="94"/>
      <c r="H13" s="94"/>
      <c r="I13" s="101" t="str">
        <f t="shared" si="2"/>
        <v>      </v>
      </c>
      <c r="J13" s="108"/>
      <c r="K13" s="108"/>
      <c r="L13" s="108"/>
      <c r="M13" s="108"/>
      <c r="N13" s="108"/>
      <c r="O13" s="108"/>
      <c r="P13" s="108"/>
      <c r="Q13" s="169">
        <f aca="true" t="shared" si="10" ref="Q13:Y13">SUM(Q14:Q14)</f>
        <v>4</v>
      </c>
      <c r="R13" s="169">
        <f t="shared" si="10"/>
        <v>144</v>
      </c>
      <c r="S13" s="169">
        <f t="shared" si="10"/>
        <v>36</v>
      </c>
      <c r="T13" s="169">
        <f t="shared" si="10"/>
        <v>0</v>
      </c>
      <c r="U13" s="169">
        <f t="shared" si="10"/>
        <v>0</v>
      </c>
      <c r="V13" s="169">
        <f t="shared" si="10"/>
        <v>36</v>
      </c>
      <c r="W13" s="169">
        <f t="shared" si="10"/>
        <v>16</v>
      </c>
      <c r="X13" s="169">
        <f t="shared" si="10"/>
        <v>27</v>
      </c>
      <c r="Y13" s="169">
        <f t="shared" si="10"/>
        <v>81</v>
      </c>
      <c r="Z13" s="104">
        <f t="shared" si="4"/>
      </c>
      <c r="AA13" s="98"/>
      <c r="AB13" s="98"/>
      <c r="AC13" s="98"/>
      <c r="AD13" s="98"/>
      <c r="AE13" s="98"/>
      <c r="AF13" s="98"/>
      <c r="AG13" s="104">
        <f t="shared" si="5"/>
      </c>
      <c r="AH13" s="104">
        <f t="shared" si="6"/>
      </c>
      <c r="AI13" s="98"/>
      <c r="AJ13" s="98"/>
      <c r="AK13" s="98"/>
      <c r="AL13" s="98"/>
      <c r="AM13" s="98"/>
      <c r="AN13" s="98"/>
      <c r="AO13" s="243">
        <f t="shared" si="7"/>
      </c>
      <c r="AP13" s="148"/>
      <c r="AQ13" s="249"/>
      <c r="AR13" s="249"/>
      <c r="AS13" s="249"/>
      <c r="AT13" s="249"/>
      <c r="AU13" s="148">
        <f>IF(SUM(AT13:AT13)&gt;0,AT13&amp;"/"&amp;#REF!&amp;"/"&amp;#REF!,"")</f>
      </c>
    </row>
    <row r="14" spans="1:47" s="82" customFormat="1" ht="17.25" customHeight="1">
      <c r="A14" s="181" t="s">
        <v>131</v>
      </c>
      <c r="B14" s="111" t="s">
        <v>82</v>
      </c>
      <c r="C14" s="101" t="str">
        <f t="shared" si="1"/>
        <v>1    </v>
      </c>
      <c r="D14" s="94">
        <v>1</v>
      </c>
      <c r="E14" s="94"/>
      <c r="F14" s="94"/>
      <c r="G14" s="94"/>
      <c r="H14" s="94"/>
      <c r="I14" s="101" t="str">
        <f t="shared" si="2"/>
        <v>      </v>
      </c>
      <c r="J14" s="95"/>
      <c r="K14" s="95"/>
      <c r="L14" s="95"/>
      <c r="M14" s="95"/>
      <c r="N14" s="95"/>
      <c r="O14" s="95"/>
      <c r="P14" s="95"/>
      <c r="Q14" s="106">
        <v>4</v>
      </c>
      <c r="R14" s="170">
        <f>Q14*36</f>
        <v>144</v>
      </c>
      <c r="S14" s="106">
        <f>SUM(T14:V14)</f>
        <v>36</v>
      </c>
      <c r="T14" s="106">
        <f>AA14*AA$6+AD14*AD$6+AI14*AI$6+AL14*AL$6</f>
        <v>0</v>
      </c>
      <c r="U14" s="106">
        <f>AB14*AB$6+AE14*AE$6+AJ14*AJ$6+AM14*AM$6</f>
        <v>0</v>
      </c>
      <c r="V14" s="106">
        <f>AC14*AC$6+AF14*AF$6+AK14*AK$6+AN14*AN$6</f>
        <v>36</v>
      </c>
      <c r="W14" s="106">
        <v>16</v>
      </c>
      <c r="X14" s="106">
        <v>27</v>
      </c>
      <c r="Y14" s="106">
        <f>R14-S14-X14</f>
        <v>81</v>
      </c>
      <c r="Z14" s="104" t="str">
        <f t="shared" si="4"/>
        <v>//2</v>
      </c>
      <c r="AA14" s="98"/>
      <c r="AB14" s="98"/>
      <c r="AC14" s="98">
        <v>2</v>
      </c>
      <c r="AD14" s="98"/>
      <c r="AE14" s="98"/>
      <c r="AF14" s="98"/>
      <c r="AG14" s="104">
        <f t="shared" si="5"/>
      </c>
      <c r="AH14" s="104">
        <f t="shared" si="6"/>
      </c>
      <c r="AI14" s="98"/>
      <c r="AJ14" s="98"/>
      <c r="AK14" s="98"/>
      <c r="AL14" s="98"/>
      <c r="AM14" s="98"/>
      <c r="AN14" s="98"/>
      <c r="AO14" s="243">
        <f t="shared" si="7"/>
      </c>
      <c r="AP14" s="148"/>
      <c r="AQ14" s="250">
        <v>4</v>
      </c>
      <c r="AR14" s="250"/>
      <c r="AS14" s="250"/>
      <c r="AT14" s="250"/>
      <c r="AU14" s="148">
        <f>IF(SUM(AT14:AT14)&gt;0,AT14&amp;"/"&amp;#REF!&amp;"/"&amp;#REF!,"")</f>
      </c>
    </row>
    <row r="15" spans="1:47" s="82" customFormat="1" ht="13.5">
      <c r="A15" s="182"/>
      <c r="B15" s="110" t="s">
        <v>83</v>
      </c>
      <c r="C15" s="101" t="str">
        <f t="shared" si="1"/>
        <v>    </v>
      </c>
      <c r="D15" s="94"/>
      <c r="E15" s="94"/>
      <c r="F15" s="94"/>
      <c r="G15" s="94"/>
      <c r="H15" s="94"/>
      <c r="I15" s="101" t="str">
        <f t="shared" si="2"/>
        <v>      </v>
      </c>
      <c r="J15" s="95"/>
      <c r="K15" s="95"/>
      <c r="L15" s="95"/>
      <c r="M15" s="95"/>
      <c r="N15" s="95"/>
      <c r="O15" s="95"/>
      <c r="P15" s="95"/>
      <c r="Q15" s="169">
        <f aca="true" t="shared" si="11" ref="Q15:Y15">SUM(Q16:Q17)</f>
        <v>6</v>
      </c>
      <c r="R15" s="169">
        <f t="shared" si="11"/>
        <v>216</v>
      </c>
      <c r="S15" s="169">
        <f t="shared" si="11"/>
        <v>38</v>
      </c>
      <c r="T15" s="169">
        <f t="shared" si="11"/>
        <v>10</v>
      </c>
      <c r="U15" s="169">
        <f t="shared" si="11"/>
        <v>0</v>
      </c>
      <c r="V15" s="169">
        <f t="shared" si="11"/>
        <v>28</v>
      </c>
      <c r="W15" s="169">
        <f>SUM(W16:W17)</f>
        <v>16</v>
      </c>
      <c r="X15" s="169">
        <f>SUM(X16:X17)</f>
        <v>0</v>
      </c>
      <c r="Y15" s="169">
        <f t="shared" si="11"/>
        <v>178</v>
      </c>
      <c r="Z15" s="104">
        <f t="shared" si="4"/>
      </c>
      <c r="AA15" s="98"/>
      <c r="AB15" s="98"/>
      <c r="AC15" s="98"/>
      <c r="AD15" s="98"/>
      <c r="AE15" s="98"/>
      <c r="AF15" s="98"/>
      <c r="AG15" s="104">
        <f t="shared" si="5"/>
      </c>
      <c r="AH15" s="104">
        <f t="shared" si="6"/>
      </c>
      <c r="AI15" s="98"/>
      <c r="AJ15" s="98"/>
      <c r="AK15" s="98"/>
      <c r="AL15" s="98"/>
      <c r="AM15" s="98"/>
      <c r="AN15" s="98"/>
      <c r="AO15" s="243">
        <f t="shared" si="7"/>
      </c>
      <c r="AP15" s="148"/>
      <c r="AQ15" s="249"/>
      <c r="AR15" s="249"/>
      <c r="AS15" s="249"/>
      <c r="AT15" s="249"/>
      <c r="AU15" s="148">
        <f>IF(SUM(AT15:AT15)&gt;0,AT15&amp;"/"&amp;#REF!&amp;"/"&amp;#REF!,"")</f>
      </c>
    </row>
    <row r="16" spans="1:47" s="82" customFormat="1" ht="25.5">
      <c r="A16" s="181" t="s">
        <v>132</v>
      </c>
      <c r="B16" s="113" t="s">
        <v>84</v>
      </c>
      <c r="C16" s="101" t="str">
        <f t="shared" si="1"/>
        <v>    </v>
      </c>
      <c r="D16" s="94"/>
      <c r="E16" s="94"/>
      <c r="F16" s="94"/>
      <c r="G16" s="94"/>
      <c r="H16" s="94"/>
      <c r="I16" s="101" t="str">
        <f t="shared" si="2"/>
        <v>1      </v>
      </c>
      <c r="J16" s="95">
        <v>1</v>
      </c>
      <c r="K16" s="95"/>
      <c r="L16" s="95"/>
      <c r="M16" s="95"/>
      <c r="N16" s="95"/>
      <c r="O16" s="95"/>
      <c r="P16" s="95"/>
      <c r="Q16" s="106">
        <v>3</v>
      </c>
      <c r="R16" s="170">
        <f>Q16*36</f>
        <v>108</v>
      </c>
      <c r="S16" s="106">
        <f>SUM(T16:V16)</f>
        <v>18</v>
      </c>
      <c r="T16" s="106">
        <f aca="true" t="shared" si="12" ref="T16:V17">AA16*AA$6+AD16*AD$6+AI16*AI$6+AL16*AL$6</f>
        <v>0</v>
      </c>
      <c r="U16" s="106">
        <f t="shared" si="12"/>
        <v>0</v>
      </c>
      <c r="V16" s="106">
        <f t="shared" si="12"/>
        <v>18</v>
      </c>
      <c r="W16" s="106">
        <v>8</v>
      </c>
      <c r="X16" s="106">
        <v>0</v>
      </c>
      <c r="Y16" s="106">
        <f>R16-S16-X16</f>
        <v>90</v>
      </c>
      <c r="Z16" s="104" t="str">
        <f t="shared" si="4"/>
        <v>//1</v>
      </c>
      <c r="AA16" s="98"/>
      <c r="AB16" s="98"/>
      <c r="AC16" s="98">
        <v>1</v>
      </c>
      <c r="AD16" s="98"/>
      <c r="AE16" s="98"/>
      <c r="AF16" s="98"/>
      <c r="AG16" s="104">
        <f t="shared" si="5"/>
      </c>
      <c r="AH16" s="104">
        <f t="shared" si="6"/>
      </c>
      <c r="AI16" s="98"/>
      <c r="AJ16" s="98"/>
      <c r="AK16" s="98"/>
      <c r="AL16" s="98"/>
      <c r="AM16" s="98"/>
      <c r="AN16" s="98"/>
      <c r="AO16" s="243">
        <f t="shared" si="7"/>
      </c>
      <c r="AP16" s="148"/>
      <c r="AQ16" s="250">
        <v>3</v>
      </c>
      <c r="AR16" s="250"/>
      <c r="AS16" s="250"/>
      <c r="AT16" s="250"/>
      <c r="AU16" s="148">
        <f>IF(SUM(AT16:AT16)&gt;0,AT16&amp;"/"&amp;#REF!&amp;"/"&amp;#REF!,"")</f>
      </c>
    </row>
    <row r="17" spans="1:47" s="82" customFormat="1" ht="38.25">
      <c r="A17" s="181" t="s">
        <v>133</v>
      </c>
      <c r="B17" s="114" t="s">
        <v>142</v>
      </c>
      <c r="C17" s="101" t="str">
        <f t="shared" si="1"/>
        <v>    </v>
      </c>
      <c r="D17" s="94"/>
      <c r="E17" s="94"/>
      <c r="F17" s="94"/>
      <c r="G17" s="94"/>
      <c r="H17" s="94"/>
      <c r="I17" s="101" t="str">
        <f t="shared" si="2"/>
        <v>3      </v>
      </c>
      <c r="J17" s="95">
        <v>3</v>
      </c>
      <c r="K17" s="95"/>
      <c r="L17" s="95"/>
      <c r="M17" s="95"/>
      <c r="N17" s="95"/>
      <c r="O17" s="95"/>
      <c r="P17" s="95"/>
      <c r="Q17" s="106">
        <v>3</v>
      </c>
      <c r="R17" s="170">
        <f>Q17*36</f>
        <v>108</v>
      </c>
      <c r="S17" s="106">
        <f>SUM(T17:V17)</f>
        <v>20</v>
      </c>
      <c r="T17" s="106">
        <f t="shared" si="12"/>
        <v>10</v>
      </c>
      <c r="U17" s="106">
        <f t="shared" si="12"/>
        <v>0</v>
      </c>
      <c r="V17" s="106">
        <f t="shared" si="12"/>
        <v>10</v>
      </c>
      <c r="W17" s="106">
        <v>8</v>
      </c>
      <c r="X17" s="106">
        <v>0</v>
      </c>
      <c r="Y17" s="106">
        <f>R17-S17-X17</f>
        <v>88</v>
      </c>
      <c r="Z17" s="115">
        <f t="shared" si="4"/>
      </c>
      <c r="AA17" s="98"/>
      <c r="AB17" s="98"/>
      <c r="AC17" s="98"/>
      <c r="AD17" s="98"/>
      <c r="AE17" s="98"/>
      <c r="AF17" s="98"/>
      <c r="AG17" s="115">
        <f t="shared" si="5"/>
      </c>
      <c r="AH17" s="104" t="str">
        <f t="shared" si="6"/>
        <v>1//1</v>
      </c>
      <c r="AI17" s="98">
        <v>1</v>
      </c>
      <c r="AJ17" s="98"/>
      <c r="AK17" s="98">
        <v>1</v>
      </c>
      <c r="AL17" s="98"/>
      <c r="AM17" s="98"/>
      <c r="AN17" s="98"/>
      <c r="AO17" s="243">
        <f t="shared" si="7"/>
      </c>
      <c r="AP17" s="148"/>
      <c r="AQ17" s="250"/>
      <c r="AR17" s="250"/>
      <c r="AS17" s="250">
        <v>3</v>
      </c>
      <c r="AT17" s="250"/>
      <c r="AU17" s="148">
        <f>IF(SUM(AT17:AT17)&gt;0,AT17&amp;"/"&amp;#REF!&amp;"/"&amp;#REF!,"")</f>
      </c>
    </row>
    <row r="18" spans="1:47" s="82" customFormat="1" ht="18" customHeight="1">
      <c r="A18" s="172" t="s">
        <v>85</v>
      </c>
      <c r="B18" s="123" t="s">
        <v>86</v>
      </c>
      <c r="C18" s="116" t="str">
        <f>D18&amp;" "&amp;E18&amp;" "&amp;G18&amp;" "&amp;H18</f>
        <v>   </v>
      </c>
      <c r="D18" s="102"/>
      <c r="E18" s="102"/>
      <c r="F18" s="102"/>
      <c r="G18" s="102"/>
      <c r="H18" s="102"/>
      <c r="I18" s="116" t="str">
        <f>J18&amp;" "&amp;K18&amp;" "&amp;O18&amp;" "&amp;P18</f>
        <v>   </v>
      </c>
      <c r="J18" s="103"/>
      <c r="K18" s="103"/>
      <c r="L18" s="103"/>
      <c r="M18" s="103"/>
      <c r="N18" s="103"/>
      <c r="O18" s="103"/>
      <c r="P18" s="103"/>
      <c r="Q18" s="96">
        <f aca="true" t="shared" si="13" ref="Q18:Y18">SUM(Q19,Q23)</f>
        <v>50</v>
      </c>
      <c r="R18" s="96">
        <f t="shared" si="13"/>
        <v>1800</v>
      </c>
      <c r="S18" s="96">
        <f t="shared" si="13"/>
        <v>466</v>
      </c>
      <c r="T18" s="96">
        <f t="shared" si="13"/>
        <v>72</v>
      </c>
      <c r="U18" s="96">
        <f t="shared" si="13"/>
        <v>36</v>
      </c>
      <c r="V18" s="96">
        <f t="shared" si="13"/>
        <v>358</v>
      </c>
      <c r="W18" s="96">
        <f>SUM(W19,W23)</f>
        <v>194</v>
      </c>
      <c r="X18" s="96">
        <f>SUM(X19,X23)</f>
        <v>270</v>
      </c>
      <c r="Y18" s="96">
        <f t="shared" si="13"/>
        <v>1064</v>
      </c>
      <c r="Z18" s="97"/>
      <c r="AA18" s="117"/>
      <c r="AB18" s="98"/>
      <c r="AC18" s="98"/>
      <c r="AD18" s="98"/>
      <c r="AE18" s="98"/>
      <c r="AF18" s="118"/>
      <c r="AG18" s="97"/>
      <c r="AH18" s="97"/>
      <c r="AI18" s="98"/>
      <c r="AJ18" s="98"/>
      <c r="AK18" s="98"/>
      <c r="AL18" s="98"/>
      <c r="AM18" s="98"/>
      <c r="AN18" s="98"/>
      <c r="AO18" s="242"/>
      <c r="AP18" s="213"/>
      <c r="AQ18" s="249"/>
      <c r="AR18" s="249"/>
      <c r="AS18" s="249"/>
      <c r="AT18" s="249"/>
      <c r="AU18" s="213"/>
    </row>
    <row r="19" spans="1:47" s="82" customFormat="1" ht="15" customHeight="1">
      <c r="A19" s="180" t="s">
        <v>125</v>
      </c>
      <c r="B19" s="100" t="s">
        <v>87</v>
      </c>
      <c r="C19" s="101" t="str">
        <f aca="true" t="shared" si="14" ref="C19:C30">D19&amp;" "&amp;E19&amp;" "&amp;F19&amp;" "&amp;G19&amp;" "&amp;H19</f>
        <v>    </v>
      </c>
      <c r="D19" s="94"/>
      <c r="E19" s="94"/>
      <c r="F19" s="94"/>
      <c r="G19" s="94"/>
      <c r="H19" s="102"/>
      <c r="I19" s="101" t="str">
        <f aca="true" t="shared" si="15" ref="I19:I30">J19&amp;" "&amp;K19&amp;" "&amp;L19&amp;" "&amp;M19&amp;" "&amp;N19&amp;" "&amp;O19&amp;" "&amp;P19</f>
        <v>      </v>
      </c>
      <c r="J19" s="103"/>
      <c r="K19" s="103"/>
      <c r="L19" s="103"/>
      <c r="M19" s="103"/>
      <c r="N19" s="103"/>
      <c r="O19" s="103"/>
      <c r="P19" s="103"/>
      <c r="Q19" s="178">
        <f aca="true" t="shared" si="16" ref="Q19:Y19">SUM(Q20:Q22)</f>
        <v>12</v>
      </c>
      <c r="R19" s="178">
        <f t="shared" si="16"/>
        <v>432</v>
      </c>
      <c r="S19" s="178">
        <f t="shared" si="16"/>
        <v>124</v>
      </c>
      <c r="T19" s="178">
        <f t="shared" si="16"/>
        <v>18</v>
      </c>
      <c r="U19" s="178">
        <f t="shared" si="16"/>
        <v>36</v>
      </c>
      <c r="V19" s="178">
        <f t="shared" si="16"/>
        <v>70</v>
      </c>
      <c r="W19" s="178">
        <f>SUM(W20:W22)</f>
        <v>54</v>
      </c>
      <c r="X19" s="178">
        <f>SUM(X20:X22)</f>
        <v>81</v>
      </c>
      <c r="Y19" s="178">
        <f t="shared" si="16"/>
        <v>227</v>
      </c>
      <c r="Z19" s="119">
        <f>IF(SUM(AA19:AC19)&gt;0,AA19&amp;"/"&amp;AB19&amp;"/"&amp;AC19,"")</f>
      </c>
      <c r="AA19" s="98"/>
      <c r="AB19" s="98"/>
      <c r="AC19" s="98"/>
      <c r="AD19" s="98"/>
      <c r="AE19" s="98"/>
      <c r="AF19" s="98"/>
      <c r="AG19" s="119">
        <f>IF(SUM(AD19:AF19)&gt;0,AD19&amp;"/"&amp;AE19&amp;"/"&amp;AF19,"")</f>
      </c>
      <c r="AH19" s="104">
        <f>IF(SUM(AI19:AK19)&gt;0,AI19&amp;"/"&amp;AJ19&amp;"/"&amp;AK19,"")</f>
      </c>
      <c r="AI19" s="98"/>
      <c r="AJ19" s="98"/>
      <c r="AK19" s="98"/>
      <c r="AL19" s="98"/>
      <c r="AM19" s="98"/>
      <c r="AN19" s="98"/>
      <c r="AO19" s="243">
        <f>IF(SUM(AL19:AN19)&gt;0,AL19&amp;"/"&amp;AM19&amp;"/"&amp;AN19,"")</f>
      </c>
      <c r="AP19" s="148"/>
      <c r="AQ19" s="249"/>
      <c r="AR19" s="249"/>
      <c r="AS19" s="249"/>
      <c r="AT19" s="249"/>
      <c r="AU19" s="148">
        <f>IF(SUM(AT19:AT19)&gt;0,AT19&amp;"/"&amp;#REF!&amp;"/"&amp;#REF!,"")</f>
      </c>
    </row>
    <row r="20" spans="1:47" s="82" customFormat="1" ht="12.75">
      <c r="A20" s="183" t="s">
        <v>134</v>
      </c>
      <c r="B20" s="113" t="s">
        <v>88</v>
      </c>
      <c r="C20" s="101" t="str">
        <f t="shared" si="14"/>
        <v>1    </v>
      </c>
      <c r="D20" s="120">
        <v>1</v>
      </c>
      <c r="E20" s="120"/>
      <c r="F20" s="120"/>
      <c r="G20" s="120"/>
      <c r="H20" s="120"/>
      <c r="I20" s="101" t="str">
        <f t="shared" si="15"/>
        <v>      </v>
      </c>
      <c r="J20" s="108"/>
      <c r="K20" s="108"/>
      <c r="L20" s="108"/>
      <c r="M20" s="108"/>
      <c r="N20" s="108"/>
      <c r="O20" s="108"/>
      <c r="P20" s="108"/>
      <c r="Q20" s="106">
        <v>4</v>
      </c>
      <c r="R20" s="170">
        <f>Q20*36</f>
        <v>144</v>
      </c>
      <c r="S20" s="106">
        <f>SUM(T20:V20)</f>
        <v>36</v>
      </c>
      <c r="T20" s="106">
        <f aca="true" t="shared" si="17" ref="T20:V22">AA20*AA$6+AD20*AD$6+AI20*AI$6+AL20*AL$6</f>
        <v>18</v>
      </c>
      <c r="U20" s="106">
        <f t="shared" si="17"/>
        <v>0</v>
      </c>
      <c r="V20" s="106">
        <f t="shared" si="17"/>
        <v>18</v>
      </c>
      <c r="W20" s="106">
        <v>16</v>
      </c>
      <c r="X20" s="106">
        <v>27</v>
      </c>
      <c r="Y20" s="106">
        <f>R20-S20-X20</f>
        <v>81</v>
      </c>
      <c r="Z20" s="104" t="str">
        <f>IF(SUM(AA20:AC20)&gt;0,AA20&amp;"/"&amp;AB20&amp;"/"&amp;AC20,"")</f>
        <v>1//1</v>
      </c>
      <c r="AA20" s="98">
        <v>1</v>
      </c>
      <c r="AB20" s="98"/>
      <c r="AC20" s="98">
        <v>1</v>
      </c>
      <c r="AD20" s="98"/>
      <c r="AE20" s="98"/>
      <c r="AF20" s="98"/>
      <c r="AG20" s="104">
        <f>IF(SUM(AD20:AF20)&gt;0,AD20&amp;"/"&amp;AE20&amp;"/"&amp;AF20,"")</f>
      </c>
      <c r="AH20" s="104">
        <f>IF(SUM(AI20:AK20)&gt;0,AI20&amp;"/"&amp;AJ20&amp;"/"&amp;AK20,"")</f>
      </c>
      <c r="AI20" s="98"/>
      <c r="AJ20" s="98"/>
      <c r="AK20" s="98"/>
      <c r="AL20" s="98"/>
      <c r="AM20" s="98"/>
      <c r="AN20" s="98"/>
      <c r="AO20" s="243">
        <f>IF(SUM(AL20:AN20)&gt;0,AL20&amp;"/"&amp;AM20&amp;"/"&amp;AN20,"")</f>
      </c>
      <c r="AP20" s="148"/>
      <c r="AQ20" s="250">
        <v>4</v>
      </c>
      <c r="AR20" s="250"/>
      <c r="AS20" s="250"/>
      <c r="AT20" s="250"/>
      <c r="AU20" s="148">
        <f>IF(SUM(AT20:AT20)&gt;0,AT20&amp;"/"&amp;#REF!&amp;"/"&amp;#REF!,"")</f>
      </c>
    </row>
    <row r="21" spans="1:47" s="82" customFormat="1" ht="25.5">
      <c r="A21" s="183" t="s">
        <v>135</v>
      </c>
      <c r="B21" s="121" t="s">
        <v>89</v>
      </c>
      <c r="C21" s="101" t="str">
        <f t="shared" si="14"/>
        <v>1    </v>
      </c>
      <c r="D21" s="120">
        <v>1</v>
      </c>
      <c r="E21" s="120"/>
      <c r="F21" s="120"/>
      <c r="G21" s="120"/>
      <c r="H21" s="120"/>
      <c r="I21" s="101" t="str">
        <f t="shared" si="15"/>
        <v>      </v>
      </c>
      <c r="J21" s="108"/>
      <c r="K21" s="108"/>
      <c r="L21" s="108"/>
      <c r="M21" s="108"/>
      <c r="N21" s="108"/>
      <c r="O21" s="108"/>
      <c r="P21" s="108"/>
      <c r="Q21" s="106">
        <v>4</v>
      </c>
      <c r="R21" s="170">
        <f>Q21*36</f>
        <v>144</v>
      </c>
      <c r="S21" s="106">
        <f>SUM(T21:V21)</f>
        <v>36</v>
      </c>
      <c r="T21" s="106">
        <f t="shared" si="17"/>
        <v>0</v>
      </c>
      <c r="U21" s="106">
        <f t="shared" si="17"/>
        <v>36</v>
      </c>
      <c r="V21" s="106">
        <f t="shared" si="17"/>
        <v>0</v>
      </c>
      <c r="W21" s="106">
        <v>16</v>
      </c>
      <c r="X21" s="106">
        <v>27</v>
      </c>
      <c r="Y21" s="106">
        <f>R21-S21-X21</f>
        <v>81</v>
      </c>
      <c r="Z21" s="104" t="str">
        <f>IF(SUM(AA21:AC21)&gt;0,AA21&amp;"/"&amp;AB21&amp;"/"&amp;AC21,"")</f>
        <v>/2/</v>
      </c>
      <c r="AA21" s="98"/>
      <c r="AB21" s="98">
        <v>2</v>
      </c>
      <c r="AC21" s="98"/>
      <c r="AD21" s="98"/>
      <c r="AE21" s="98"/>
      <c r="AF21" s="98"/>
      <c r="AG21" s="104">
        <f>IF(SUM(AD21:AF21)&gt;0,AD21&amp;"/"&amp;AE21&amp;"/"&amp;AF21,"")</f>
      </c>
      <c r="AH21" s="104">
        <f>IF(SUM(AI21:AK21)&gt;0,AI21&amp;"/"&amp;AJ21&amp;"/"&amp;AK21,"")</f>
      </c>
      <c r="AI21" s="98"/>
      <c r="AJ21" s="98"/>
      <c r="AK21" s="98"/>
      <c r="AL21" s="98"/>
      <c r="AM21" s="98"/>
      <c r="AN21" s="98"/>
      <c r="AO21" s="243">
        <f>IF(SUM(AL21:AN21)&gt;0,AL21&amp;"/"&amp;AM21&amp;"/"&amp;AN21,"")</f>
      </c>
      <c r="AP21" s="148"/>
      <c r="AQ21" s="250">
        <v>4</v>
      </c>
      <c r="AR21" s="250"/>
      <c r="AS21" s="250"/>
      <c r="AT21" s="250"/>
      <c r="AU21" s="148">
        <f>IF(SUM(AT21:AT21)&gt;0,AT21&amp;"/"&amp;#REF!&amp;"/"&amp;#REF!,"")</f>
      </c>
    </row>
    <row r="22" spans="1:47" s="82" customFormat="1" ht="12.75">
      <c r="A22" s="183" t="s">
        <v>136</v>
      </c>
      <c r="B22" s="121" t="s">
        <v>90</v>
      </c>
      <c r="C22" s="101" t="str">
        <f t="shared" si="14"/>
        <v>2    </v>
      </c>
      <c r="D22" s="120">
        <v>2</v>
      </c>
      <c r="E22" s="120"/>
      <c r="F22" s="120"/>
      <c r="G22" s="120"/>
      <c r="H22" s="120"/>
      <c r="I22" s="101" t="str">
        <f t="shared" si="15"/>
        <v>1      </v>
      </c>
      <c r="J22" s="108">
        <v>1</v>
      </c>
      <c r="K22" s="108"/>
      <c r="L22" s="108"/>
      <c r="M22" s="108"/>
      <c r="N22" s="108"/>
      <c r="O22" s="108"/>
      <c r="P22" s="108"/>
      <c r="Q22" s="106">
        <v>4</v>
      </c>
      <c r="R22" s="170">
        <f>Q22*36</f>
        <v>144</v>
      </c>
      <c r="S22" s="106">
        <f>SUM(T22:V22)</f>
        <v>52</v>
      </c>
      <c r="T22" s="106">
        <f t="shared" si="17"/>
        <v>0</v>
      </c>
      <c r="U22" s="106">
        <f t="shared" si="17"/>
        <v>0</v>
      </c>
      <c r="V22" s="106">
        <f t="shared" si="17"/>
        <v>52</v>
      </c>
      <c r="W22" s="106">
        <v>22</v>
      </c>
      <c r="X22" s="106">
        <v>27</v>
      </c>
      <c r="Y22" s="106">
        <f>R22-S22-X22</f>
        <v>65</v>
      </c>
      <c r="Z22" s="104" t="str">
        <f>IF(SUM(AA22:AC22)&gt;0,AA22&amp;"/"&amp;AB22&amp;"/"&amp;AC22,"")</f>
        <v>//1</v>
      </c>
      <c r="AA22" s="98"/>
      <c r="AB22" s="98"/>
      <c r="AC22" s="98">
        <v>1</v>
      </c>
      <c r="AD22" s="98"/>
      <c r="AE22" s="98"/>
      <c r="AF22" s="98">
        <v>2</v>
      </c>
      <c r="AG22" s="104" t="str">
        <f>IF(SUM(AD22:AF22)&gt;0,AD22&amp;"/"&amp;AE22&amp;"/"&amp;AF22,"")</f>
        <v>//2</v>
      </c>
      <c r="AH22" s="104">
        <f>IF(SUM(AI22:AK22)&gt;0,AI22&amp;"/"&amp;AJ22&amp;"/"&amp;AK22,"")</f>
      </c>
      <c r="AI22" s="98"/>
      <c r="AJ22" s="98"/>
      <c r="AK22" s="98"/>
      <c r="AL22" s="98"/>
      <c r="AM22" s="98"/>
      <c r="AN22" s="98"/>
      <c r="AO22" s="243">
        <f>IF(SUM(AL22:AN22)&gt;0,AL22&amp;"/"&amp;AM22&amp;"/"&amp;AN22,"")</f>
      </c>
      <c r="AP22" s="148"/>
      <c r="AQ22" s="250">
        <v>2</v>
      </c>
      <c r="AR22" s="250">
        <v>2</v>
      </c>
      <c r="AS22" s="250"/>
      <c r="AT22" s="250"/>
      <c r="AU22" s="148">
        <f>IF(SUM(AT22:AT22)&gt;0,AT22&amp;"/"&amp;#REF!&amp;"/"&amp;#REF!,"")</f>
      </c>
    </row>
    <row r="23" spans="1:47" s="82" customFormat="1" ht="16.5" customHeight="1">
      <c r="A23" s="180" t="s">
        <v>126</v>
      </c>
      <c r="B23" s="109" t="s">
        <v>79</v>
      </c>
      <c r="C23" s="101" t="str">
        <f t="shared" si="14"/>
        <v>    </v>
      </c>
      <c r="D23" s="94"/>
      <c r="E23" s="94"/>
      <c r="F23" s="94"/>
      <c r="G23" s="94"/>
      <c r="H23" s="94"/>
      <c r="I23" s="101" t="str">
        <f t="shared" si="15"/>
        <v>      </v>
      </c>
      <c r="J23" s="95"/>
      <c r="K23" s="95"/>
      <c r="L23" s="95"/>
      <c r="M23" s="95"/>
      <c r="N23" s="95"/>
      <c r="O23" s="95"/>
      <c r="P23" s="95"/>
      <c r="Q23" s="178">
        <f aca="true" t="shared" si="18" ref="Q23:Y23">SUM(Q24,Q29)</f>
        <v>38</v>
      </c>
      <c r="R23" s="178">
        <f t="shared" si="18"/>
        <v>1368</v>
      </c>
      <c r="S23" s="178">
        <f t="shared" si="18"/>
        <v>342</v>
      </c>
      <c r="T23" s="178">
        <f t="shared" si="18"/>
        <v>54</v>
      </c>
      <c r="U23" s="178">
        <f t="shared" si="18"/>
        <v>0</v>
      </c>
      <c r="V23" s="178">
        <f t="shared" si="18"/>
        <v>288</v>
      </c>
      <c r="W23" s="178">
        <f>SUM(W24,W29)</f>
        <v>140</v>
      </c>
      <c r="X23" s="178">
        <f>SUM(X24,X29)</f>
        <v>189</v>
      </c>
      <c r="Y23" s="178">
        <f t="shared" si="18"/>
        <v>837</v>
      </c>
      <c r="Z23" s="104">
        <f aca="true" t="shared" si="19" ref="Z23:Z30">IF(SUM(AA23:AC23)&gt;0,AA23&amp;"/"&amp;AB23&amp;"/"&amp;AC23,"")</f>
      </c>
      <c r="AA23" s="98"/>
      <c r="AB23" s="98"/>
      <c r="AC23" s="98"/>
      <c r="AD23" s="98"/>
      <c r="AE23" s="98"/>
      <c r="AF23" s="98"/>
      <c r="AG23" s="104">
        <f aca="true" t="shared" si="20" ref="AG23:AG30">IF(SUM(AD23:AF23)&gt;0,AD23&amp;"/"&amp;AE23&amp;"/"&amp;AF23,"")</f>
      </c>
      <c r="AH23" s="104">
        <f aca="true" t="shared" si="21" ref="AH23:AH30">IF(SUM(AI23:AK23)&gt;0,AI23&amp;"/"&amp;AJ23&amp;"/"&amp;AK23,"")</f>
      </c>
      <c r="AI23" s="98"/>
      <c r="AJ23" s="98"/>
      <c r="AK23" s="98"/>
      <c r="AL23" s="98"/>
      <c r="AM23" s="98"/>
      <c r="AN23" s="98"/>
      <c r="AO23" s="243">
        <f>IF(SUM(AL23:AN23)&gt;0,AL23&amp;"/"&amp;AM23&amp;"/"&amp;AN23,"")</f>
      </c>
      <c r="AP23" s="148"/>
      <c r="AQ23" s="249"/>
      <c r="AR23" s="249"/>
      <c r="AS23" s="249"/>
      <c r="AT23" s="249"/>
      <c r="AU23" s="148">
        <f>IF(SUM(AT23:AT23)&gt;0,AT23&amp;"/"&amp;#REF!&amp;"/"&amp;#REF!,"")</f>
      </c>
    </row>
    <row r="24" spans="1:47" s="82" customFormat="1" ht="16.5" customHeight="1">
      <c r="A24" s="122"/>
      <c r="B24" s="110" t="s">
        <v>80</v>
      </c>
      <c r="C24" s="101" t="str">
        <f t="shared" si="14"/>
        <v>    </v>
      </c>
      <c r="D24" s="94"/>
      <c r="E24" s="94"/>
      <c r="F24" s="94"/>
      <c r="G24" s="94"/>
      <c r="H24" s="94"/>
      <c r="I24" s="101" t="str">
        <f t="shared" si="15"/>
        <v>      </v>
      </c>
      <c r="J24" s="95"/>
      <c r="K24" s="95"/>
      <c r="L24" s="95"/>
      <c r="M24" s="95"/>
      <c r="N24" s="95"/>
      <c r="O24" s="95"/>
      <c r="P24" s="95"/>
      <c r="Q24" s="169">
        <f aca="true" t="shared" si="22" ref="Q24:Y24">SUM(Q25:Q28)</f>
        <v>29</v>
      </c>
      <c r="R24" s="169">
        <f t="shared" si="22"/>
        <v>1044</v>
      </c>
      <c r="S24" s="169">
        <f t="shared" si="22"/>
        <v>252</v>
      </c>
      <c r="T24" s="169">
        <f t="shared" si="22"/>
        <v>54</v>
      </c>
      <c r="U24" s="169">
        <f t="shared" si="22"/>
        <v>0</v>
      </c>
      <c r="V24" s="169">
        <f t="shared" si="22"/>
        <v>198</v>
      </c>
      <c r="W24" s="169">
        <f>SUM(W25:W28)</f>
        <v>104</v>
      </c>
      <c r="X24" s="169">
        <f>SUM(X25:X28)</f>
        <v>162</v>
      </c>
      <c r="Y24" s="169">
        <f t="shared" si="22"/>
        <v>630</v>
      </c>
      <c r="Z24" s="104">
        <f t="shared" si="19"/>
      </c>
      <c r="AA24" s="98"/>
      <c r="AB24" s="98"/>
      <c r="AC24" s="98"/>
      <c r="AD24" s="98"/>
      <c r="AE24" s="98"/>
      <c r="AF24" s="98"/>
      <c r="AG24" s="104">
        <f t="shared" si="20"/>
      </c>
      <c r="AH24" s="104">
        <f t="shared" si="21"/>
      </c>
      <c r="AI24" s="98"/>
      <c r="AJ24" s="98"/>
      <c r="AK24" s="98"/>
      <c r="AL24" s="98"/>
      <c r="AM24" s="98"/>
      <c r="AN24" s="98"/>
      <c r="AO24" s="243"/>
      <c r="AP24" s="148"/>
      <c r="AQ24" s="249"/>
      <c r="AR24" s="249"/>
      <c r="AS24" s="249"/>
      <c r="AT24" s="249"/>
      <c r="AU24" s="148"/>
    </row>
    <row r="25" spans="1:47" s="82" customFormat="1" ht="12.75">
      <c r="A25" s="183" t="s">
        <v>137</v>
      </c>
      <c r="B25" s="111" t="s">
        <v>91</v>
      </c>
      <c r="C25" s="101" t="str">
        <f t="shared" si="14"/>
        <v>1 2 3  </v>
      </c>
      <c r="D25" s="94">
        <v>1</v>
      </c>
      <c r="E25" s="94">
        <v>2</v>
      </c>
      <c r="F25" s="94">
        <v>3</v>
      </c>
      <c r="G25" s="94"/>
      <c r="H25" s="94"/>
      <c r="I25" s="101" t="str">
        <f t="shared" si="15"/>
        <v>      </v>
      </c>
      <c r="J25" s="95"/>
      <c r="K25" s="95"/>
      <c r="L25" s="95"/>
      <c r="M25" s="95"/>
      <c r="N25" s="95"/>
      <c r="O25" s="95"/>
      <c r="P25" s="95"/>
      <c r="Q25" s="106">
        <v>12</v>
      </c>
      <c r="R25" s="170">
        <f>Q25*36</f>
        <v>432</v>
      </c>
      <c r="S25" s="106">
        <f>SUM(T25:V25)</f>
        <v>110</v>
      </c>
      <c r="T25" s="106">
        <f aca="true" t="shared" si="23" ref="T25:V28">AA25*AA$6+AD25*AD$6+AI25*AI$6+AL25*AL$6</f>
        <v>0</v>
      </c>
      <c r="U25" s="106">
        <f t="shared" si="23"/>
        <v>0</v>
      </c>
      <c r="V25" s="106">
        <f t="shared" si="23"/>
        <v>110</v>
      </c>
      <c r="W25" s="106">
        <v>44</v>
      </c>
      <c r="X25" s="106">
        <v>81</v>
      </c>
      <c r="Y25" s="106">
        <f>R25-S25-X25</f>
        <v>241</v>
      </c>
      <c r="Z25" s="104" t="str">
        <f t="shared" si="19"/>
        <v>//2</v>
      </c>
      <c r="AA25" s="98"/>
      <c r="AB25" s="98"/>
      <c r="AC25" s="98">
        <v>2</v>
      </c>
      <c r="AD25" s="98"/>
      <c r="AE25" s="98"/>
      <c r="AF25" s="98">
        <v>2</v>
      </c>
      <c r="AG25" s="104" t="str">
        <f t="shared" si="20"/>
        <v>//2</v>
      </c>
      <c r="AH25" s="104" t="str">
        <f t="shared" si="21"/>
        <v>//4</v>
      </c>
      <c r="AI25" s="98"/>
      <c r="AJ25" s="98"/>
      <c r="AK25" s="98">
        <v>4</v>
      </c>
      <c r="AL25" s="98"/>
      <c r="AM25" s="98"/>
      <c r="AN25" s="98"/>
      <c r="AO25" s="243"/>
      <c r="AP25" s="148"/>
      <c r="AQ25" s="250">
        <v>4</v>
      </c>
      <c r="AR25" s="250">
        <v>4</v>
      </c>
      <c r="AS25" s="250">
        <v>4</v>
      </c>
      <c r="AT25" s="250"/>
      <c r="AU25" s="148"/>
    </row>
    <row r="26" spans="1:47" s="82" customFormat="1" ht="12.75">
      <c r="A26" s="183" t="s">
        <v>138</v>
      </c>
      <c r="B26" s="111" t="s">
        <v>92</v>
      </c>
      <c r="C26" s="101" t="str">
        <f t="shared" si="14"/>
        <v>3    </v>
      </c>
      <c r="D26" s="94">
        <v>3</v>
      </c>
      <c r="E26" s="94"/>
      <c r="F26" s="94"/>
      <c r="G26" s="94"/>
      <c r="H26" s="94"/>
      <c r="I26" s="101" t="str">
        <f t="shared" si="15"/>
        <v>      </v>
      </c>
      <c r="J26" s="95"/>
      <c r="K26" s="95"/>
      <c r="L26" s="95"/>
      <c r="M26" s="95"/>
      <c r="N26" s="95"/>
      <c r="O26" s="95"/>
      <c r="P26" s="95"/>
      <c r="Q26" s="106">
        <v>5</v>
      </c>
      <c r="R26" s="170">
        <f>Q26*36</f>
        <v>180</v>
      </c>
      <c r="S26" s="106">
        <f>SUM(T26:V26)</f>
        <v>40</v>
      </c>
      <c r="T26" s="106">
        <f t="shared" si="23"/>
        <v>20</v>
      </c>
      <c r="U26" s="106">
        <f t="shared" si="23"/>
        <v>0</v>
      </c>
      <c r="V26" s="106">
        <f t="shared" si="23"/>
        <v>20</v>
      </c>
      <c r="W26" s="106">
        <v>16</v>
      </c>
      <c r="X26" s="106">
        <v>27</v>
      </c>
      <c r="Y26" s="106">
        <f>R26-S26-X26</f>
        <v>113</v>
      </c>
      <c r="Z26" s="104">
        <f t="shared" si="19"/>
      </c>
      <c r="AA26" s="98"/>
      <c r="AB26" s="98"/>
      <c r="AC26" s="98"/>
      <c r="AD26" s="98"/>
      <c r="AE26" s="98"/>
      <c r="AF26" s="98"/>
      <c r="AG26" s="104">
        <f t="shared" si="20"/>
      </c>
      <c r="AH26" s="104" t="str">
        <f t="shared" si="21"/>
        <v>2//2</v>
      </c>
      <c r="AI26" s="98">
        <v>2</v>
      </c>
      <c r="AJ26" s="98"/>
      <c r="AK26" s="98">
        <v>2</v>
      </c>
      <c r="AL26" s="98"/>
      <c r="AM26" s="98"/>
      <c r="AN26" s="98"/>
      <c r="AO26" s="243"/>
      <c r="AP26" s="148"/>
      <c r="AQ26" s="250"/>
      <c r="AR26" s="250"/>
      <c r="AS26" s="250">
        <v>5</v>
      </c>
      <c r="AT26" s="250"/>
      <c r="AU26" s="148"/>
    </row>
    <row r="27" spans="1:47" s="82" customFormat="1" ht="12.75">
      <c r="A27" s="183" t="s">
        <v>139</v>
      </c>
      <c r="B27" s="111" t="s">
        <v>93</v>
      </c>
      <c r="C27" s="101" t="str">
        <f t="shared" si="14"/>
        <v>2    </v>
      </c>
      <c r="D27" s="94">
        <v>2</v>
      </c>
      <c r="E27" s="94"/>
      <c r="F27" s="94"/>
      <c r="G27" s="94"/>
      <c r="H27" s="94"/>
      <c r="I27" s="101" t="str">
        <f t="shared" si="15"/>
        <v>      </v>
      </c>
      <c r="J27" s="95"/>
      <c r="K27" s="95"/>
      <c r="L27" s="95"/>
      <c r="M27" s="95"/>
      <c r="N27" s="95"/>
      <c r="O27" s="95"/>
      <c r="P27" s="95"/>
      <c r="Q27" s="106">
        <v>6</v>
      </c>
      <c r="R27" s="170">
        <f>Q27*36</f>
        <v>216</v>
      </c>
      <c r="S27" s="106">
        <f>SUM(T27:V27)</f>
        <v>51</v>
      </c>
      <c r="T27" s="106">
        <f t="shared" si="23"/>
        <v>17</v>
      </c>
      <c r="U27" s="106">
        <f t="shared" si="23"/>
        <v>0</v>
      </c>
      <c r="V27" s="106">
        <f t="shared" si="23"/>
        <v>34</v>
      </c>
      <c r="W27" s="106">
        <v>22</v>
      </c>
      <c r="X27" s="106">
        <v>27</v>
      </c>
      <c r="Y27" s="106">
        <f>R27-S27-X27</f>
        <v>138</v>
      </c>
      <c r="Z27" s="104">
        <f t="shared" si="19"/>
      </c>
      <c r="AA27" s="98"/>
      <c r="AB27" s="98"/>
      <c r="AC27" s="98"/>
      <c r="AD27" s="98">
        <v>1</v>
      </c>
      <c r="AE27" s="98"/>
      <c r="AF27" s="98">
        <v>2</v>
      </c>
      <c r="AG27" s="104" t="str">
        <f t="shared" si="20"/>
        <v>1//2</v>
      </c>
      <c r="AH27" s="104">
        <f t="shared" si="21"/>
      </c>
      <c r="AI27" s="98"/>
      <c r="AJ27" s="98"/>
      <c r="AK27" s="98"/>
      <c r="AL27" s="98"/>
      <c r="AM27" s="98"/>
      <c r="AN27" s="98"/>
      <c r="AO27" s="243"/>
      <c r="AP27" s="148"/>
      <c r="AQ27" s="250"/>
      <c r="AR27" s="250">
        <v>6</v>
      </c>
      <c r="AS27" s="250"/>
      <c r="AT27" s="250"/>
      <c r="AU27" s="148"/>
    </row>
    <row r="28" spans="1:47" s="82" customFormat="1" ht="12.75">
      <c r="A28" s="183" t="s">
        <v>140</v>
      </c>
      <c r="B28" s="111" t="s">
        <v>81</v>
      </c>
      <c r="C28" s="101" t="str">
        <f t="shared" si="14"/>
        <v>2    </v>
      </c>
      <c r="D28" s="94">
        <v>2</v>
      </c>
      <c r="E28" s="94"/>
      <c r="F28" s="94"/>
      <c r="G28" s="94"/>
      <c r="H28" s="94"/>
      <c r="I28" s="101" t="str">
        <f t="shared" si="15"/>
        <v>      </v>
      </c>
      <c r="J28" s="95"/>
      <c r="K28" s="95"/>
      <c r="L28" s="95"/>
      <c r="M28" s="95"/>
      <c r="N28" s="95"/>
      <c r="O28" s="95"/>
      <c r="P28" s="95"/>
      <c r="Q28" s="106">
        <v>6</v>
      </c>
      <c r="R28" s="170">
        <f>Q28*36</f>
        <v>216</v>
      </c>
      <c r="S28" s="106">
        <f>SUM(T28:V28)</f>
        <v>51</v>
      </c>
      <c r="T28" s="106">
        <f t="shared" si="23"/>
        <v>17</v>
      </c>
      <c r="U28" s="106">
        <f t="shared" si="23"/>
        <v>0</v>
      </c>
      <c r="V28" s="106">
        <f t="shared" si="23"/>
        <v>34</v>
      </c>
      <c r="W28" s="106">
        <v>22</v>
      </c>
      <c r="X28" s="106">
        <v>27</v>
      </c>
      <c r="Y28" s="106">
        <f>R28-S28-X28</f>
        <v>138</v>
      </c>
      <c r="Z28" s="104">
        <f t="shared" si="19"/>
      </c>
      <c r="AA28" s="98"/>
      <c r="AB28" s="98"/>
      <c r="AC28" s="98"/>
      <c r="AD28" s="98">
        <v>1</v>
      </c>
      <c r="AE28" s="98"/>
      <c r="AF28" s="98">
        <v>2</v>
      </c>
      <c r="AG28" s="104" t="str">
        <f t="shared" si="20"/>
        <v>1//2</v>
      </c>
      <c r="AH28" s="104">
        <f t="shared" si="21"/>
      </c>
      <c r="AI28" s="98"/>
      <c r="AJ28" s="98"/>
      <c r="AK28" s="98"/>
      <c r="AL28" s="98"/>
      <c r="AM28" s="98"/>
      <c r="AN28" s="98"/>
      <c r="AO28" s="243"/>
      <c r="AP28" s="148"/>
      <c r="AQ28" s="250"/>
      <c r="AR28" s="250">
        <v>6</v>
      </c>
      <c r="AS28" s="250"/>
      <c r="AT28" s="250"/>
      <c r="AU28" s="148"/>
    </row>
    <row r="29" spans="1:47" s="82" customFormat="1" ht="13.5">
      <c r="A29" s="122"/>
      <c r="B29" s="110" t="s">
        <v>83</v>
      </c>
      <c r="C29" s="101" t="str">
        <f t="shared" si="14"/>
        <v>    </v>
      </c>
      <c r="D29" s="94"/>
      <c r="E29" s="94"/>
      <c r="F29" s="94"/>
      <c r="G29" s="94"/>
      <c r="H29" s="94"/>
      <c r="I29" s="101" t="str">
        <f t="shared" si="15"/>
        <v>      </v>
      </c>
      <c r="J29" s="95"/>
      <c r="K29" s="95"/>
      <c r="L29" s="95"/>
      <c r="M29" s="95"/>
      <c r="N29" s="95"/>
      <c r="O29" s="95"/>
      <c r="P29" s="95"/>
      <c r="Q29" s="169">
        <f aca="true" t="shared" si="24" ref="Q29:Y29">SUM(Q30:Q30)</f>
        <v>9</v>
      </c>
      <c r="R29" s="169">
        <f t="shared" si="24"/>
        <v>324</v>
      </c>
      <c r="S29" s="169">
        <f t="shared" si="24"/>
        <v>90</v>
      </c>
      <c r="T29" s="169">
        <f t="shared" si="24"/>
        <v>0</v>
      </c>
      <c r="U29" s="169">
        <f t="shared" si="24"/>
        <v>0</v>
      </c>
      <c r="V29" s="169">
        <f t="shared" si="24"/>
        <v>90</v>
      </c>
      <c r="W29" s="169">
        <f t="shared" si="24"/>
        <v>36</v>
      </c>
      <c r="X29" s="169">
        <f t="shared" si="24"/>
        <v>27</v>
      </c>
      <c r="Y29" s="169">
        <f t="shared" si="24"/>
        <v>207</v>
      </c>
      <c r="Z29" s="104">
        <f t="shared" si="19"/>
      </c>
      <c r="AA29" s="98"/>
      <c r="AB29" s="98"/>
      <c r="AC29" s="98"/>
      <c r="AD29" s="98"/>
      <c r="AE29" s="98"/>
      <c r="AF29" s="98"/>
      <c r="AG29" s="104">
        <f t="shared" si="20"/>
      </c>
      <c r="AH29" s="104">
        <f t="shared" si="21"/>
      </c>
      <c r="AI29" s="98"/>
      <c r="AJ29" s="98"/>
      <c r="AK29" s="98"/>
      <c r="AL29" s="98"/>
      <c r="AM29" s="98"/>
      <c r="AN29" s="98"/>
      <c r="AO29" s="243"/>
      <c r="AP29" s="148"/>
      <c r="AQ29" s="249"/>
      <c r="AR29" s="249"/>
      <c r="AS29" s="249"/>
      <c r="AT29" s="249"/>
      <c r="AU29" s="148"/>
    </row>
    <row r="30" spans="1:47" s="82" customFormat="1" ht="25.5">
      <c r="A30" s="183" t="s">
        <v>141</v>
      </c>
      <c r="B30" s="111" t="s">
        <v>127</v>
      </c>
      <c r="C30" s="101" t="str">
        <f t="shared" si="14"/>
        <v>3    </v>
      </c>
      <c r="D30" s="94">
        <v>3</v>
      </c>
      <c r="E30" s="94"/>
      <c r="F30" s="94"/>
      <c r="G30" s="94"/>
      <c r="H30" s="94"/>
      <c r="I30" s="184" t="str">
        <f t="shared" si="15"/>
        <v>1 2     </v>
      </c>
      <c r="J30" s="185">
        <v>1</v>
      </c>
      <c r="K30" s="185">
        <v>2</v>
      </c>
      <c r="L30" s="185"/>
      <c r="M30" s="185"/>
      <c r="N30" s="185"/>
      <c r="O30" s="185"/>
      <c r="P30" s="185"/>
      <c r="Q30" s="186">
        <v>9</v>
      </c>
      <c r="R30" s="170">
        <f>Q30*36</f>
        <v>324</v>
      </c>
      <c r="S30" s="106">
        <f>SUM(T30:V30)</f>
        <v>90</v>
      </c>
      <c r="T30" s="106">
        <f aca="true" t="shared" si="25" ref="T30:V32">AA30*AA$6+AD30*AD$6+AI30*AI$6+AL30*AL$6</f>
        <v>0</v>
      </c>
      <c r="U30" s="106">
        <f t="shared" si="25"/>
        <v>0</v>
      </c>
      <c r="V30" s="106">
        <f t="shared" si="25"/>
        <v>90</v>
      </c>
      <c r="W30" s="106">
        <v>36</v>
      </c>
      <c r="X30" s="106">
        <v>27</v>
      </c>
      <c r="Y30" s="106">
        <f>R30-S30-X30</f>
        <v>207</v>
      </c>
      <c r="Z30" s="104" t="str">
        <f t="shared" si="19"/>
        <v>//2</v>
      </c>
      <c r="AA30" s="98"/>
      <c r="AB30" s="98"/>
      <c r="AC30" s="98">
        <v>2</v>
      </c>
      <c r="AD30" s="98"/>
      <c r="AE30" s="98"/>
      <c r="AF30" s="98">
        <v>2</v>
      </c>
      <c r="AG30" s="104" t="str">
        <f t="shared" si="20"/>
        <v>//2</v>
      </c>
      <c r="AH30" s="104" t="str">
        <f t="shared" si="21"/>
        <v>//2</v>
      </c>
      <c r="AI30" s="98"/>
      <c r="AJ30" s="98"/>
      <c r="AK30" s="98">
        <v>2</v>
      </c>
      <c r="AL30" s="98"/>
      <c r="AM30" s="98"/>
      <c r="AN30" s="98"/>
      <c r="AO30" s="243"/>
      <c r="AP30" s="148"/>
      <c r="AQ30" s="250">
        <v>3</v>
      </c>
      <c r="AR30" s="250">
        <v>3</v>
      </c>
      <c r="AS30" s="250">
        <v>3</v>
      </c>
      <c r="AT30" s="250"/>
      <c r="AU30" s="148"/>
    </row>
    <row r="31" spans="1:47" s="82" customFormat="1" ht="26.25" customHeight="1">
      <c r="A31" s="172" t="s">
        <v>94</v>
      </c>
      <c r="B31" s="123" t="s">
        <v>95</v>
      </c>
      <c r="C31" s="116" t="str">
        <f>D31&amp;" "&amp;E31&amp;" "&amp;G31&amp;" "&amp;H31</f>
        <v>   </v>
      </c>
      <c r="D31" s="102"/>
      <c r="E31" s="102"/>
      <c r="F31" s="102"/>
      <c r="G31" s="102"/>
      <c r="H31" s="102"/>
      <c r="I31" s="116" t="str">
        <f>J31&amp;" "&amp;K31&amp;" "&amp;O31&amp;" "&amp;P31</f>
        <v>   </v>
      </c>
      <c r="J31" s="103"/>
      <c r="K31" s="103"/>
      <c r="L31" s="103"/>
      <c r="M31" s="103"/>
      <c r="N31" s="103"/>
      <c r="O31" s="103"/>
      <c r="P31" s="103"/>
      <c r="Q31" s="173">
        <v>51</v>
      </c>
      <c r="R31" s="174">
        <f>Q31*36</f>
        <v>1836</v>
      </c>
      <c r="S31" s="173">
        <f>SUM(T31:V31)</f>
        <v>0</v>
      </c>
      <c r="T31" s="173">
        <f t="shared" si="25"/>
        <v>0</v>
      </c>
      <c r="U31" s="173">
        <f t="shared" si="25"/>
        <v>0</v>
      </c>
      <c r="V31" s="173">
        <f t="shared" si="25"/>
        <v>0</v>
      </c>
      <c r="W31" s="173">
        <v>0</v>
      </c>
      <c r="X31" s="173">
        <v>0</v>
      </c>
      <c r="Y31" s="173">
        <f>R31-S31</f>
        <v>1836</v>
      </c>
      <c r="Z31" s="124">
        <f>IF(SUM(AA31:AC31)&gt;0,AA31&amp;"/"&amp;AB31&amp;"/"&amp;AC31,"")</f>
      </c>
      <c r="AA31" s="125"/>
      <c r="AB31" s="125"/>
      <c r="AC31" s="125"/>
      <c r="AD31" s="125"/>
      <c r="AE31" s="125"/>
      <c r="AF31" s="125"/>
      <c r="AG31" s="124">
        <f>IF(SUM(AD31:AF31)&gt;0,AD31&amp;"/"&amp;AE31&amp;"/"&amp;AF31,"")</f>
      </c>
      <c r="AH31" s="124">
        <f>IF(SUM(AI31:AK31)&gt;0,AI31&amp;"/"&amp;AJ31&amp;"/"&amp;AK31,"")</f>
      </c>
      <c r="AI31" s="125"/>
      <c r="AJ31" s="125"/>
      <c r="AK31" s="125"/>
      <c r="AL31" s="125"/>
      <c r="AM31" s="125"/>
      <c r="AN31" s="125"/>
      <c r="AO31" s="244">
        <f>IF(SUM(AL31:AN31)&gt;0,AL31&amp;"/"&amp;AM31&amp;"/"&amp;AN31,"")</f>
      </c>
      <c r="AP31" s="222"/>
      <c r="AQ31" s="255"/>
      <c r="AR31" s="255">
        <v>9</v>
      </c>
      <c r="AS31" s="255">
        <v>12</v>
      </c>
      <c r="AT31" s="255">
        <v>30</v>
      </c>
      <c r="AU31" s="222"/>
    </row>
    <row r="32" spans="1:47" s="82" customFormat="1" ht="18.75" customHeight="1">
      <c r="A32" s="172" t="s">
        <v>96</v>
      </c>
      <c r="B32" s="116" t="s">
        <v>50</v>
      </c>
      <c r="C32" s="175" t="str">
        <f>D32&amp;" "&amp;E32&amp;" "&amp;F32&amp;" "&amp;G32&amp;" "&amp;H32</f>
        <v>    </v>
      </c>
      <c r="D32" s="176"/>
      <c r="E32" s="176"/>
      <c r="F32" s="176"/>
      <c r="G32" s="176"/>
      <c r="H32" s="176"/>
      <c r="I32" s="175" t="str">
        <f>J32&amp;" "&amp;K32&amp;" "&amp;L32&amp;" "&amp;M32&amp;" "&amp;N32&amp;" "&amp;O32&amp;" "&amp;P32</f>
        <v>      </v>
      </c>
      <c r="J32" s="177"/>
      <c r="K32" s="177"/>
      <c r="L32" s="177"/>
      <c r="M32" s="177"/>
      <c r="N32" s="177"/>
      <c r="O32" s="177"/>
      <c r="P32" s="177"/>
      <c r="Q32" s="173">
        <v>3</v>
      </c>
      <c r="R32" s="174">
        <f>Q32*36</f>
        <v>108</v>
      </c>
      <c r="S32" s="173">
        <f>SUM(T32:V32)</f>
        <v>0</v>
      </c>
      <c r="T32" s="173">
        <f t="shared" si="25"/>
        <v>0</v>
      </c>
      <c r="U32" s="173">
        <f t="shared" si="25"/>
        <v>0</v>
      </c>
      <c r="V32" s="173">
        <f t="shared" si="25"/>
        <v>0</v>
      </c>
      <c r="W32" s="173">
        <v>0</v>
      </c>
      <c r="X32" s="173">
        <v>0</v>
      </c>
      <c r="Y32" s="173">
        <f>R32-S32</f>
        <v>108</v>
      </c>
      <c r="Z32" s="124">
        <f>IF(SUM(AA32:AC32)&gt;0,AA32&amp;"/"&amp;AB32&amp;"/"&amp;AC32,"")</f>
      </c>
      <c r="AA32" s="125"/>
      <c r="AB32" s="125"/>
      <c r="AC32" s="125"/>
      <c r="AD32" s="125"/>
      <c r="AE32" s="125"/>
      <c r="AF32" s="125"/>
      <c r="AG32" s="124">
        <f>IF(SUM(AD32:AF32)&gt;0,AD32&amp;"/"&amp;AE32&amp;"/"&amp;AF32,"")</f>
      </c>
      <c r="AH32" s="124">
        <f>IF(SUM(AI32:AK32)&gt;0,AI32&amp;"/"&amp;AJ32&amp;"/"&amp;AK32,"")</f>
      </c>
      <c r="AI32" s="125"/>
      <c r="AJ32" s="125"/>
      <c r="AK32" s="125"/>
      <c r="AL32" s="125"/>
      <c r="AM32" s="125"/>
      <c r="AN32" s="125"/>
      <c r="AO32" s="244">
        <f>IF(SUM(AL32:AN32)&gt;0,AL32&amp;"/"&amp;AM32&amp;"/"&amp;AN32,"")</f>
      </c>
      <c r="AP32" s="222"/>
      <c r="AQ32" s="254"/>
      <c r="AR32" s="254"/>
      <c r="AS32" s="254"/>
      <c r="AT32" s="254">
        <v>3</v>
      </c>
      <c r="AU32" s="222"/>
    </row>
    <row r="33" spans="1:47" s="82" customFormat="1" ht="20.25" customHeight="1">
      <c r="A33" s="267" t="s">
        <v>97</v>
      </c>
      <c r="B33" s="268"/>
      <c r="C33" s="126" t="str">
        <f>D33&amp;" "&amp;E33&amp;" "&amp;F33&amp;" "&amp;G33&amp;" "&amp;H33</f>
        <v>    </v>
      </c>
      <c r="D33" s="127"/>
      <c r="E33" s="127"/>
      <c r="F33" s="127"/>
      <c r="G33" s="127"/>
      <c r="H33" s="127"/>
      <c r="I33" s="126" t="str">
        <f>J33&amp;" "&amp;K33&amp;" "&amp;L33&amp;" "&amp;M33&amp;" "&amp;N33&amp;" "&amp;O33&amp;" "&amp;P33</f>
        <v>      </v>
      </c>
      <c r="J33" s="128"/>
      <c r="K33" s="128"/>
      <c r="L33" s="128"/>
      <c r="M33" s="128"/>
      <c r="N33" s="128"/>
      <c r="O33" s="128"/>
      <c r="P33" s="128"/>
      <c r="Q33" s="129">
        <f aca="true" t="shared" si="26" ref="Q33:Y33">Q8+Q18+Q31+Q32</f>
        <v>120</v>
      </c>
      <c r="R33" s="129">
        <f t="shared" si="26"/>
        <v>4320</v>
      </c>
      <c r="S33" s="129">
        <f t="shared" si="26"/>
        <v>610</v>
      </c>
      <c r="T33" s="129">
        <f t="shared" si="26"/>
        <v>117</v>
      </c>
      <c r="U33" s="129">
        <f t="shared" si="26"/>
        <v>36</v>
      </c>
      <c r="V33" s="129">
        <f t="shared" si="26"/>
        <v>457</v>
      </c>
      <c r="W33" s="129">
        <f t="shared" si="26"/>
        <v>256</v>
      </c>
      <c r="X33" s="129">
        <f t="shared" si="26"/>
        <v>297</v>
      </c>
      <c r="Y33" s="129">
        <f t="shared" si="26"/>
        <v>3413</v>
      </c>
      <c r="Z33" s="130">
        <f>IF(SUM(AA33:AC33)&gt;0,AA33&amp;"/"&amp;AB33&amp;"/"&amp;AC33,"")</f>
      </c>
      <c r="AA33" s="131"/>
      <c r="AB33" s="131"/>
      <c r="AC33" s="131"/>
      <c r="AD33" s="131"/>
      <c r="AE33" s="131"/>
      <c r="AF33" s="131"/>
      <c r="AG33" s="130">
        <f>IF(SUM(AD33:AF33)&gt;0,AD33&amp;"/"&amp;AE33&amp;"/"&amp;AF33,"")</f>
      </c>
      <c r="AH33" s="130">
        <f>IF(SUM(AI33:AK33)&gt;0,AI33&amp;"/"&amp;AJ33&amp;"/"&amp;AK33,"")</f>
      </c>
      <c r="AI33" s="131"/>
      <c r="AJ33" s="131"/>
      <c r="AK33" s="131"/>
      <c r="AL33" s="131"/>
      <c r="AM33" s="131"/>
      <c r="AN33" s="131"/>
      <c r="AO33" s="245">
        <f>IF(SUM(AL33:AN33)&gt;0,AL33&amp;"/"&amp;AM33&amp;"/"&amp;AN33,"")</f>
      </c>
      <c r="AP33" s="239">
        <f>IF(SUM(AQ33:AS33)&gt;0,AQ33&amp;"/"&amp;AR33&amp;"/"&amp;AS33,"")</f>
      </c>
      <c r="AQ33" s="256"/>
      <c r="AR33" s="256"/>
      <c r="AS33" s="256"/>
      <c r="AT33" s="256"/>
      <c r="AU33" s="239">
        <f>IF(SUM(AT33:AT33)&gt;0,AT33&amp;"/"&amp;#REF!&amp;"/"&amp;#REF!,"")</f>
      </c>
    </row>
    <row r="34" spans="1:47" s="82" customFormat="1" ht="12.75" customHeight="1">
      <c r="A34" s="112"/>
      <c r="B34" s="289" t="s">
        <v>98</v>
      </c>
      <c r="C34" s="132" t="s">
        <v>99</v>
      </c>
      <c r="D34" s="133"/>
      <c r="E34" s="133"/>
      <c r="F34" s="133"/>
      <c r="G34" s="133"/>
      <c r="H34" s="133"/>
      <c r="I34" s="101"/>
      <c r="J34" s="95"/>
      <c r="K34" s="95"/>
      <c r="L34" s="95"/>
      <c r="M34" s="95"/>
      <c r="N34" s="95"/>
      <c r="O34" s="95"/>
      <c r="P34" s="95"/>
      <c r="Q34" s="132"/>
      <c r="R34" s="132"/>
      <c r="S34" s="132"/>
      <c r="T34" s="132"/>
      <c r="U34" s="132"/>
      <c r="V34" s="132"/>
      <c r="W34" s="132"/>
      <c r="X34" s="132"/>
      <c r="Y34" s="132"/>
      <c r="Z34" s="134">
        <f>SUM(AA34:AC34)</f>
        <v>14</v>
      </c>
      <c r="AA34" s="135">
        <f aca="true" t="shared" si="27" ref="AA34:AF34">SUM(AA10:AA30)</f>
        <v>2</v>
      </c>
      <c r="AB34" s="135">
        <f t="shared" si="27"/>
        <v>2</v>
      </c>
      <c r="AC34" s="135">
        <f t="shared" si="27"/>
        <v>10</v>
      </c>
      <c r="AD34" s="135">
        <f t="shared" si="27"/>
        <v>3</v>
      </c>
      <c r="AE34" s="135">
        <f t="shared" si="27"/>
        <v>0</v>
      </c>
      <c r="AF34" s="135">
        <f t="shared" si="27"/>
        <v>11</v>
      </c>
      <c r="AG34" s="134">
        <f>SUM(AD34:AF34)</f>
        <v>14</v>
      </c>
      <c r="AH34" s="134">
        <f>SUM(AI34:AK34)</f>
        <v>12</v>
      </c>
      <c r="AI34" s="135">
        <f aca="true" t="shared" si="28" ref="AI34:AN34">SUM(AI10:AI30)</f>
        <v>3</v>
      </c>
      <c r="AJ34" s="135">
        <f t="shared" si="28"/>
        <v>0</v>
      </c>
      <c r="AK34" s="135">
        <f t="shared" si="28"/>
        <v>9</v>
      </c>
      <c r="AL34" s="135">
        <f t="shared" si="28"/>
        <v>0</v>
      </c>
      <c r="AM34" s="135">
        <f t="shared" si="28"/>
        <v>0</v>
      </c>
      <c r="AN34" s="135">
        <f t="shared" si="28"/>
        <v>0</v>
      </c>
      <c r="AO34" s="246">
        <f>SUM(AL34:AN34)</f>
        <v>0</v>
      </c>
      <c r="AP34" s="240"/>
      <c r="AQ34" s="251">
        <f>SUM(AQ10:AQ32)</f>
        <v>27</v>
      </c>
      <c r="AR34" s="251">
        <f>SUM(AR10:AR32)</f>
        <v>33</v>
      </c>
      <c r="AS34" s="251">
        <f>SUM(AS10:AS32)</f>
        <v>27</v>
      </c>
      <c r="AT34" s="251">
        <f>SUM(AT10:AT32)</f>
        <v>33</v>
      </c>
      <c r="AU34" s="240">
        <f>SUM(AQ34:AT34)</f>
        <v>120</v>
      </c>
    </row>
    <row r="35" spans="1:47" s="82" customFormat="1" ht="12.75">
      <c r="A35" s="112"/>
      <c r="B35" s="289"/>
      <c r="C35" s="136" t="s">
        <v>100</v>
      </c>
      <c r="D35" s="137"/>
      <c r="E35" s="137"/>
      <c r="F35" s="137"/>
      <c r="G35" s="137"/>
      <c r="H35" s="137"/>
      <c r="I35" s="138"/>
      <c r="J35" s="95"/>
      <c r="K35" s="95"/>
      <c r="L35" s="95"/>
      <c r="M35" s="95"/>
      <c r="N35" s="95"/>
      <c r="O35" s="95"/>
      <c r="P35" s="95"/>
      <c r="Q35" s="132"/>
      <c r="R35" s="132"/>
      <c r="S35" s="132"/>
      <c r="T35" s="132"/>
      <c r="U35" s="132"/>
      <c r="V35" s="132"/>
      <c r="W35" s="132"/>
      <c r="X35" s="132"/>
      <c r="Y35" s="132"/>
      <c r="Z35" s="132">
        <f>SUM(AA10:AC30)*Z6</f>
        <v>252</v>
      </c>
      <c r="AA35" s="139"/>
      <c r="AB35" s="139"/>
      <c r="AC35" s="139"/>
      <c r="AD35" s="139"/>
      <c r="AE35" s="139"/>
      <c r="AF35" s="139"/>
      <c r="AG35" s="132">
        <f>SUM(AD10:AF30)*AG6</f>
        <v>238</v>
      </c>
      <c r="AH35" s="132">
        <f>SUM(AI10:AK30)*AH6</f>
        <v>120</v>
      </c>
      <c r="AI35" s="139"/>
      <c r="AJ35" s="139"/>
      <c r="AK35" s="139"/>
      <c r="AL35" s="139"/>
      <c r="AM35" s="139"/>
      <c r="AN35" s="139"/>
      <c r="AO35" s="247">
        <f>SUM(AL10:AN30)*AO6</f>
        <v>0</v>
      </c>
      <c r="AP35" s="144"/>
      <c r="AQ35" s="252"/>
      <c r="AR35" s="252"/>
      <c r="AS35" s="252"/>
      <c r="AT35" s="252"/>
      <c r="AU35" s="144"/>
    </row>
    <row r="36" spans="1:47" s="82" customFormat="1" ht="12.75">
      <c r="A36" s="112"/>
      <c r="B36" s="140">
        <f>(S33)/45</f>
        <v>13.555555555555555</v>
      </c>
      <c r="C36" s="132" t="s">
        <v>101</v>
      </c>
      <c r="D36" s="133"/>
      <c r="E36" s="133"/>
      <c r="F36" s="133"/>
      <c r="G36" s="133"/>
      <c r="H36" s="133"/>
      <c r="I36" s="101"/>
      <c r="J36" s="95"/>
      <c r="K36" s="95"/>
      <c r="L36" s="95"/>
      <c r="M36" s="95"/>
      <c r="N36" s="95"/>
      <c r="O36" s="95"/>
      <c r="P36" s="95"/>
      <c r="Q36" s="132"/>
      <c r="R36" s="132"/>
      <c r="S36" s="132"/>
      <c r="T36" s="132">
        <f>SUM(Z36:AO36)</f>
        <v>11</v>
      </c>
      <c r="U36" s="132"/>
      <c r="V36" s="132"/>
      <c r="W36" s="132"/>
      <c r="X36" s="132"/>
      <c r="Y36" s="132"/>
      <c r="Z36" s="104">
        <f>COUNTIF($D$10:$H$30,Z5)</f>
        <v>4</v>
      </c>
      <c r="AA36" s="141">
        <f aca="true" t="shared" si="29" ref="AA36:AF36">COUNTIF($D$8:$H$33,AA5)</f>
        <v>0</v>
      </c>
      <c r="AB36" s="141">
        <f t="shared" si="29"/>
        <v>0</v>
      </c>
      <c r="AC36" s="141">
        <f t="shared" si="29"/>
        <v>0</v>
      </c>
      <c r="AD36" s="141">
        <f t="shared" si="29"/>
        <v>0</v>
      </c>
      <c r="AE36" s="141">
        <f t="shared" si="29"/>
        <v>0</v>
      </c>
      <c r="AF36" s="141">
        <f t="shared" si="29"/>
        <v>0</v>
      </c>
      <c r="AG36" s="104">
        <f>COUNTIF($D$10:$H$30,AG5)</f>
        <v>4</v>
      </c>
      <c r="AH36" s="104">
        <f>COUNTIF($D$10:$H$30,AH5)</f>
        <v>3</v>
      </c>
      <c r="AI36" s="141">
        <f aca="true" t="shared" si="30" ref="AI36:AN36">COUNTIF($D$8:$H$33,AI5)</f>
        <v>0</v>
      </c>
      <c r="AJ36" s="141">
        <f t="shared" si="30"/>
        <v>0</v>
      </c>
      <c r="AK36" s="141">
        <f t="shared" si="30"/>
        <v>0</v>
      </c>
      <c r="AL36" s="141">
        <f t="shared" si="30"/>
        <v>0</v>
      </c>
      <c r="AM36" s="141">
        <f t="shared" si="30"/>
        <v>0</v>
      </c>
      <c r="AN36" s="141">
        <f t="shared" si="30"/>
        <v>0</v>
      </c>
      <c r="AO36" s="243">
        <f>COUNTIF($D$10:$H$30,AO5)</f>
        <v>0</v>
      </c>
      <c r="AP36" s="148"/>
      <c r="AQ36" s="253"/>
      <c r="AR36" s="253"/>
      <c r="AS36" s="253"/>
      <c r="AT36" s="253"/>
      <c r="AU36" s="148"/>
    </row>
    <row r="37" spans="1:47" s="82" customFormat="1" ht="12.75">
      <c r="A37" s="112"/>
      <c r="B37" s="113"/>
      <c r="C37" s="132" t="s">
        <v>102</v>
      </c>
      <c r="D37" s="133"/>
      <c r="E37" s="133"/>
      <c r="F37" s="133"/>
      <c r="G37" s="133"/>
      <c r="H37" s="133"/>
      <c r="I37" s="101"/>
      <c r="J37" s="95"/>
      <c r="K37" s="95"/>
      <c r="L37" s="95"/>
      <c r="M37" s="95"/>
      <c r="N37" s="95"/>
      <c r="O37" s="95"/>
      <c r="P37" s="95"/>
      <c r="Q37" s="132"/>
      <c r="R37" s="132"/>
      <c r="S37" s="132"/>
      <c r="T37" s="132">
        <f>SUM(Z37:AO37)</f>
        <v>7</v>
      </c>
      <c r="U37" s="132"/>
      <c r="V37" s="132"/>
      <c r="W37" s="132"/>
      <c r="X37" s="132"/>
      <c r="Y37" s="132"/>
      <c r="Z37" s="104">
        <f>COUNTIF($J$10:$P$30,Z5)</f>
        <v>4</v>
      </c>
      <c r="AA37" s="141">
        <f aca="true" t="shared" si="31" ref="AA37:AF37">COUNTIF($J$8:$P$33,AA5)</f>
        <v>0</v>
      </c>
      <c r="AB37" s="141">
        <f t="shared" si="31"/>
        <v>0</v>
      </c>
      <c r="AC37" s="141">
        <f t="shared" si="31"/>
        <v>0</v>
      </c>
      <c r="AD37" s="141">
        <f t="shared" si="31"/>
        <v>0</v>
      </c>
      <c r="AE37" s="141">
        <f t="shared" si="31"/>
        <v>0</v>
      </c>
      <c r="AF37" s="141">
        <f t="shared" si="31"/>
        <v>0</v>
      </c>
      <c r="AG37" s="104">
        <f>COUNTIF($J$10:$P$30,AG5)</f>
        <v>2</v>
      </c>
      <c r="AH37" s="104">
        <f>COUNTIF($J$10:$P$30,AH5)</f>
        <v>1</v>
      </c>
      <c r="AI37" s="141">
        <f aca="true" t="shared" si="32" ref="AI37:AN37">COUNTIF($J$8:$P$33,AI5)</f>
        <v>0</v>
      </c>
      <c r="AJ37" s="141">
        <f t="shared" si="32"/>
        <v>0</v>
      </c>
      <c r="AK37" s="141">
        <f t="shared" si="32"/>
        <v>0</v>
      </c>
      <c r="AL37" s="141">
        <f t="shared" si="32"/>
        <v>0</v>
      </c>
      <c r="AM37" s="141">
        <f t="shared" si="32"/>
        <v>0</v>
      </c>
      <c r="AN37" s="141">
        <f t="shared" si="32"/>
        <v>0</v>
      </c>
      <c r="AO37" s="243">
        <f>COUNTIF($J$10:$P$30,AO5)</f>
        <v>0</v>
      </c>
      <c r="AP37" s="148"/>
      <c r="AQ37" s="253"/>
      <c r="AR37" s="253"/>
      <c r="AS37" s="253"/>
      <c r="AT37" s="253"/>
      <c r="AU37" s="148"/>
    </row>
    <row r="38" spans="1:47" s="82" customFormat="1" ht="12.75">
      <c r="A38" s="142"/>
      <c r="B38" s="143"/>
      <c r="C38" s="144"/>
      <c r="D38" s="145"/>
      <c r="E38" s="145"/>
      <c r="F38" s="145"/>
      <c r="G38" s="145"/>
      <c r="H38" s="145"/>
      <c r="I38" s="146"/>
      <c r="J38" s="147"/>
      <c r="K38" s="147"/>
      <c r="L38" s="147"/>
      <c r="M38" s="147"/>
      <c r="N38" s="147"/>
      <c r="O38" s="147"/>
      <c r="P38" s="147"/>
      <c r="Q38" s="144"/>
      <c r="R38" s="144"/>
      <c r="S38" s="144"/>
      <c r="T38" s="144"/>
      <c r="U38" s="144"/>
      <c r="V38" s="144"/>
      <c r="W38" s="144"/>
      <c r="X38" s="144"/>
      <c r="Y38" s="144"/>
      <c r="Z38" s="148"/>
      <c r="AA38" s="149"/>
      <c r="AB38" s="149"/>
      <c r="AC38" s="149"/>
      <c r="AD38" s="149"/>
      <c r="AE38" s="149"/>
      <c r="AF38" s="149"/>
      <c r="AG38" s="148"/>
      <c r="AH38" s="148"/>
      <c r="AI38" s="149"/>
      <c r="AJ38" s="149"/>
      <c r="AK38" s="149"/>
      <c r="AL38" s="149"/>
      <c r="AM38" s="149"/>
      <c r="AN38" s="149"/>
      <c r="AO38" s="148"/>
      <c r="AP38" s="148"/>
      <c r="AQ38" s="253"/>
      <c r="AR38" s="253"/>
      <c r="AS38" s="253"/>
      <c r="AT38" s="253"/>
      <c r="AU38" s="148"/>
    </row>
    <row r="39" spans="1:47" s="82" customFormat="1" ht="12.75">
      <c r="A39" s="142"/>
      <c r="B39" s="150" t="s">
        <v>103</v>
      </c>
      <c r="C39" s="144"/>
      <c r="D39" s="145"/>
      <c r="E39" s="145"/>
      <c r="F39" s="145"/>
      <c r="G39" s="145"/>
      <c r="H39" s="145"/>
      <c r="I39" s="146"/>
      <c r="J39" s="147"/>
      <c r="K39" s="147"/>
      <c r="L39" s="147"/>
      <c r="M39" s="147"/>
      <c r="N39" s="147"/>
      <c r="O39" s="147"/>
      <c r="P39" s="147"/>
      <c r="Q39" s="144"/>
      <c r="R39" s="144"/>
      <c r="S39" s="144"/>
      <c r="T39" s="144"/>
      <c r="U39" s="144"/>
      <c r="V39" s="144"/>
      <c r="W39" s="144"/>
      <c r="X39" s="144"/>
      <c r="Y39" s="144"/>
      <c r="Z39" s="148"/>
      <c r="AA39" s="149"/>
      <c r="AB39" s="149"/>
      <c r="AC39" s="149"/>
      <c r="AD39" s="149"/>
      <c r="AE39" s="149"/>
      <c r="AF39" s="149"/>
      <c r="AG39" s="148"/>
      <c r="AH39" s="148"/>
      <c r="AI39" s="149"/>
      <c r="AJ39" s="149"/>
      <c r="AK39" s="149"/>
      <c r="AL39" s="149"/>
      <c r="AM39" s="149"/>
      <c r="AN39" s="149"/>
      <c r="AO39" s="148"/>
      <c r="AP39" s="148"/>
      <c r="AQ39" s="253"/>
      <c r="AR39" s="253"/>
      <c r="AS39" s="253"/>
      <c r="AT39" s="253"/>
      <c r="AU39" s="148"/>
    </row>
    <row r="40" spans="1:47" s="82" customFormat="1" ht="12.75">
      <c r="A40" s="142"/>
      <c r="B40" s="143"/>
      <c r="C40" s="144"/>
      <c r="D40" s="145"/>
      <c r="E40" s="145"/>
      <c r="F40" s="145"/>
      <c r="G40" s="145"/>
      <c r="H40" s="145"/>
      <c r="I40" s="146"/>
      <c r="J40" s="147"/>
      <c r="K40" s="147"/>
      <c r="L40" s="147"/>
      <c r="M40" s="147"/>
      <c r="N40" s="147"/>
      <c r="O40" s="147"/>
      <c r="P40" s="147"/>
      <c r="Q40" s="144"/>
      <c r="R40" s="144"/>
      <c r="S40" s="144"/>
      <c r="T40" s="144"/>
      <c r="U40" s="144"/>
      <c r="V40" s="144"/>
      <c r="W40" s="144"/>
      <c r="X40" s="144"/>
      <c r="Y40" s="144"/>
      <c r="Z40" s="148"/>
      <c r="AA40" s="149"/>
      <c r="AB40" s="149"/>
      <c r="AC40" s="149"/>
      <c r="AD40" s="149"/>
      <c r="AE40" s="149"/>
      <c r="AF40" s="149"/>
      <c r="AG40" s="148"/>
      <c r="AH40" s="148"/>
      <c r="AI40" s="149"/>
      <c r="AJ40" s="149"/>
      <c r="AK40" s="149"/>
      <c r="AL40" s="149"/>
      <c r="AM40" s="149"/>
      <c r="AN40" s="149"/>
      <c r="AO40" s="148"/>
      <c r="AP40" s="148"/>
      <c r="AQ40" s="253"/>
      <c r="AR40" s="253"/>
      <c r="AS40" s="253"/>
      <c r="AT40" s="253"/>
      <c r="AU40" s="148"/>
    </row>
    <row r="41" spans="1:47" s="82" customFormat="1" ht="12.75">
      <c r="A41" s="142"/>
      <c r="B41" s="143"/>
      <c r="C41" s="144"/>
      <c r="D41" s="145"/>
      <c r="E41" s="145"/>
      <c r="F41" s="145"/>
      <c r="G41" s="145"/>
      <c r="H41" s="145"/>
      <c r="I41" s="146"/>
      <c r="J41" s="147"/>
      <c r="K41" s="147"/>
      <c r="L41" s="147"/>
      <c r="M41" s="147"/>
      <c r="N41" s="147"/>
      <c r="O41" s="147"/>
      <c r="P41" s="147"/>
      <c r="Q41" s="144"/>
      <c r="R41" s="144"/>
      <c r="S41" s="144"/>
      <c r="T41" s="144"/>
      <c r="U41" s="144"/>
      <c r="V41" s="144"/>
      <c r="W41" s="144"/>
      <c r="X41" s="144"/>
      <c r="Y41" s="144"/>
      <c r="Z41" s="148"/>
      <c r="AA41" s="149"/>
      <c r="AB41" s="149"/>
      <c r="AC41" s="149"/>
      <c r="AD41" s="149"/>
      <c r="AE41" s="149"/>
      <c r="AF41" s="149"/>
      <c r="AG41" s="148"/>
      <c r="AH41" s="148"/>
      <c r="AI41" s="149"/>
      <c r="AJ41" s="149"/>
      <c r="AK41" s="149"/>
      <c r="AL41" s="149"/>
      <c r="AM41" s="149"/>
      <c r="AN41" s="149"/>
      <c r="AO41" s="148"/>
      <c r="AP41" s="148"/>
      <c r="AQ41" s="253"/>
      <c r="AR41" s="253"/>
      <c r="AS41" s="253"/>
      <c r="AT41" s="253"/>
      <c r="AU41" s="148"/>
    </row>
    <row r="42" spans="1:47" s="82" customFormat="1" ht="12.75">
      <c r="A42" s="142"/>
      <c r="B42" s="143"/>
      <c r="C42" s="144"/>
      <c r="D42" s="145"/>
      <c r="E42" s="145"/>
      <c r="F42" s="145"/>
      <c r="G42" s="145"/>
      <c r="H42" s="145"/>
      <c r="I42" s="146"/>
      <c r="J42" s="147"/>
      <c r="K42" s="147"/>
      <c r="L42" s="147"/>
      <c r="M42" s="147"/>
      <c r="N42" s="147"/>
      <c r="O42" s="147"/>
      <c r="P42" s="147"/>
      <c r="Q42" s="144"/>
      <c r="R42" s="144"/>
      <c r="S42" s="144"/>
      <c r="T42" s="144"/>
      <c r="U42" s="144"/>
      <c r="V42" s="144"/>
      <c r="W42" s="144"/>
      <c r="X42" s="144"/>
      <c r="Y42" s="144"/>
      <c r="Z42" s="148"/>
      <c r="AA42" s="149"/>
      <c r="AB42" s="149"/>
      <c r="AC42" s="149"/>
      <c r="AD42" s="149"/>
      <c r="AE42" s="149"/>
      <c r="AF42" s="149"/>
      <c r="AG42" s="148"/>
      <c r="AH42" s="148"/>
      <c r="AI42" s="149"/>
      <c r="AJ42" s="149"/>
      <c r="AK42" s="149"/>
      <c r="AL42" s="149"/>
      <c r="AM42" s="149"/>
      <c r="AN42" s="149"/>
      <c r="AO42" s="148"/>
      <c r="AP42" s="148"/>
      <c r="AQ42" s="253"/>
      <c r="AR42" s="253"/>
      <c r="AS42" s="253"/>
      <c r="AT42" s="253"/>
      <c r="AU42" s="148"/>
    </row>
    <row r="43" spans="1:47" s="82" customFormat="1" ht="12.75">
      <c r="A43" s="142"/>
      <c r="B43" s="143"/>
      <c r="C43" s="144"/>
      <c r="D43" s="145"/>
      <c r="E43" s="145"/>
      <c r="F43" s="145"/>
      <c r="G43" s="145"/>
      <c r="H43" s="145"/>
      <c r="I43" s="146"/>
      <c r="J43" s="147"/>
      <c r="K43" s="147"/>
      <c r="L43" s="147"/>
      <c r="M43" s="147"/>
      <c r="N43" s="147"/>
      <c r="O43" s="147"/>
      <c r="P43" s="147"/>
      <c r="Q43" s="144"/>
      <c r="R43" s="144"/>
      <c r="S43" s="144"/>
      <c r="T43" s="144"/>
      <c r="U43" s="144"/>
      <c r="V43" s="144"/>
      <c r="W43" s="144"/>
      <c r="X43" s="144"/>
      <c r="Y43" s="144"/>
      <c r="Z43" s="148"/>
      <c r="AA43" s="149"/>
      <c r="AB43" s="149"/>
      <c r="AC43" s="149"/>
      <c r="AD43" s="149"/>
      <c r="AE43" s="149"/>
      <c r="AF43" s="149"/>
      <c r="AG43" s="148"/>
      <c r="AH43" s="148"/>
      <c r="AI43" s="149"/>
      <c r="AJ43" s="149"/>
      <c r="AK43" s="149"/>
      <c r="AL43" s="149"/>
      <c r="AM43" s="149"/>
      <c r="AN43" s="149"/>
      <c r="AO43" s="148"/>
      <c r="AP43" s="148"/>
      <c r="AQ43" s="253"/>
      <c r="AR43" s="253"/>
      <c r="AS43" s="253"/>
      <c r="AT43" s="253"/>
      <c r="AU43" s="148"/>
    </row>
    <row r="44" spans="1:47" s="82" customFormat="1" ht="12.75">
      <c r="A44" s="142"/>
      <c r="B44" s="143"/>
      <c r="C44" s="144"/>
      <c r="D44" s="145"/>
      <c r="E44" s="145"/>
      <c r="F44" s="145"/>
      <c r="G44" s="145"/>
      <c r="H44" s="145"/>
      <c r="I44" s="146"/>
      <c r="J44" s="147"/>
      <c r="K44" s="147"/>
      <c r="L44" s="147"/>
      <c r="M44" s="147"/>
      <c r="N44" s="147"/>
      <c r="O44" s="147"/>
      <c r="P44" s="147"/>
      <c r="Q44" s="144"/>
      <c r="R44" s="144"/>
      <c r="S44" s="144"/>
      <c r="T44" s="144"/>
      <c r="U44" s="144"/>
      <c r="V44" s="144"/>
      <c r="W44" s="144"/>
      <c r="X44" s="144"/>
      <c r="Y44" s="144"/>
      <c r="Z44" s="148"/>
      <c r="AA44" s="149"/>
      <c r="AB44" s="149"/>
      <c r="AC44" s="149"/>
      <c r="AD44" s="149"/>
      <c r="AE44" s="149"/>
      <c r="AF44" s="149"/>
      <c r="AG44" s="148"/>
      <c r="AH44" s="148"/>
      <c r="AI44" s="149"/>
      <c r="AJ44" s="149"/>
      <c r="AK44" s="149"/>
      <c r="AL44" s="149"/>
      <c r="AM44" s="149"/>
      <c r="AN44" s="149"/>
      <c r="AO44" s="148"/>
      <c r="AP44" s="148"/>
      <c r="AQ44" s="253"/>
      <c r="AR44" s="253"/>
      <c r="AS44" s="253"/>
      <c r="AT44" s="253"/>
      <c r="AU44" s="148"/>
    </row>
    <row r="45" spans="1:47" s="82" customFormat="1" ht="12.75">
      <c r="A45" s="142"/>
      <c r="B45" s="143"/>
      <c r="C45" s="144"/>
      <c r="D45" s="145"/>
      <c r="E45" s="145"/>
      <c r="F45" s="145"/>
      <c r="G45" s="145"/>
      <c r="H45" s="145"/>
      <c r="I45" s="146"/>
      <c r="J45" s="147"/>
      <c r="K45" s="147"/>
      <c r="L45" s="147"/>
      <c r="M45" s="147"/>
      <c r="N45" s="147"/>
      <c r="O45" s="147"/>
      <c r="P45" s="147"/>
      <c r="Q45" s="144"/>
      <c r="R45" s="144"/>
      <c r="S45" s="144"/>
      <c r="T45" s="144"/>
      <c r="U45" s="144"/>
      <c r="V45" s="144"/>
      <c r="W45" s="144"/>
      <c r="X45" s="144"/>
      <c r="Y45" s="144"/>
      <c r="Z45" s="148"/>
      <c r="AA45" s="149"/>
      <c r="AB45" s="149"/>
      <c r="AC45" s="149"/>
      <c r="AD45" s="149"/>
      <c r="AE45" s="149"/>
      <c r="AF45" s="149"/>
      <c r="AG45" s="148"/>
      <c r="AH45" s="148"/>
      <c r="AI45" s="149"/>
      <c r="AJ45" s="149"/>
      <c r="AK45" s="149"/>
      <c r="AL45" s="149"/>
      <c r="AM45" s="149"/>
      <c r="AN45" s="149"/>
      <c r="AO45" s="148"/>
      <c r="AP45" s="148"/>
      <c r="AQ45" s="253"/>
      <c r="AR45" s="253"/>
      <c r="AS45" s="253"/>
      <c r="AT45" s="253"/>
      <c r="AU45" s="148"/>
    </row>
    <row r="46" spans="1:41" s="153" customFormat="1" ht="21.75" customHeight="1">
      <c r="A46" s="151"/>
      <c r="B46" s="290" t="s">
        <v>104</v>
      </c>
      <c r="C46" s="290"/>
      <c r="D46" s="290"/>
      <c r="E46" s="290"/>
      <c r="F46" s="290"/>
      <c r="G46" s="290"/>
      <c r="H46" s="290"/>
      <c r="I46" s="290"/>
      <c r="J46" s="152"/>
      <c r="K46" s="152"/>
      <c r="L46" s="152"/>
      <c r="M46" s="152"/>
      <c r="N46" s="152"/>
      <c r="O46" s="152"/>
      <c r="P46" s="152"/>
      <c r="Q46" s="291" t="s">
        <v>105</v>
      </c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</row>
    <row r="47" spans="1:41" s="156" customFormat="1" ht="26.25" customHeight="1">
      <c r="A47" s="154"/>
      <c r="B47" s="81" t="s">
        <v>106</v>
      </c>
      <c r="C47" s="81" t="s">
        <v>107</v>
      </c>
      <c r="D47" s="89"/>
      <c r="E47" s="89"/>
      <c r="F47" s="89"/>
      <c r="G47" s="89"/>
      <c r="H47" s="89"/>
      <c r="I47" s="81" t="s">
        <v>108</v>
      </c>
      <c r="J47" s="155"/>
      <c r="K47" s="155"/>
      <c r="L47" s="155"/>
      <c r="M47" s="155"/>
      <c r="N47" s="155"/>
      <c r="O47" s="155"/>
      <c r="P47" s="155"/>
      <c r="Q47" s="270" t="s">
        <v>109</v>
      </c>
      <c r="R47" s="270"/>
      <c r="S47" s="270"/>
      <c r="T47" s="270"/>
      <c r="U47" s="270"/>
      <c r="V47" s="270" t="s">
        <v>110</v>
      </c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</row>
    <row r="48" spans="1:41" s="159" customFormat="1" ht="18.75" customHeight="1">
      <c r="A48" s="157"/>
      <c r="B48" s="158" t="s">
        <v>111</v>
      </c>
      <c r="C48" s="81">
        <v>2</v>
      </c>
      <c r="D48" s="89"/>
      <c r="E48" s="89"/>
      <c r="F48" s="89"/>
      <c r="G48" s="89"/>
      <c r="H48" s="89"/>
      <c r="I48" s="81">
        <v>6</v>
      </c>
      <c r="J48" s="89"/>
      <c r="K48" s="89"/>
      <c r="L48" s="89"/>
      <c r="M48" s="89"/>
      <c r="N48" s="89"/>
      <c r="O48" s="89"/>
      <c r="P48" s="89"/>
      <c r="Q48" s="269" t="s">
        <v>112</v>
      </c>
      <c r="R48" s="269"/>
      <c r="S48" s="269"/>
      <c r="T48" s="269"/>
      <c r="U48" s="269"/>
      <c r="V48" s="270" t="s">
        <v>110</v>
      </c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</row>
    <row r="49" spans="1:41" s="159" customFormat="1" ht="18.75" customHeight="1">
      <c r="A49" s="157"/>
      <c r="B49" s="158" t="s">
        <v>128</v>
      </c>
      <c r="C49" s="81">
        <v>3</v>
      </c>
      <c r="D49" s="89"/>
      <c r="E49" s="89"/>
      <c r="F49" s="89"/>
      <c r="G49" s="89"/>
      <c r="H49" s="89"/>
      <c r="I49" s="81">
        <v>2</v>
      </c>
      <c r="J49" s="89"/>
      <c r="K49" s="89"/>
      <c r="L49" s="89"/>
      <c r="M49" s="89"/>
      <c r="N49" s="89"/>
      <c r="O49" s="89"/>
      <c r="P49" s="89"/>
      <c r="Q49" s="269"/>
      <c r="R49" s="269"/>
      <c r="S49" s="269"/>
      <c r="T49" s="269"/>
      <c r="U49" s="269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</row>
    <row r="50" spans="1:41" s="159" customFormat="1" ht="18.75" customHeight="1">
      <c r="A50" s="157"/>
      <c r="B50" s="158" t="s">
        <v>113</v>
      </c>
      <c r="C50" s="81">
        <v>3</v>
      </c>
      <c r="D50" s="89"/>
      <c r="E50" s="89"/>
      <c r="F50" s="89"/>
      <c r="G50" s="89"/>
      <c r="H50" s="89"/>
      <c r="I50" s="81">
        <v>6</v>
      </c>
      <c r="J50" s="89"/>
      <c r="K50" s="89"/>
      <c r="L50" s="89"/>
      <c r="M50" s="89"/>
      <c r="N50" s="89"/>
      <c r="O50" s="89"/>
      <c r="P50" s="89"/>
      <c r="Q50" s="269"/>
      <c r="R50" s="269"/>
      <c r="S50" s="269"/>
      <c r="T50" s="269"/>
      <c r="U50" s="269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</row>
    <row r="51" spans="1:41" s="159" customFormat="1" ht="18.75" customHeight="1">
      <c r="A51" s="157"/>
      <c r="B51" s="158" t="s">
        <v>114</v>
      </c>
      <c r="C51" s="81"/>
      <c r="D51" s="89"/>
      <c r="E51" s="89"/>
      <c r="F51" s="89"/>
      <c r="G51" s="89"/>
      <c r="H51" s="89"/>
      <c r="I51" s="81">
        <f>SUM(I48:I50)</f>
        <v>14</v>
      </c>
      <c r="J51" s="89"/>
      <c r="K51" s="89"/>
      <c r="L51" s="89"/>
      <c r="M51" s="89"/>
      <c r="N51" s="89"/>
      <c r="O51" s="89"/>
      <c r="P51" s="89"/>
      <c r="Q51" s="269"/>
      <c r="R51" s="269"/>
      <c r="S51" s="269"/>
      <c r="T51" s="269"/>
      <c r="U51" s="269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</row>
    <row r="52" ht="13.5" customHeight="1"/>
    <row r="53" ht="9" customHeight="1">
      <c r="B53" s="160"/>
    </row>
    <row r="54" ht="12.75">
      <c r="B54" s="161" t="s">
        <v>115</v>
      </c>
    </row>
    <row r="55" ht="7.5" customHeight="1">
      <c r="B55" s="161"/>
    </row>
    <row r="56" spans="2:47" ht="12.75">
      <c r="B56" s="161" t="s">
        <v>116</v>
      </c>
      <c r="C56" s="162" t="s">
        <v>117</v>
      </c>
      <c r="V56" s="163" t="s">
        <v>118</v>
      </c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</row>
    <row r="57" spans="2:47" ht="17.25" customHeight="1">
      <c r="B57" s="161" t="s">
        <v>119</v>
      </c>
      <c r="C57" s="164" t="s">
        <v>120</v>
      </c>
      <c r="V57" s="163" t="s">
        <v>121</v>
      </c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</row>
    <row r="58" ht="7.5" customHeight="1">
      <c r="B58" s="165"/>
    </row>
    <row r="59" spans="2:21" ht="12.75">
      <c r="B59" s="162"/>
      <c r="U59" s="166"/>
    </row>
    <row r="60" ht="17.25" customHeight="1">
      <c r="B60" s="164"/>
    </row>
  </sheetData>
  <sheetProtection selectLockedCells="1" selectUnlockedCells="1"/>
  <mergeCells count="30">
    <mergeCell ref="AQ4:AT4"/>
    <mergeCell ref="R3:Y3"/>
    <mergeCell ref="A1:AH1"/>
    <mergeCell ref="A3:A6"/>
    <mergeCell ref="B3:B6"/>
    <mergeCell ref="C3:P3"/>
    <mergeCell ref="Q3:Q6"/>
    <mergeCell ref="Z3:AO3"/>
    <mergeCell ref="C4:P4"/>
    <mergeCell ref="Y4:Y6"/>
    <mergeCell ref="Z4:AG4"/>
    <mergeCell ref="AH4:AO4"/>
    <mergeCell ref="U5:U6"/>
    <mergeCell ref="V5:V6"/>
    <mergeCell ref="X4:X6"/>
    <mergeCell ref="S4:W4"/>
    <mergeCell ref="W5:W6"/>
    <mergeCell ref="C5:C6"/>
    <mergeCell ref="I5:I6"/>
    <mergeCell ref="S5:S6"/>
    <mergeCell ref="T5:T6"/>
    <mergeCell ref="R4:R6"/>
    <mergeCell ref="A33:B33"/>
    <mergeCell ref="Q48:U51"/>
    <mergeCell ref="V48:AO51"/>
    <mergeCell ref="B34:B35"/>
    <mergeCell ref="B46:I46"/>
    <mergeCell ref="Q46:AO46"/>
    <mergeCell ref="Q47:U47"/>
    <mergeCell ref="V47:AO47"/>
  </mergeCells>
  <printOptions/>
  <pageMargins left="0.19652777777777777" right="0.15763888888888888" top="0.41" bottom="0.25972222222222224" header="0.31" footer="0.5118055555555555"/>
  <pageSetup fitToHeight="2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8"/>
  <sheetViews>
    <sheetView zoomScaleSheetLayoutView="100" workbookViewId="0" topLeftCell="B14">
      <selection activeCell="C40" sqref="C40"/>
    </sheetView>
  </sheetViews>
  <sheetFormatPr defaultColWidth="9.00390625" defaultRowHeight="12.75" outlineLevelCol="1"/>
  <cols>
    <col min="1" max="1" width="8.75390625" style="64" customWidth="1"/>
    <col min="2" max="2" width="53.875" style="65" customWidth="1"/>
    <col min="3" max="3" width="59.125" style="66" customWidth="1"/>
    <col min="4" max="4" width="5.75390625" style="67" hidden="1" customWidth="1" outlineLevel="1"/>
    <col min="5" max="5" width="5.125" style="67" hidden="1" customWidth="1" outlineLevel="1"/>
    <col min="6" max="6" width="5.625" style="67" hidden="1" customWidth="1" outlineLevel="1"/>
    <col min="7" max="7" width="6.375" style="67" hidden="1" customWidth="1" outlineLevel="1"/>
    <col min="8" max="8" width="5.25390625" style="67" hidden="1" customWidth="1" outlineLevel="1"/>
    <col min="9" max="9" width="60.25390625" style="66" customWidth="1" collapsed="1"/>
    <col min="10" max="11" width="5.00390625" style="68" hidden="1" customWidth="1" outlineLevel="1"/>
    <col min="12" max="12" width="4.25390625" style="68" hidden="1" customWidth="1" outlineLevel="1"/>
    <col min="13" max="13" width="5.00390625" style="68" hidden="1" customWidth="1" outlineLevel="1"/>
    <col min="14" max="14" width="4.375" style="68" hidden="1" customWidth="1" outlineLevel="1"/>
    <col min="15" max="15" width="5.00390625" style="68" hidden="1" customWidth="1" outlineLevel="1"/>
    <col min="16" max="16" width="4.25390625" style="68" hidden="1" customWidth="1" outlineLevel="1"/>
    <col min="17" max="17" width="9.375" style="69" customWidth="1" collapsed="1"/>
    <col min="18" max="18" width="8.00390625" style="69" customWidth="1"/>
    <col min="19" max="19" width="6.625" style="69" customWidth="1"/>
    <col min="20" max="20" width="6.375" style="64" customWidth="1"/>
    <col min="21" max="21" width="6.00390625" style="64" customWidth="1"/>
    <col min="22" max="22" width="6.625" style="64" customWidth="1"/>
    <col min="23" max="24" width="6.25390625" style="64" customWidth="1"/>
    <col min="25" max="25" width="6.875" style="64" customWidth="1"/>
    <col min="26" max="26" width="9.375" style="64" customWidth="1"/>
    <col min="27" max="27" width="5.125" style="70" hidden="1" customWidth="1" outlineLevel="1"/>
    <col min="28" max="28" width="6.00390625" style="70" hidden="1" customWidth="1" outlineLevel="1"/>
    <col min="29" max="29" width="5.375" style="70" hidden="1" customWidth="1" outlineLevel="1"/>
    <col min="30" max="30" width="4.75390625" style="70" hidden="1" customWidth="1" outlineLevel="1"/>
    <col min="31" max="31" width="6.00390625" style="70" hidden="1" customWidth="1" outlineLevel="1"/>
    <col min="32" max="32" width="6.375" style="70" hidden="1" customWidth="1" outlineLevel="1"/>
    <col min="33" max="33" width="9.125" style="64" customWidth="1" collapsed="1"/>
    <col min="34" max="34" width="9.25390625" style="64" customWidth="1"/>
    <col min="35" max="35" width="5.125" style="70" hidden="1" customWidth="1" outlineLevel="1"/>
    <col min="36" max="36" width="5.25390625" style="70" hidden="1" customWidth="1" outlineLevel="1"/>
    <col min="37" max="37" width="5.00390625" style="70" hidden="1" customWidth="1" outlineLevel="1"/>
    <col min="38" max="38" width="4.00390625" style="70" hidden="1" customWidth="1" outlineLevel="1"/>
    <col min="39" max="39" width="5.00390625" style="70" hidden="1" customWidth="1" outlineLevel="1"/>
    <col min="40" max="40" width="4.25390625" style="70" hidden="1" customWidth="1" outlineLevel="1"/>
    <col min="41" max="41" width="9.625" style="64" customWidth="1" collapsed="1"/>
    <col min="42" max="16384" width="11.625" style="0" customWidth="1"/>
  </cols>
  <sheetData>
    <row r="1" spans="1:40" ht="15.75">
      <c r="A1" s="307" t="s">
        <v>145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71"/>
      <c r="AJ1" s="71"/>
      <c r="AK1" s="71"/>
      <c r="AL1" s="71"/>
      <c r="AM1" s="71"/>
      <c r="AN1" s="71"/>
    </row>
    <row r="2" spans="1:25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1" s="82" customFormat="1" ht="12.75" customHeight="1">
      <c r="A3" s="296" t="s">
        <v>54</v>
      </c>
      <c r="B3" s="292" t="s">
        <v>55</v>
      </c>
      <c r="C3" s="308" t="s">
        <v>146</v>
      </c>
      <c r="D3" s="79"/>
      <c r="E3" s="79"/>
      <c r="F3" s="79"/>
      <c r="G3" s="79"/>
      <c r="H3" s="79"/>
      <c r="I3" s="313" t="s">
        <v>147</v>
      </c>
      <c r="J3" s="188"/>
      <c r="K3" s="188"/>
      <c r="L3" s="188"/>
      <c r="M3" s="188"/>
      <c r="N3" s="188"/>
      <c r="O3" s="188"/>
      <c r="P3" s="189"/>
      <c r="Q3" s="310"/>
      <c r="R3" s="310"/>
      <c r="S3" s="315"/>
      <c r="T3" s="316"/>
      <c r="U3" s="311"/>
      <c r="V3" s="311"/>
      <c r="W3" s="311"/>
      <c r="X3" s="311"/>
      <c r="Y3" s="311"/>
      <c r="Z3" s="210"/>
      <c r="AA3" s="211"/>
      <c r="AB3" s="211"/>
      <c r="AC3" s="211"/>
      <c r="AD3" s="211"/>
      <c r="AE3" s="211"/>
      <c r="AF3" s="211"/>
      <c r="AG3" s="210"/>
      <c r="AH3" s="210"/>
      <c r="AI3" s="211"/>
      <c r="AJ3" s="211"/>
      <c r="AK3" s="211"/>
      <c r="AL3" s="211"/>
      <c r="AM3" s="211"/>
      <c r="AN3" s="211"/>
      <c r="AO3" s="210"/>
    </row>
    <row r="4" spans="1:41" s="82" customFormat="1" ht="12.75">
      <c r="A4" s="296"/>
      <c r="B4" s="292"/>
      <c r="C4" s="312"/>
      <c r="D4" s="187"/>
      <c r="E4" s="187"/>
      <c r="F4" s="187"/>
      <c r="G4" s="187"/>
      <c r="H4" s="187"/>
      <c r="I4" s="314"/>
      <c r="J4" s="190"/>
      <c r="K4" s="190"/>
      <c r="L4" s="190"/>
      <c r="M4" s="190"/>
      <c r="N4" s="190"/>
      <c r="O4" s="190"/>
      <c r="P4" s="191"/>
      <c r="Q4" s="310"/>
      <c r="R4" s="310"/>
      <c r="S4" s="315"/>
      <c r="T4" s="316"/>
      <c r="U4" s="311"/>
      <c r="V4" s="311"/>
      <c r="W4" s="311"/>
      <c r="X4" s="311"/>
      <c r="Y4" s="311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</row>
    <row r="5" spans="1:41" s="82" customFormat="1" ht="21" customHeight="1">
      <c r="A5" s="171" t="s">
        <v>75</v>
      </c>
      <c r="B5" s="171" t="s">
        <v>76</v>
      </c>
      <c r="C5" s="192"/>
      <c r="D5" s="193"/>
      <c r="E5" s="193"/>
      <c r="F5" s="193"/>
      <c r="G5" s="193"/>
      <c r="H5" s="193"/>
      <c r="I5" s="192"/>
      <c r="J5" s="185"/>
      <c r="K5" s="185"/>
      <c r="L5" s="185"/>
      <c r="M5" s="185"/>
      <c r="N5" s="185"/>
      <c r="O5" s="185"/>
      <c r="P5" s="205"/>
      <c r="Q5" s="212"/>
      <c r="R5" s="212"/>
      <c r="S5" s="212"/>
      <c r="T5" s="212"/>
      <c r="U5" s="212"/>
      <c r="V5" s="212"/>
      <c r="W5" s="212"/>
      <c r="X5" s="212"/>
      <c r="Y5" s="212"/>
      <c r="Z5" s="213"/>
      <c r="AA5" s="214"/>
      <c r="AB5" s="214"/>
      <c r="AC5" s="214"/>
      <c r="AD5" s="214"/>
      <c r="AE5" s="214"/>
      <c r="AF5" s="214"/>
      <c r="AG5" s="213"/>
      <c r="AH5" s="213"/>
      <c r="AI5" s="214"/>
      <c r="AJ5" s="214"/>
      <c r="AK5" s="214"/>
      <c r="AL5" s="214"/>
      <c r="AM5" s="214"/>
      <c r="AN5" s="214"/>
      <c r="AO5" s="213"/>
    </row>
    <row r="6" spans="1:41" s="82" customFormat="1" ht="17.25" customHeight="1">
      <c r="A6" s="179" t="s">
        <v>123</v>
      </c>
      <c r="B6" s="100" t="s">
        <v>77</v>
      </c>
      <c r="C6" s="184"/>
      <c r="D6" s="194"/>
      <c r="E6" s="194"/>
      <c r="F6" s="194"/>
      <c r="G6" s="194"/>
      <c r="H6" s="194"/>
      <c r="I6" s="184"/>
      <c r="J6" s="195"/>
      <c r="K6" s="195"/>
      <c r="L6" s="195"/>
      <c r="M6" s="195"/>
      <c r="N6" s="195"/>
      <c r="O6" s="195"/>
      <c r="P6" s="206"/>
      <c r="Q6" s="215"/>
      <c r="R6" s="215"/>
      <c r="S6" s="215"/>
      <c r="T6" s="215"/>
      <c r="U6" s="215"/>
      <c r="V6" s="215"/>
      <c r="W6" s="215"/>
      <c r="X6" s="215"/>
      <c r="Y6" s="215"/>
      <c r="Z6" s="216"/>
      <c r="AA6" s="214"/>
      <c r="AB6" s="214"/>
      <c r="AC6" s="214"/>
      <c r="AD6" s="214"/>
      <c r="AE6" s="214"/>
      <c r="AF6" s="214"/>
      <c r="AG6" s="216"/>
      <c r="AH6" s="216"/>
      <c r="AI6" s="214"/>
      <c r="AJ6" s="214"/>
      <c r="AK6" s="214"/>
      <c r="AL6" s="214"/>
      <c r="AM6" s="214"/>
      <c r="AN6" s="214"/>
      <c r="AO6" s="216"/>
    </row>
    <row r="7" spans="1:41" s="82" customFormat="1" ht="25.5">
      <c r="A7" s="181" t="s">
        <v>129</v>
      </c>
      <c r="B7" s="105" t="s">
        <v>122</v>
      </c>
      <c r="C7" s="184" t="s">
        <v>153</v>
      </c>
      <c r="D7" s="193"/>
      <c r="E7" s="193"/>
      <c r="F7" s="193"/>
      <c r="G7" s="193"/>
      <c r="H7" s="193"/>
      <c r="I7" s="184"/>
      <c r="J7" s="185"/>
      <c r="K7" s="185"/>
      <c r="L7" s="185"/>
      <c r="M7" s="185"/>
      <c r="N7" s="185"/>
      <c r="O7" s="185"/>
      <c r="P7" s="205"/>
      <c r="Q7" s="217"/>
      <c r="R7" s="218"/>
      <c r="S7" s="217"/>
      <c r="T7" s="217"/>
      <c r="U7" s="217"/>
      <c r="V7" s="217"/>
      <c r="W7" s="217"/>
      <c r="X7" s="217"/>
      <c r="Y7" s="217"/>
      <c r="Z7" s="216"/>
      <c r="AA7" s="214"/>
      <c r="AB7" s="214"/>
      <c r="AC7" s="214"/>
      <c r="AD7" s="214"/>
      <c r="AE7" s="214"/>
      <c r="AF7" s="214"/>
      <c r="AG7" s="216"/>
      <c r="AH7" s="216"/>
      <c r="AI7" s="214"/>
      <c r="AJ7" s="214"/>
      <c r="AK7" s="214"/>
      <c r="AL7" s="214"/>
      <c r="AM7" s="214"/>
      <c r="AN7" s="214"/>
      <c r="AO7" s="216"/>
    </row>
    <row r="8" spans="1:41" s="82" customFormat="1" ht="38.25">
      <c r="A8" s="181" t="s">
        <v>130</v>
      </c>
      <c r="B8" s="107" t="s">
        <v>78</v>
      </c>
      <c r="C8" s="320" t="s">
        <v>164</v>
      </c>
      <c r="D8" s="193"/>
      <c r="E8" s="193"/>
      <c r="F8" s="193"/>
      <c r="G8" s="193"/>
      <c r="H8" s="193"/>
      <c r="I8" s="184"/>
      <c r="J8" s="196"/>
      <c r="K8" s="196"/>
      <c r="L8" s="196"/>
      <c r="M8" s="196"/>
      <c r="N8" s="196"/>
      <c r="O8" s="196"/>
      <c r="P8" s="207"/>
      <c r="Q8" s="217"/>
      <c r="R8" s="218"/>
      <c r="S8" s="217"/>
      <c r="T8" s="217"/>
      <c r="U8" s="217"/>
      <c r="V8" s="217"/>
      <c r="W8" s="217"/>
      <c r="X8" s="217"/>
      <c r="Y8" s="217"/>
      <c r="Z8" s="216"/>
      <c r="AA8" s="214"/>
      <c r="AB8" s="214"/>
      <c r="AC8" s="214"/>
      <c r="AD8" s="214"/>
      <c r="AE8" s="214"/>
      <c r="AF8" s="214"/>
      <c r="AG8" s="216"/>
      <c r="AH8" s="216"/>
      <c r="AI8" s="214"/>
      <c r="AJ8" s="214"/>
      <c r="AK8" s="214"/>
      <c r="AL8" s="214"/>
      <c r="AM8" s="214"/>
      <c r="AN8" s="214"/>
      <c r="AO8" s="216"/>
    </row>
    <row r="9" spans="1:41" s="82" customFormat="1" ht="16.5" customHeight="1">
      <c r="A9" s="179" t="s">
        <v>124</v>
      </c>
      <c r="B9" s="109" t="s">
        <v>79</v>
      </c>
      <c r="C9" s="321"/>
      <c r="D9" s="193"/>
      <c r="E9" s="193"/>
      <c r="F9" s="193"/>
      <c r="G9" s="193"/>
      <c r="H9" s="193"/>
      <c r="I9" s="184"/>
      <c r="J9" s="196"/>
      <c r="K9" s="196"/>
      <c r="L9" s="196"/>
      <c r="M9" s="196"/>
      <c r="N9" s="196"/>
      <c r="O9" s="196"/>
      <c r="P9" s="207"/>
      <c r="Q9" s="215"/>
      <c r="R9" s="215"/>
      <c r="S9" s="215"/>
      <c r="T9" s="215"/>
      <c r="U9" s="215"/>
      <c r="V9" s="215"/>
      <c r="W9" s="215"/>
      <c r="X9" s="215"/>
      <c r="Y9" s="215"/>
      <c r="Z9" s="216"/>
      <c r="AA9" s="214"/>
      <c r="AB9" s="214"/>
      <c r="AC9" s="214"/>
      <c r="AD9" s="214"/>
      <c r="AE9" s="214"/>
      <c r="AF9" s="214"/>
      <c r="AG9" s="216"/>
      <c r="AH9" s="216"/>
      <c r="AI9" s="214"/>
      <c r="AJ9" s="214"/>
      <c r="AK9" s="214"/>
      <c r="AL9" s="214"/>
      <c r="AM9" s="214"/>
      <c r="AN9" s="214"/>
      <c r="AO9" s="216"/>
    </row>
    <row r="10" spans="1:41" s="82" customFormat="1" ht="15.75" customHeight="1">
      <c r="A10" s="99"/>
      <c r="B10" s="110" t="s">
        <v>80</v>
      </c>
      <c r="C10" s="322"/>
      <c r="D10" s="193"/>
      <c r="E10" s="193"/>
      <c r="F10" s="193"/>
      <c r="G10" s="193"/>
      <c r="H10" s="193"/>
      <c r="I10" s="184"/>
      <c r="J10" s="196"/>
      <c r="K10" s="196"/>
      <c r="L10" s="196"/>
      <c r="M10" s="196"/>
      <c r="N10" s="196"/>
      <c r="O10" s="196"/>
      <c r="P10" s="207"/>
      <c r="Q10" s="219"/>
      <c r="R10" s="219"/>
      <c r="S10" s="219"/>
      <c r="T10" s="219"/>
      <c r="U10" s="219"/>
      <c r="V10" s="219"/>
      <c r="W10" s="219"/>
      <c r="X10" s="219"/>
      <c r="Y10" s="219"/>
      <c r="Z10" s="216"/>
      <c r="AA10" s="214"/>
      <c r="AB10" s="214"/>
      <c r="AC10" s="214"/>
      <c r="AD10" s="214"/>
      <c r="AE10" s="214"/>
      <c r="AF10" s="214"/>
      <c r="AG10" s="216"/>
      <c r="AH10" s="216"/>
      <c r="AI10" s="214"/>
      <c r="AJ10" s="214"/>
      <c r="AK10" s="214"/>
      <c r="AL10" s="214"/>
      <c r="AM10" s="214"/>
      <c r="AN10" s="214"/>
      <c r="AO10" s="216"/>
    </row>
    <row r="11" spans="1:41" s="82" customFormat="1" ht="38.25">
      <c r="A11" s="181" t="s">
        <v>131</v>
      </c>
      <c r="B11" s="111" t="s">
        <v>82</v>
      </c>
      <c r="C11" s="184" t="s">
        <v>154</v>
      </c>
      <c r="D11" s="193"/>
      <c r="E11" s="193"/>
      <c r="F11" s="193"/>
      <c r="G11" s="193"/>
      <c r="H11" s="193"/>
      <c r="I11" s="184"/>
      <c r="J11" s="185"/>
      <c r="K11" s="185"/>
      <c r="L11" s="185"/>
      <c r="M11" s="185"/>
      <c r="N11" s="185"/>
      <c r="O11" s="185"/>
      <c r="P11" s="205"/>
      <c r="Q11" s="217"/>
      <c r="R11" s="218"/>
      <c r="S11" s="217"/>
      <c r="T11" s="217"/>
      <c r="U11" s="217"/>
      <c r="V11" s="217"/>
      <c r="W11" s="217"/>
      <c r="X11" s="217"/>
      <c r="Y11" s="217"/>
      <c r="Z11" s="216"/>
      <c r="AA11" s="214"/>
      <c r="AB11" s="214"/>
      <c r="AC11" s="214"/>
      <c r="AD11" s="214"/>
      <c r="AE11" s="214"/>
      <c r="AF11" s="214"/>
      <c r="AG11" s="216"/>
      <c r="AH11" s="216"/>
      <c r="AI11" s="214"/>
      <c r="AJ11" s="214"/>
      <c r="AK11" s="214"/>
      <c r="AL11" s="214"/>
      <c r="AM11" s="214"/>
      <c r="AN11" s="214"/>
      <c r="AO11" s="216"/>
    </row>
    <row r="12" spans="1:41" s="82" customFormat="1" ht="13.5">
      <c r="A12" s="182"/>
      <c r="B12" s="110" t="s">
        <v>83</v>
      </c>
      <c r="C12" s="184"/>
      <c r="D12" s="193"/>
      <c r="E12" s="193"/>
      <c r="F12" s="193"/>
      <c r="G12" s="193"/>
      <c r="H12" s="193"/>
      <c r="I12" s="184"/>
      <c r="J12" s="185"/>
      <c r="K12" s="185"/>
      <c r="L12" s="185"/>
      <c r="M12" s="185"/>
      <c r="N12" s="185"/>
      <c r="O12" s="185"/>
      <c r="P12" s="205"/>
      <c r="Q12" s="219"/>
      <c r="R12" s="219"/>
      <c r="S12" s="219"/>
      <c r="T12" s="219"/>
      <c r="U12" s="219"/>
      <c r="V12" s="219"/>
      <c r="W12" s="219"/>
      <c r="X12" s="219"/>
      <c r="Y12" s="219"/>
      <c r="Z12" s="216"/>
      <c r="AA12" s="214"/>
      <c r="AB12" s="214"/>
      <c r="AC12" s="214"/>
      <c r="AD12" s="214"/>
      <c r="AE12" s="214"/>
      <c r="AF12" s="214"/>
      <c r="AG12" s="216"/>
      <c r="AH12" s="216"/>
      <c r="AI12" s="214"/>
      <c r="AJ12" s="214"/>
      <c r="AK12" s="214"/>
      <c r="AL12" s="214"/>
      <c r="AM12" s="214"/>
      <c r="AN12" s="214"/>
      <c r="AO12" s="216"/>
    </row>
    <row r="13" spans="1:41" s="82" customFormat="1" ht="25.5">
      <c r="A13" s="181" t="s">
        <v>132</v>
      </c>
      <c r="B13" s="113" t="s">
        <v>84</v>
      </c>
      <c r="C13" s="184" t="s">
        <v>155</v>
      </c>
      <c r="D13" s="193"/>
      <c r="E13" s="193"/>
      <c r="F13" s="193"/>
      <c r="G13" s="193"/>
      <c r="H13" s="193"/>
      <c r="I13" s="184" t="s">
        <v>155</v>
      </c>
      <c r="J13" s="185"/>
      <c r="K13" s="185"/>
      <c r="L13" s="185"/>
      <c r="M13" s="185"/>
      <c r="N13" s="185"/>
      <c r="O13" s="185"/>
      <c r="P13" s="205"/>
      <c r="Q13" s="217"/>
      <c r="R13" s="218"/>
      <c r="S13" s="217"/>
      <c r="T13" s="217"/>
      <c r="U13" s="217"/>
      <c r="V13" s="217"/>
      <c r="W13" s="217"/>
      <c r="X13" s="217"/>
      <c r="Y13" s="217"/>
      <c r="Z13" s="216"/>
      <c r="AA13" s="214"/>
      <c r="AB13" s="214"/>
      <c r="AC13" s="214"/>
      <c r="AD13" s="214"/>
      <c r="AE13" s="214"/>
      <c r="AF13" s="214"/>
      <c r="AG13" s="216"/>
      <c r="AH13" s="216"/>
      <c r="AI13" s="214"/>
      <c r="AJ13" s="214"/>
      <c r="AK13" s="214"/>
      <c r="AL13" s="214"/>
      <c r="AM13" s="214"/>
      <c r="AN13" s="214"/>
      <c r="AO13" s="216"/>
    </row>
    <row r="14" spans="1:41" s="82" customFormat="1" ht="38.25">
      <c r="A14" s="181" t="s">
        <v>133</v>
      </c>
      <c r="B14" s="114" t="s">
        <v>142</v>
      </c>
      <c r="C14" s="184" t="s">
        <v>156</v>
      </c>
      <c r="D14" s="193"/>
      <c r="E14" s="193"/>
      <c r="F14" s="193"/>
      <c r="G14" s="193"/>
      <c r="H14" s="193"/>
      <c r="I14" s="184" t="s">
        <v>156</v>
      </c>
      <c r="J14" s="185"/>
      <c r="K14" s="185"/>
      <c r="L14" s="185"/>
      <c r="M14" s="185"/>
      <c r="N14" s="185"/>
      <c r="O14" s="185"/>
      <c r="P14" s="205"/>
      <c r="Q14" s="217"/>
      <c r="R14" s="218"/>
      <c r="S14" s="217"/>
      <c r="T14" s="217"/>
      <c r="U14" s="217"/>
      <c r="V14" s="217"/>
      <c r="W14" s="217"/>
      <c r="X14" s="217"/>
      <c r="Y14" s="217"/>
      <c r="Z14" s="216"/>
      <c r="AA14" s="214"/>
      <c r="AB14" s="214"/>
      <c r="AC14" s="214"/>
      <c r="AD14" s="214"/>
      <c r="AE14" s="214"/>
      <c r="AF14" s="214"/>
      <c r="AG14" s="216"/>
      <c r="AH14" s="216"/>
      <c r="AI14" s="214"/>
      <c r="AJ14" s="214"/>
      <c r="AK14" s="214"/>
      <c r="AL14" s="214"/>
      <c r="AM14" s="214"/>
      <c r="AN14" s="214"/>
      <c r="AO14" s="216"/>
    </row>
    <row r="15" spans="1:41" s="82" customFormat="1" ht="18" customHeight="1">
      <c r="A15" s="172" t="s">
        <v>85</v>
      </c>
      <c r="B15" s="123" t="s">
        <v>86</v>
      </c>
      <c r="C15" s="197"/>
      <c r="D15" s="194"/>
      <c r="E15" s="194"/>
      <c r="F15" s="194"/>
      <c r="G15" s="194"/>
      <c r="H15" s="194"/>
      <c r="I15" s="197"/>
      <c r="J15" s="195"/>
      <c r="K15" s="195"/>
      <c r="L15" s="195"/>
      <c r="M15" s="195"/>
      <c r="N15" s="195"/>
      <c r="O15" s="195"/>
      <c r="P15" s="206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A15" s="214"/>
      <c r="AB15" s="214"/>
      <c r="AC15" s="214"/>
      <c r="AD15" s="214"/>
      <c r="AE15" s="214"/>
      <c r="AF15" s="214"/>
      <c r="AG15" s="213"/>
      <c r="AH15" s="213"/>
      <c r="AI15" s="214"/>
      <c r="AJ15" s="214"/>
      <c r="AK15" s="214"/>
      <c r="AL15" s="214"/>
      <c r="AM15" s="214"/>
      <c r="AN15" s="214"/>
      <c r="AO15" s="213"/>
    </row>
    <row r="16" spans="1:41" s="82" customFormat="1" ht="15" customHeight="1">
      <c r="A16" s="180" t="s">
        <v>125</v>
      </c>
      <c r="B16" s="100" t="s">
        <v>87</v>
      </c>
      <c r="C16" s="184"/>
      <c r="D16" s="193"/>
      <c r="E16" s="193"/>
      <c r="F16" s="193"/>
      <c r="G16" s="193"/>
      <c r="H16" s="194"/>
      <c r="I16" s="184"/>
      <c r="J16" s="195"/>
      <c r="K16" s="195"/>
      <c r="L16" s="195"/>
      <c r="M16" s="195"/>
      <c r="N16" s="195"/>
      <c r="O16" s="195"/>
      <c r="P16" s="206"/>
      <c r="Q16" s="215"/>
      <c r="R16" s="215"/>
      <c r="S16" s="215"/>
      <c r="T16" s="215"/>
      <c r="U16" s="215"/>
      <c r="V16" s="215"/>
      <c r="W16" s="215"/>
      <c r="X16" s="215"/>
      <c r="Y16" s="215"/>
      <c r="Z16" s="216"/>
      <c r="AA16" s="214"/>
      <c r="AB16" s="214"/>
      <c r="AC16" s="214"/>
      <c r="AD16" s="214"/>
      <c r="AE16" s="214"/>
      <c r="AF16" s="214"/>
      <c r="AG16" s="216"/>
      <c r="AH16" s="216"/>
      <c r="AI16" s="214"/>
      <c r="AJ16" s="214"/>
      <c r="AK16" s="214"/>
      <c r="AL16" s="214"/>
      <c r="AM16" s="214"/>
      <c r="AN16" s="214"/>
      <c r="AO16" s="216"/>
    </row>
    <row r="17" spans="1:41" s="82" customFormat="1" ht="27.75" customHeight="1">
      <c r="A17" s="183" t="s">
        <v>134</v>
      </c>
      <c r="B17" s="113" t="s">
        <v>88</v>
      </c>
      <c r="C17" s="184" t="s">
        <v>165</v>
      </c>
      <c r="D17" s="198"/>
      <c r="E17" s="198"/>
      <c r="F17" s="198"/>
      <c r="G17" s="198"/>
      <c r="H17" s="198"/>
      <c r="I17" s="184"/>
      <c r="J17" s="196"/>
      <c r="K17" s="196"/>
      <c r="L17" s="196"/>
      <c r="M17" s="196"/>
      <c r="N17" s="196"/>
      <c r="O17" s="196"/>
      <c r="P17" s="207"/>
      <c r="Q17" s="217"/>
      <c r="R17" s="218"/>
      <c r="S17" s="217"/>
      <c r="T17" s="217"/>
      <c r="U17" s="217"/>
      <c r="V17" s="217"/>
      <c r="W17" s="217"/>
      <c r="X17" s="217"/>
      <c r="Y17" s="217"/>
      <c r="Z17" s="216"/>
      <c r="AA17" s="214"/>
      <c r="AB17" s="214"/>
      <c r="AC17" s="214"/>
      <c r="AD17" s="214"/>
      <c r="AE17" s="214"/>
      <c r="AF17" s="214"/>
      <c r="AG17" s="216"/>
      <c r="AH17" s="216"/>
      <c r="AI17" s="214"/>
      <c r="AJ17" s="214"/>
      <c r="AK17" s="214"/>
      <c r="AL17" s="214"/>
      <c r="AM17" s="214"/>
      <c r="AN17" s="214"/>
      <c r="AO17" s="216"/>
    </row>
    <row r="18" spans="1:41" s="82" customFormat="1" ht="19.5" customHeight="1">
      <c r="A18" s="183" t="s">
        <v>135</v>
      </c>
      <c r="B18" s="121" t="s">
        <v>89</v>
      </c>
      <c r="C18" s="184" t="s">
        <v>150</v>
      </c>
      <c r="D18" s="198"/>
      <c r="E18" s="198"/>
      <c r="F18" s="198"/>
      <c r="G18" s="198"/>
      <c r="H18" s="198"/>
      <c r="I18" s="184"/>
      <c r="J18" s="196"/>
      <c r="K18" s="196"/>
      <c r="L18" s="196"/>
      <c r="M18" s="196"/>
      <c r="N18" s="196"/>
      <c r="O18" s="196"/>
      <c r="P18" s="207"/>
      <c r="Q18" s="217"/>
      <c r="R18" s="218"/>
      <c r="S18" s="217"/>
      <c r="T18" s="217"/>
      <c r="U18" s="217"/>
      <c r="V18" s="217"/>
      <c r="W18" s="217"/>
      <c r="X18" s="217"/>
      <c r="Y18" s="217"/>
      <c r="Z18" s="216"/>
      <c r="AA18" s="214"/>
      <c r="AB18" s="214"/>
      <c r="AC18" s="214"/>
      <c r="AD18" s="214"/>
      <c r="AE18" s="214"/>
      <c r="AF18" s="214"/>
      <c r="AG18" s="216"/>
      <c r="AH18" s="216"/>
      <c r="AI18" s="214"/>
      <c r="AJ18" s="214"/>
      <c r="AK18" s="214"/>
      <c r="AL18" s="214"/>
      <c r="AM18" s="214"/>
      <c r="AN18" s="214"/>
      <c r="AO18" s="216"/>
    </row>
    <row r="19" spans="1:41" s="82" customFormat="1" ht="38.25">
      <c r="A19" s="183" t="s">
        <v>136</v>
      </c>
      <c r="B19" s="121" t="s">
        <v>90</v>
      </c>
      <c r="C19" s="257" t="s">
        <v>151</v>
      </c>
      <c r="D19" s="198"/>
      <c r="E19" s="198"/>
      <c r="F19" s="198"/>
      <c r="G19" s="198"/>
      <c r="H19" s="198"/>
      <c r="I19" s="257" t="s">
        <v>152</v>
      </c>
      <c r="J19" s="196"/>
      <c r="K19" s="196"/>
      <c r="L19" s="196"/>
      <c r="M19" s="196"/>
      <c r="N19" s="196"/>
      <c r="O19" s="196"/>
      <c r="P19" s="207"/>
      <c r="Q19" s="217"/>
      <c r="R19" s="218"/>
      <c r="S19" s="217"/>
      <c r="T19" s="217"/>
      <c r="U19" s="217"/>
      <c r="V19" s="217"/>
      <c r="W19" s="217"/>
      <c r="X19" s="217"/>
      <c r="Y19" s="217"/>
      <c r="Z19" s="216"/>
      <c r="AA19" s="214"/>
      <c r="AB19" s="214"/>
      <c r="AC19" s="214"/>
      <c r="AD19" s="214"/>
      <c r="AE19" s="214"/>
      <c r="AF19" s="214"/>
      <c r="AG19" s="216"/>
      <c r="AH19" s="216"/>
      <c r="AI19" s="214"/>
      <c r="AJ19" s="214"/>
      <c r="AK19" s="214"/>
      <c r="AL19" s="214"/>
      <c r="AM19" s="214"/>
      <c r="AN19" s="214"/>
      <c r="AO19" s="216"/>
    </row>
    <row r="20" spans="1:41" s="82" customFormat="1" ht="16.5" customHeight="1">
      <c r="A20" s="180" t="s">
        <v>126</v>
      </c>
      <c r="B20" s="109" t="s">
        <v>79</v>
      </c>
      <c r="C20" s="184"/>
      <c r="D20" s="193"/>
      <c r="E20" s="193"/>
      <c r="F20" s="193"/>
      <c r="G20" s="193"/>
      <c r="H20" s="193"/>
      <c r="I20" s="184"/>
      <c r="J20" s="185"/>
      <c r="K20" s="185"/>
      <c r="L20" s="185"/>
      <c r="M20" s="185"/>
      <c r="N20" s="185"/>
      <c r="O20" s="185"/>
      <c r="P20" s="205"/>
      <c r="Q20" s="215"/>
      <c r="R20" s="215"/>
      <c r="S20" s="215"/>
      <c r="T20" s="215"/>
      <c r="U20" s="215"/>
      <c r="V20" s="215"/>
      <c r="W20" s="215"/>
      <c r="X20" s="215"/>
      <c r="Y20" s="215"/>
      <c r="Z20" s="216"/>
      <c r="AA20" s="214"/>
      <c r="AB20" s="214"/>
      <c r="AC20" s="214"/>
      <c r="AD20" s="214"/>
      <c r="AE20" s="214"/>
      <c r="AF20" s="214"/>
      <c r="AG20" s="216"/>
      <c r="AH20" s="216"/>
      <c r="AI20" s="214"/>
      <c r="AJ20" s="214"/>
      <c r="AK20" s="214"/>
      <c r="AL20" s="214"/>
      <c r="AM20" s="214"/>
      <c r="AN20" s="214"/>
      <c r="AO20" s="216"/>
    </row>
    <row r="21" spans="1:41" s="82" customFormat="1" ht="16.5" customHeight="1">
      <c r="A21" s="122"/>
      <c r="B21" s="110" t="s">
        <v>80</v>
      </c>
      <c r="C21" s="184"/>
      <c r="D21" s="193"/>
      <c r="E21" s="193"/>
      <c r="F21" s="193"/>
      <c r="G21" s="193"/>
      <c r="H21" s="193"/>
      <c r="I21" s="184"/>
      <c r="J21" s="185"/>
      <c r="K21" s="185"/>
      <c r="L21" s="185"/>
      <c r="M21" s="185"/>
      <c r="N21" s="185"/>
      <c r="O21" s="185"/>
      <c r="P21" s="205"/>
      <c r="Q21" s="219"/>
      <c r="R21" s="219"/>
      <c r="S21" s="219"/>
      <c r="T21" s="219"/>
      <c r="U21" s="219"/>
      <c r="V21" s="219"/>
      <c r="W21" s="219"/>
      <c r="X21" s="219"/>
      <c r="Y21" s="219"/>
      <c r="Z21" s="216"/>
      <c r="AA21" s="214"/>
      <c r="AB21" s="214"/>
      <c r="AC21" s="214"/>
      <c r="AD21" s="214"/>
      <c r="AE21" s="214"/>
      <c r="AF21" s="214"/>
      <c r="AG21" s="216"/>
      <c r="AH21" s="216"/>
      <c r="AI21" s="214"/>
      <c r="AJ21" s="214"/>
      <c r="AK21" s="214"/>
      <c r="AL21" s="214"/>
      <c r="AM21" s="214"/>
      <c r="AN21" s="214"/>
      <c r="AO21" s="216"/>
    </row>
    <row r="22" spans="1:41" s="82" customFormat="1" ht="12.75">
      <c r="A22" s="183" t="s">
        <v>137</v>
      </c>
      <c r="B22" s="111" t="s">
        <v>91</v>
      </c>
      <c r="C22" s="184" t="s">
        <v>157</v>
      </c>
      <c r="D22" s="193"/>
      <c r="E22" s="193"/>
      <c r="F22" s="193"/>
      <c r="G22" s="193"/>
      <c r="H22" s="193"/>
      <c r="I22" s="184"/>
      <c r="J22" s="185"/>
      <c r="K22" s="185"/>
      <c r="L22" s="185"/>
      <c r="M22" s="185"/>
      <c r="N22" s="185"/>
      <c r="O22" s="185"/>
      <c r="P22" s="205"/>
      <c r="Q22" s="217"/>
      <c r="R22" s="218"/>
      <c r="S22" s="217"/>
      <c r="T22" s="217"/>
      <c r="U22" s="217"/>
      <c r="V22" s="217"/>
      <c r="W22" s="217"/>
      <c r="X22" s="217"/>
      <c r="Y22" s="217"/>
      <c r="Z22" s="216"/>
      <c r="AA22" s="214"/>
      <c r="AB22" s="214"/>
      <c r="AC22" s="214"/>
      <c r="AD22" s="214"/>
      <c r="AE22" s="214"/>
      <c r="AF22" s="214"/>
      <c r="AG22" s="216"/>
      <c r="AH22" s="216"/>
      <c r="AI22" s="214"/>
      <c r="AJ22" s="214"/>
      <c r="AK22" s="214"/>
      <c r="AL22" s="214"/>
      <c r="AM22" s="214"/>
      <c r="AN22" s="214"/>
      <c r="AO22" s="216"/>
    </row>
    <row r="23" spans="1:41" s="82" customFormat="1" ht="12.75">
      <c r="A23" s="183" t="s">
        <v>138</v>
      </c>
      <c r="B23" s="111" t="s">
        <v>92</v>
      </c>
      <c r="C23" s="184" t="s">
        <v>158</v>
      </c>
      <c r="D23" s="193"/>
      <c r="E23" s="193"/>
      <c r="F23" s="193"/>
      <c r="G23" s="193"/>
      <c r="H23" s="193"/>
      <c r="I23" s="184"/>
      <c r="J23" s="185"/>
      <c r="K23" s="185"/>
      <c r="L23" s="185"/>
      <c r="M23" s="185"/>
      <c r="N23" s="185"/>
      <c r="O23" s="185"/>
      <c r="P23" s="205"/>
      <c r="Q23" s="217"/>
      <c r="R23" s="218"/>
      <c r="S23" s="217"/>
      <c r="T23" s="217"/>
      <c r="U23" s="217"/>
      <c r="V23" s="217"/>
      <c r="W23" s="217"/>
      <c r="X23" s="217"/>
      <c r="Y23" s="217"/>
      <c r="Z23" s="216"/>
      <c r="AA23" s="214"/>
      <c r="AB23" s="214"/>
      <c r="AC23" s="214"/>
      <c r="AD23" s="214"/>
      <c r="AE23" s="214"/>
      <c r="AF23" s="214"/>
      <c r="AG23" s="216"/>
      <c r="AH23" s="216"/>
      <c r="AI23" s="214"/>
      <c r="AJ23" s="214"/>
      <c r="AK23" s="214"/>
      <c r="AL23" s="214"/>
      <c r="AM23" s="214"/>
      <c r="AN23" s="214"/>
      <c r="AO23" s="216"/>
    </row>
    <row r="24" spans="1:41" s="82" customFormat="1" ht="19.5" customHeight="1">
      <c r="A24" s="183" t="s">
        <v>139</v>
      </c>
      <c r="B24" s="111" t="s">
        <v>93</v>
      </c>
      <c r="C24" s="184" t="s">
        <v>159</v>
      </c>
      <c r="D24" s="193"/>
      <c r="E24" s="193"/>
      <c r="F24" s="193"/>
      <c r="G24" s="193"/>
      <c r="H24" s="193"/>
      <c r="I24" s="184"/>
      <c r="J24" s="185"/>
      <c r="K24" s="185"/>
      <c r="L24" s="185"/>
      <c r="M24" s="185"/>
      <c r="N24" s="185"/>
      <c r="O24" s="185"/>
      <c r="P24" s="205"/>
      <c r="Q24" s="217"/>
      <c r="R24" s="218"/>
      <c r="S24" s="217"/>
      <c r="T24" s="217"/>
      <c r="U24" s="217"/>
      <c r="V24" s="217"/>
      <c r="W24" s="217"/>
      <c r="X24" s="217"/>
      <c r="Y24" s="217"/>
      <c r="Z24" s="216"/>
      <c r="AA24" s="214"/>
      <c r="AB24" s="214"/>
      <c r="AC24" s="214"/>
      <c r="AD24" s="214"/>
      <c r="AE24" s="214"/>
      <c r="AF24" s="214"/>
      <c r="AG24" s="216"/>
      <c r="AH24" s="216"/>
      <c r="AI24" s="214"/>
      <c r="AJ24" s="214"/>
      <c r="AK24" s="214"/>
      <c r="AL24" s="214"/>
      <c r="AM24" s="214"/>
      <c r="AN24" s="214"/>
      <c r="AO24" s="216"/>
    </row>
    <row r="25" spans="1:41" s="82" customFormat="1" ht="19.5" customHeight="1">
      <c r="A25" s="183" t="s">
        <v>140</v>
      </c>
      <c r="B25" s="111" t="s">
        <v>81</v>
      </c>
      <c r="C25" s="184" t="s">
        <v>160</v>
      </c>
      <c r="D25" s="193"/>
      <c r="E25" s="193"/>
      <c r="F25" s="193"/>
      <c r="G25" s="193"/>
      <c r="H25" s="193"/>
      <c r="I25" s="184"/>
      <c r="J25" s="185"/>
      <c r="K25" s="185"/>
      <c r="L25" s="185"/>
      <c r="M25" s="185"/>
      <c r="N25" s="185"/>
      <c r="O25" s="185"/>
      <c r="P25" s="205"/>
      <c r="Q25" s="217"/>
      <c r="R25" s="218"/>
      <c r="S25" s="217"/>
      <c r="T25" s="217"/>
      <c r="U25" s="217"/>
      <c r="V25" s="217"/>
      <c r="W25" s="217"/>
      <c r="X25" s="217"/>
      <c r="Y25" s="217"/>
      <c r="Z25" s="216"/>
      <c r="AA25" s="214"/>
      <c r="AB25" s="214"/>
      <c r="AC25" s="214"/>
      <c r="AD25" s="214"/>
      <c r="AE25" s="214"/>
      <c r="AF25" s="214"/>
      <c r="AG25" s="216"/>
      <c r="AH25" s="216"/>
      <c r="AI25" s="214"/>
      <c r="AJ25" s="214"/>
      <c r="AK25" s="214"/>
      <c r="AL25" s="214"/>
      <c r="AM25" s="214"/>
      <c r="AN25" s="214"/>
      <c r="AO25" s="216"/>
    </row>
    <row r="26" spans="1:41" s="82" customFormat="1" ht="13.5">
      <c r="A26" s="122"/>
      <c r="B26" s="110" t="s">
        <v>83</v>
      </c>
      <c r="C26" s="184"/>
      <c r="D26" s="193"/>
      <c r="E26" s="193"/>
      <c r="F26" s="193"/>
      <c r="G26" s="193"/>
      <c r="H26" s="193"/>
      <c r="I26" s="184"/>
      <c r="J26" s="185"/>
      <c r="K26" s="185"/>
      <c r="L26" s="185"/>
      <c r="M26" s="185"/>
      <c r="N26" s="185"/>
      <c r="O26" s="185"/>
      <c r="P26" s="205"/>
      <c r="Q26" s="219"/>
      <c r="R26" s="219"/>
      <c r="S26" s="219"/>
      <c r="T26" s="219"/>
      <c r="U26" s="219"/>
      <c r="V26" s="219"/>
      <c r="W26" s="219"/>
      <c r="X26" s="219"/>
      <c r="Y26" s="219"/>
      <c r="Z26" s="216"/>
      <c r="AA26" s="214"/>
      <c r="AB26" s="214"/>
      <c r="AC26" s="214"/>
      <c r="AD26" s="214"/>
      <c r="AE26" s="214"/>
      <c r="AF26" s="214"/>
      <c r="AG26" s="216"/>
      <c r="AH26" s="216"/>
      <c r="AI26" s="214"/>
      <c r="AJ26" s="214"/>
      <c r="AK26" s="214"/>
      <c r="AL26" s="214"/>
      <c r="AM26" s="214"/>
      <c r="AN26" s="214"/>
      <c r="AO26" s="216"/>
    </row>
    <row r="27" spans="1:41" s="82" customFormat="1" ht="25.5">
      <c r="A27" s="183" t="s">
        <v>141</v>
      </c>
      <c r="B27" s="111" t="s">
        <v>127</v>
      </c>
      <c r="C27" s="184" t="s">
        <v>161</v>
      </c>
      <c r="D27" s="193"/>
      <c r="E27" s="193"/>
      <c r="F27" s="193"/>
      <c r="G27" s="193"/>
      <c r="H27" s="193"/>
      <c r="I27" s="184" t="s">
        <v>162</v>
      </c>
      <c r="J27" s="185"/>
      <c r="K27" s="185"/>
      <c r="L27" s="185"/>
      <c r="M27" s="185"/>
      <c r="N27" s="185"/>
      <c r="O27" s="185"/>
      <c r="P27" s="205"/>
      <c r="Q27" s="217"/>
      <c r="R27" s="218"/>
      <c r="S27" s="217"/>
      <c r="T27" s="217"/>
      <c r="U27" s="217"/>
      <c r="V27" s="217"/>
      <c r="W27" s="217"/>
      <c r="X27" s="217"/>
      <c r="Y27" s="217"/>
      <c r="Z27" s="216"/>
      <c r="AA27" s="214"/>
      <c r="AB27" s="214"/>
      <c r="AC27" s="214"/>
      <c r="AD27" s="214"/>
      <c r="AE27" s="214"/>
      <c r="AF27" s="214"/>
      <c r="AG27" s="216"/>
      <c r="AH27" s="216"/>
      <c r="AI27" s="214"/>
      <c r="AJ27" s="214"/>
      <c r="AK27" s="214"/>
      <c r="AL27" s="214"/>
      <c r="AM27" s="214"/>
      <c r="AN27" s="214"/>
      <c r="AO27" s="216"/>
    </row>
    <row r="28" spans="1:41" s="82" customFormat="1" ht="26.25" customHeight="1">
      <c r="A28" s="172" t="s">
        <v>94</v>
      </c>
      <c r="B28" s="123" t="s">
        <v>95</v>
      </c>
      <c r="C28" s="197"/>
      <c r="D28" s="194"/>
      <c r="E28" s="194"/>
      <c r="F28" s="194"/>
      <c r="G28" s="194"/>
      <c r="H28" s="194"/>
      <c r="I28" s="197"/>
      <c r="J28" s="195"/>
      <c r="K28" s="195"/>
      <c r="L28" s="195"/>
      <c r="M28" s="195"/>
      <c r="N28" s="195"/>
      <c r="O28" s="195"/>
      <c r="P28" s="206"/>
      <c r="Q28" s="220"/>
      <c r="R28" s="221"/>
      <c r="S28" s="220"/>
      <c r="T28" s="220"/>
      <c r="U28" s="220"/>
      <c r="V28" s="220"/>
      <c r="W28" s="220"/>
      <c r="X28" s="220"/>
      <c r="Y28" s="220"/>
      <c r="Z28" s="222"/>
      <c r="AA28" s="223"/>
      <c r="AB28" s="223"/>
      <c r="AC28" s="223"/>
      <c r="AD28" s="223"/>
      <c r="AE28" s="223"/>
      <c r="AF28" s="223"/>
      <c r="AG28" s="222"/>
      <c r="AH28" s="222"/>
      <c r="AI28" s="223"/>
      <c r="AJ28" s="223"/>
      <c r="AK28" s="223"/>
      <c r="AL28" s="223"/>
      <c r="AM28" s="223"/>
      <c r="AN28" s="223"/>
      <c r="AO28" s="222"/>
    </row>
    <row r="29" spans="1:41" s="82" customFormat="1" ht="25.5">
      <c r="A29" s="180"/>
      <c r="B29" s="158" t="s">
        <v>111</v>
      </c>
      <c r="C29" s="184" t="s">
        <v>163</v>
      </c>
      <c r="D29" s="194"/>
      <c r="E29" s="194"/>
      <c r="F29" s="194"/>
      <c r="G29" s="194"/>
      <c r="H29" s="194"/>
      <c r="I29" s="197"/>
      <c r="J29" s="195"/>
      <c r="K29" s="195"/>
      <c r="L29" s="195"/>
      <c r="M29" s="195"/>
      <c r="N29" s="195"/>
      <c r="O29" s="195"/>
      <c r="P29" s="206"/>
      <c r="Q29" s="220"/>
      <c r="R29" s="221"/>
      <c r="S29" s="220"/>
      <c r="T29" s="220"/>
      <c r="U29" s="220"/>
      <c r="V29" s="220"/>
      <c r="W29" s="220"/>
      <c r="X29" s="220"/>
      <c r="Y29" s="220"/>
      <c r="Z29" s="222"/>
      <c r="AA29" s="223"/>
      <c r="AB29" s="223"/>
      <c r="AC29" s="223"/>
      <c r="AD29" s="223"/>
      <c r="AE29" s="223"/>
      <c r="AF29" s="223"/>
      <c r="AG29" s="222"/>
      <c r="AH29" s="222"/>
      <c r="AI29" s="223"/>
      <c r="AJ29" s="223"/>
      <c r="AK29" s="223"/>
      <c r="AL29" s="223"/>
      <c r="AM29" s="223"/>
      <c r="AN29" s="223"/>
      <c r="AO29" s="222"/>
    </row>
    <row r="30" spans="1:41" s="82" customFormat="1" ht="25.5">
      <c r="A30" s="180"/>
      <c r="B30" s="158" t="s">
        <v>128</v>
      </c>
      <c r="C30" s="184" t="s">
        <v>163</v>
      </c>
      <c r="D30" s="194"/>
      <c r="E30" s="194"/>
      <c r="F30" s="194"/>
      <c r="G30" s="194"/>
      <c r="H30" s="194"/>
      <c r="I30" s="197"/>
      <c r="J30" s="195"/>
      <c r="K30" s="195"/>
      <c r="L30" s="195"/>
      <c r="M30" s="195"/>
      <c r="N30" s="195"/>
      <c r="O30" s="195"/>
      <c r="P30" s="206"/>
      <c r="Q30" s="220"/>
      <c r="R30" s="221"/>
      <c r="S30" s="220"/>
      <c r="T30" s="220"/>
      <c r="U30" s="220"/>
      <c r="V30" s="220"/>
      <c r="W30" s="220"/>
      <c r="X30" s="220"/>
      <c r="Y30" s="220"/>
      <c r="Z30" s="222"/>
      <c r="AA30" s="223"/>
      <c r="AB30" s="223"/>
      <c r="AC30" s="223"/>
      <c r="AD30" s="223"/>
      <c r="AE30" s="223"/>
      <c r="AF30" s="223"/>
      <c r="AG30" s="222"/>
      <c r="AH30" s="222"/>
      <c r="AI30" s="223"/>
      <c r="AJ30" s="223"/>
      <c r="AK30" s="223"/>
      <c r="AL30" s="223"/>
      <c r="AM30" s="223"/>
      <c r="AN30" s="223"/>
      <c r="AO30" s="222"/>
    </row>
    <row r="31" spans="1:41" s="82" customFormat="1" ht="25.5">
      <c r="A31" s="180"/>
      <c r="B31" s="158" t="s">
        <v>113</v>
      </c>
      <c r="C31" s="184" t="s">
        <v>163</v>
      </c>
      <c r="D31" s="194"/>
      <c r="E31" s="194"/>
      <c r="F31" s="194"/>
      <c r="G31" s="194"/>
      <c r="H31" s="194"/>
      <c r="I31" s="197"/>
      <c r="J31" s="195"/>
      <c r="K31" s="195"/>
      <c r="L31" s="195"/>
      <c r="M31" s="195"/>
      <c r="N31" s="195"/>
      <c r="O31" s="195"/>
      <c r="P31" s="206"/>
      <c r="Q31" s="220"/>
      <c r="R31" s="221"/>
      <c r="S31" s="220"/>
      <c r="T31" s="220"/>
      <c r="U31" s="220"/>
      <c r="V31" s="220"/>
      <c r="W31" s="220"/>
      <c r="X31" s="220"/>
      <c r="Y31" s="220"/>
      <c r="Z31" s="222"/>
      <c r="AA31" s="223"/>
      <c r="AB31" s="223"/>
      <c r="AC31" s="223"/>
      <c r="AD31" s="223"/>
      <c r="AE31" s="223"/>
      <c r="AF31" s="223"/>
      <c r="AG31" s="222"/>
      <c r="AH31" s="222"/>
      <c r="AI31" s="223"/>
      <c r="AJ31" s="223"/>
      <c r="AK31" s="223"/>
      <c r="AL31" s="223"/>
      <c r="AM31" s="223"/>
      <c r="AN31" s="223"/>
      <c r="AO31" s="222"/>
    </row>
    <row r="32" spans="1:41" s="82" customFormat="1" ht="27.75" customHeight="1">
      <c r="A32" s="180"/>
      <c r="B32" s="271" t="s">
        <v>48</v>
      </c>
      <c r="C32" s="184" t="s">
        <v>163</v>
      </c>
      <c r="D32" s="194"/>
      <c r="E32" s="194"/>
      <c r="F32" s="194"/>
      <c r="G32" s="194"/>
      <c r="H32" s="194"/>
      <c r="I32" s="197"/>
      <c r="J32" s="195"/>
      <c r="K32" s="195"/>
      <c r="L32" s="195"/>
      <c r="M32" s="195"/>
      <c r="N32" s="195"/>
      <c r="O32" s="195"/>
      <c r="P32" s="206"/>
      <c r="Q32" s="220"/>
      <c r="R32" s="221"/>
      <c r="S32" s="220"/>
      <c r="T32" s="220"/>
      <c r="U32" s="220"/>
      <c r="V32" s="220"/>
      <c r="W32" s="220"/>
      <c r="X32" s="220"/>
      <c r="Y32" s="220"/>
      <c r="Z32" s="222"/>
      <c r="AA32" s="223"/>
      <c r="AB32" s="223"/>
      <c r="AC32" s="223"/>
      <c r="AD32" s="223"/>
      <c r="AE32" s="223"/>
      <c r="AF32" s="223"/>
      <c r="AG32" s="222"/>
      <c r="AH32" s="222"/>
      <c r="AI32" s="223"/>
      <c r="AJ32" s="223"/>
      <c r="AK32" s="223"/>
      <c r="AL32" s="223"/>
      <c r="AM32" s="223"/>
      <c r="AN32" s="223"/>
      <c r="AO32" s="222"/>
    </row>
    <row r="33" spans="1:41" s="82" customFormat="1" ht="18.75" customHeight="1">
      <c r="A33" s="172" t="s">
        <v>96</v>
      </c>
      <c r="B33" s="116" t="s">
        <v>50</v>
      </c>
      <c r="C33" s="199"/>
      <c r="D33" s="200"/>
      <c r="E33" s="200"/>
      <c r="F33" s="200"/>
      <c r="G33" s="200"/>
      <c r="H33" s="200"/>
      <c r="I33" s="199"/>
      <c r="J33" s="201"/>
      <c r="K33" s="201"/>
      <c r="L33" s="201"/>
      <c r="M33" s="201"/>
      <c r="N33" s="201"/>
      <c r="O33" s="201"/>
      <c r="P33" s="208"/>
      <c r="Q33" s="220"/>
      <c r="R33" s="221"/>
      <c r="S33" s="220"/>
      <c r="T33" s="220"/>
      <c r="U33" s="220"/>
      <c r="V33" s="220"/>
      <c r="W33" s="220"/>
      <c r="X33" s="220"/>
      <c r="Y33" s="220"/>
      <c r="Z33" s="222"/>
      <c r="AA33" s="223"/>
      <c r="AB33" s="223"/>
      <c r="AC33" s="223"/>
      <c r="AD33" s="223"/>
      <c r="AE33" s="223"/>
      <c r="AF33" s="223"/>
      <c r="AG33" s="222"/>
      <c r="AH33" s="222"/>
      <c r="AI33" s="223"/>
      <c r="AJ33" s="223"/>
      <c r="AK33" s="223"/>
      <c r="AL33" s="223"/>
      <c r="AM33" s="223"/>
      <c r="AN33" s="223"/>
      <c r="AO33" s="222"/>
    </row>
    <row r="34" spans="1:41" s="82" customFormat="1" ht="25.5">
      <c r="A34" s="158"/>
      <c r="B34" s="158" t="s">
        <v>109</v>
      </c>
      <c r="C34" s="184" t="s">
        <v>163</v>
      </c>
      <c r="D34" s="200"/>
      <c r="E34" s="200"/>
      <c r="F34" s="200"/>
      <c r="G34" s="200"/>
      <c r="H34" s="200"/>
      <c r="I34" s="199"/>
      <c r="J34" s="201"/>
      <c r="K34" s="201"/>
      <c r="L34" s="201"/>
      <c r="M34" s="201"/>
      <c r="N34" s="201"/>
      <c r="O34" s="201"/>
      <c r="P34" s="208"/>
      <c r="Q34" s="220"/>
      <c r="R34" s="221"/>
      <c r="S34" s="220"/>
      <c r="T34" s="220"/>
      <c r="U34" s="220"/>
      <c r="V34" s="220"/>
      <c r="W34" s="220"/>
      <c r="X34" s="220"/>
      <c r="Y34" s="220"/>
      <c r="Z34" s="222"/>
      <c r="AA34" s="223"/>
      <c r="AB34" s="223"/>
      <c r="AC34" s="223"/>
      <c r="AD34" s="223"/>
      <c r="AE34" s="223"/>
      <c r="AF34" s="223"/>
      <c r="AG34" s="222"/>
      <c r="AH34" s="222"/>
      <c r="AI34" s="223"/>
      <c r="AJ34" s="223"/>
      <c r="AK34" s="223"/>
      <c r="AL34" s="223"/>
      <c r="AM34" s="223"/>
      <c r="AN34" s="223"/>
      <c r="AO34" s="222"/>
    </row>
    <row r="35" spans="1:41" s="82" customFormat="1" ht="25.5">
      <c r="A35" s="236"/>
      <c r="B35" s="236" t="s">
        <v>148</v>
      </c>
      <c r="C35" s="184" t="s">
        <v>163</v>
      </c>
      <c r="D35" s="203"/>
      <c r="E35" s="203"/>
      <c r="F35" s="203"/>
      <c r="G35" s="203"/>
      <c r="H35" s="203"/>
      <c r="I35" s="202"/>
      <c r="J35" s="204"/>
      <c r="K35" s="204"/>
      <c r="L35" s="204"/>
      <c r="M35" s="204"/>
      <c r="N35" s="204"/>
      <c r="O35" s="204"/>
      <c r="P35" s="209"/>
      <c r="Q35" s="224"/>
      <c r="R35" s="224"/>
      <c r="S35" s="224"/>
      <c r="T35" s="224"/>
      <c r="U35" s="224"/>
      <c r="V35" s="224"/>
      <c r="W35" s="224"/>
      <c r="X35" s="224"/>
      <c r="Y35" s="224"/>
      <c r="Z35" s="225"/>
      <c r="AA35" s="226"/>
      <c r="AB35" s="226"/>
      <c r="AC35" s="226"/>
      <c r="AD35" s="226"/>
      <c r="AE35" s="226"/>
      <c r="AF35" s="226"/>
      <c r="AG35" s="225"/>
      <c r="AH35" s="225"/>
      <c r="AI35" s="226"/>
      <c r="AJ35" s="226"/>
      <c r="AK35" s="226"/>
      <c r="AL35" s="226"/>
      <c r="AM35" s="226"/>
      <c r="AN35" s="226"/>
      <c r="AO35" s="225"/>
    </row>
    <row r="36" spans="1:41" s="82" customFormat="1" ht="12.75">
      <c r="A36" s="142"/>
      <c r="B36" s="143"/>
      <c r="C36" s="144"/>
      <c r="D36" s="145"/>
      <c r="E36" s="145"/>
      <c r="F36" s="145"/>
      <c r="G36" s="145"/>
      <c r="H36" s="145"/>
      <c r="I36" s="146"/>
      <c r="J36" s="147"/>
      <c r="K36" s="147"/>
      <c r="L36" s="147"/>
      <c r="M36" s="147"/>
      <c r="N36" s="147"/>
      <c r="O36" s="147"/>
      <c r="P36" s="147"/>
      <c r="Q36" s="144"/>
      <c r="R36" s="144"/>
      <c r="S36" s="144"/>
      <c r="T36" s="144"/>
      <c r="U36" s="144"/>
      <c r="V36" s="144"/>
      <c r="W36" s="144"/>
      <c r="X36" s="144"/>
      <c r="Y36" s="144"/>
      <c r="Z36" s="148"/>
      <c r="AA36" s="149"/>
      <c r="AB36" s="149"/>
      <c r="AC36" s="149"/>
      <c r="AD36" s="149"/>
      <c r="AE36" s="149"/>
      <c r="AF36" s="149"/>
      <c r="AG36" s="148"/>
      <c r="AH36" s="148"/>
      <c r="AI36" s="149"/>
      <c r="AJ36" s="149"/>
      <c r="AK36" s="149"/>
      <c r="AL36" s="149"/>
      <c r="AM36" s="149"/>
      <c r="AN36" s="149"/>
      <c r="AO36" s="148"/>
    </row>
    <row r="37" spans="1:41" s="82" customFormat="1" ht="12.75">
      <c r="A37" s="142"/>
      <c r="B37" s="150"/>
      <c r="C37" s="144"/>
      <c r="D37" s="145"/>
      <c r="E37" s="145"/>
      <c r="F37" s="145"/>
      <c r="G37" s="145"/>
      <c r="H37" s="145"/>
      <c r="I37" s="146"/>
      <c r="J37" s="147"/>
      <c r="K37" s="147"/>
      <c r="L37" s="147"/>
      <c r="M37" s="147"/>
      <c r="N37" s="147"/>
      <c r="O37" s="147"/>
      <c r="P37" s="147"/>
      <c r="Q37" s="144"/>
      <c r="R37" s="144"/>
      <c r="S37" s="144"/>
      <c r="T37" s="144"/>
      <c r="U37" s="144"/>
      <c r="V37" s="144"/>
      <c r="W37" s="144"/>
      <c r="X37" s="144"/>
      <c r="Y37" s="144"/>
      <c r="Z37" s="148"/>
      <c r="AA37" s="149"/>
      <c r="AB37" s="149"/>
      <c r="AC37" s="149"/>
      <c r="AD37" s="149"/>
      <c r="AE37" s="149"/>
      <c r="AF37" s="149"/>
      <c r="AG37" s="148"/>
      <c r="AH37" s="148"/>
      <c r="AI37" s="149"/>
      <c r="AJ37" s="149"/>
      <c r="AK37" s="149"/>
      <c r="AL37" s="149"/>
      <c r="AM37" s="149"/>
      <c r="AN37" s="149"/>
      <c r="AO37" s="148"/>
    </row>
    <row r="38" spans="1:41" s="82" customFormat="1" ht="12.75">
      <c r="A38" s="142"/>
      <c r="B38" s="143"/>
      <c r="C38" s="144"/>
      <c r="D38" s="145"/>
      <c r="E38" s="145"/>
      <c r="F38" s="145"/>
      <c r="G38" s="145"/>
      <c r="H38" s="145"/>
      <c r="I38" s="146"/>
      <c r="J38" s="147"/>
      <c r="K38" s="147"/>
      <c r="L38" s="147"/>
      <c r="M38" s="147"/>
      <c r="N38" s="147"/>
      <c r="O38" s="147"/>
      <c r="P38" s="147"/>
      <c r="Q38" s="144"/>
      <c r="R38" s="144"/>
      <c r="S38" s="144"/>
      <c r="T38" s="144"/>
      <c r="U38" s="144"/>
      <c r="V38" s="144"/>
      <c r="W38" s="144"/>
      <c r="X38" s="144"/>
      <c r="Y38" s="144"/>
      <c r="Z38" s="148"/>
      <c r="AA38" s="149"/>
      <c r="AB38" s="149"/>
      <c r="AC38" s="149"/>
      <c r="AD38" s="149"/>
      <c r="AE38" s="149"/>
      <c r="AF38" s="149"/>
      <c r="AG38" s="148"/>
      <c r="AH38" s="148"/>
      <c r="AI38" s="149"/>
      <c r="AJ38" s="149"/>
      <c r="AK38" s="149"/>
      <c r="AL38" s="149"/>
      <c r="AM38" s="149"/>
      <c r="AN38" s="149"/>
      <c r="AO38" s="148"/>
    </row>
    <row r="39" spans="1:41" s="82" customFormat="1" ht="12.75">
      <c r="A39" s="142"/>
      <c r="B39" s="143"/>
      <c r="C39" s="144"/>
      <c r="D39" s="145"/>
      <c r="E39" s="145"/>
      <c r="F39" s="145"/>
      <c r="G39" s="145"/>
      <c r="H39" s="145"/>
      <c r="I39" s="146"/>
      <c r="J39" s="147"/>
      <c r="K39" s="147"/>
      <c r="L39" s="147"/>
      <c r="M39" s="147"/>
      <c r="N39" s="147"/>
      <c r="O39" s="147"/>
      <c r="P39" s="147"/>
      <c r="Q39" s="144"/>
      <c r="R39" s="144"/>
      <c r="S39" s="144"/>
      <c r="T39" s="144"/>
      <c r="U39" s="144"/>
      <c r="V39" s="144"/>
      <c r="W39" s="144"/>
      <c r="X39" s="144"/>
      <c r="Y39" s="144"/>
      <c r="Z39" s="148"/>
      <c r="AA39" s="149"/>
      <c r="AB39" s="149"/>
      <c r="AC39" s="149"/>
      <c r="AD39" s="149"/>
      <c r="AE39" s="149"/>
      <c r="AF39" s="149"/>
      <c r="AG39" s="148"/>
      <c r="AH39" s="148"/>
      <c r="AI39" s="149"/>
      <c r="AJ39" s="149"/>
      <c r="AK39" s="149"/>
      <c r="AL39" s="149"/>
      <c r="AM39" s="149"/>
      <c r="AN39" s="149"/>
      <c r="AO39" s="148"/>
    </row>
    <row r="40" spans="1:41" s="82" customFormat="1" ht="12.75">
      <c r="A40" s="142"/>
      <c r="B40" s="143"/>
      <c r="C40" s="144"/>
      <c r="D40" s="145"/>
      <c r="E40" s="145"/>
      <c r="F40" s="145"/>
      <c r="G40" s="145"/>
      <c r="H40" s="145"/>
      <c r="I40" s="146"/>
      <c r="J40" s="147"/>
      <c r="K40" s="147"/>
      <c r="L40" s="147"/>
      <c r="M40" s="147"/>
      <c r="N40" s="147"/>
      <c r="O40" s="147"/>
      <c r="P40" s="147"/>
      <c r="Q40" s="144"/>
      <c r="R40" s="144"/>
      <c r="S40" s="144"/>
      <c r="T40" s="144"/>
      <c r="U40" s="144"/>
      <c r="V40" s="144"/>
      <c r="W40" s="144"/>
      <c r="X40" s="144"/>
      <c r="Y40" s="144"/>
      <c r="Z40" s="148"/>
      <c r="AA40" s="149"/>
      <c r="AB40" s="149"/>
      <c r="AC40" s="149"/>
      <c r="AD40" s="149"/>
      <c r="AE40" s="149"/>
      <c r="AF40" s="149"/>
      <c r="AG40" s="148"/>
      <c r="AH40" s="148"/>
      <c r="AI40" s="149"/>
      <c r="AJ40" s="149"/>
      <c r="AK40" s="149"/>
      <c r="AL40" s="149"/>
      <c r="AM40" s="149"/>
      <c r="AN40" s="149"/>
      <c r="AO40" s="148"/>
    </row>
    <row r="41" spans="1:41" s="82" customFormat="1" ht="12.75">
      <c r="A41" s="142"/>
      <c r="B41" s="143"/>
      <c r="C41" s="144"/>
      <c r="D41" s="145"/>
      <c r="E41" s="145"/>
      <c r="F41" s="145"/>
      <c r="G41" s="145"/>
      <c r="H41" s="145"/>
      <c r="I41" s="146"/>
      <c r="J41" s="147"/>
      <c r="K41" s="147"/>
      <c r="L41" s="147"/>
      <c r="M41" s="147"/>
      <c r="N41" s="147"/>
      <c r="O41" s="147"/>
      <c r="P41" s="147"/>
      <c r="Q41" s="144"/>
      <c r="R41" s="144"/>
      <c r="S41" s="144"/>
      <c r="T41" s="144"/>
      <c r="U41" s="144"/>
      <c r="V41" s="144"/>
      <c r="W41" s="144"/>
      <c r="X41" s="144"/>
      <c r="Y41" s="144"/>
      <c r="Z41" s="148"/>
      <c r="AA41" s="149"/>
      <c r="AB41" s="149"/>
      <c r="AC41" s="149"/>
      <c r="AD41" s="149"/>
      <c r="AE41" s="149"/>
      <c r="AF41" s="149"/>
      <c r="AG41" s="148"/>
      <c r="AH41" s="148"/>
      <c r="AI41" s="149"/>
      <c r="AJ41" s="149"/>
      <c r="AK41" s="149"/>
      <c r="AL41" s="149"/>
      <c r="AM41" s="149"/>
      <c r="AN41" s="149"/>
      <c r="AO41" s="148"/>
    </row>
    <row r="42" spans="1:41" s="82" customFormat="1" ht="12.75">
      <c r="A42" s="142"/>
      <c r="B42" s="143"/>
      <c r="C42" s="144"/>
      <c r="D42" s="145"/>
      <c r="E42" s="145"/>
      <c r="F42" s="145"/>
      <c r="G42" s="145"/>
      <c r="H42" s="145"/>
      <c r="I42" s="146"/>
      <c r="J42" s="147"/>
      <c r="K42" s="147"/>
      <c r="L42" s="147"/>
      <c r="M42" s="147"/>
      <c r="N42" s="147"/>
      <c r="O42" s="147"/>
      <c r="P42" s="147"/>
      <c r="Q42" s="144"/>
      <c r="R42" s="144"/>
      <c r="S42" s="144"/>
      <c r="T42" s="144"/>
      <c r="U42" s="144"/>
      <c r="V42" s="144"/>
      <c r="W42" s="144"/>
      <c r="X42" s="144"/>
      <c r="Y42" s="144"/>
      <c r="Z42" s="148"/>
      <c r="AA42" s="149"/>
      <c r="AB42" s="149"/>
      <c r="AC42" s="149"/>
      <c r="AD42" s="149"/>
      <c r="AE42" s="149"/>
      <c r="AF42" s="149"/>
      <c r="AG42" s="148"/>
      <c r="AH42" s="148"/>
      <c r="AI42" s="149"/>
      <c r="AJ42" s="149"/>
      <c r="AK42" s="149"/>
      <c r="AL42" s="149"/>
      <c r="AM42" s="149"/>
      <c r="AN42" s="149"/>
      <c r="AO42" s="148"/>
    </row>
    <row r="43" spans="1:41" s="82" customFormat="1" ht="12.75">
      <c r="A43" s="142"/>
      <c r="B43" s="143"/>
      <c r="C43" s="144"/>
      <c r="D43" s="145"/>
      <c r="E43" s="145"/>
      <c r="F43" s="145"/>
      <c r="G43" s="145"/>
      <c r="H43" s="145"/>
      <c r="I43" s="146"/>
      <c r="J43" s="147"/>
      <c r="K43" s="147"/>
      <c r="L43" s="147"/>
      <c r="M43" s="147"/>
      <c r="N43" s="147"/>
      <c r="O43" s="147"/>
      <c r="P43" s="147"/>
      <c r="Q43" s="144"/>
      <c r="R43" s="144"/>
      <c r="S43" s="144"/>
      <c r="T43" s="144"/>
      <c r="U43" s="144"/>
      <c r="V43" s="144"/>
      <c r="W43" s="144"/>
      <c r="X43" s="144"/>
      <c r="Y43" s="144"/>
      <c r="Z43" s="148"/>
      <c r="AA43" s="149"/>
      <c r="AB43" s="149"/>
      <c r="AC43" s="149"/>
      <c r="AD43" s="149"/>
      <c r="AE43" s="149"/>
      <c r="AF43" s="149"/>
      <c r="AG43" s="148"/>
      <c r="AH43" s="148"/>
      <c r="AI43" s="149"/>
      <c r="AJ43" s="149"/>
      <c r="AK43" s="149"/>
      <c r="AL43" s="149"/>
      <c r="AM43" s="149"/>
      <c r="AN43" s="149"/>
      <c r="AO43" s="148"/>
    </row>
    <row r="44" spans="1:41" s="153" customFormat="1" ht="21.75" customHeight="1">
      <c r="A44" s="151"/>
      <c r="B44" s="319"/>
      <c r="C44" s="319"/>
      <c r="D44" s="319"/>
      <c r="E44" s="319"/>
      <c r="F44" s="319"/>
      <c r="G44" s="319"/>
      <c r="H44" s="319"/>
      <c r="I44" s="319"/>
      <c r="J44" s="227"/>
      <c r="K44" s="227"/>
      <c r="L44" s="227"/>
      <c r="M44" s="227"/>
      <c r="N44" s="227"/>
      <c r="O44" s="227"/>
      <c r="P44" s="227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</row>
    <row r="45" spans="1:41" s="156" customFormat="1" ht="26.25" customHeight="1">
      <c r="A45" s="154"/>
      <c r="B45" s="228"/>
      <c r="C45" s="228"/>
      <c r="D45" s="229"/>
      <c r="E45" s="229"/>
      <c r="F45" s="229"/>
      <c r="G45" s="229"/>
      <c r="H45" s="229"/>
      <c r="I45" s="228"/>
      <c r="J45" s="230"/>
      <c r="K45" s="230"/>
      <c r="L45" s="230"/>
      <c r="M45" s="230"/>
      <c r="N45" s="230"/>
      <c r="O45" s="230"/>
      <c r="P45" s="230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</row>
    <row r="46" spans="1:41" s="159" customFormat="1" ht="18.75" customHeight="1">
      <c r="A46" s="157"/>
      <c r="B46" s="231"/>
      <c r="C46" s="228"/>
      <c r="D46" s="229"/>
      <c r="E46" s="229"/>
      <c r="F46" s="229"/>
      <c r="G46" s="229"/>
      <c r="H46" s="229"/>
      <c r="I46" s="228"/>
      <c r="J46" s="229"/>
      <c r="K46" s="229"/>
      <c r="L46" s="229"/>
      <c r="M46" s="229"/>
      <c r="N46" s="229"/>
      <c r="O46" s="229"/>
      <c r="P46" s="229"/>
      <c r="Q46" s="317"/>
      <c r="R46" s="317"/>
      <c r="S46" s="317"/>
      <c r="T46" s="317"/>
      <c r="U46" s="317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</row>
    <row r="47" spans="1:41" s="159" customFormat="1" ht="18.75" customHeight="1">
      <c r="A47" s="157"/>
      <c r="B47" s="231"/>
      <c r="C47" s="228"/>
      <c r="D47" s="229"/>
      <c r="E47" s="229"/>
      <c r="F47" s="229"/>
      <c r="G47" s="229"/>
      <c r="H47" s="229"/>
      <c r="I47" s="228"/>
      <c r="J47" s="229"/>
      <c r="K47" s="229"/>
      <c r="L47" s="229"/>
      <c r="M47" s="229"/>
      <c r="N47" s="229"/>
      <c r="O47" s="229"/>
      <c r="P47" s="229"/>
      <c r="Q47" s="317"/>
      <c r="R47" s="317"/>
      <c r="S47" s="317"/>
      <c r="T47" s="317"/>
      <c r="U47" s="317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</row>
    <row r="48" spans="1:41" s="159" customFormat="1" ht="18.75" customHeight="1">
      <c r="A48" s="157"/>
      <c r="B48" s="231"/>
      <c r="C48" s="228"/>
      <c r="D48" s="229"/>
      <c r="E48" s="229"/>
      <c r="F48" s="229"/>
      <c r="G48" s="229"/>
      <c r="H48" s="229"/>
      <c r="I48" s="228"/>
      <c r="J48" s="229"/>
      <c r="K48" s="229"/>
      <c r="L48" s="229"/>
      <c r="M48" s="229"/>
      <c r="N48" s="229"/>
      <c r="O48" s="229"/>
      <c r="P48" s="229"/>
      <c r="Q48" s="317"/>
      <c r="R48" s="317"/>
      <c r="S48" s="317"/>
      <c r="T48" s="317"/>
      <c r="U48" s="317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</row>
    <row r="49" spans="1:41" s="159" customFormat="1" ht="18.75" customHeight="1">
      <c r="A49" s="157"/>
      <c r="B49" s="231"/>
      <c r="C49" s="228"/>
      <c r="D49" s="229"/>
      <c r="E49" s="229"/>
      <c r="F49" s="229"/>
      <c r="G49" s="229"/>
      <c r="H49" s="229"/>
      <c r="I49" s="228"/>
      <c r="J49" s="229"/>
      <c r="K49" s="229"/>
      <c r="L49" s="229"/>
      <c r="M49" s="229"/>
      <c r="N49" s="229"/>
      <c r="O49" s="229"/>
      <c r="P49" s="229"/>
      <c r="Q49" s="317"/>
      <c r="R49" s="317"/>
      <c r="S49" s="317"/>
      <c r="T49" s="317"/>
      <c r="U49" s="317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</row>
    <row r="50" spans="2:41" ht="13.5" customHeight="1">
      <c r="B50" s="232"/>
      <c r="C50" s="73"/>
      <c r="D50" s="74"/>
      <c r="E50" s="74"/>
      <c r="F50" s="74"/>
      <c r="G50" s="74"/>
      <c r="H50" s="74"/>
      <c r="I50" s="73"/>
      <c r="J50" s="75"/>
      <c r="K50" s="75"/>
      <c r="L50" s="75"/>
      <c r="M50" s="75"/>
      <c r="N50" s="75"/>
      <c r="O50" s="75"/>
      <c r="P50" s="75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233"/>
      <c r="AB50" s="233"/>
      <c r="AC50" s="233"/>
      <c r="AD50" s="233"/>
      <c r="AE50" s="233"/>
      <c r="AF50" s="233"/>
      <c r="AG50" s="77"/>
      <c r="AH50" s="77"/>
      <c r="AI50" s="233"/>
      <c r="AJ50" s="233"/>
      <c r="AK50" s="233"/>
      <c r="AL50" s="233"/>
      <c r="AM50" s="233"/>
      <c r="AN50" s="233"/>
      <c r="AO50" s="77"/>
    </row>
    <row r="51" spans="2:41" ht="9" customHeight="1">
      <c r="B51" s="160"/>
      <c r="C51" s="73"/>
      <c r="D51" s="74"/>
      <c r="E51" s="74"/>
      <c r="F51" s="74"/>
      <c r="G51" s="74"/>
      <c r="H51" s="74"/>
      <c r="I51" s="73"/>
      <c r="J51" s="75"/>
      <c r="K51" s="75"/>
      <c r="L51" s="75"/>
      <c r="M51" s="75"/>
      <c r="N51" s="75"/>
      <c r="O51" s="75"/>
      <c r="P51" s="75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233"/>
      <c r="AB51" s="233"/>
      <c r="AC51" s="233"/>
      <c r="AD51" s="233"/>
      <c r="AE51" s="233"/>
      <c r="AF51" s="233"/>
      <c r="AG51" s="77"/>
      <c r="AH51" s="77"/>
      <c r="AI51" s="233"/>
      <c r="AJ51" s="233"/>
      <c r="AK51" s="233"/>
      <c r="AL51" s="233"/>
      <c r="AM51" s="233"/>
      <c r="AN51" s="233"/>
      <c r="AO51" s="77"/>
    </row>
    <row r="52" spans="2:41" ht="12.75">
      <c r="B52" s="234"/>
      <c r="C52" s="73"/>
      <c r="D52" s="74"/>
      <c r="E52" s="74"/>
      <c r="F52" s="74"/>
      <c r="G52" s="74"/>
      <c r="H52" s="74"/>
      <c r="I52" s="73"/>
      <c r="J52" s="75"/>
      <c r="K52" s="75"/>
      <c r="L52" s="75"/>
      <c r="M52" s="75"/>
      <c r="N52" s="75"/>
      <c r="O52" s="75"/>
      <c r="P52" s="75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233"/>
      <c r="AB52" s="233"/>
      <c r="AC52" s="233"/>
      <c r="AD52" s="233"/>
      <c r="AE52" s="233"/>
      <c r="AF52" s="233"/>
      <c r="AG52" s="77"/>
      <c r="AH52" s="77"/>
      <c r="AI52" s="233"/>
      <c r="AJ52" s="233"/>
      <c r="AK52" s="233"/>
      <c r="AL52" s="233"/>
      <c r="AM52" s="233"/>
      <c r="AN52" s="233"/>
      <c r="AO52" s="77"/>
    </row>
    <row r="53" spans="2:41" ht="7.5" customHeight="1">
      <c r="B53" s="234"/>
      <c r="C53" s="73"/>
      <c r="D53" s="74"/>
      <c r="E53" s="74"/>
      <c r="F53" s="74"/>
      <c r="G53" s="74"/>
      <c r="H53" s="74"/>
      <c r="I53" s="73"/>
      <c r="J53" s="75"/>
      <c r="K53" s="75"/>
      <c r="L53" s="75"/>
      <c r="M53" s="75"/>
      <c r="N53" s="75"/>
      <c r="O53" s="75"/>
      <c r="P53" s="75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233"/>
      <c r="AB53" s="233"/>
      <c r="AC53" s="233"/>
      <c r="AD53" s="233"/>
      <c r="AE53" s="233"/>
      <c r="AF53" s="233"/>
      <c r="AG53" s="77"/>
      <c r="AH53" s="77"/>
      <c r="AI53" s="233"/>
      <c r="AJ53" s="233"/>
      <c r="AK53" s="233"/>
      <c r="AL53" s="233"/>
      <c r="AM53" s="233"/>
      <c r="AN53" s="233"/>
      <c r="AO53" s="77"/>
    </row>
    <row r="54" spans="2:41" ht="12.75">
      <c r="B54" s="234"/>
      <c r="C54" s="150"/>
      <c r="D54" s="74"/>
      <c r="E54" s="74"/>
      <c r="F54" s="74"/>
      <c r="G54" s="74"/>
      <c r="H54" s="74"/>
      <c r="I54" s="73"/>
      <c r="J54" s="75"/>
      <c r="K54" s="75"/>
      <c r="L54" s="75"/>
      <c r="M54" s="75"/>
      <c r="N54" s="75"/>
      <c r="O54" s="75"/>
      <c r="P54" s="75"/>
      <c r="Q54" s="76"/>
      <c r="R54" s="76"/>
      <c r="S54" s="76"/>
      <c r="T54" s="77"/>
      <c r="U54" s="77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</row>
    <row r="55" spans="2:41" ht="17.25" customHeight="1">
      <c r="B55" s="234"/>
      <c r="C55" s="166"/>
      <c r="D55" s="74"/>
      <c r="E55" s="74"/>
      <c r="F55" s="74"/>
      <c r="G55" s="74"/>
      <c r="H55" s="74"/>
      <c r="I55" s="73"/>
      <c r="J55" s="75"/>
      <c r="K55" s="75"/>
      <c r="L55" s="75"/>
      <c r="M55" s="75"/>
      <c r="N55" s="75"/>
      <c r="O55" s="75"/>
      <c r="P55" s="75"/>
      <c r="Q55" s="76"/>
      <c r="R55" s="76"/>
      <c r="S55" s="76"/>
      <c r="T55" s="77"/>
      <c r="U55" s="77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</row>
    <row r="56" ht="7.5" customHeight="1">
      <c r="B56" s="165"/>
    </row>
    <row r="57" spans="2:21" ht="12.75">
      <c r="B57" s="162"/>
      <c r="U57" s="166"/>
    </row>
    <row r="58" ht="17.25" customHeight="1">
      <c r="B58" s="164"/>
    </row>
  </sheetData>
  <sheetProtection selectLockedCells="1" selectUnlockedCells="1"/>
  <mergeCells count="20">
    <mergeCell ref="Q46:U49"/>
    <mergeCell ref="V46:AO49"/>
    <mergeCell ref="B44:I44"/>
    <mergeCell ref="Q44:AO44"/>
    <mergeCell ref="Q45:U45"/>
    <mergeCell ref="V45:AO45"/>
    <mergeCell ref="I3:I4"/>
    <mergeCell ref="S3:S4"/>
    <mergeCell ref="T3:T4"/>
    <mergeCell ref="R3:R4"/>
    <mergeCell ref="A1:AH1"/>
    <mergeCell ref="A3:A4"/>
    <mergeCell ref="B3:B4"/>
    <mergeCell ref="Q3:Q4"/>
    <mergeCell ref="Y3:Y4"/>
    <mergeCell ref="U3:U4"/>
    <mergeCell ref="V3:V4"/>
    <mergeCell ref="X3:X4"/>
    <mergeCell ref="W3:W4"/>
    <mergeCell ref="C3:C4"/>
  </mergeCells>
  <printOptions/>
  <pageMargins left="0.19652777777777777" right="0.15763888888888888" top="0.41" bottom="0.25972222222222224" header="0.31" footer="0.5118055555555555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2012-06-22T07:11:56Z</cp:lastPrinted>
  <dcterms:modified xsi:type="dcterms:W3CDTF">2013-02-08T04:23:02Z</dcterms:modified>
  <cp:category/>
  <cp:version/>
  <cp:contentType/>
  <cp:contentStatus/>
</cp:coreProperties>
</file>